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1925" tabRatio="838" firstSheet="9" activeTab="15"/>
  </bookViews>
  <sheets>
    <sheet name="M1" sheetId="1" r:id="rId1"/>
    <sheet name="M2" sheetId="2" r:id="rId2"/>
    <sheet name="道具表|itemBase" sheetId="13" r:id="rId3"/>
    <sheet name="抽奖-主库|drawMain" sheetId="21" r:id="rId4"/>
    <sheet name="抽奖-子库|drawSub" sheetId="23" r:id="rId5"/>
    <sheet name="属性枚举|GameAttr$Enum" sheetId="4" r:id="rId6"/>
    <sheet name="装备升级|wapenUp（废弃）" sheetId="14" r:id="rId7"/>
    <sheet name="装备消耗|wapenCost" sheetId="43" r:id="rId8"/>
    <sheet name="怪物|monster" sheetId="15" r:id="rId9"/>
    <sheet name="天赋|talent" sheetId="12" r:id="rId10"/>
    <sheet name="装备升级|wapenUp" sheetId="41" r:id="rId11"/>
    <sheet name="装备大类|wapenTable" sheetId="3" r:id="rId12"/>
    <sheet name="装备技能扩展|equipSkillEx" sheetId="42" r:id="rId13"/>
    <sheet name="装备合成等级|wapenFusion" sheetId="5" r:id="rId14"/>
    <sheet name="发射包|shootBag" sheetId="6" r:id="rId15"/>
    <sheet name="子弹表|bullet" sheetId="7" r:id="rId16"/>
    <sheet name="子弹资源|bulltetSpEff" sheetId="8" r:id="rId17"/>
    <sheet name="装备技能|equipSkill" sheetId="20" r:id="rId18"/>
    <sheet name="子弹技能|bulletSkill" sheetId="10" r:id="rId19"/>
    <sheet name="BUFF|buff" sheetId="11" r:id="rId20"/>
    <sheet name="波次表|waveTimes" sheetId="16" r:id="rId21"/>
    <sheet name="关卡表|pass" sheetId="17" r:id="rId22"/>
    <sheet name="常数|kv" sheetId="19" r:id="rId23"/>
    <sheet name="气候表|weather" sheetId="24" r:id="rId24"/>
    <sheet name="刷新消耗|refreshCost" sheetId="25" r:id="rId25"/>
    <sheet name="广告铜钱|getMoney" sheetId="26" r:id="rId26"/>
    <sheet name="七日签到|sign" sheetId="27" r:id="rId27"/>
    <sheet name="每日礼包|DailyGiftPack" sheetId="28" r:id="rId28"/>
    <sheet name="在线奖励|onlineBouns" sheetId="29" r:id="rId29"/>
    <sheet name="地图配置|mapConfig" sheetId="33" r:id="rId30"/>
    <sheet name="宝物大类|relicsCategory" sheetId="34" r:id="rId31"/>
    <sheet name="宝物升级|relicsUp" sheetId="35" r:id="rId32"/>
    <sheet name="英雄|hero" sheetId="22" r:id="rId33"/>
    <sheet name="主动技能|actSkill" sheetId="37" r:id="rId34"/>
    <sheet name="强化效果|powUp" sheetId="9" r:id="rId35"/>
    <sheet name="被动技能|passiveSkill" sheetId="38" r:id="rId36"/>
    <sheet name="商店表|shop" sheetId="39" r:id="rId37"/>
    <sheet name="商店宝箱表|shopBox" sheetId="40" r:id="rId38"/>
    <sheet name="雪的新娘表|snowBoss" sheetId="44" r:id="rId39"/>
    <sheet name="雪的新娘伤害奖励|snowBossDamBouns" sheetId="47" r:id="rId40"/>
    <sheet name="召唤兽|summon" sheetId="46" r:id="rId41"/>
    <sheet name="活动入口表|activeEntrance" sheetId="45" r:id="rId42"/>
    <sheet name="组队副本每日轮换|teamCopyDaily" sheetId="48" r:id="rId43"/>
    <sheet name="组队副本参数|teamCopyKv" sheetId="49" r:id="rId44"/>
    <sheet name="神器礼包|artifactGiftPack" sheetId="53" r:id="rId45"/>
    <sheet name="通关奖励|clearanceRewards" sheetId="54" r:id="rId46"/>
    <sheet name="怪物路径|monsterPath" sheetId="55" r:id="rId47"/>
    <sheet name="Sheet2" sheetId="56" r:id="rId48"/>
    <sheet name="Sheet1" sheetId="57" r:id="rId49"/>
  </sheets>
  <externalReferences>
    <externalReference r:id="rId50"/>
  </externalReferences>
  <definedNames>
    <definedName name="_xlnm._FilterDatabase" localSheetId="2" hidden="1">'道具表|itemBase'!$A$1:$T$215</definedName>
    <definedName name="_xlnm._FilterDatabase" localSheetId="4" hidden="1">'抽奖-子库|drawSub'!$G$1:$R$757</definedName>
    <definedName name="_xlnm._FilterDatabase" localSheetId="11" hidden="1">'装备大类|wapenTable'!$S$1:$AI$33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s>
  <commentList>
    <comment ref="M5" authorId="0">
      <text>
        <r>
          <rPr>
            <b/>
            <sz val="9"/>
            <rFont val="宋体"/>
            <charset val="134"/>
          </rPr>
          <t>Administrator:</t>
        </r>
        <r>
          <rPr>
            <sz val="9"/>
            <rFont val="宋体"/>
            <charset val="134"/>
          </rPr>
          <t xml:space="preserve">
商店里看广告得灵石</t>
        </r>
      </text>
    </comment>
    <comment ref="B7" authorId="0">
      <text>
        <r>
          <rPr>
            <b/>
            <sz val="9"/>
            <rFont val="宋体"/>
            <charset val="134"/>
          </rPr>
          <t>Administrator:</t>
        </r>
        <r>
          <rPr>
            <sz val="9"/>
            <rFont val="宋体"/>
            <charset val="134"/>
          </rPr>
          <t xml:space="preserve">
每秒触发1次</t>
        </r>
      </text>
    </comment>
    <comment ref="N12" authorId="0">
      <text>
        <r>
          <rPr>
            <b/>
            <sz val="9"/>
            <rFont val="宋体"/>
            <charset val="134"/>
          </rPr>
          <t>Administrator:</t>
        </r>
        <r>
          <rPr>
            <sz val="9"/>
            <rFont val="宋体"/>
            <charset val="134"/>
          </rPr>
          <t xml:space="preserve">
1=1%</t>
        </r>
      </text>
    </comment>
    <comment ref="R12" authorId="0">
      <text>
        <r>
          <rPr>
            <b/>
            <sz val="9"/>
            <rFont val="宋体"/>
            <charset val="134"/>
          </rPr>
          <t>Administrator:</t>
        </r>
        <r>
          <rPr>
            <sz val="9"/>
            <rFont val="宋体"/>
            <charset val="134"/>
          </rPr>
          <t xml:space="preserve">
1=1%</t>
        </r>
      </text>
    </comment>
    <comment ref="H13" authorId="0">
      <text>
        <r>
          <rPr>
            <b/>
            <sz val="9"/>
            <rFont val="宋体"/>
            <charset val="134"/>
          </rPr>
          <t>Administrator:</t>
        </r>
        <r>
          <rPr>
            <sz val="9"/>
            <rFont val="宋体"/>
            <charset val="134"/>
          </rPr>
          <t xml:space="preserve">
必须=最终HP</t>
        </r>
      </text>
    </comment>
    <comment ref="H15" authorId="0">
      <text>
        <r>
          <rPr>
            <b/>
            <sz val="9"/>
            <rFont val="宋体"/>
            <charset val="134"/>
          </rPr>
          <t>Administrator:</t>
        </r>
        <r>
          <rPr>
            <sz val="9"/>
            <rFont val="宋体"/>
            <charset val="134"/>
          </rPr>
          <t xml:space="preserve">
必须=最终SP</t>
        </r>
      </text>
    </comment>
  </commentList>
</comments>
</file>

<file path=xl/comments2.xml><?xml version="1.0" encoding="utf-8"?>
<comments xmlns="http://schemas.openxmlformats.org/spreadsheetml/2006/main">
  <authors>
    <author>Administrator</author>
  </authors>
  <commentList>
    <comment ref="A1" authorId="0">
      <text>
        <r>
          <rPr>
            <b/>
            <sz val="9"/>
            <rFont val="宋体"/>
            <charset val="134"/>
          </rPr>
          <t>Administrator:</t>
        </r>
        <r>
          <rPr>
            <sz val="9"/>
            <rFont val="宋体"/>
            <charset val="134"/>
          </rPr>
          <t xml:space="preserve">
道具ID</t>
        </r>
      </text>
    </comment>
    <comment ref="C1" authorId="0">
      <text>
        <r>
          <rPr>
            <b/>
            <sz val="9"/>
            <rFont val="宋体"/>
            <charset val="134"/>
          </rPr>
          <t>Administrator:</t>
        </r>
        <r>
          <rPr>
            <sz val="9"/>
            <rFont val="宋体"/>
            <charset val="134"/>
          </rPr>
          <t xml:space="preserve">
0=资源。参数:1=元宝 2=灵石 3=免广卷 4=铜钱
1=装备合成等级
2=强化卡
3=法宝
4=皮肤
5=装备碎片
6=装备解锁工具。参数：对应装备的大类ID</t>
        </r>
      </text>
    </comment>
    <comment ref="E1" authorId="0">
      <text>
        <r>
          <rPr>
            <b/>
            <sz val="9"/>
            <rFont val="宋体"/>
            <charset val="134"/>
          </rPr>
          <t>Administrator:</t>
        </r>
        <r>
          <rPr>
            <sz val="9"/>
            <rFont val="宋体"/>
            <charset val="134"/>
          </rPr>
          <t xml:space="preserve">
0或空=按具体数值投放
1=按时间投放，单位为分钟.
  每1分钟投放的数量，从关卡表获取。具体投放货值=对应资源在此关卡的系数*X</t>
        </r>
      </text>
    </comment>
  </commentList>
</comments>
</file>

<file path=xl/comments3.xml><?xml version="1.0" encoding="utf-8"?>
<comments xmlns="http://schemas.openxmlformats.org/spreadsheetml/2006/main">
  <authors>
    <author>Administrator</author>
  </authors>
  <commentList>
    <comment ref="O1" authorId="0">
      <text>
        <r>
          <rPr>
            <b/>
            <sz val="9"/>
            <rFont val="宋体"/>
            <charset val="134"/>
          </rPr>
          <t>Administrator:</t>
        </r>
        <r>
          <rPr>
            <sz val="9"/>
            <rFont val="宋体"/>
            <charset val="134"/>
          </rPr>
          <t xml:space="preserve">
0或空=无修正功能
可填写多个条件，满足任意一个即可为真
1=当HP≤70%
2=当场上有和所填道具ID对应相同的装备合成等级ID时
</t>
        </r>
      </text>
    </comment>
    <comment ref="P1" authorId="0">
      <text>
        <r>
          <rPr>
            <b/>
            <sz val="9"/>
            <rFont val="宋体"/>
            <charset val="134"/>
          </rPr>
          <t>Administrator:</t>
        </r>
        <r>
          <rPr>
            <sz val="9"/>
            <rFont val="宋体"/>
            <charset val="134"/>
          </rPr>
          <t xml:space="preserve">
当条件为真时，最终权重=权重*权重修正</t>
        </r>
      </text>
    </comment>
    <comment ref="Q1" authorId="0">
      <text>
        <r>
          <rPr>
            <b/>
            <sz val="9"/>
            <rFont val="宋体"/>
            <charset val="134"/>
          </rPr>
          <t>Administrator:</t>
        </r>
        <r>
          <rPr>
            <sz val="9"/>
            <rFont val="宋体"/>
            <charset val="134"/>
          </rPr>
          <t xml:space="preserve">
100=100%</t>
        </r>
      </text>
    </comment>
    <comment ref="R1" authorId="0">
      <text>
        <r>
          <rPr>
            <b/>
            <sz val="9"/>
            <rFont val="宋体"/>
            <charset val="134"/>
          </rPr>
          <t>Administrator:</t>
        </r>
        <r>
          <rPr>
            <sz val="9"/>
            <rFont val="宋体"/>
            <charset val="134"/>
          </rPr>
          <t xml:space="preserve">
类型=5时，若此道具对应的装备大类还未解锁，则概率恒为0</t>
        </r>
      </text>
    </comment>
  </commentList>
</comments>
</file>

<file path=xl/comments4.xml><?xml version="1.0" encoding="utf-8"?>
<comments xmlns="http://schemas.openxmlformats.org/spreadsheetml/2006/main">
  <authors>
    <author>Administrator</author>
  </authors>
  <commentList>
    <comment ref="AD1" authorId="0">
      <text>
        <r>
          <rPr>
            <b/>
            <sz val="9"/>
            <rFont val="宋体"/>
            <charset val="134"/>
          </rPr>
          <t>Administrator:</t>
        </r>
        <r>
          <rPr>
            <sz val="9"/>
            <rFont val="宋体"/>
            <charset val="134"/>
          </rPr>
          <t xml:space="preserve">
升到下一级所需的价格</t>
        </r>
      </text>
    </comment>
    <comment ref="J3" authorId="0">
      <text>
        <r>
          <rPr>
            <b/>
            <sz val="9"/>
            <rFont val="宋体"/>
            <charset val="134"/>
          </rPr>
          <t>Administrator:</t>
        </r>
        <r>
          <rPr>
            <sz val="9"/>
            <rFont val="宋体"/>
            <charset val="134"/>
          </rPr>
          <t xml:space="preserve">
手填</t>
        </r>
      </text>
    </comment>
    <comment ref="L4" authorId="0">
      <text>
        <r>
          <rPr>
            <b/>
            <sz val="9"/>
            <rFont val="宋体"/>
            <charset val="134"/>
          </rPr>
          <t>Administrator:</t>
        </r>
        <r>
          <rPr>
            <sz val="9"/>
            <rFont val="宋体"/>
            <charset val="134"/>
          </rPr>
          <t xml:space="preserve">
第一行是基础数值
第二行开始都是系数</t>
        </r>
      </text>
    </comment>
    <comment ref="I5" authorId="0">
      <text>
        <r>
          <rPr>
            <b/>
            <sz val="9"/>
            <rFont val="宋体"/>
            <charset val="134"/>
          </rPr>
          <t>Administrator:</t>
        </r>
        <r>
          <rPr>
            <sz val="9"/>
            <rFont val="宋体"/>
            <charset val="134"/>
          </rPr>
          <t xml:space="preserve">
所有武器升到此级的总消耗</t>
        </r>
      </text>
    </comment>
  </commentList>
</comments>
</file>

<file path=xl/comments5.xml><?xml version="1.0" encoding="utf-8"?>
<comments xmlns="http://schemas.openxmlformats.org/spreadsheetml/2006/main">
  <authors>
    <author>Administrator</author>
  </authors>
  <commentList>
    <comment ref="AC1" authorId="0">
      <text>
        <r>
          <rPr>
            <b/>
            <sz val="9"/>
            <rFont val="宋体"/>
            <charset val="134"/>
          </rPr>
          <t>Administrator:</t>
        </r>
        <r>
          <rPr>
            <sz val="9"/>
            <rFont val="宋体"/>
            <charset val="134"/>
          </rPr>
          <t xml:space="preserve">
此为升到下一级所需的资源
0或空=没有下一级</t>
        </r>
      </text>
    </comment>
    <comment ref="D3" authorId="0">
      <text>
        <r>
          <rPr>
            <b/>
            <sz val="9"/>
            <rFont val="宋体"/>
            <charset val="134"/>
          </rPr>
          <t>Administrator:</t>
        </r>
        <r>
          <rPr>
            <sz val="9"/>
            <rFont val="宋体"/>
            <charset val="134"/>
          </rPr>
          <t xml:space="preserve">
必须手动输入，避免被连带修改</t>
        </r>
      </text>
    </comment>
  </commentList>
</comments>
</file>

<file path=xl/comments6.xml><?xml version="1.0" encoding="utf-8"?>
<comments xmlns="http://schemas.openxmlformats.org/spreadsheetml/2006/main">
  <authors>
    <author>Administrator</author>
  </authors>
  <commentList>
    <comment ref="R1" authorId="0">
      <text>
        <r>
          <rPr>
            <b/>
            <sz val="9"/>
            <rFont val="宋体"/>
            <charset val="134"/>
          </rPr>
          <t>Administrator:</t>
        </r>
        <r>
          <rPr>
            <sz val="9"/>
            <rFont val="宋体"/>
            <charset val="134"/>
          </rPr>
          <t xml:space="preserve">
0=小怪
1=精英
2=BOSS</t>
        </r>
      </text>
    </comment>
    <comment ref="S1" authorId="0">
      <text>
        <r>
          <rPr>
            <b/>
            <sz val="9"/>
            <rFont val="宋体"/>
            <charset val="134"/>
          </rPr>
          <t>Administrator:</t>
        </r>
        <r>
          <rPr>
            <sz val="9"/>
            <rFont val="宋体"/>
            <charset val="134"/>
          </rPr>
          <t xml:space="preserve">
填写标签ID
可以填写多个
不填或空=0
标签会在子弹命中后，计算伤害时用到
1=小怪
2=精英
3=BOSS</t>
        </r>
      </text>
    </comment>
    <comment ref="U1" authorId="0">
      <text>
        <r>
          <rPr>
            <b/>
            <sz val="9"/>
            <rFont val="宋体"/>
            <charset val="134"/>
          </rPr>
          <t xml:space="preserve">Administrator:
</t>
        </r>
        <r>
          <rPr>
            <sz val="9"/>
            <rFont val="宋体"/>
            <charset val="134"/>
          </rPr>
          <t xml:space="preserve">
默认0或空
可以为负
数值高的处于上层</t>
        </r>
      </text>
    </comment>
    <comment ref="V1" authorId="0">
      <text>
        <r>
          <rPr>
            <b/>
            <sz val="9"/>
            <rFont val="宋体"/>
            <charset val="134"/>
          </rPr>
          <t>Administrator:</t>
        </r>
        <r>
          <rPr>
            <sz val="9"/>
            <rFont val="宋体"/>
            <charset val="134"/>
          </rPr>
          <t xml:space="preserve">
5=每一次都随机索敌</t>
        </r>
      </text>
    </comment>
    <comment ref="Z1" authorId="0">
      <text>
        <r>
          <rPr>
            <b/>
            <sz val="9"/>
            <rFont val="宋体"/>
            <charset val="134"/>
          </rPr>
          <t>Administrator:</t>
        </r>
        <r>
          <rPr>
            <sz val="9"/>
            <rFont val="宋体"/>
            <charset val="134"/>
          </rPr>
          <t xml:space="preserve">
怪物创建后，多少时间后才能开始首次攻击
1000=1秒</t>
        </r>
      </text>
    </comment>
    <comment ref="AE1" authorId="0">
      <text>
        <r>
          <rPr>
            <b/>
            <sz val="9"/>
            <rFont val="宋体"/>
            <charset val="134"/>
          </rPr>
          <t>Administrator:</t>
        </r>
        <r>
          <rPr>
            <sz val="9"/>
            <rFont val="宋体"/>
            <charset val="134"/>
          </rPr>
          <t xml:space="preserve">
0=进入攻击距离后就会停止，然后再也不会移动。
1=不会为了攻击而停止，直接出子弹，除非走完路径。
攻击动作播放规则：怪物停止后的攻击，才会播放攻击动作</t>
        </r>
      </text>
    </comment>
    <comment ref="AG1" authorId="0">
      <text>
        <r>
          <rPr>
            <b/>
            <sz val="9"/>
            <rFont val="宋体"/>
            <charset val="134"/>
          </rPr>
          <t>Administrator:</t>
        </r>
        <r>
          <rPr>
            <sz val="9"/>
            <rFont val="宋体"/>
            <charset val="134"/>
          </rPr>
          <t xml:space="preserve">
1=100%</t>
        </r>
      </text>
    </comment>
    <comment ref="AL1" authorId="0">
      <text>
        <r>
          <rPr>
            <b/>
            <sz val="9"/>
            <rFont val="宋体"/>
            <charset val="134"/>
          </rPr>
          <t>Administrator:</t>
        </r>
        <r>
          <rPr>
            <sz val="9"/>
            <rFont val="宋体"/>
            <charset val="134"/>
          </rPr>
          <t xml:space="preserve">
0=寻找最近的敌人，进入走位距离后停止移动。
1=寻找最近的敌人，进入走位距离后，在游走半径内随机移动。
敌人离开走位距离后，重新接近
敌人丢失后，重新索敌
</t>
        </r>
      </text>
    </comment>
    <comment ref="AM1" authorId="0">
      <text>
        <r>
          <rPr>
            <b/>
            <sz val="9"/>
            <rFont val="宋体"/>
            <charset val="134"/>
          </rPr>
          <t>Administrator:</t>
        </r>
        <r>
          <rPr>
            <sz val="9"/>
            <rFont val="宋体"/>
            <charset val="134"/>
          </rPr>
          <t xml:space="preserve">
0=按照标准移动速度换算移动动画播放速度
1=忽视标准移动速度，固定按照100%速度播放</t>
        </r>
      </text>
    </comment>
    <comment ref="AN1" authorId="0">
      <text>
        <r>
          <rPr>
            <b/>
            <sz val="9"/>
            <rFont val="宋体"/>
            <charset val="134"/>
          </rPr>
          <t>Administrator:</t>
        </r>
        <r>
          <rPr>
            <sz val="9"/>
            <rFont val="宋体"/>
            <charset val="134"/>
          </rPr>
          <t xml:space="preserve">
杀怪后获得的铜币</t>
        </r>
      </text>
    </comment>
    <comment ref="AP1" authorId="0">
      <text>
        <r>
          <rPr>
            <b/>
            <sz val="9"/>
            <rFont val="宋体"/>
            <charset val="134"/>
          </rPr>
          <t>Administrator:</t>
        </r>
        <r>
          <rPr>
            <sz val="9"/>
            <rFont val="宋体"/>
            <charset val="134"/>
          </rPr>
          <t xml:space="preserve">
A1,B1,A2,B2...
当条件A满足时，触发技能B
A=条件
1=因HP为0导致死亡时触发技能（被逻辑删除不会触发）
2=碰撞到玩家载具时释放技能并被逻辑删除
3=由于召唤兽时间耗尽导致删除，触发技能
B=技能ID，来自子弹技能表
死亡：HP=0时触发</t>
        </r>
      </text>
    </comment>
    <comment ref="AQ1" authorId="0">
      <text>
        <r>
          <rPr>
            <b/>
            <sz val="9"/>
            <rFont val="宋体"/>
            <charset val="134"/>
          </rPr>
          <t>Administrator:</t>
        </r>
        <r>
          <rPr>
            <sz val="9"/>
            <rFont val="宋体"/>
            <charset val="134"/>
          </rPr>
          <t xml:space="preserve">
A1,B1,A2,B2...
d当A满足时，触发B
A=条件
1=因HP为0导致死亡时触发（逻辑删除不会触发）
B=事件ID（功能事件）</t>
        </r>
      </text>
    </comment>
    <comment ref="AS1" authorId="0">
      <text>
        <r>
          <rPr>
            <b/>
            <sz val="9"/>
            <rFont val="宋体"/>
            <charset val="134"/>
          </rPr>
          <t>Administrator:</t>
        </r>
        <r>
          <rPr>
            <sz val="9"/>
            <rFont val="宋体"/>
            <charset val="134"/>
          </rPr>
          <t xml:space="preserve">
技能ID，来自子弹技能表
</t>
        </r>
      </text>
    </comment>
    <comment ref="AT1" authorId="0">
      <text>
        <r>
          <rPr>
            <b/>
            <sz val="9"/>
            <rFont val="宋体"/>
            <charset val="134"/>
          </rPr>
          <t>Administrator:</t>
        </r>
        <r>
          <rPr>
            <sz val="9"/>
            <rFont val="宋体"/>
            <charset val="134"/>
          </rPr>
          <t xml:space="preserve">
光环是放在怪物预制体里的
0=不显示
1=显示</t>
        </r>
      </text>
    </comment>
    <comment ref="N4" authorId="0">
      <text>
        <r>
          <rPr>
            <b/>
            <sz val="9"/>
            <rFont val="宋体"/>
            <charset val="134"/>
          </rPr>
          <t>Administrator:</t>
        </r>
        <r>
          <rPr>
            <sz val="9"/>
            <rFont val="宋体"/>
            <charset val="134"/>
          </rPr>
          <t xml:space="preserve">
1=近战
2=中战
3=远战
4=冲锋怪。必须配出生BUFF 10012</t>
        </r>
      </text>
    </comment>
    <comment ref="A24" authorId="0">
      <text>
        <r>
          <rPr>
            <b/>
            <sz val="9"/>
            <rFont val="宋体"/>
            <charset val="134"/>
          </rPr>
          <t>Administrator:</t>
        </r>
        <r>
          <rPr>
            <sz val="9"/>
            <rFont val="宋体"/>
            <charset val="134"/>
          </rPr>
          <t xml:space="preserve">
直接反应在怪物身上，1=100%=无修正</t>
        </r>
      </text>
    </comment>
  </commentList>
</comments>
</file>

<file path=xl/comments7.xml><?xml version="1.0" encoding="utf-8"?>
<comments xmlns="http://schemas.openxmlformats.org/spreadsheetml/2006/main">
  <authors>
    <author>Administrator</author>
  </authors>
  <commentList>
    <comment ref="Q1" authorId="0">
      <text>
        <r>
          <rPr>
            <b/>
            <sz val="9"/>
            <rFont val="宋体"/>
            <charset val="134"/>
          </rPr>
          <t>Administrator:</t>
        </r>
        <r>
          <rPr>
            <sz val="9"/>
            <rFont val="宋体"/>
            <charset val="134"/>
          </rPr>
          <t xml:space="preserve">
1=1</t>
        </r>
      </text>
    </comment>
    <comment ref="R1" authorId="0">
      <text>
        <r>
          <rPr>
            <b/>
            <sz val="9"/>
            <rFont val="宋体"/>
            <charset val="134"/>
          </rPr>
          <t>Administrator:</t>
        </r>
        <r>
          <rPr>
            <sz val="9"/>
            <rFont val="宋体"/>
            <charset val="134"/>
          </rPr>
          <t xml:space="preserve">
升到此级需要的消耗
初始为0级</t>
        </r>
      </text>
    </comment>
    <comment ref="S1" authorId="0">
      <text>
        <r>
          <rPr>
            <b/>
            <sz val="9"/>
            <rFont val="宋体"/>
            <charset val="134"/>
          </rPr>
          <t>Administrator:</t>
        </r>
        <r>
          <rPr>
            <sz val="9"/>
            <rFont val="宋体"/>
            <charset val="134"/>
          </rPr>
          <t xml:space="preserve">
A,B
A=加成方式，0=固定值，1=百分比
B=加成的数值
 A=0时，1=攻击+固定值1
 A=1时，1=攻击+1%</t>
        </r>
      </text>
    </comment>
    <comment ref="U1" authorId="0">
      <text>
        <r>
          <rPr>
            <b/>
            <sz val="9"/>
            <rFont val="宋体"/>
            <charset val="134"/>
          </rPr>
          <t>Administrator:</t>
        </r>
        <r>
          <rPr>
            <sz val="9"/>
            <rFont val="宋体"/>
            <charset val="134"/>
          </rPr>
          <t xml:space="preserve">
1=1</t>
        </r>
      </text>
    </comment>
    <comment ref="W1" authorId="0">
      <text>
        <r>
          <rPr>
            <b/>
            <sz val="9"/>
            <rFont val="宋体"/>
            <charset val="134"/>
          </rPr>
          <t>Administrator:</t>
        </r>
        <r>
          <rPr>
            <sz val="9"/>
            <rFont val="宋体"/>
            <charset val="134"/>
          </rPr>
          <t xml:space="preserve">
若此数值不为空
必须先突破，然后才能升级到这一级</t>
        </r>
      </text>
    </comment>
    <comment ref="M5" authorId="0">
      <text>
        <r>
          <rPr>
            <b/>
            <sz val="9"/>
            <rFont val="宋体"/>
            <charset val="134"/>
          </rPr>
          <t>Administrator:</t>
        </r>
        <r>
          <rPr>
            <sz val="9"/>
            <rFont val="宋体"/>
            <charset val="134"/>
          </rPr>
          <t xml:space="preserve">
0=固定值
1=百分比
</t>
        </r>
      </text>
    </comment>
    <comment ref="E6" authorId="0">
      <text>
        <r>
          <rPr>
            <b/>
            <sz val="9"/>
            <rFont val="宋体"/>
            <charset val="134"/>
          </rPr>
          <t>Administrator:</t>
        </r>
        <r>
          <rPr>
            <sz val="9"/>
            <rFont val="宋体"/>
            <charset val="134"/>
          </rPr>
          <t xml:space="preserve">
升到此级的总消耗</t>
        </r>
      </text>
    </comment>
    <comment ref="A16" authorId="0">
      <text>
        <r>
          <rPr>
            <b/>
            <sz val="9"/>
            <rFont val="宋体"/>
            <charset val="134"/>
          </rPr>
          <t>Administrator:</t>
        </r>
        <r>
          <rPr>
            <sz val="9"/>
            <rFont val="宋体"/>
            <charset val="134"/>
          </rPr>
          <t xml:space="preserve">
必须手填，绝对禁止公式关联
否则数值一变所有产出全变</t>
        </r>
      </text>
    </comment>
  </commentList>
</comments>
</file>

<file path=xl/comments8.xml><?xml version="1.0" encoding="utf-8"?>
<comments xmlns="http://schemas.openxmlformats.org/spreadsheetml/2006/main">
  <authors>
    <author>Administrator</author>
  </authors>
  <commentList>
    <comment ref="G1" authorId="0">
      <text>
        <r>
          <rPr>
            <b/>
            <sz val="9"/>
            <rFont val="宋体"/>
            <charset val="134"/>
          </rPr>
          <t>Administrator:</t>
        </r>
        <r>
          <rPr>
            <sz val="9"/>
            <rFont val="宋体"/>
            <charset val="134"/>
          </rPr>
          <t xml:space="preserve">
3=最终变成1级的300%</t>
        </r>
      </text>
    </comment>
    <comment ref="AI1" authorId="0">
      <text>
        <r>
          <rPr>
            <b/>
            <sz val="9"/>
            <rFont val="宋体"/>
            <charset val="134"/>
          </rPr>
          <t>Administrator:</t>
        </r>
        <r>
          <rPr>
            <sz val="9"/>
            <rFont val="宋体"/>
            <charset val="134"/>
          </rPr>
          <t xml:space="preserve">
1=100%
它会修正升级消耗的碎片的倍率</t>
        </r>
      </text>
    </comment>
    <comment ref="AK1" authorId="0">
      <text>
        <r>
          <rPr>
            <b/>
            <sz val="9"/>
            <rFont val="宋体"/>
            <charset val="134"/>
          </rPr>
          <t>Administrator:</t>
        </r>
        <r>
          <rPr>
            <sz val="9"/>
            <rFont val="宋体"/>
            <charset val="134"/>
          </rPr>
          <t xml:space="preserve">
A1,A2,A3...
A=对应技能ID
从【装备技能扩展|equipSkillEx】获取</t>
        </r>
      </text>
    </comment>
    <comment ref="X4" authorId="0">
      <text>
        <r>
          <rPr>
            <b/>
            <sz val="9"/>
            <rFont val="宋体"/>
            <charset val="134"/>
          </rPr>
          <t>Administrator:</t>
        </r>
        <r>
          <rPr>
            <sz val="9"/>
            <rFont val="宋体"/>
            <charset val="134"/>
          </rPr>
          <t xml:space="preserve">
手填</t>
        </r>
      </text>
    </comment>
  </commentList>
</comments>
</file>

<file path=xl/comments9.xml><?xml version="1.0" encoding="utf-8"?>
<comments xmlns="http://schemas.openxmlformats.org/spreadsheetml/2006/main">
  <authors>
    <author>Administrator</author>
  </authors>
  <commentList>
    <comment ref="U1" authorId="0">
      <text>
        <r>
          <rPr>
            <b/>
            <sz val="9"/>
            <rFont val="宋体"/>
            <charset val="134"/>
          </rPr>
          <t>Administrator:</t>
        </r>
        <r>
          <rPr>
            <sz val="9"/>
            <rFont val="宋体"/>
            <charset val="134"/>
          </rPr>
          <t xml:space="preserve">
0=不开放。直接不显示对应的装备大类，哪怕解锁条件满足也不管。相当于这个装备不存在。因此也不会解锁
1=开放，正常显示正常处理</t>
        </r>
      </text>
    </comment>
    <comment ref="V1" authorId="0">
      <text>
        <r>
          <rPr>
            <b/>
            <sz val="9"/>
            <rFont val="宋体"/>
            <charset val="134"/>
          </rPr>
          <t>Administrator:</t>
        </r>
        <r>
          <rPr>
            <sz val="9"/>
            <rFont val="宋体"/>
            <charset val="134"/>
          </rPr>
          <t xml:space="preserve">
0=武器
1=技能
2=增益</t>
        </r>
      </text>
    </comment>
    <comment ref="W1" authorId="0">
      <text>
        <r>
          <rPr>
            <b/>
            <sz val="9"/>
            <rFont val="宋体"/>
            <charset val="134"/>
          </rPr>
          <t>Administrator:</t>
        </r>
        <r>
          <rPr>
            <sz val="9"/>
            <rFont val="宋体"/>
            <charset val="134"/>
          </rPr>
          <t xml:space="preserve">
数值小的在前面
数值相同时，ID小的在前面
数值为0或空的，不显示在界面里</t>
        </r>
      </text>
    </comment>
    <comment ref="Z1" authorId="0">
      <text>
        <r>
          <rPr>
            <b/>
            <sz val="9"/>
            <rFont val="宋体"/>
            <charset val="134"/>
          </rPr>
          <t>Administrator:</t>
        </r>
        <r>
          <rPr>
            <sz val="9"/>
            <rFont val="宋体"/>
            <charset val="134"/>
          </rPr>
          <t xml:space="preserve">
在外部养成界面或图鉴中出现时，ICON的颜色
1=绿
2=蓝
3=紫
4=金
5=红</t>
        </r>
      </text>
    </comment>
    <comment ref="AA1" authorId="0">
      <text>
        <r>
          <rPr>
            <b/>
            <sz val="9"/>
            <rFont val="宋体"/>
            <charset val="134"/>
          </rPr>
          <t>Administrator:</t>
        </r>
        <r>
          <rPr>
            <sz val="9"/>
            <rFont val="宋体"/>
            <charset val="134"/>
          </rPr>
          <t xml:space="preserve">
1000=1秒</t>
        </r>
      </text>
    </comment>
    <comment ref="AD1" authorId="0">
      <text>
        <r>
          <rPr>
            <b/>
            <sz val="9"/>
            <rFont val="宋体"/>
            <charset val="134"/>
          </rPr>
          <t>Administrator:</t>
        </r>
        <r>
          <rPr>
            <sz val="9"/>
            <rFont val="宋体"/>
            <charset val="134"/>
          </rPr>
          <t xml:space="preserve">
索引到装备升级表
从此获取升级所需的消耗
0或空=不能升级（只有1级）</t>
        </r>
      </text>
    </comment>
    <comment ref="AE1" authorId="0">
      <text>
        <r>
          <rPr>
            <b/>
            <sz val="9"/>
            <rFont val="宋体"/>
            <charset val="134"/>
          </rPr>
          <t>Administrator:</t>
        </r>
        <r>
          <rPr>
            <sz val="9"/>
            <rFont val="宋体"/>
            <charset val="134"/>
          </rPr>
          <t xml:space="preserve">
通过第X关解锁
</t>
        </r>
      </text>
    </comment>
    <comment ref="AF1" authorId="0">
      <text>
        <r>
          <rPr>
            <b/>
            <sz val="9"/>
            <rFont val="宋体"/>
            <charset val="134"/>
          </rPr>
          <t>Administrator:</t>
        </r>
        <r>
          <rPr>
            <sz val="9"/>
            <rFont val="宋体"/>
            <charset val="134"/>
          </rPr>
          <t xml:space="preserve">
0或空=一开始就有
其他数值=消耗的道具和数量。格式：道具，数量
</t>
        </r>
      </text>
    </comment>
    <comment ref="AG1" authorId="0">
      <text>
        <r>
          <rPr>
            <b/>
            <sz val="9"/>
            <rFont val="宋体"/>
            <charset val="134"/>
          </rPr>
          <t>Administrator:</t>
        </r>
        <r>
          <rPr>
            <sz val="9"/>
            <rFont val="宋体"/>
            <charset val="134"/>
          </rPr>
          <t xml:space="preserve">
此装备最高可升到多少级</t>
        </r>
      </text>
    </comment>
    <comment ref="AH1" authorId="0">
      <text>
        <r>
          <rPr>
            <b/>
            <sz val="9"/>
            <rFont val="宋体"/>
            <charset val="134"/>
          </rPr>
          <t>Administrator:</t>
        </r>
        <r>
          <rPr>
            <sz val="9"/>
            <rFont val="宋体"/>
            <charset val="134"/>
          </rPr>
          <t xml:space="preserve">
0=不可合成
1=可合成</t>
        </r>
      </text>
    </comment>
    <comment ref="Q4" authorId="0">
      <text>
        <r>
          <rPr>
            <b/>
            <sz val="9"/>
            <rFont val="宋体"/>
            <charset val="134"/>
          </rPr>
          <t>Administrator:</t>
        </r>
        <r>
          <rPr>
            <sz val="9"/>
            <rFont val="宋体"/>
            <charset val="134"/>
          </rPr>
          <t xml:space="preserve">
需要触发多少次</t>
        </r>
      </text>
    </comment>
  </commentList>
</comments>
</file>

<file path=xl/comments10.xml><?xml version="1.0" encoding="utf-8"?>
<comments xmlns="http://schemas.openxmlformats.org/spreadsheetml/2006/main">
  <authors>
    <author>Administrator</author>
  </authors>
  <commentList>
    <comment ref="J1" authorId="0">
      <text>
        <r>
          <rPr>
            <b/>
            <sz val="9"/>
            <rFont val="宋体"/>
            <charset val="134"/>
          </rPr>
          <t>Administrator:</t>
        </r>
        <r>
          <rPr>
            <sz val="9"/>
            <rFont val="宋体"/>
            <charset val="134"/>
          </rPr>
          <t xml:space="preserve">
ID从10万起（100000）</t>
        </r>
      </text>
    </comment>
    <comment ref="N1" authorId="0">
      <text>
        <r>
          <rPr>
            <b/>
            <sz val="9"/>
            <rFont val="宋体"/>
            <charset val="134"/>
          </rPr>
          <t>Administrator:</t>
        </r>
        <r>
          <rPr>
            <sz val="9"/>
            <rFont val="宋体"/>
            <charset val="134"/>
          </rPr>
          <t xml:space="preserve">
1=绿
2=蓝
3=紫
4=金
5=红</t>
        </r>
      </text>
    </comment>
    <comment ref="O1" authorId="0">
      <text>
        <r>
          <rPr>
            <b/>
            <sz val="9"/>
            <rFont val="宋体"/>
            <charset val="134"/>
          </rPr>
          <t>Administrator:</t>
        </r>
        <r>
          <rPr>
            <sz val="9"/>
            <rFont val="宋体"/>
            <charset val="134"/>
          </rPr>
          <t xml:space="preserve">
&lt;name1&gt;：武器大类的名字</t>
        </r>
      </text>
    </comment>
    <comment ref="P1" authorId="0">
      <text>
        <r>
          <rPr>
            <b/>
            <sz val="9"/>
            <rFont val="宋体"/>
            <charset val="134"/>
          </rPr>
          <t>Administrator:</t>
        </r>
        <r>
          <rPr>
            <sz val="9"/>
            <rFont val="宋体"/>
            <charset val="134"/>
          </rPr>
          <t xml:space="preserve">
装备抵达多少养生等级解锁</t>
        </r>
      </text>
    </comment>
    <comment ref="Q1" authorId="0">
      <text>
        <r>
          <rPr>
            <b/>
            <sz val="9"/>
            <rFont val="宋体"/>
            <charset val="134"/>
          </rPr>
          <t>Administrator:</t>
        </r>
        <r>
          <rPr>
            <sz val="9"/>
            <rFont val="宋体"/>
            <charset val="134"/>
          </rPr>
          <t xml:space="preserve">
1=是
0=否</t>
        </r>
      </text>
    </comment>
    <comment ref="R1" authorId="0">
      <text>
        <r>
          <rPr>
            <b/>
            <sz val="9"/>
            <rFont val="宋体"/>
            <charset val="134"/>
          </rPr>
          <t>Administrator:</t>
        </r>
        <r>
          <rPr>
            <sz val="9"/>
            <rFont val="宋体"/>
            <charset val="134"/>
          </rPr>
          <t xml:space="preserve">
0=此装备的所有合成等级
其他数值=对应合成等级。
可以一次填写多个数值</t>
        </r>
      </text>
    </comment>
    <comment ref="U1" authorId="0">
      <text>
        <r>
          <rPr>
            <b/>
            <sz val="9"/>
            <rFont val="宋体"/>
            <charset val="134"/>
          </rPr>
          <t>Administrator:</t>
        </r>
        <r>
          <rPr>
            <sz val="9"/>
            <rFont val="宋体"/>
            <charset val="134"/>
          </rPr>
          <t xml:space="preserve">
空或0=不修改
1=用新数值覆盖旧数值
2=在旧数值上做加法
 比如：旧数值[1]，现有值[4],结果=[5]
       旧数值[1,0,4]，现有值[0,1,-2],结果=[1,1,2]
       旧数值[1]，现有值[0,0,4],结果=[1,0,4]
       旧数值[0,3]，现有值[2],结果=[2,3]
3=在旧数值上做乘法
 比如：旧数值[10,2]，现有值[1.5],结果=[15,2]
4=在旧数组上往后追加
 比如：旧数组[1,2,3],现有值[2],结果=[1,2,3,2]
       旧数组[1,2,3],现有值[2,4],结果=[1,2,3,2,4]
       旧数组[1],现有值[9],结果=[1,9]
</t>
        </r>
      </text>
    </comment>
    <comment ref="Z1" authorId="0">
      <text>
        <r>
          <rPr>
            <b/>
            <sz val="9"/>
            <rFont val="宋体"/>
            <charset val="134"/>
          </rPr>
          <t>Administrator:</t>
        </r>
        <r>
          <rPr>
            <sz val="9"/>
            <rFont val="宋体"/>
            <charset val="134"/>
          </rPr>
          <t xml:space="preserve">
-1=特殊规则：锁定玩家VIP（法器）
-2=特殊规则：不索敌
1=打最近的
2=随机挑一个
3=优先打大怪
4=优先打小怪
101=不再次索敌，和前一波目标相同（类似于老版本的做法，只索敌一次）
102=排除前面波次的目标后，随机挑一个。若找不到目标就前一波目标相同）
1001=随机锁定一个非空（装有装备）的格子。</t>
        </r>
      </text>
    </comment>
    <comment ref="AK1" authorId="0">
      <text>
        <r>
          <rPr>
            <b/>
            <sz val="9"/>
            <rFont val="宋体"/>
            <charset val="134"/>
          </rPr>
          <t>Administrator:</t>
        </r>
        <r>
          <rPr>
            <sz val="9"/>
            <rFont val="宋体"/>
            <charset val="134"/>
          </rPr>
          <t xml:space="preserve">
1=100%，即不缩放
对激光无效</t>
        </r>
      </text>
    </comment>
    <comment ref="AM1" authorId="0">
      <text>
        <r>
          <rPr>
            <b/>
            <sz val="9"/>
            <rFont val="宋体"/>
            <charset val="134"/>
          </rPr>
          <t>Administrator:</t>
        </r>
        <r>
          <rPr>
            <sz val="9"/>
            <rFont val="宋体"/>
            <charset val="134"/>
          </rPr>
          <t xml:space="preserve">
100=100%</t>
        </r>
      </text>
    </comment>
    <comment ref="AO1" authorId="0">
      <text>
        <r>
          <rPr>
            <b/>
            <sz val="9"/>
            <rFont val="宋体"/>
            <charset val="134"/>
          </rPr>
          <t>Administrator:</t>
        </r>
        <r>
          <rPr>
            <sz val="9"/>
            <rFont val="宋体"/>
            <charset val="134"/>
          </rPr>
          <t xml:space="preserve">
子弹碰到区域边界，或敌人后，是否反弹（若子弹还没有消亡的话）
0=不反弹
1=敌人反弹
2=边界反弹
3=敌人边界反弹</t>
        </r>
      </text>
    </comment>
    <comment ref="AQ1" authorId="0">
      <text>
        <r>
          <rPr>
            <b/>
            <sz val="9"/>
            <rFont val="宋体"/>
            <charset val="134"/>
          </rPr>
          <t>Administrator:</t>
        </r>
        <r>
          <rPr>
            <sz val="9"/>
            <rFont val="宋体"/>
            <charset val="134"/>
          </rPr>
          <t xml:space="preserve">
子弹命中几次敌人后才会消亡
0或者1=1次
-1=无限次
其他数值=对应的次数
对于不会反弹的子弹，命中后会导致穿透</t>
        </r>
      </text>
    </comment>
    <comment ref="AS1" authorId="0">
      <text>
        <r>
          <rPr>
            <b/>
            <sz val="9"/>
            <rFont val="宋体"/>
            <charset val="134"/>
          </rPr>
          <t>Administrator:</t>
        </r>
        <r>
          <rPr>
            <sz val="9"/>
            <rFont val="宋体"/>
            <charset val="134"/>
          </rPr>
          <t xml:space="preserve">
1=1%</t>
        </r>
      </text>
    </comment>
    <comment ref="AU1" authorId="0">
      <text>
        <r>
          <rPr>
            <b/>
            <sz val="9"/>
            <rFont val="宋体"/>
            <charset val="134"/>
          </rPr>
          <t>Administrator:</t>
        </r>
        <r>
          <rPr>
            <sz val="9"/>
            <rFont val="宋体"/>
            <charset val="134"/>
          </rPr>
          <t xml:space="preserve">
100=100%暴击
未触发暴击时，暴击伤害倍率=100%</t>
        </r>
      </text>
    </comment>
    <comment ref="AW1" authorId="0">
      <text>
        <r>
          <rPr>
            <b/>
            <sz val="9"/>
            <rFont val="宋体"/>
            <charset val="134"/>
          </rPr>
          <t>Administrator:</t>
        </r>
        <r>
          <rPr>
            <sz val="9"/>
            <rFont val="宋体"/>
            <charset val="134"/>
          </rPr>
          <t xml:space="preserve">
100=100%=伤害不变</t>
        </r>
      </text>
    </comment>
    <comment ref="AY1" authorId="0">
      <text>
        <r>
          <rPr>
            <b/>
            <sz val="9"/>
            <rFont val="宋体"/>
            <charset val="134"/>
          </rPr>
          <t>Administrator:</t>
        </r>
        <r>
          <rPr>
            <sz val="9"/>
            <rFont val="宋体"/>
            <charset val="134"/>
          </rPr>
          <t xml:space="preserve">
命中后，在被命中者身上激活技能
填写技能ID</t>
        </r>
      </text>
    </comment>
    <comment ref="BA1" authorId="0">
      <text>
        <r>
          <rPr>
            <b/>
            <sz val="9"/>
            <rFont val="宋体"/>
            <charset val="134"/>
          </rPr>
          <t>Administrator:</t>
        </r>
        <r>
          <rPr>
            <sz val="9"/>
            <rFont val="宋体"/>
            <charset val="134"/>
          </rPr>
          <t xml:space="preserve">
0=无AOE
1=消亡时触发（注意，命中可能导致消亡，但也可能不会）
2=命中时触发
3=命中和消亡时触发</t>
        </r>
      </text>
    </comment>
    <comment ref="BC1" authorId="0">
      <text>
        <r>
          <rPr>
            <b/>
            <sz val="9"/>
            <rFont val="宋体"/>
            <charset val="134"/>
          </rPr>
          <t>Administrator:</t>
        </r>
        <r>
          <rPr>
            <sz val="9"/>
            <rFont val="宋体"/>
            <charset val="134"/>
          </rPr>
          <t xml:space="preserve">
像素半径</t>
        </r>
      </text>
    </comment>
    <comment ref="BI1" authorId="0">
      <text>
        <r>
          <rPr>
            <b/>
            <sz val="9"/>
            <rFont val="宋体"/>
            <charset val="134"/>
          </rPr>
          <t>Administrator:</t>
        </r>
        <r>
          <rPr>
            <sz val="9"/>
            <rFont val="宋体"/>
            <charset val="134"/>
          </rPr>
          <t xml:space="preserve">
100=100%=伤害不变</t>
        </r>
      </text>
    </comment>
    <comment ref="BK1" authorId="0">
      <text>
        <r>
          <rPr>
            <b/>
            <sz val="9"/>
            <rFont val="宋体"/>
            <charset val="134"/>
          </rPr>
          <t>Administrator:</t>
        </r>
        <r>
          <rPr>
            <sz val="9"/>
            <rFont val="宋体"/>
            <charset val="134"/>
          </rPr>
          <t xml:space="preserve">
被AOE命中的敌人，技能技能</t>
        </r>
      </text>
    </comment>
    <comment ref="BM1" authorId="0">
      <text>
        <r>
          <rPr>
            <b/>
            <sz val="9"/>
            <rFont val="宋体"/>
            <charset val="134"/>
          </rPr>
          <t>Administrator:</t>
        </r>
        <r>
          <rPr>
            <sz val="9"/>
            <rFont val="宋体"/>
            <charset val="134"/>
          </rPr>
          <t xml:space="preserve">
当此子弹和其他敌对的子弹碰撞时，会发生什么。
0=自己不会抵消
1=自己会抵消。不管还有没有碰撞次数，直接消失。但依然会触发死亡/消失效果。因此如果不想触发效果，那就别填效果！
2=此子弹不会和其他子弹发生碰撞，因此不会存在是否抵消的问题</t>
        </r>
      </text>
    </comment>
    <comment ref="BP1" authorId="0">
      <text>
        <r>
          <rPr>
            <b/>
            <sz val="9"/>
            <rFont val="宋体"/>
            <charset val="134"/>
          </rPr>
          <t>Administrator:</t>
        </r>
        <r>
          <rPr>
            <sz val="9"/>
            <rFont val="宋体"/>
            <charset val="134"/>
          </rPr>
          <t xml:space="preserve">
当对象可以被加上BUFF时，有百分之多少的概率能成功
100=100%</t>
        </r>
      </text>
    </comment>
    <comment ref="BR1" authorId="0">
      <text>
        <r>
          <rPr>
            <b/>
            <sz val="9"/>
            <rFont val="宋体"/>
            <charset val="134"/>
          </rPr>
          <t>Administrator:</t>
        </r>
        <r>
          <rPr>
            <sz val="9"/>
            <rFont val="宋体"/>
            <charset val="134"/>
          </rPr>
          <t xml:space="preserve">
0=现实时间。持续时间=千分之1秒
1=英雄经过的格子数。持续时间=格子数</t>
        </r>
      </text>
    </comment>
    <comment ref="BT1" authorId="0">
      <text>
        <r>
          <rPr>
            <b/>
            <sz val="9"/>
            <rFont val="宋体"/>
            <charset val="134"/>
          </rPr>
          <t>Administrator:</t>
        </r>
        <r>
          <rPr>
            <sz val="9"/>
            <rFont val="宋体"/>
            <charset val="134"/>
          </rPr>
          <t xml:space="preserve">
作用由【持续方式】定义
-1=无限，直到本波结束
-2=无限，持续到本场战斗结束</t>
        </r>
      </text>
    </comment>
  </commentList>
</comments>
</file>

<file path=xl/comments11.xml><?xml version="1.0" encoding="utf-8"?>
<comments xmlns="http://schemas.openxmlformats.org/spreadsheetml/2006/main">
  <authors>
    <author>Administrator</author>
  </authors>
  <commentList>
    <comment ref="Q1" authorId="0">
      <text>
        <r>
          <rPr>
            <b/>
            <sz val="9"/>
            <rFont val="宋体"/>
            <charset val="134"/>
          </rPr>
          <t>Administrator:</t>
        </r>
        <r>
          <rPr>
            <sz val="9"/>
            <rFont val="宋体"/>
            <charset val="134"/>
          </rPr>
          <t xml:space="preserve">
填写类ID
0或不填=不和任何类对应</t>
        </r>
      </text>
    </comment>
    <comment ref="R1" authorId="0">
      <text>
        <r>
          <rPr>
            <b/>
            <sz val="9"/>
            <rFont val="宋体"/>
            <charset val="134"/>
          </rPr>
          <t>Administrator:</t>
        </r>
        <r>
          <rPr>
            <sz val="9"/>
            <rFont val="宋体"/>
            <charset val="134"/>
          </rPr>
          <t xml:space="preserve">
0=武器
1=技能
2=增益</t>
        </r>
      </text>
    </comment>
    <comment ref="T1" authorId="0">
      <text>
        <r>
          <rPr>
            <b/>
            <sz val="9"/>
            <rFont val="宋体"/>
            <charset val="134"/>
          </rPr>
          <t>Administrator:</t>
        </r>
        <r>
          <rPr>
            <sz val="9"/>
            <rFont val="宋体"/>
            <charset val="134"/>
          </rPr>
          <t xml:space="preserve">
若没有配置发射包，则此项无效
0=打全图</t>
        </r>
      </text>
    </comment>
    <comment ref="U1" authorId="0">
      <text>
        <r>
          <rPr>
            <b/>
            <sz val="9"/>
            <rFont val="宋体"/>
            <charset val="134"/>
          </rPr>
          <t>Administrator:</t>
        </r>
        <r>
          <rPr>
            <sz val="9"/>
            <rFont val="宋体"/>
            <charset val="134"/>
          </rPr>
          <t xml:space="preserve">
若没有配置发射包，则此项无效
0=打最近的，打死为止
1=随机挑一个，打死为止
2=优先打大怪，打死为止
3=优先打小怪，打死为止
4=打最近的，每一次发射都重新索敌
5=随机打，每一次发射都重新索敌</t>
        </r>
      </text>
    </comment>
    <comment ref="V1" authorId="0">
      <text>
        <r>
          <rPr>
            <b/>
            <sz val="9"/>
            <rFont val="宋体"/>
            <charset val="134"/>
          </rPr>
          <t>Administrator:</t>
        </r>
        <r>
          <rPr>
            <sz val="9"/>
            <rFont val="宋体"/>
            <charset val="134"/>
          </rPr>
          <t xml:space="preserve">
1000=1秒
触发后的CD时间</t>
        </r>
      </text>
    </comment>
    <comment ref="W1" authorId="0">
      <text>
        <r>
          <rPr>
            <b/>
            <sz val="9"/>
            <rFont val="宋体"/>
            <charset val="134"/>
          </rPr>
          <t>Administrator:</t>
        </r>
        <r>
          <rPr>
            <sz val="9"/>
            <rFont val="宋体"/>
            <charset val="134"/>
          </rPr>
          <t xml:space="preserve">
需要累积多少个抵达，才能触发</t>
        </r>
      </text>
    </comment>
    <comment ref="X1" authorId="0">
      <text>
        <r>
          <rPr>
            <b/>
            <sz val="9"/>
            <rFont val="宋体"/>
            <charset val="134"/>
          </rPr>
          <t>Administrator:</t>
        </r>
        <r>
          <rPr>
            <sz val="9"/>
            <rFont val="宋体"/>
            <charset val="134"/>
          </rPr>
          <t xml:space="preserve">
1000=1秒</t>
        </r>
      </text>
    </comment>
    <comment ref="Y1" authorId="0">
      <text>
        <r>
          <rPr>
            <b/>
            <sz val="9"/>
            <rFont val="宋体"/>
            <charset val="134"/>
          </rPr>
          <t>Administrator:</t>
        </r>
        <r>
          <rPr>
            <sz val="9"/>
            <rFont val="宋体"/>
            <charset val="134"/>
          </rPr>
          <t xml:space="preserve">
0或空=没有武器功能，不会发射任何子弹
A,B,C,D...
可以填写多个发射包，这些武器会一起开火</t>
        </r>
      </text>
    </comment>
    <comment ref="Z1" authorId="0">
      <text>
        <r>
          <rPr>
            <b/>
            <sz val="9"/>
            <rFont val="宋体"/>
            <charset val="134"/>
          </rPr>
          <t>Administrator:</t>
        </r>
        <r>
          <rPr>
            <sz val="9"/>
            <rFont val="宋体"/>
            <charset val="134"/>
          </rPr>
          <t xml:space="preserve">
0=无限</t>
        </r>
      </text>
    </comment>
    <comment ref="AA1" authorId="0">
      <text>
        <r>
          <rPr>
            <b/>
            <sz val="9"/>
            <rFont val="宋体"/>
            <charset val="134"/>
          </rPr>
          <t>Administrator:</t>
        </r>
        <r>
          <rPr>
            <sz val="9"/>
            <rFont val="宋体"/>
            <charset val="134"/>
          </rPr>
          <t xml:space="preserve">
100=100%
</t>
        </r>
      </text>
    </comment>
    <comment ref="AD1" authorId="0">
      <text>
        <r>
          <rPr>
            <b/>
            <sz val="9"/>
            <rFont val="宋体"/>
            <charset val="134"/>
          </rPr>
          <t>Administrator:</t>
        </r>
        <r>
          <rPr>
            <sz val="9"/>
            <rFont val="宋体"/>
            <charset val="134"/>
          </rPr>
          <t xml:space="preserve">
填写合成对象的ID
0或空=不能继续合成
-1=所需的对象是自身
其他数值=需求对应ID物</t>
        </r>
      </text>
    </comment>
    <comment ref="AE1" authorId="0">
      <text>
        <r>
          <rPr>
            <b/>
            <sz val="9"/>
            <rFont val="宋体"/>
            <charset val="134"/>
          </rPr>
          <t>Administrator:</t>
        </r>
        <r>
          <rPr>
            <sz val="9"/>
            <rFont val="宋体"/>
            <charset val="134"/>
          </rPr>
          <t xml:space="preserve">
填写合成后的结果ID</t>
        </r>
      </text>
    </comment>
    <comment ref="AF1" authorId="0">
      <text>
        <r>
          <rPr>
            <b/>
            <sz val="9"/>
            <rFont val="宋体"/>
            <charset val="134"/>
          </rPr>
          <t>Administrator:</t>
        </r>
        <r>
          <rPr>
            <sz val="9"/>
            <rFont val="宋体"/>
            <charset val="134"/>
          </rPr>
          <t xml:space="preserve">
当合成此ID后，且此ID还能继续合成，是否生成一个需要看广告获取的相同ID的装备
0=否
1=是
此功能总开关在关卡表里
</t>
        </r>
      </text>
    </comment>
    <comment ref="AG1" authorId="0">
      <text>
        <r>
          <rPr>
            <b/>
            <sz val="9"/>
            <rFont val="宋体"/>
            <charset val="134"/>
          </rPr>
          <t>Administrator:</t>
        </r>
        <r>
          <rPr>
            <sz val="9"/>
            <rFont val="宋体"/>
            <charset val="134"/>
          </rPr>
          <t xml:space="preserve">
填写关卡ID
必须通关过此关卡，才能进行合成。否则就视为不能合成
0或空=无关卡需求</t>
        </r>
      </text>
    </comment>
    <comment ref="AH1" authorId="0">
      <text>
        <r>
          <rPr>
            <b/>
            <sz val="9"/>
            <rFont val="宋体"/>
            <charset val="134"/>
          </rPr>
          <t>Administrator:</t>
        </r>
        <r>
          <rPr>
            <sz val="9"/>
            <rFont val="宋体"/>
            <charset val="134"/>
          </rPr>
          <t xml:space="preserve">
填写展示在战斗界面的合成等级标签和底框
填0~5
0=不展示等级标签，并显示1级时的底框</t>
        </r>
      </text>
    </comment>
    <comment ref="AI1" authorId="0">
      <text>
        <r>
          <rPr>
            <b/>
            <sz val="9"/>
            <rFont val="宋体"/>
            <charset val="134"/>
          </rPr>
          <t>Administrator:</t>
        </r>
        <r>
          <rPr>
            <sz val="9"/>
            <rFont val="宋体"/>
            <charset val="134"/>
          </rPr>
          <t xml:space="preserve">
使用铜钱购买装备时的价格</t>
        </r>
      </text>
    </comment>
    <comment ref="AK1" authorId="0">
      <text>
        <r>
          <rPr>
            <b/>
            <sz val="9"/>
            <rFont val="宋体"/>
            <charset val="134"/>
          </rPr>
          <t>Administrator:</t>
        </r>
        <r>
          <rPr>
            <sz val="9"/>
            <rFont val="宋体"/>
            <charset val="134"/>
          </rPr>
          <t xml:space="preserve">
1=有
0=无</t>
        </r>
      </text>
    </comment>
  </commentList>
</comments>
</file>

<file path=xl/comments12.xml><?xml version="1.0" encoding="utf-8"?>
<comments xmlns="http://schemas.openxmlformats.org/spreadsheetml/2006/main">
  <authors>
    <author>Administrator</author>
  </authors>
  <commentList>
    <comment ref="N1" authorId="0">
      <text>
        <r>
          <rPr>
            <b/>
            <sz val="9"/>
            <rFont val="宋体"/>
            <charset val="134"/>
          </rPr>
          <t>Administrator:</t>
        </r>
        <r>
          <rPr>
            <sz val="9"/>
            <rFont val="宋体"/>
            <charset val="134"/>
          </rPr>
          <t xml:space="preserve">
B1,B2,B3...
等待B1毫秒发射A1,再等待B2毫秒发射A2...
每一波发出什么子弹，几个子弹，都是子弹ID决定的
若只有1个A1，那波次可以不填写</t>
        </r>
      </text>
    </comment>
    <comment ref="O1" authorId="0">
      <text>
        <r>
          <rPr>
            <b/>
            <sz val="9"/>
            <rFont val="宋体"/>
            <charset val="134"/>
          </rPr>
          <t>Administrator:</t>
        </r>
        <r>
          <rPr>
            <sz val="9"/>
            <rFont val="宋体"/>
            <charset val="134"/>
          </rPr>
          <t xml:space="preserve">
-2=特殊规则：不索敌
0=打最近的，打死为止
1=随机挑一个，打死为止
2=优先打大怪
3=优先打小怪
4=打最近的，每次都重新索敌
5=随机挑一个，每次都重新索敌
6=打此发射包承载者锁定的目标。若找不到则选一个最近的
7=随机坐标
101=不再次索敌，和前一波目标相同（类似于老版本的做法，只索敌一次）
102=排除前面波次的目标后，随机挑一个。若找不到目标就前一波目标相同）
1001=随机锁定一个非空（装有装备）的格子。
1002=地图坐标（世界BOSS召怪专用，从世界BOSS表id=52随机）
</t>
        </r>
      </text>
    </comment>
    <comment ref="Q1" authorId="0">
      <text>
        <r>
          <rPr>
            <b/>
            <sz val="9"/>
            <rFont val="宋体"/>
            <charset val="134"/>
          </rPr>
          <t>Administrator:</t>
        </r>
        <r>
          <rPr>
            <sz val="9"/>
            <rFont val="宋体"/>
            <charset val="134"/>
          </rPr>
          <t xml:space="preserve">
每波子弹数量=1或0时，此项无效
每波子弹数量=奇数时，中间的那1颗子弹的角度为0，其他每个子弹之间的角度为填写的数值
每波子弹数量=偶数时，中间的那2颗子弹相对于发射角的角度均为填写数值的50%，其他子弹之间的角度为填写的数值</t>
        </r>
      </text>
    </comment>
    <comment ref="R1" authorId="0">
      <text>
        <r>
          <rPr>
            <b/>
            <sz val="9"/>
            <rFont val="宋体"/>
            <charset val="134"/>
          </rPr>
          <t>Administrator:</t>
        </r>
        <r>
          <rPr>
            <sz val="9"/>
            <rFont val="宋体"/>
            <charset val="134"/>
          </rPr>
          <t xml:space="preserve">
填写怪物ID。子弹自会伤害特定ID的怪物，包括命中、AOE、上BUFF。但碰撞检测依旧全员有效。
0或空=正常处理
有数值=只对特定ID的对象生效
可以填多个数值</t>
        </r>
      </text>
    </comment>
    <comment ref="S1" authorId="0">
      <text>
        <r>
          <rPr>
            <b/>
            <sz val="9"/>
            <rFont val="宋体"/>
            <charset val="134"/>
          </rPr>
          <t>Administrator:</t>
        </r>
        <r>
          <rPr>
            <sz val="9"/>
            <rFont val="宋体"/>
            <charset val="134"/>
          </rPr>
          <t xml:space="preserve">
填写装备技能ID
若有数值，则在开火时，从这个装备所在的位置直接启动技能
可填写多个值，同时启动</t>
        </r>
      </text>
    </comment>
    <comment ref="T1" authorId="0">
      <text>
        <r>
          <rPr>
            <b/>
            <sz val="9"/>
            <rFont val="宋体"/>
            <charset val="134"/>
          </rPr>
          <t>Administrator:</t>
        </r>
        <r>
          <rPr>
            <sz val="9"/>
            <rFont val="宋体"/>
            <charset val="134"/>
          </rPr>
          <t xml:space="preserve">
0=找不到敌人就结束发射包
1=找不到敌人就随机选个方向打出去。对于以坐标为目的地的子弹，则随机选个坐标丢出去。若后续波依赖前一波的目标，则继续沿用这个之前随机获得的位置（避免打出来乱七八糟的弹幕）
</t>
        </r>
      </text>
    </comment>
  </commentList>
</comments>
</file>

<file path=xl/comments13.xml><?xml version="1.0" encoding="utf-8"?>
<comments xmlns="http://schemas.openxmlformats.org/spreadsheetml/2006/main">
  <authors>
    <author>Administrator</author>
  </authors>
  <commentList>
    <comment ref="O1" authorId="0">
      <text>
        <r>
          <rPr>
            <b/>
            <sz val="9"/>
            <rFont val="宋体"/>
            <charset val="134"/>
          </rPr>
          <t>Administrator:</t>
        </r>
        <r>
          <rPr>
            <sz val="9"/>
            <rFont val="宋体"/>
            <charset val="134"/>
          </rPr>
          <t xml:space="preserve">
0=弹射：直线前进，路径上有碰撞
1=曲射：直线前进，抵达目的地后消亡。路径上无碰撞
2=激光：射出一条有宽度的直线
3=回旋：此子弹的轨迹和【子弹类型】1类似，都是以某个坐标为目的地，子弹轨迹走弧线。但不同的在于，子弹移动路径会有碰撞。子弹抵达目的地后不会消亡，而是继续移动，以镜像路径的方式返回生成时的坐标，然后消失（无论寿命和次数还剩多少）（不会触发消亡逻辑）
4=轰炸：以【子弹类型】3为基础，简化而来。子弹全程没有碰撞。子弹抵达目的地后，触发命中逻辑（和类型1一样，对坐标而不是对某个单位），播放命中特效。但子弹本身不会消失，子弹继续前进，直到回到出生位置，消失
5=跟踪：朝目标当前所在的位置前进。若目标丢失，则保持最后的方向直线前进。路径上有碰撞
6=弧线：类似【曲射】，但抵达目的地后根据最后的方向直线前进。路径上有碰撞
7=抛掷：直线前进，但子弹会有放大缩小，以模拟高度变化的感觉。抵达目的地后消亡。路径上无碰撞
8=环绕：围绕炮台/怪物/角色旋转，直到寿命结束或子弹碰撞次数耗尽
9=跟踪巡航：类似【5】，但命中目标后若【命中次数】还未耗尽，则随机选择另一个不同的目标继续飞行，直到耗尽【子弹寿命】或【命中次数】。若找不到下一个目标，则随机找个方向飞出屏幕
10=格子专用
11=地雷：在屏幕区域内，从炮台处向半径内敌人附近的空地抛出一个子弹（子弹速度=抛出的速度）（发射角度在【角度离散】里随机）。子弹被敌人碰撞后爆炸触发命中（碰到的人）并扣除命中次数，次数耗尽触发消亡。子弹寿命耗尽也会触发消亡。若没有可用的敌人，则在半径内随机找一个没有被占据的位置抛出去</t>
        </r>
      </text>
    </comment>
    <comment ref="P1" authorId="0">
      <text>
        <r>
          <rPr>
            <b/>
            <sz val="9"/>
            <rFont val="宋体"/>
            <charset val="134"/>
          </rPr>
          <t>Administrator:</t>
        </r>
        <r>
          <rPr>
            <sz val="9"/>
            <rFont val="宋体"/>
            <charset val="134"/>
          </rPr>
          <t xml:space="preserve">
0=完全不加载外观</t>
        </r>
      </text>
    </comment>
    <comment ref="Q1" authorId="0">
      <text>
        <r>
          <rPr>
            <b/>
            <sz val="9"/>
            <rFont val="宋体"/>
            <charset val="134"/>
          </rPr>
          <t>Administrator:</t>
        </r>
        <r>
          <rPr>
            <sz val="9"/>
            <rFont val="宋体"/>
            <charset val="134"/>
          </rPr>
          <t xml:space="preserve">
1=100%，即不缩放
对激光无效</t>
        </r>
      </text>
    </comment>
    <comment ref="R1" authorId="0">
      <text>
        <r>
          <rPr>
            <b/>
            <sz val="9"/>
            <rFont val="宋体"/>
            <charset val="134"/>
          </rPr>
          <t>Administrator:</t>
        </r>
        <r>
          <rPr>
            <sz val="9"/>
            <rFont val="宋体"/>
            <charset val="134"/>
          </rPr>
          <t xml:space="preserve">
0=朝飞行方向
1=朝上
2=顺时针旋转
激光无效</t>
        </r>
      </text>
    </comment>
    <comment ref="S1" authorId="0">
      <text>
        <r>
          <rPr>
            <b/>
            <sz val="9"/>
            <rFont val="宋体"/>
            <charset val="134"/>
          </rPr>
          <t>Administrator:</t>
        </r>
        <r>
          <rPr>
            <sz val="9"/>
            <rFont val="宋体"/>
            <charset val="134"/>
          </rPr>
          <t xml:space="preserve">
每秒转多少度</t>
        </r>
      </text>
    </comment>
    <comment ref="T1" authorId="0">
      <text>
        <r>
          <rPr>
            <b/>
            <sz val="9"/>
            <rFont val="宋体"/>
            <charset val="134"/>
          </rPr>
          <t>Administrator:</t>
        </r>
        <r>
          <rPr>
            <sz val="9"/>
            <rFont val="宋体"/>
            <charset val="134"/>
          </rPr>
          <t xml:space="preserve">
仅限激光
填激光的像素宽度</t>
        </r>
      </text>
    </comment>
    <comment ref="U1" authorId="0">
      <text>
        <r>
          <rPr>
            <b/>
            <sz val="9"/>
            <rFont val="宋体"/>
            <charset val="134"/>
          </rPr>
          <t>Administrator:</t>
        </r>
        <r>
          <rPr>
            <sz val="9"/>
            <rFont val="宋体"/>
            <charset val="134"/>
          </rPr>
          <t xml:space="preserve">
子弹类型8有效
</t>
        </r>
      </text>
    </comment>
    <comment ref="V1" authorId="0">
      <text>
        <r>
          <rPr>
            <b/>
            <sz val="9"/>
            <rFont val="宋体"/>
            <charset val="134"/>
          </rPr>
          <t>Administrator:</t>
        </r>
        <r>
          <rPr>
            <sz val="9"/>
            <rFont val="宋体"/>
            <charset val="134"/>
          </rPr>
          <t xml:space="preserve">
100=100%</t>
        </r>
      </text>
    </comment>
    <comment ref="X1" authorId="0">
      <text>
        <r>
          <rPr>
            <b/>
            <sz val="9"/>
            <rFont val="宋体"/>
            <charset val="134"/>
          </rPr>
          <t>Administrator:</t>
        </r>
        <r>
          <rPr>
            <sz val="9"/>
            <rFont val="宋体"/>
            <charset val="134"/>
          </rPr>
          <t xml:space="preserve">
子弹碰到区域边界，或敌人后，是否反弹（若子弹还没有消亡的话）
0=不反弹
1=敌人反弹
2=边界反弹
3=敌人边界反弹</t>
        </r>
      </text>
    </comment>
    <comment ref="Y1" authorId="0">
      <text>
        <r>
          <rPr>
            <b/>
            <sz val="9"/>
            <rFont val="宋体"/>
            <charset val="134"/>
          </rPr>
          <t>Administrator:</t>
        </r>
        <r>
          <rPr>
            <sz val="9"/>
            <rFont val="宋体"/>
            <charset val="134"/>
          </rPr>
          <t xml:space="preserve">
子弹命中几次敌人后才会消亡
0或者1=1次
-1=无限次
其他数值=对应的次数
对于不会反弹的子弹，命中后会导致穿透</t>
        </r>
      </text>
    </comment>
    <comment ref="Z1" authorId="0">
      <text>
        <r>
          <rPr>
            <b/>
            <sz val="9"/>
            <rFont val="宋体"/>
            <charset val="134"/>
          </rPr>
          <t>Administrator:</t>
        </r>
        <r>
          <rPr>
            <sz val="9"/>
            <rFont val="宋体"/>
            <charset val="134"/>
          </rPr>
          <t xml:space="preserve">
激光无效
每秒子弹移动像素
类型8时，为角速度。1=每秒1°</t>
        </r>
      </text>
    </comment>
    <comment ref="AA1" authorId="0">
      <text>
        <r>
          <rPr>
            <b/>
            <sz val="9"/>
            <rFont val="宋体"/>
            <charset val="134"/>
          </rPr>
          <t>Administrator:</t>
        </r>
        <r>
          <rPr>
            <sz val="9"/>
            <rFont val="宋体"/>
            <charset val="134"/>
          </rPr>
          <t xml:space="preserve">
子弹最多持续多少秒后消亡
1000=1秒
特例：数值小于等于5必然播放命中特效，无论是否命中和AOE。这是为了做自爆而留的特例</t>
        </r>
      </text>
    </comment>
    <comment ref="AB1" authorId="0">
      <text>
        <r>
          <rPr>
            <b/>
            <sz val="9"/>
            <rFont val="宋体"/>
            <charset val="134"/>
          </rPr>
          <t>Administrator:</t>
        </r>
        <r>
          <rPr>
            <sz val="9"/>
            <rFont val="宋体"/>
            <charset val="134"/>
          </rPr>
          <t xml:space="preserve">
1=1%</t>
        </r>
      </text>
    </comment>
    <comment ref="AC1" authorId="0">
      <text>
        <r>
          <rPr>
            <b/>
            <sz val="9"/>
            <rFont val="宋体"/>
            <charset val="134"/>
          </rPr>
          <t>Administrator:</t>
        </r>
        <r>
          <rPr>
            <sz val="9"/>
            <rFont val="宋体"/>
            <charset val="134"/>
          </rPr>
          <t xml:space="preserve">
100=100%暴击
未触发暴击时，暴击伤害倍率=100%</t>
        </r>
      </text>
    </comment>
    <comment ref="AD1" authorId="0">
      <text>
        <r>
          <rPr>
            <b/>
            <sz val="9"/>
            <rFont val="宋体"/>
            <charset val="134"/>
          </rPr>
          <t>Administrator:</t>
        </r>
        <r>
          <rPr>
            <sz val="9"/>
            <rFont val="宋体"/>
            <charset val="134"/>
          </rPr>
          <t xml:space="preserve">
100=100%=伤害不变</t>
        </r>
      </text>
    </comment>
    <comment ref="AE1" authorId="0">
      <text>
        <r>
          <rPr>
            <b/>
            <sz val="9"/>
            <rFont val="宋体"/>
            <charset val="134"/>
          </rPr>
          <t>Administrator:</t>
        </r>
        <r>
          <rPr>
            <sz val="9"/>
            <rFont val="宋体"/>
            <charset val="134"/>
          </rPr>
          <t xml:space="preserve">
命中后，在被命中者身上激活技能
填写技能ID</t>
        </r>
      </text>
    </comment>
    <comment ref="AF1" authorId="0">
      <text>
        <r>
          <rPr>
            <b/>
            <sz val="9"/>
            <rFont val="宋体"/>
            <charset val="134"/>
          </rPr>
          <t>Administrator:</t>
        </r>
        <r>
          <rPr>
            <sz val="9"/>
            <rFont val="宋体"/>
            <charset val="134"/>
          </rPr>
          <t xml:space="preserve">
0=无AOE
1=消亡时触发（注意，命中可能导致消亡，但也可能不会）
2=命中时触发
3=命中和消亡时触发</t>
        </r>
      </text>
    </comment>
    <comment ref="AG1" authorId="0">
      <text>
        <r>
          <rPr>
            <b/>
            <sz val="9"/>
            <rFont val="宋体"/>
            <charset val="134"/>
          </rPr>
          <t>Administrator:</t>
        </r>
        <r>
          <rPr>
            <sz val="9"/>
            <rFont val="宋体"/>
            <charset val="134"/>
          </rPr>
          <t xml:space="preserve">
像素半径</t>
        </r>
      </text>
    </comment>
    <comment ref="AI1" authorId="0">
      <text>
        <r>
          <rPr>
            <b/>
            <sz val="9"/>
            <rFont val="宋体"/>
            <charset val="134"/>
          </rPr>
          <t>Administrator:</t>
        </r>
        <r>
          <rPr>
            <sz val="9"/>
            <rFont val="宋体"/>
            <charset val="134"/>
          </rPr>
          <t xml:space="preserve">
100=100%=伤害不变</t>
        </r>
      </text>
    </comment>
    <comment ref="AJ1" authorId="0">
      <text>
        <r>
          <rPr>
            <b/>
            <sz val="9"/>
            <rFont val="宋体"/>
            <charset val="134"/>
          </rPr>
          <t>Administrator:</t>
        </r>
        <r>
          <rPr>
            <sz val="9"/>
            <rFont val="宋体"/>
            <charset val="134"/>
          </rPr>
          <t xml:space="preserve">
100=100%暴击
未触发暴击时，暴击伤害倍率=100%</t>
        </r>
      </text>
    </comment>
    <comment ref="AK1" authorId="0">
      <text>
        <r>
          <rPr>
            <b/>
            <sz val="9"/>
            <rFont val="宋体"/>
            <charset val="134"/>
          </rPr>
          <t>Administrator:</t>
        </r>
        <r>
          <rPr>
            <sz val="9"/>
            <rFont val="宋体"/>
            <charset val="134"/>
          </rPr>
          <t xml:space="preserve">
被AOE命中的敌人，技能技能</t>
        </r>
      </text>
    </comment>
    <comment ref="AL1" authorId="0">
      <text>
        <r>
          <rPr>
            <b/>
            <sz val="9"/>
            <rFont val="宋体"/>
            <charset val="134"/>
          </rPr>
          <t>Administrator:</t>
        </r>
        <r>
          <rPr>
            <sz val="9"/>
            <rFont val="宋体"/>
            <charset val="134"/>
          </rPr>
          <t xml:space="preserve">
0或空=只持续一瞬间，相当于常规理解的AOE
大于0=伤害区域会持续一段时间，期间会造成持续命中。填写千分之一秒。</t>
        </r>
      </text>
    </comment>
    <comment ref="AM1" authorId="0">
      <text>
        <r>
          <rPr>
            <b/>
            <sz val="9"/>
            <rFont val="宋体"/>
            <charset val="134"/>
          </rPr>
          <t>Administrator:</t>
        </r>
        <r>
          <rPr>
            <sz val="9"/>
            <rFont val="宋体"/>
            <charset val="134"/>
          </rPr>
          <t xml:space="preserve">
0或空=仅生成的瞬间命中一次，之后不再管
其他数值=在第0帧命中判断之后，每间隔多久，就重新判定一次命中。填千分之一秒</t>
        </r>
      </text>
    </comment>
    <comment ref="AN1" authorId="0">
      <text>
        <r>
          <rPr>
            <b/>
            <sz val="9"/>
            <rFont val="宋体"/>
            <charset val="134"/>
          </rPr>
          <t>Administrator:</t>
        </r>
        <r>
          <rPr>
            <sz val="9"/>
            <rFont val="宋体"/>
            <charset val="134"/>
          </rPr>
          <t xml:space="preserve">
当此子弹和其他敌对的子弹碰撞时，会发生什么。
0=自己不会抵消
1=自己会抵消。不管还有没有碰撞次数，直接消失。但依然会触发死亡/消失效果。因此如果不想触发效果，那就别填效果！
2=此子弹不会和其他子弹发生碰撞，因此不会存在是否抵消的问题</t>
        </r>
      </text>
    </comment>
    <comment ref="AO1" authorId="0">
      <text>
        <r>
          <rPr>
            <b/>
            <sz val="9"/>
            <rFont val="宋体"/>
            <charset val="134"/>
          </rPr>
          <t>Administrator:</t>
        </r>
        <r>
          <rPr>
            <sz val="9"/>
            <rFont val="宋体"/>
            <charset val="134"/>
          </rPr>
          <t xml:space="preserve">
A,B,C
------
A=震动发生的条件
0=无震动
1=子弹命中时震动（AOE不会触发）
2=子弹命中and导致暴击时才震动（AOE不会触发）
3=子弹消亡时震动
------
B=震动幅度。1=1像素
------
C=震动在多少毫秒内完成。1=1毫秒</t>
        </r>
      </text>
    </comment>
    <comment ref="AP1" authorId="0">
      <text>
        <r>
          <rPr>
            <b/>
            <sz val="9"/>
            <rFont val="宋体"/>
            <charset val="134"/>
          </rPr>
          <t>Administrator:</t>
        </r>
        <r>
          <rPr>
            <sz val="9"/>
            <rFont val="宋体"/>
            <charset val="134"/>
          </rPr>
          <t xml:space="preserve">
A1,B1,C1,A2,B2,C2...
子弹对带有A标签的目标，造成的伤害提高B%,并+C点
A=属性标签，怪物身上会有此标签
B=百分比。1=伤害+1%
C=固定伤害。1=1点伤害
数值也可以为负数
可以同时配置多个标签，每个标签独立计算</t>
        </r>
      </text>
    </comment>
  </commentList>
</comments>
</file>

<file path=xl/comments14.xml><?xml version="1.0" encoding="utf-8"?>
<comments xmlns="http://schemas.openxmlformats.org/spreadsheetml/2006/main">
  <authors>
    <author>Administrator</author>
  </authors>
  <commentList>
    <comment ref="L1" authorId="0">
      <text>
        <r>
          <rPr>
            <b/>
            <sz val="9"/>
            <rFont val="宋体"/>
            <charset val="134"/>
          </rPr>
          <t>Administrator:</t>
        </r>
        <r>
          <rPr>
            <sz val="9"/>
            <rFont val="宋体"/>
            <charset val="134"/>
          </rPr>
          <t xml:space="preserve">
若AOE会造成持续区域效果，则会在AOE的位置持续显示一个循环动画，持续时间和区域的寿命相同
区域效果统一按直径200的尺寸制作</t>
        </r>
      </text>
    </comment>
    <comment ref="M1" authorId="0">
      <text>
        <r>
          <rPr>
            <b/>
            <sz val="9"/>
            <rFont val="宋体"/>
            <charset val="134"/>
          </rPr>
          <t>Administrator:</t>
        </r>
        <r>
          <rPr>
            <sz val="9"/>
            <rFont val="宋体"/>
            <charset val="134"/>
          </rPr>
          <t xml:space="preserve">
填写R,G,B
若有值，在此武器被发射时触发</t>
        </r>
      </text>
    </comment>
    <comment ref="O1" authorId="0">
      <text>
        <r>
          <rPr>
            <b/>
            <sz val="9"/>
            <rFont val="宋体"/>
            <charset val="134"/>
          </rPr>
          <t>Administrator:</t>
        </r>
        <r>
          <rPr>
            <sz val="9"/>
            <rFont val="宋体"/>
            <charset val="134"/>
          </rPr>
          <t xml:space="preserve">
填写震动浮动
</t>
        </r>
      </text>
    </comment>
    <comment ref="S1" authorId="0">
      <text>
        <r>
          <rPr>
            <b/>
            <sz val="9"/>
            <rFont val="宋体"/>
            <charset val="134"/>
          </rPr>
          <t>Administrator:</t>
        </r>
        <r>
          <rPr>
            <sz val="9"/>
            <rFont val="宋体"/>
            <charset val="134"/>
          </rPr>
          <t xml:space="preserve">
当子弹命中时触发
根据子弹逻辑，AOE是在子弹命中事件之后的事情，因此只要填写命中触发就足够了</t>
        </r>
      </text>
    </comment>
    <comment ref="T1" authorId="0">
      <text>
        <r>
          <rPr>
            <b/>
            <sz val="9"/>
            <rFont val="宋体"/>
            <charset val="134"/>
          </rPr>
          <t>Administrator:</t>
        </r>
        <r>
          <rPr>
            <sz val="9"/>
            <rFont val="宋体"/>
            <charset val="134"/>
          </rPr>
          <t xml:space="preserve">
0=不旋转，使用默认方向
1=根据子弹来袭的方向旋转</t>
        </r>
      </text>
    </comment>
  </commentList>
</comments>
</file>

<file path=xl/comments15.xml><?xml version="1.0" encoding="utf-8"?>
<comments xmlns="http://schemas.openxmlformats.org/spreadsheetml/2006/main">
  <authors>
    <author>Administrator</author>
  </authors>
  <commentList>
    <comment ref="A1" authorId="0">
      <text>
        <r>
          <rPr>
            <b/>
            <sz val="9"/>
            <rFont val="宋体"/>
            <charset val="134"/>
          </rPr>
          <t>Administrator:</t>
        </r>
        <r>
          <rPr>
            <sz val="9"/>
            <rFont val="宋体"/>
            <charset val="134"/>
          </rPr>
          <t xml:space="preserve">
ID必须小于10万（99999）</t>
        </r>
      </text>
    </comment>
    <comment ref="C1" authorId="0">
      <text>
        <r>
          <rPr>
            <b/>
            <sz val="9"/>
            <rFont val="宋体"/>
            <charset val="134"/>
          </rPr>
          <t>Administrator:</t>
        </r>
        <r>
          <rPr>
            <sz val="9"/>
            <rFont val="宋体"/>
            <charset val="134"/>
          </rPr>
          <t xml:space="preserve">
0或空=不触发
填A,B
A=普通抽
B=换一批
填写常数表ID</t>
        </r>
      </text>
    </comment>
    <comment ref="D1" authorId="0">
      <text>
        <r>
          <rPr>
            <b/>
            <sz val="9"/>
            <rFont val="宋体"/>
            <charset val="134"/>
          </rPr>
          <t>Administrator:</t>
        </r>
        <r>
          <rPr>
            <sz val="9"/>
            <rFont val="宋体"/>
            <charset val="134"/>
          </rPr>
          <t xml:space="preserve">
1=对所有敌人生效
3=VIP
4=技能触发者</t>
        </r>
      </text>
    </comment>
    <comment ref="E1" authorId="0">
      <text>
        <r>
          <rPr>
            <b/>
            <sz val="9"/>
            <rFont val="宋体"/>
            <charset val="134"/>
          </rPr>
          <t>Administrator:</t>
        </r>
        <r>
          <rPr>
            <sz val="9"/>
            <rFont val="宋体"/>
            <charset val="134"/>
          </rPr>
          <t xml:space="preserve">
索引至BUFF表
至于能否成功加上BUFF则不管
</t>
        </r>
      </text>
    </comment>
    <comment ref="G1" authorId="0">
      <text>
        <r>
          <rPr>
            <b/>
            <sz val="9"/>
            <rFont val="宋体"/>
            <charset val="134"/>
          </rPr>
          <t>Administrator:</t>
        </r>
        <r>
          <rPr>
            <sz val="9"/>
            <rFont val="宋体"/>
            <charset val="134"/>
          </rPr>
          <t xml:space="preserve">
0=VIP的位置
1=技能触发的位置
2=目标的位置</t>
        </r>
      </text>
    </comment>
    <comment ref="I1" authorId="0">
      <text>
        <r>
          <rPr>
            <b/>
            <sz val="9"/>
            <rFont val="宋体"/>
            <charset val="134"/>
          </rPr>
          <t>Administrator:</t>
        </r>
        <r>
          <rPr>
            <sz val="9"/>
            <rFont val="宋体"/>
            <charset val="134"/>
          </rPr>
          <t xml:space="preserve">
1=有效
</t>
        </r>
      </text>
    </comment>
    <comment ref="K1" authorId="0">
      <text>
        <r>
          <rPr>
            <b/>
            <sz val="9"/>
            <rFont val="宋体"/>
            <charset val="134"/>
          </rPr>
          <t>Administrator:</t>
        </r>
        <r>
          <rPr>
            <sz val="9"/>
            <rFont val="宋体"/>
            <charset val="134"/>
          </rPr>
          <t xml:space="preserve">
0或空=无效果
X=生成1个假人，假人持续时间为经过X毫秒</t>
        </r>
      </text>
    </comment>
    <comment ref="L1" authorId="0">
      <text>
        <r>
          <rPr>
            <b/>
            <sz val="9"/>
            <rFont val="宋体"/>
            <charset val="134"/>
          </rPr>
          <t>Administrator:</t>
        </r>
        <r>
          <rPr>
            <sz val="9"/>
            <rFont val="宋体"/>
            <charset val="134"/>
          </rPr>
          <t xml:space="preserve">
A1,B1,C1,D1,E1|A2,B2,C2,D2,E2|...
A=定位方式
 0=以自身为圆心
 1=以VIP为圆心
B=召唤的最小半径
C=召唤的最大半径。召唤兽一定只会在B和C之间的距离内出现
D=召唤方位
 0=无特定方位，360°均可
 1=只能在画面的上半场或下半场内出现
E=召唤兽表的配置ID
</t>
        </r>
      </text>
    </comment>
  </commentList>
</comments>
</file>

<file path=xl/comments16.xml><?xml version="1.0" encoding="utf-8"?>
<comments xmlns="http://schemas.openxmlformats.org/spreadsheetml/2006/main">
  <authors>
    <author>Administrator</author>
  </authors>
  <commentList>
    <comment ref="C1" authorId="0">
      <text>
        <r>
          <rPr>
            <b/>
            <sz val="9"/>
            <rFont val="宋体"/>
            <charset val="134"/>
          </rPr>
          <t>Administrator:</t>
        </r>
        <r>
          <rPr>
            <sz val="9"/>
            <rFont val="宋体"/>
            <charset val="134"/>
          </rPr>
          <t xml:space="preserve">
从被命中的单位的位置为起点，向瞄准的方向发射
不会瞄准刚刚被命中的单位（前提是有东西被命中）
</t>
        </r>
      </text>
    </comment>
    <comment ref="D1" authorId="0">
      <text>
        <r>
          <rPr>
            <b/>
            <sz val="9"/>
            <rFont val="宋体"/>
            <charset val="134"/>
          </rPr>
          <t>Administrator:</t>
        </r>
        <r>
          <rPr>
            <sz val="9"/>
            <rFont val="宋体"/>
            <charset val="134"/>
          </rPr>
          <t xml:space="preserve">
子弹碰撞命中或子弹AOE命中的对象加BUFF
索引至BUFF表
至于能否成功加上BUFF则不管
</t>
        </r>
      </text>
    </comment>
    <comment ref="E1" authorId="0">
      <text>
        <r>
          <rPr>
            <sz val="9"/>
            <rFont val="宋体"/>
            <charset val="134"/>
          </rPr>
          <t>世界BOSS召怪，用此字段，填波次id，表示召唤的怪物为波次填的</t>
        </r>
      </text>
    </comment>
  </commentList>
</comments>
</file>

<file path=xl/comments17.xml><?xml version="1.0" encoding="utf-8"?>
<comments xmlns="http://schemas.openxmlformats.org/spreadsheetml/2006/main">
  <authors>
    <author>Administrator</author>
  </authors>
  <commentList>
    <comment ref="C1" authorId="0">
      <text>
        <r>
          <rPr>
            <b/>
            <sz val="9"/>
            <rFont val="宋体"/>
            <charset val="134"/>
          </rPr>
          <t>Administrator:</t>
        </r>
        <r>
          <rPr>
            <sz val="9"/>
            <rFont val="宋体"/>
            <charset val="134"/>
          </rPr>
          <t xml:space="preserve">
当对象可以被加上BUFF时，有百分之多少的概率能成功
100=100%</t>
        </r>
      </text>
    </comment>
    <comment ref="D1" authorId="0">
      <text>
        <r>
          <rPr>
            <b/>
            <sz val="9"/>
            <rFont val="宋体"/>
            <charset val="134"/>
          </rPr>
          <t>Administrator:</t>
        </r>
        <r>
          <rPr>
            <sz val="9"/>
            <rFont val="宋体"/>
            <charset val="134"/>
          </rPr>
          <t xml:space="preserve">
0=现实时间。持续时间=千分之1秒
1=英雄经过的格子数。持续时间=格子数</t>
        </r>
      </text>
    </comment>
    <comment ref="E1" authorId="0">
      <text>
        <r>
          <rPr>
            <b/>
            <sz val="9"/>
            <rFont val="宋体"/>
            <charset val="134"/>
          </rPr>
          <t>Administrator:</t>
        </r>
        <r>
          <rPr>
            <sz val="9"/>
            <rFont val="宋体"/>
            <charset val="134"/>
          </rPr>
          <t xml:space="preserve">
作用由【持续方式】定义
-1=无限，直到本波结束
-2=无限，持续到本场战斗结束</t>
        </r>
      </text>
    </comment>
    <comment ref="G1" authorId="0">
      <text>
        <r>
          <rPr>
            <b/>
            <sz val="9"/>
            <rFont val="宋体"/>
            <charset val="134"/>
          </rPr>
          <t>Administrator:</t>
        </r>
        <r>
          <rPr>
            <sz val="9"/>
            <rFont val="宋体"/>
            <charset val="134"/>
          </rPr>
          <t xml:space="preserve">
0=无法被相同ID组的BUFF覆盖
1=相同ID组时，后来顶替先到的
2=可以叠加相同ID的BUFF
3=只有相同ID时，延长持续时间。同ID组但不同ID时，后来的BUFF直接抛弃</t>
        </r>
      </text>
    </comment>
    <comment ref="H1" authorId="0">
      <text>
        <r>
          <rPr>
            <b/>
            <sz val="9"/>
            <rFont val="宋体"/>
            <charset val="134"/>
          </rPr>
          <t>Administrator:</t>
        </r>
        <r>
          <rPr>
            <sz val="9"/>
            <rFont val="宋体"/>
            <charset val="134"/>
          </rPr>
          <t xml:space="preserve">
仅当覆盖规则=2时有效
填写最大叠加次数
0或空=无限制
若叠加抵达上限，后续叠加全部忽略
</t>
        </r>
      </text>
    </comment>
    <comment ref="I1" authorId="0">
      <text>
        <r>
          <rPr>
            <b/>
            <sz val="9"/>
            <rFont val="宋体"/>
            <charset val="134"/>
          </rPr>
          <t>Administrator:</t>
        </r>
        <r>
          <rPr>
            <sz val="9"/>
            <rFont val="宋体"/>
            <charset val="134"/>
          </rPr>
          <t xml:space="preserve">
每间隔时间造成伤害
伤害以导致此BUFF的子弹造成的伤害为基准（命中导致的就是命中伤害，AOE导致的就是AOE伤害）
100=此伤害的100%</t>
        </r>
      </text>
    </comment>
    <comment ref="J1" authorId="0">
      <text>
        <r>
          <rPr>
            <b/>
            <sz val="9"/>
            <rFont val="宋体"/>
            <charset val="134"/>
          </rPr>
          <t>Administrator:</t>
        </r>
        <r>
          <rPr>
            <sz val="9"/>
            <rFont val="宋体"/>
            <charset val="134"/>
          </rPr>
          <t xml:space="preserve">
每间隔时间造成伤害
伤害以被害者的HP最大值为基准
30=造成相当于HP最大值的30%的伤害
</t>
        </r>
      </text>
    </comment>
    <comment ref="K1" authorId="0">
      <text>
        <r>
          <rPr>
            <b/>
            <sz val="9"/>
            <rFont val="宋体"/>
            <charset val="134"/>
          </rPr>
          <t>Administrator:</t>
        </r>
        <r>
          <rPr>
            <sz val="9"/>
            <rFont val="宋体"/>
            <charset val="134"/>
          </rPr>
          <t xml:space="preserve">
每间隔时间造成伤害
伤害为绝对值[A,B],填写区间
[30,40]=造成在绝对值伤害，数值位于区间[30,40]
</t>
        </r>
      </text>
    </comment>
    <comment ref="L1" authorId="0">
      <text>
        <r>
          <rPr>
            <b/>
            <sz val="9"/>
            <rFont val="宋体"/>
            <charset val="134"/>
          </rPr>
          <t>Administrator:</t>
        </r>
        <r>
          <rPr>
            <sz val="9"/>
            <rFont val="宋体"/>
            <charset val="134"/>
          </rPr>
          <t xml:space="preserve">
0=先扣护盾，然后再扣血
1=直接扣血</t>
        </r>
      </text>
    </comment>
    <comment ref="M1" authorId="0">
      <text>
        <r>
          <rPr>
            <b/>
            <sz val="9"/>
            <rFont val="宋体"/>
            <charset val="134"/>
          </rPr>
          <t>Administrator:</t>
        </r>
        <r>
          <rPr>
            <sz val="9"/>
            <rFont val="宋体"/>
            <charset val="134"/>
          </rPr>
          <t xml:space="preserve">
1000=1秒</t>
        </r>
      </text>
    </comment>
    <comment ref="N1" authorId="0">
      <text>
        <r>
          <rPr>
            <b/>
            <sz val="9"/>
            <rFont val="宋体"/>
            <charset val="134"/>
          </rPr>
          <t>Administrator:</t>
        </r>
        <r>
          <rPr>
            <sz val="9"/>
            <rFont val="宋体"/>
            <charset val="134"/>
          </rPr>
          <t xml:space="preserve">
提高/降低移动速度
100=+100%</t>
        </r>
      </text>
    </comment>
    <comment ref="O1" authorId="0">
      <text>
        <r>
          <rPr>
            <b/>
            <sz val="9"/>
            <rFont val="宋体"/>
            <charset val="134"/>
          </rPr>
          <t>Administrator:</t>
        </r>
        <r>
          <rPr>
            <sz val="9"/>
            <rFont val="宋体"/>
            <charset val="134"/>
          </rPr>
          <t xml:space="preserve">
禁止移动
1=是</t>
        </r>
      </text>
    </comment>
    <comment ref="P1" authorId="0">
      <text>
        <r>
          <rPr>
            <b/>
            <sz val="9"/>
            <rFont val="宋体"/>
            <charset val="134"/>
          </rPr>
          <t>Administrator:</t>
        </r>
        <r>
          <rPr>
            <sz val="9"/>
            <rFont val="宋体"/>
            <charset val="134"/>
          </rPr>
          <t xml:space="preserve">
-50=降低50%伤害</t>
        </r>
      </text>
    </comment>
    <comment ref="Q1" authorId="0">
      <text>
        <r>
          <rPr>
            <b/>
            <sz val="9"/>
            <rFont val="宋体"/>
            <charset val="134"/>
          </rPr>
          <t>Administrator:</t>
        </r>
        <r>
          <rPr>
            <sz val="9"/>
            <rFont val="宋体"/>
            <charset val="134"/>
          </rPr>
          <t xml:space="preserve">
命中时，若能获取到伤害的方向，就会被击退的距离。
获取不到伤害方向时候，此项无效</t>
        </r>
      </text>
    </comment>
    <comment ref="R1" authorId="0">
      <text>
        <r>
          <rPr>
            <b/>
            <sz val="9"/>
            <rFont val="宋体"/>
            <charset val="134"/>
          </rPr>
          <t>Administrator:</t>
        </r>
        <r>
          <rPr>
            <sz val="9"/>
            <rFont val="宋体"/>
            <charset val="134"/>
          </rPr>
          <t xml:space="preserve">
向施加者移动一段距离，最多移动到施加者所在的位置
和击退相反，不可同时使用
</t>
        </r>
      </text>
    </comment>
    <comment ref="S1" authorId="0">
      <text>
        <r>
          <rPr>
            <b/>
            <sz val="9"/>
            <rFont val="宋体"/>
            <charset val="134"/>
          </rPr>
          <t>Administrator:</t>
        </r>
        <r>
          <rPr>
            <sz val="9"/>
            <rFont val="宋体"/>
            <charset val="134"/>
          </rPr>
          <t xml:space="preserve">
禁止攻击，停止攻击间隔
1=是</t>
        </r>
      </text>
    </comment>
    <comment ref="T1" authorId="0">
      <text>
        <r>
          <rPr>
            <b/>
            <sz val="9"/>
            <rFont val="宋体"/>
            <charset val="134"/>
          </rPr>
          <t>Administrator:</t>
        </r>
        <r>
          <rPr>
            <sz val="9"/>
            <rFont val="宋体"/>
            <charset val="134"/>
          </rPr>
          <t xml:space="preserve">
当BUFF挂在单位（怪物、英雄、武器格子）上时，其身上展示的特效
0或空=没有
多个不同ID的BUFF叠加时，特效同时显示</t>
        </r>
      </text>
    </comment>
    <comment ref="U1" authorId="0">
      <text>
        <r>
          <rPr>
            <b/>
            <sz val="9"/>
            <rFont val="宋体"/>
            <charset val="134"/>
          </rPr>
          <t>Administrator:</t>
        </r>
        <r>
          <rPr>
            <sz val="9"/>
            <rFont val="宋体"/>
            <charset val="134"/>
          </rPr>
          <t xml:space="preserve">
变色的持续时间和【visual】完全相同</t>
        </r>
      </text>
    </comment>
    <comment ref="V1" authorId="0">
      <text>
        <r>
          <rPr>
            <b/>
            <sz val="9"/>
            <rFont val="宋体"/>
            <charset val="134"/>
          </rPr>
          <t>Administrator:</t>
        </r>
        <r>
          <rPr>
            <sz val="9"/>
            <rFont val="宋体"/>
            <charset val="134"/>
          </rPr>
          <t xml:space="preserve">
0=循环播放，直到BUFF时间结束
 同ID的BUFF叠加时，特效只会播放一个
1=只播放一次
 同ID的BUFF叠加时，各播各的</t>
        </r>
      </text>
    </comment>
    <comment ref="Z1" authorId="0">
      <text>
        <r>
          <rPr>
            <b/>
            <sz val="9"/>
            <rFont val="宋体"/>
            <charset val="134"/>
          </rPr>
          <t>Administrator:</t>
        </r>
        <r>
          <rPr>
            <sz val="9"/>
            <rFont val="宋体"/>
            <charset val="134"/>
          </rPr>
          <t xml:space="preserve">
1=暴击率数值+1=实际暴击率=1%
</t>
        </r>
      </text>
    </comment>
    <comment ref="AA1" authorId="0">
      <text>
        <r>
          <rPr>
            <b/>
            <sz val="9"/>
            <rFont val="宋体"/>
            <charset val="134"/>
          </rPr>
          <t>Administrator:</t>
        </r>
        <r>
          <rPr>
            <sz val="9"/>
            <rFont val="宋体"/>
            <charset val="134"/>
          </rPr>
          <t xml:space="preserve">
1=暴击伤害数值+1=实际暴击伤害=1%
</t>
        </r>
      </text>
    </comment>
    <comment ref="AD1" authorId="0">
      <text>
        <r>
          <rPr>
            <b/>
            <sz val="9"/>
            <rFont val="宋体"/>
            <charset val="134"/>
          </rPr>
          <t>Administrator:</t>
        </r>
        <r>
          <rPr>
            <sz val="9"/>
            <rFont val="宋体"/>
            <charset val="134"/>
          </rPr>
          <t xml:space="preserve">
0=否
1=仅限英雄有效
2=都有效
</t>
        </r>
      </text>
    </comment>
    <comment ref="AE1" authorId="0">
      <text>
        <r>
          <rPr>
            <b/>
            <sz val="9"/>
            <rFont val="宋体"/>
            <charset val="134"/>
          </rPr>
          <t>Administrator:</t>
        </r>
        <r>
          <rPr>
            <sz val="9"/>
            <rFont val="宋体"/>
            <charset val="134"/>
          </rPr>
          <t xml:space="preserve">
当此BUFF因持续时间结束导致消失时，添加一个新BUFF
填BUFF ID，可以填多个</t>
        </r>
      </text>
    </comment>
    <comment ref="AF1" authorId="0">
      <text>
        <r>
          <rPr>
            <b/>
            <sz val="9"/>
            <rFont val="宋体"/>
            <charset val="134"/>
          </rPr>
          <t>Administrator:</t>
        </r>
        <r>
          <rPr>
            <sz val="9"/>
            <rFont val="宋体"/>
            <charset val="134"/>
          </rPr>
          <t xml:space="preserve">
A,B,C
A=恢复HP的方式。
 0=绝对值，1=百分比
B=恢复的HP
3=恢复HP的间隔，单位千分之1秒
 0=立刻恢复HP，且只恢复1次</t>
        </r>
      </text>
    </comment>
    <comment ref="AG1" authorId="0">
      <text>
        <r>
          <rPr>
            <b/>
            <sz val="9"/>
            <rFont val="宋体"/>
            <charset val="134"/>
          </rPr>
          <t>Administrator:</t>
        </r>
        <r>
          <rPr>
            <sz val="9"/>
            <rFont val="宋体"/>
            <charset val="134"/>
          </rPr>
          <t xml:space="preserve">
A,B,C
A=恢复护盾的方式。
 0=绝对值，1=百分比
B=恢复的SP
3=恢复SP的间隔，单位千分之1秒
 0=立刻恢复SP，且只恢复1次</t>
        </r>
      </text>
    </comment>
    <comment ref="AH1" authorId="0">
      <text>
        <r>
          <rPr>
            <b/>
            <sz val="9"/>
            <rFont val="宋体"/>
            <charset val="134"/>
          </rPr>
          <t>Administrator:</t>
        </r>
        <r>
          <rPr>
            <sz val="9"/>
            <rFont val="宋体"/>
            <charset val="134"/>
          </rPr>
          <t xml:space="preserve">
1=有效
英雄走到下一个非CD状态的有武器类装备的格子上时，触发双击
触发结束后，立刻清除此BUFF</t>
        </r>
      </text>
    </comment>
    <comment ref="AJ1" authorId="0">
      <text>
        <r>
          <rPr>
            <b/>
            <sz val="9"/>
            <rFont val="宋体"/>
            <charset val="134"/>
          </rPr>
          <t>Administrator:</t>
        </r>
        <r>
          <rPr>
            <sz val="9"/>
            <rFont val="宋体"/>
            <charset val="134"/>
          </rPr>
          <t xml:space="preserve">
1=是</t>
        </r>
      </text>
    </comment>
    <comment ref="AK1" authorId="0">
      <text>
        <r>
          <rPr>
            <b/>
            <sz val="9"/>
            <rFont val="宋体"/>
            <charset val="134"/>
          </rPr>
          <t>Administrator:</t>
        </r>
        <r>
          <rPr>
            <sz val="9"/>
            <rFont val="宋体"/>
            <charset val="134"/>
          </rPr>
          <t xml:space="preserve">
1=是
</t>
        </r>
      </text>
    </comment>
    <comment ref="AL1" authorId="0">
      <text>
        <r>
          <rPr>
            <b/>
            <sz val="9"/>
            <rFont val="宋体"/>
            <charset val="134"/>
          </rPr>
          <t>Administrator:</t>
        </r>
        <r>
          <rPr>
            <sz val="9"/>
            <rFont val="宋体"/>
            <charset val="134"/>
          </rPr>
          <t xml:space="preserve">
仅当BUFF被施加在地图中的格子上时才会有效
1=封印格子。此时格子不会响应“抵达”，冷却倒计时也会暂停</t>
        </r>
      </text>
    </comment>
    <comment ref="AM1" authorId="0">
      <text>
        <r>
          <rPr>
            <b/>
            <sz val="9"/>
            <rFont val="宋体"/>
            <charset val="134"/>
          </rPr>
          <t>Administrator:</t>
        </r>
        <r>
          <rPr>
            <sz val="9"/>
            <rFont val="宋体"/>
            <charset val="134"/>
          </rPr>
          <t xml:space="preserve">
填写BUFF ID
当玩家经过此格子时，会被附加填写的BUFF ID
可填写多个ID
此步骤只负责尝试加BUFF，最终能不能加上不管</t>
        </r>
      </text>
    </comment>
    <comment ref="AN1" authorId="0">
      <text>
        <r>
          <rPr>
            <b/>
            <sz val="9"/>
            <rFont val="宋体"/>
            <charset val="134"/>
          </rPr>
          <t>Administrator:</t>
        </r>
        <r>
          <rPr>
            <sz val="9"/>
            <rFont val="宋体"/>
            <charset val="134"/>
          </rPr>
          <t xml:space="preserve">
被附加了此BUFF的对象，会在持续时间内尝试攻击投发此BUFF的对象
多嘲讽叠加时，后到的优先级更高
0=无嘲讽功能
1=有</t>
        </r>
      </text>
    </comment>
    <comment ref="AO1" authorId="0">
      <text>
        <r>
          <rPr>
            <b/>
            <sz val="9"/>
            <rFont val="宋体"/>
            <charset val="134"/>
          </rPr>
          <t>Administrator:</t>
        </r>
        <r>
          <rPr>
            <sz val="9"/>
            <rFont val="宋体"/>
            <charset val="134"/>
          </rPr>
          <t xml:space="preserve">
拥有此BUFF的单位被杀死时，击杀方恢复HP
填写具体的HP数值</t>
        </r>
      </text>
    </comment>
  </commentList>
</comments>
</file>

<file path=xl/comments18.xml><?xml version="1.0" encoding="utf-8"?>
<comments xmlns="http://schemas.openxmlformats.org/spreadsheetml/2006/main">
  <authors>
    <author>Administrator</author>
  </authors>
  <commentList>
    <comment ref="AD1" authorId="0">
      <text>
        <r>
          <rPr>
            <b/>
            <sz val="9"/>
            <rFont val="宋体"/>
            <charset val="134"/>
          </rPr>
          <t>Administrator:</t>
        </r>
        <r>
          <rPr>
            <sz val="9"/>
            <rFont val="宋体"/>
            <charset val="134"/>
          </rPr>
          <t xml:space="preserve">
a,b,c...
填怪物ID</t>
        </r>
      </text>
    </comment>
    <comment ref="AE1" authorId="0">
      <text>
        <r>
          <rPr>
            <b/>
            <sz val="9"/>
            <rFont val="宋体"/>
            <charset val="134"/>
          </rPr>
          <t>Administrator:</t>
        </r>
        <r>
          <rPr>
            <sz val="9"/>
            <rFont val="宋体"/>
            <charset val="134"/>
          </rPr>
          <t xml:space="preserve">
a,b,c...
填怪物的刷新线
0=上
1=左
2=右
3=下
4=真实为止，需要填坐标
5=临界位置
6=圆。LOC2失效。半径从怪物表获取
10000+ =按预设路径移动
10000之后都是走路径，填怪物路径ID。此时LOC2对应的值会被忽略
</t>
        </r>
      </text>
    </comment>
    <comment ref="AF1" authorId="0">
      <text>
        <r>
          <rPr>
            <b/>
            <sz val="9"/>
            <rFont val="宋体"/>
            <charset val="134"/>
          </rPr>
          <t>Administrator:</t>
        </r>
        <r>
          <rPr>
            <sz val="9"/>
            <rFont val="宋体"/>
            <charset val="134"/>
          </rPr>
          <t xml:space="preserve">
a,b,c...
填在刷新线的对齐方式
0=靠近中间
1=靠近左侧（从车到线做垂直线，逆时针方向为左）
2=靠近右侧
3=随机
</t>
        </r>
      </text>
    </comment>
    <comment ref="AG1" authorId="0">
      <text>
        <r>
          <rPr>
            <b/>
            <sz val="9"/>
            <rFont val="宋体"/>
            <charset val="134"/>
          </rPr>
          <t>Administrator:</t>
        </r>
        <r>
          <rPr>
            <sz val="9"/>
            <rFont val="宋体"/>
            <charset val="134"/>
          </rPr>
          <t xml:space="preserve">
单位千分之一秒
一一对应，这只怪在波次激活后多少毫秒出现</t>
        </r>
      </text>
    </comment>
    <comment ref="F21" authorId="0">
      <text>
        <r>
          <rPr>
            <b/>
            <sz val="9"/>
            <rFont val="宋体"/>
            <charset val="134"/>
          </rPr>
          <t>Administrator:</t>
        </r>
        <r>
          <rPr>
            <sz val="9"/>
            <rFont val="宋体"/>
            <charset val="134"/>
          </rPr>
          <t xml:space="preserve">
0=默认
</t>
        </r>
      </text>
    </comment>
    <comment ref="G21" authorId="0">
      <text>
        <r>
          <rPr>
            <b/>
            <sz val="9"/>
            <rFont val="宋体"/>
            <charset val="134"/>
          </rPr>
          <t>Administrator:</t>
        </r>
        <r>
          <rPr>
            <sz val="9"/>
            <rFont val="宋体"/>
            <charset val="134"/>
          </rPr>
          <t xml:space="preserve">
1000=1秒</t>
        </r>
      </text>
    </comment>
    <comment ref="G24" authorId="0">
      <text>
        <r>
          <rPr>
            <b/>
            <sz val="9"/>
            <rFont val="宋体"/>
            <charset val="134"/>
          </rPr>
          <t>Administrator:</t>
        </r>
        <r>
          <rPr>
            <sz val="9"/>
            <rFont val="宋体"/>
            <charset val="134"/>
          </rPr>
          <t xml:space="preserve">
a,b,c...
填怪物ID</t>
        </r>
      </text>
    </comment>
    <comment ref="H24" authorId="0">
      <text>
        <r>
          <rPr>
            <b/>
            <sz val="9"/>
            <rFont val="宋体"/>
            <charset val="134"/>
          </rPr>
          <t>Administrator:</t>
        </r>
        <r>
          <rPr>
            <sz val="9"/>
            <rFont val="宋体"/>
            <charset val="134"/>
          </rPr>
          <t xml:space="preserve">
a,b,c...
填怪物的刷新线
0=上
1=左
2=右
3=下
若对齐方式≥100，则此项失效（但还是要填）</t>
        </r>
      </text>
    </comment>
    <comment ref="I24" authorId="0">
      <text>
        <r>
          <rPr>
            <b/>
            <sz val="9"/>
            <rFont val="宋体"/>
            <charset val="134"/>
          </rPr>
          <t>Administrator:</t>
        </r>
        <r>
          <rPr>
            <sz val="9"/>
            <rFont val="宋体"/>
            <charset val="134"/>
          </rPr>
          <t xml:space="preserve">
a,b,c...
填在刷新线的对齐方式
0=靠近中间
1=靠近左侧（从车到线做垂直线，逆时针方向为左）
2=靠近右侧
3=随机
100+=按预设路径移动
100之后都是走路径，填怪物路径ID</t>
        </r>
      </text>
    </comment>
    <comment ref="J24" authorId="0">
      <text>
        <r>
          <rPr>
            <b/>
            <sz val="9"/>
            <rFont val="宋体"/>
            <charset val="134"/>
          </rPr>
          <t>Administrator:</t>
        </r>
        <r>
          <rPr>
            <sz val="9"/>
            <rFont val="宋体"/>
            <charset val="134"/>
          </rPr>
          <t xml:space="preserve">
单位千分之一秒
一一对应，这只怪在波次激活后多少毫秒出现</t>
        </r>
      </text>
    </comment>
    <comment ref="J28" authorId="0">
      <text>
        <r>
          <rPr>
            <b/>
            <sz val="9"/>
            <rFont val="宋体"/>
            <charset val="134"/>
          </rPr>
          <t>Administrator:</t>
        </r>
        <r>
          <rPr>
            <sz val="9"/>
            <rFont val="宋体"/>
            <charset val="134"/>
          </rPr>
          <t xml:space="preserve">
0=默认
100+=走路径</t>
        </r>
      </text>
    </comment>
  </commentList>
</comments>
</file>

<file path=xl/comments19.xml><?xml version="1.0" encoding="utf-8"?>
<comments xmlns="http://schemas.openxmlformats.org/spreadsheetml/2006/main">
  <authors>
    <author>Administrator</author>
  </authors>
  <commentList>
    <comment ref="AU1" authorId="0">
      <text>
        <r>
          <rPr>
            <b/>
            <sz val="9"/>
            <rFont val="宋体"/>
            <charset val="134"/>
          </rPr>
          <t>Administrator:</t>
        </r>
        <r>
          <rPr>
            <sz val="9"/>
            <rFont val="宋体"/>
            <charset val="134"/>
          </rPr>
          <t xml:space="preserve">
0=普通关卡
101=世界BOSS关卡</t>
        </r>
      </text>
    </comment>
    <comment ref="BB1" authorId="0">
      <text>
        <r>
          <rPr>
            <b/>
            <sz val="9"/>
            <rFont val="宋体"/>
            <charset val="134"/>
          </rPr>
          <t>Administrator:</t>
        </r>
        <r>
          <rPr>
            <sz val="9"/>
            <rFont val="宋体"/>
            <charset val="134"/>
          </rPr>
          <t xml:space="preserve">
填写关卡格子文件的编号</t>
        </r>
      </text>
    </comment>
    <comment ref="BD1" authorId="0">
      <text>
        <r>
          <rPr>
            <b/>
            <sz val="9"/>
            <rFont val="宋体"/>
            <charset val="134"/>
          </rPr>
          <t>Administrator:</t>
        </r>
        <r>
          <rPr>
            <sz val="9"/>
            <rFont val="宋体"/>
            <charset val="134"/>
          </rPr>
          <t xml:space="preserve">
1=100%</t>
        </r>
      </text>
    </comment>
    <comment ref="BG1" authorId="0">
      <text>
        <r>
          <rPr>
            <b/>
            <sz val="9"/>
            <rFont val="宋体"/>
            <charset val="134"/>
          </rPr>
          <t>Administrator:</t>
        </r>
        <r>
          <rPr>
            <sz val="9"/>
            <rFont val="宋体"/>
            <charset val="134"/>
          </rPr>
          <t xml:space="preserve">
0=不能复活
其他数值=最多可复活几次</t>
        </r>
      </text>
    </comment>
    <comment ref="BH1" authorId="0">
      <text>
        <r>
          <rPr>
            <b/>
            <sz val="9"/>
            <rFont val="宋体"/>
            <charset val="134"/>
          </rPr>
          <t>Administrator:</t>
        </r>
        <r>
          <rPr>
            <sz val="9"/>
            <rFont val="宋体"/>
            <charset val="134"/>
          </rPr>
          <t xml:space="preserve">
A1,A2,A3...
填写波次ID</t>
        </r>
      </text>
    </comment>
    <comment ref="BI1" authorId="0">
      <text>
        <r>
          <rPr>
            <b/>
            <sz val="9"/>
            <rFont val="宋体"/>
            <charset val="134"/>
          </rPr>
          <t>Administrator:</t>
        </r>
        <r>
          <rPr>
            <sz val="9"/>
            <rFont val="宋体"/>
            <charset val="134"/>
          </rPr>
          <t xml:space="preserve">
填写气候表中的ID
注意，不要把雾类型的ID填进来了</t>
        </r>
      </text>
    </comment>
    <comment ref="BK1" authorId="0">
      <text>
        <r>
          <rPr>
            <b/>
            <sz val="9"/>
            <rFont val="宋体"/>
            <charset val="134"/>
          </rPr>
          <t>Administrator:</t>
        </r>
        <r>
          <rPr>
            <sz val="9"/>
            <rFont val="宋体"/>
            <charset val="134"/>
          </rPr>
          <t xml:space="preserve">
填写波的HP修正
A1,A2
A1=第一波的HP修正
A2=最后一波的HP修正
100=100%</t>
        </r>
      </text>
    </comment>
    <comment ref="BL1" authorId="0">
      <text>
        <r>
          <rPr>
            <b/>
            <sz val="9"/>
            <rFont val="宋体"/>
            <charset val="134"/>
          </rPr>
          <t>Administrator:</t>
        </r>
        <r>
          <rPr>
            <sz val="9"/>
            <rFont val="宋体"/>
            <charset val="134"/>
          </rPr>
          <t xml:space="preserve">
当最新可挑战关卡为此关时
决定每时间单位投放元宝可获得的具体数量
和废土战车的章节资源系数是相同的</t>
        </r>
      </text>
    </comment>
    <comment ref="BN1" authorId="0">
      <text>
        <r>
          <rPr>
            <b/>
            <sz val="9"/>
            <rFont val="宋体"/>
            <charset val="134"/>
          </rPr>
          <t>Administrator:</t>
        </r>
        <r>
          <rPr>
            <sz val="9"/>
            <rFont val="宋体"/>
            <charset val="134"/>
          </rPr>
          <t xml:space="preserve">
这里仅填写标准系数，具体获得的数量需要根据通过的波次的百分比来换算
具体细节见公式的【主线关卡奖励计算】</t>
        </r>
      </text>
    </comment>
    <comment ref="BQ1" authorId="0">
      <text>
        <r>
          <rPr>
            <b/>
            <sz val="9"/>
            <rFont val="宋体"/>
            <charset val="134"/>
          </rPr>
          <t>Administrator:</t>
        </r>
        <r>
          <rPr>
            <sz val="9"/>
            <rFont val="宋体"/>
            <charset val="134"/>
          </rPr>
          <t xml:space="preserve">
BOSS血条，1条血是多少HP</t>
        </r>
      </text>
    </comment>
    <comment ref="BU1" authorId="0">
      <text>
        <r>
          <rPr>
            <b/>
            <sz val="9"/>
            <rFont val="宋体"/>
            <charset val="134"/>
          </rPr>
          <t>Administrator:</t>
        </r>
        <r>
          <rPr>
            <sz val="9"/>
            <rFont val="宋体"/>
            <charset val="134"/>
          </rPr>
          <t xml:space="preserve">
杀怪获得的铜币超过此数值后，此波杀怪不再获得铜币
其他途径获得的铜币不会统计在内，也不会管</t>
        </r>
      </text>
    </comment>
    <comment ref="BV1" authorId="0">
      <text>
        <r>
          <rPr>
            <b/>
            <sz val="9"/>
            <rFont val="宋体"/>
            <charset val="134"/>
          </rPr>
          <t>Administrator:</t>
        </r>
        <r>
          <rPr>
            <sz val="9"/>
            <rFont val="宋体"/>
            <charset val="134"/>
          </rPr>
          <t xml:space="preserve">
是否允许触发看广告直接获得3级武器
1=是
0=否</t>
        </r>
      </text>
    </comment>
    <comment ref="BW1" authorId="0">
      <text>
        <r>
          <rPr>
            <b/>
            <sz val="9"/>
            <rFont val="宋体"/>
            <charset val="134"/>
          </rPr>
          <t>Administrator:</t>
        </r>
        <r>
          <rPr>
            <sz val="9"/>
            <rFont val="宋体"/>
            <charset val="134"/>
          </rPr>
          <t xml:space="preserve">
A,B,C|A2,B2,C2...
A=波次。0=随机某一波掉落,-1=全随机,-2=小怪随机，-3=精英随机，-4=BOSS随机
B=库ID
C=抽取次数
---------------
从B库抽取C组道具，放在A波随机掉落
掉落道具时会直接从怪身上飞ICON，并显示悬浮提示
掉落的道具会出现在结算奖励里，可以被广告翻倍
这里用来填宝物的掉落</t>
        </r>
      </text>
    </comment>
    <comment ref="BX1" authorId="0">
      <text>
        <r>
          <rPr>
            <b/>
            <sz val="9"/>
            <rFont val="宋体"/>
            <charset val="134"/>
          </rPr>
          <t>Administrator:</t>
        </r>
        <r>
          <rPr>
            <sz val="9"/>
            <rFont val="宋体"/>
            <charset val="134"/>
          </rPr>
          <t xml:space="preserve">
和掉落1规则完全相同。
之所以分开，是为了方便维护
实际关卡中，会把所有掉落都合起来处理
这里填装备碎片的掉落</t>
        </r>
      </text>
    </comment>
    <comment ref="BY1" authorId="0">
      <text>
        <r>
          <rPr>
            <b/>
            <sz val="9"/>
            <rFont val="宋体"/>
            <charset val="134"/>
          </rPr>
          <t>Administrator:</t>
        </r>
        <r>
          <rPr>
            <sz val="9"/>
            <rFont val="宋体"/>
            <charset val="134"/>
          </rPr>
          <t xml:space="preserve">
随机库抽奖</t>
        </r>
      </text>
    </comment>
    <comment ref="BZ1" authorId="0">
      <text>
        <r>
          <rPr>
            <b/>
            <sz val="9"/>
            <rFont val="宋体"/>
            <charset val="134"/>
          </rPr>
          <t>Administrator:</t>
        </r>
        <r>
          <rPr>
            <sz val="9"/>
            <rFont val="宋体"/>
            <charset val="134"/>
          </rPr>
          <t xml:space="preserve">
纯道具展示
</t>
        </r>
      </text>
    </comment>
    <comment ref="CA1" authorId="0">
      <text>
        <r>
          <rPr>
            <b/>
            <sz val="9"/>
            <rFont val="宋体"/>
            <charset val="134"/>
          </rPr>
          <t>Administrator:</t>
        </r>
        <r>
          <rPr>
            <sz val="9"/>
            <rFont val="宋体"/>
            <charset val="134"/>
          </rPr>
          <t xml:space="preserve">
第一次过关时投放的奖励
只会触发一次
道具ID，数量</t>
        </r>
      </text>
    </comment>
    <comment ref="AH2" authorId="0">
      <text>
        <r>
          <rPr>
            <b/>
            <sz val="9"/>
            <rFont val="宋体"/>
            <charset val="134"/>
          </rPr>
          <t>Administrator:</t>
        </r>
        <r>
          <rPr>
            <sz val="9"/>
            <rFont val="宋体"/>
            <charset val="134"/>
          </rPr>
          <t xml:space="preserve">
格子压力对难度的影响占比
100=100%</t>
        </r>
      </text>
    </comment>
    <comment ref="T3" authorId="0">
      <text>
        <r>
          <rPr>
            <b/>
            <sz val="9"/>
            <rFont val="宋体"/>
            <charset val="134"/>
          </rPr>
          <t>Administrator:</t>
        </r>
        <r>
          <rPr>
            <sz val="9"/>
            <rFont val="宋体"/>
            <charset val="134"/>
          </rPr>
          <t xml:space="preserve">
填写基数
</t>
        </r>
      </text>
    </comment>
    <comment ref="U3" authorId="0">
      <text>
        <r>
          <rPr>
            <b/>
            <sz val="9"/>
            <rFont val="宋体"/>
            <charset val="134"/>
          </rPr>
          <t>Administrator:</t>
        </r>
        <r>
          <rPr>
            <sz val="9"/>
            <rFont val="宋体"/>
            <charset val="134"/>
          </rPr>
          <t xml:space="preserve">
填写基数
</t>
        </r>
      </text>
    </comment>
    <comment ref="AA4" authorId="0">
      <text>
        <r>
          <rPr>
            <b/>
            <sz val="9"/>
            <rFont val="宋体"/>
            <charset val="134"/>
          </rPr>
          <t>Administrator:</t>
        </r>
        <r>
          <rPr>
            <sz val="9"/>
            <rFont val="宋体"/>
            <charset val="134"/>
          </rPr>
          <t xml:space="preserve">
统计完成此关卡后，累积获得了多少奖励资源。这可以视为资源低保</t>
        </r>
      </text>
    </comment>
    <comment ref="L23" authorId="0">
      <text>
        <r>
          <rPr>
            <b/>
            <sz val="9"/>
            <rFont val="宋体"/>
            <charset val="134"/>
          </rPr>
          <t>Administrator:</t>
        </r>
        <r>
          <rPr>
            <sz val="9"/>
            <rFont val="宋体"/>
            <charset val="134"/>
          </rPr>
          <t xml:space="preserve">
2=雨
3=雷雨</t>
        </r>
      </text>
    </comment>
    <comment ref="M23" authorId="0">
      <text>
        <r>
          <rPr>
            <b/>
            <sz val="9"/>
            <rFont val="宋体"/>
            <charset val="134"/>
          </rPr>
          <t>Administrator:</t>
        </r>
        <r>
          <rPr>
            <sz val="9"/>
            <rFont val="宋体"/>
            <charset val="134"/>
          </rPr>
          <t xml:space="preserve">
1=雾气</t>
        </r>
      </text>
    </comment>
  </commentList>
</comments>
</file>

<file path=xl/comments20.xml><?xml version="1.0" encoding="utf-8"?>
<comments xmlns="http://schemas.openxmlformats.org/spreadsheetml/2006/main">
  <authors>
    <author>Administrator</author>
  </authors>
  <commentList>
    <comment ref="B5" authorId="0">
      <text>
        <r>
          <rPr>
            <b/>
            <sz val="9"/>
            <rFont val="宋体"/>
            <charset val="134"/>
          </rPr>
          <t>Administrator:</t>
        </r>
        <r>
          <rPr>
            <sz val="9"/>
            <rFont val="宋体"/>
            <charset val="134"/>
          </rPr>
          <t xml:space="preserve">
A1,B1,A2,B2..
A=主库
B=次数</t>
        </r>
      </text>
    </comment>
    <comment ref="B8" authorId="0">
      <text>
        <r>
          <rPr>
            <b/>
            <sz val="9"/>
            <rFont val="宋体"/>
            <charset val="134"/>
          </rPr>
          <t>Administrator:</t>
        </r>
        <r>
          <rPr>
            <sz val="9"/>
            <rFont val="宋体"/>
            <charset val="134"/>
          </rPr>
          <t xml:space="preserve">
填写系数倍率</t>
        </r>
      </text>
    </comment>
    <comment ref="B33" authorId="0">
      <text>
        <r>
          <rPr>
            <b/>
            <sz val="9"/>
            <rFont val="宋体"/>
            <charset val="134"/>
          </rPr>
          <t>Administrator:</t>
        </r>
        <r>
          <rPr>
            <sz val="9"/>
            <rFont val="宋体"/>
            <charset val="134"/>
          </rPr>
          <t xml:space="preserve">
触发闪电时随机播放</t>
        </r>
      </text>
    </comment>
    <comment ref="B36" authorId="0">
      <text>
        <r>
          <rPr>
            <b/>
            <sz val="9"/>
            <rFont val="宋体"/>
            <charset val="134"/>
          </rPr>
          <t>Administrator:</t>
        </r>
        <r>
          <rPr>
            <sz val="9"/>
            <rFont val="宋体"/>
            <charset val="134"/>
          </rPr>
          <t xml:space="preserve">
道具ID，数量</t>
        </r>
      </text>
    </comment>
    <comment ref="B37" authorId="0">
      <text>
        <r>
          <rPr>
            <b/>
            <sz val="9"/>
            <rFont val="宋体"/>
            <charset val="134"/>
          </rPr>
          <t>Administrator:</t>
        </r>
        <r>
          <rPr>
            <sz val="9"/>
            <rFont val="宋体"/>
            <charset val="134"/>
          </rPr>
          <t xml:space="preserve">
只有武器需要上阵，其他类型不需要上阵</t>
        </r>
      </text>
    </comment>
    <comment ref="B39" authorId="0">
      <text>
        <r>
          <rPr>
            <b/>
            <sz val="9"/>
            <rFont val="宋体"/>
            <charset val="134"/>
          </rPr>
          <t>Administrator:</t>
        </r>
        <r>
          <rPr>
            <sz val="9"/>
            <rFont val="宋体"/>
            <charset val="134"/>
          </rPr>
          <t xml:space="preserve">
填写装备大类ID
</t>
        </r>
      </text>
    </comment>
    <comment ref="B43" authorId="0">
      <text>
        <r>
          <rPr>
            <sz val="9"/>
            <rFont val="宋体"/>
            <charset val="134"/>
          </rPr>
          <t>权重，物品id，物品数量，展示图id</t>
        </r>
      </text>
    </comment>
    <comment ref="B44" authorId="0">
      <text>
        <r>
          <rPr>
            <sz val="9"/>
            <rFont val="宋体"/>
            <charset val="134"/>
          </rPr>
          <t>抽奖次数，物品id，物品数量</t>
        </r>
      </text>
    </comment>
    <comment ref="B46" authorId="0">
      <text>
        <r>
          <rPr>
            <sz val="9"/>
            <rFont val="宋体"/>
            <charset val="134"/>
          </rPr>
          <t>格式：默认战斗速度，开2倍后的实际战斗速度</t>
        </r>
      </text>
    </comment>
  </commentList>
</comments>
</file>

<file path=xl/comments21.xml><?xml version="1.0" encoding="utf-8"?>
<comments xmlns="http://schemas.openxmlformats.org/spreadsheetml/2006/main">
  <authors>
    <author>Administrator</author>
  </authors>
  <commentList>
    <comment ref="C1" authorId="0">
      <text>
        <r>
          <rPr>
            <b/>
            <sz val="9"/>
            <rFont val="宋体"/>
            <charset val="134"/>
          </rPr>
          <t>Administrator:</t>
        </r>
        <r>
          <rPr>
            <sz val="9"/>
            <rFont val="宋体"/>
            <charset val="134"/>
          </rPr>
          <t xml:space="preserve">
0=天气
1=雾气
</t>
        </r>
      </text>
    </comment>
  </commentList>
</comments>
</file>

<file path=xl/comments22.xml><?xml version="1.0" encoding="utf-8"?>
<comments xmlns="http://schemas.openxmlformats.org/spreadsheetml/2006/main">
  <authors>
    <author>Administrator</author>
  </authors>
  <commentList>
    <comment ref="C1" authorId="0">
      <text>
        <r>
          <rPr>
            <b/>
            <sz val="9"/>
            <rFont val="宋体"/>
            <charset val="134"/>
          </rPr>
          <t>Administrator:</t>
        </r>
        <r>
          <rPr>
            <sz val="9"/>
            <rFont val="宋体"/>
            <charset val="134"/>
          </rPr>
          <t xml:space="preserve">
0=免费
获得不到更到次数时，使用能获得的最高次数</t>
        </r>
      </text>
    </comment>
  </commentList>
</comments>
</file>

<file path=xl/comments23.xml><?xml version="1.0" encoding="utf-8"?>
<comments xmlns="http://schemas.openxmlformats.org/spreadsheetml/2006/main">
  <authors>
    <author>Administrator</author>
  </authors>
  <commentList>
    <comment ref="C1" authorId="0">
      <text>
        <r>
          <rPr>
            <b/>
            <sz val="9"/>
            <rFont val="宋体"/>
            <charset val="134"/>
          </rPr>
          <t>Administrator:</t>
        </r>
        <r>
          <rPr>
            <sz val="9"/>
            <rFont val="宋体"/>
            <charset val="134"/>
          </rPr>
          <t xml:space="preserve">
当前处于第X波时，看一次广告获得多少资源
获得不到更到波次时，使用能获得的最高波次
</t>
        </r>
      </text>
    </comment>
  </commentList>
</comments>
</file>

<file path=xl/comments24.xml><?xml version="1.0" encoding="utf-8"?>
<comments xmlns="http://schemas.openxmlformats.org/spreadsheetml/2006/main">
  <authors>
    <author>Administrator</author>
  </authors>
  <commentList>
    <comment ref="A1" authorId="0">
      <text>
        <r>
          <rPr>
            <b/>
            <sz val="9"/>
            <rFont val="宋体"/>
            <charset val="134"/>
          </rPr>
          <t>Administrator:</t>
        </r>
        <r>
          <rPr>
            <sz val="9"/>
            <rFont val="宋体"/>
            <charset val="134"/>
          </rPr>
          <t xml:space="preserve">
无意义</t>
        </r>
      </text>
    </comment>
    <comment ref="B1" authorId="0">
      <text>
        <r>
          <rPr>
            <b/>
            <sz val="9"/>
            <rFont val="宋体"/>
            <charset val="134"/>
          </rPr>
          <t>Administrator:</t>
        </r>
        <r>
          <rPr>
            <sz val="9"/>
            <rFont val="宋体"/>
            <charset val="134"/>
          </rPr>
          <t xml:space="preserve">
当一个批次领完后，于下一天（第8天）刷新为下一个批次的内容
所有批次领完后，结束</t>
        </r>
      </text>
    </comment>
    <comment ref="D1" authorId="0">
      <text>
        <r>
          <rPr>
            <b/>
            <sz val="9"/>
            <rFont val="宋体"/>
            <charset val="134"/>
          </rPr>
          <t>Administrator:</t>
        </r>
        <r>
          <rPr>
            <sz val="9"/>
            <rFont val="宋体"/>
            <charset val="134"/>
          </rPr>
          <t xml:space="preserve">
这是1倍奖励的配置
道具ID，数量，道具ID，数量...
界面上显示的也是这个配置</t>
        </r>
      </text>
    </comment>
    <comment ref="E1" authorId="0">
      <text>
        <r>
          <rPr>
            <b/>
            <sz val="9"/>
            <rFont val="宋体"/>
            <charset val="134"/>
          </rPr>
          <t>Administrator:</t>
        </r>
        <r>
          <rPr>
            <sz val="9"/>
            <rFont val="宋体"/>
            <charset val="134"/>
          </rPr>
          <t xml:space="preserve">
这是多倍奖励的配置
道具ID，数量，道具ID，数量.</t>
        </r>
      </text>
    </comment>
  </commentList>
</comments>
</file>

<file path=xl/comments25.xml><?xml version="1.0" encoding="utf-8"?>
<comments xmlns="http://schemas.openxmlformats.org/spreadsheetml/2006/main">
  <authors>
    <author>Windows10</author>
  </authors>
  <commentList>
    <comment ref="A1" authorId="0">
      <text>
        <r>
          <rPr>
            <b/>
            <sz val="9"/>
            <rFont val="宋体"/>
            <charset val="134"/>
          </rPr>
          <t>Windows10:</t>
        </r>
        <r>
          <rPr>
            <sz val="9"/>
            <rFont val="宋体"/>
            <charset val="134"/>
          </rPr>
          <t xml:space="preserve">
每日进行刷新重复循环奖励</t>
        </r>
      </text>
    </comment>
    <comment ref="B1" authorId="0">
      <text>
        <r>
          <rPr>
            <b/>
            <sz val="9"/>
            <rFont val="宋体"/>
            <charset val="134"/>
          </rPr>
          <t>Windows10:</t>
        </r>
        <r>
          <rPr>
            <sz val="9"/>
            <rFont val="宋体"/>
            <charset val="134"/>
          </rPr>
          <t xml:space="preserve">
0=无需看广告免费领取
1=需要看广告才能领取</t>
        </r>
      </text>
    </comment>
    <comment ref="C1" authorId="0">
      <text>
        <r>
          <rPr>
            <b/>
            <sz val="9"/>
            <rFont val="宋体"/>
            <charset val="134"/>
          </rPr>
          <t>Windows10:</t>
        </r>
        <r>
          <rPr>
            <sz val="9"/>
            <rFont val="宋体"/>
            <charset val="134"/>
          </rPr>
          <t xml:space="preserve">
A,B
A=道具ID
B=道具数量</t>
        </r>
      </text>
    </comment>
  </commentList>
</comments>
</file>

<file path=xl/comments26.xml><?xml version="1.0" encoding="utf-8"?>
<comments xmlns="http://schemas.openxmlformats.org/spreadsheetml/2006/main">
  <authors>
    <author>Windows10</author>
    <author>Administrator</author>
  </authors>
  <commentList>
    <comment ref="A1" authorId="0">
      <text>
        <r>
          <rPr>
            <b/>
            <sz val="9"/>
            <rFont val="宋体"/>
            <charset val="134"/>
          </rPr>
          <t>Windows10:</t>
        </r>
        <r>
          <rPr>
            <sz val="9"/>
            <rFont val="宋体"/>
            <charset val="134"/>
          </rPr>
          <t xml:space="preserve">
按在线时间领奖，一次性功能</t>
        </r>
      </text>
    </comment>
    <comment ref="B1" authorId="1">
      <text>
        <r>
          <rPr>
            <b/>
            <sz val="9"/>
            <rFont val="宋体"/>
            <charset val="134"/>
          </rPr>
          <t>Administrator:</t>
        </r>
        <r>
          <rPr>
            <sz val="9"/>
            <rFont val="宋体"/>
            <charset val="134"/>
          </rPr>
          <t xml:space="preserve">
单位千分之一秒</t>
        </r>
      </text>
    </comment>
    <comment ref="C1" authorId="0">
      <text>
        <r>
          <rPr>
            <b/>
            <sz val="9"/>
            <rFont val="宋体"/>
            <charset val="134"/>
          </rPr>
          <t>Windows10:</t>
        </r>
        <r>
          <rPr>
            <sz val="9"/>
            <rFont val="宋体"/>
            <charset val="134"/>
          </rPr>
          <t xml:space="preserve">
A,B
A=道具ID
B=道具数量</t>
        </r>
      </text>
    </comment>
  </commentList>
</comments>
</file>

<file path=xl/comments27.xml><?xml version="1.0" encoding="utf-8"?>
<comments xmlns="http://schemas.openxmlformats.org/spreadsheetml/2006/main">
  <authors>
    <author>Administrator</author>
  </authors>
  <commentList>
    <comment ref="D1" authorId="0">
      <text>
        <r>
          <rPr>
            <b/>
            <sz val="9"/>
            <rFont val="宋体"/>
            <charset val="134"/>
          </rPr>
          <t>Administrator:</t>
        </r>
        <r>
          <rPr>
            <sz val="9"/>
            <rFont val="宋体"/>
            <charset val="134"/>
          </rPr>
          <t xml:space="preserve">
0=顺向
1=逆向</t>
        </r>
      </text>
    </comment>
    <comment ref="E1" authorId="0">
      <text>
        <r>
          <rPr>
            <b/>
            <sz val="9"/>
            <rFont val="宋体"/>
            <charset val="134"/>
          </rPr>
          <t>Administrator:</t>
        </r>
        <r>
          <rPr>
            <sz val="9"/>
            <rFont val="宋体"/>
            <charset val="134"/>
          </rPr>
          <t xml:space="preserve">
0=单程。从起点走到终点，然后停下
1=振谐循环。从起点走到终点，然后再反过来走到起点，再走到终点……以此循环
2=圆循环。从起点走到终点，然后终点直接链接起点，以此循环</t>
        </r>
      </text>
    </comment>
  </commentList>
</comments>
</file>

<file path=xl/comments28.xml><?xml version="1.0" encoding="utf-8"?>
<comments xmlns="http://schemas.openxmlformats.org/spreadsheetml/2006/main">
  <authors>
    <author>Administrator</author>
  </authors>
  <commentList>
    <comment ref="C1" authorId="0">
      <text>
        <r>
          <rPr>
            <b/>
            <sz val="9"/>
            <rFont val="宋体"/>
            <charset val="134"/>
          </rPr>
          <t>Administrator:</t>
        </r>
        <r>
          <rPr>
            <sz val="9"/>
            <rFont val="宋体"/>
            <charset val="134"/>
          </rPr>
          <t xml:space="preserve">
0=此法宝不开放
此时，抽奖表中对应道具的权重恒为0
法宝界面中不显示此ICON
1=开放</t>
        </r>
      </text>
    </comment>
    <comment ref="D1" authorId="0">
      <text>
        <r>
          <rPr>
            <b/>
            <sz val="9"/>
            <rFont val="宋体"/>
            <charset val="134"/>
          </rPr>
          <t>Administrator:</t>
        </r>
        <r>
          <rPr>
            <sz val="9"/>
            <rFont val="宋体"/>
            <charset val="134"/>
          </rPr>
          <t xml:space="preserve">
1=普通
2=稀有
3=传说
4=神话</t>
        </r>
      </text>
    </comment>
    <comment ref="E1" authorId="0">
      <text>
        <r>
          <rPr>
            <b/>
            <sz val="9"/>
            <rFont val="宋体"/>
            <charset val="134"/>
          </rPr>
          <t>Administrator:</t>
        </r>
        <r>
          <rPr>
            <sz val="9"/>
            <rFont val="宋体"/>
            <charset val="134"/>
          </rPr>
          <t xml:space="preserve">
数值小的在前面
数值相同时，ID小的在前面
数值为0或空的，不显示在界面里</t>
        </r>
      </text>
    </comment>
    <comment ref="G1" authorId="0">
      <text>
        <r>
          <rPr>
            <b/>
            <sz val="9"/>
            <rFont val="宋体"/>
            <charset val="134"/>
          </rPr>
          <t>Administrator:</t>
        </r>
        <r>
          <rPr>
            <sz val="9"/>
            <rFont val="宋体"/>
            <charset val="134"/>
          </rPr>
          <t xml:space="preserve">
索引到遗物升级表与遗物升级加成表
从此获取升级所需的消耗
0或空=不能升级（只有1级）</t>
        </r>
      </text>
    </comment>
  </commentList>
</comments>
</file>

<file path=xl/comments29.xml><?xml version="1.0" encoding="utf-8"?>
<comments xmlns="http://schemas.openxmlformats.org/spreadsheetml/2006/main">
  <authors>
    <author>Administrator</author>
  </authors>
  <commentList>
    <comment ref="CA1" authorId="0">
      <text>
        <r>
          <rPr>
            <b/>
            <sz val="9"/>
            <rFont val="宋体"/>
            <charset val="134"/>
          </rPr>
          <t>Administrator:</t>
        </r>
        <r>
          <rPr>
            <sz val="9"/>
            <rFont val="宋体"/>
            <charset val="134"/>
          </rPr>
          <t xml:space="preserve">
升到当前这一级的消耗
默认0级
0级=未获取
读取不到下一级的信息，说明不能继续升级</t>
        </r>
      </text>
    </comment>
  </commentList>
</comments>
</file>

<file path=xl/comments30.xml><?xml version="1.0" encoding="utf-8"?>
<comments xmlns="http://schemas.openxmlformats.org/spreadsheetml/2006/main">
  <authors>
    <author>Administrator</author>
  </authors>
  <commentList>
    <comment ref="H1" authorId="0">
      <text>
        <r>
          <rPr>
            <b/>
            <sz val="9"/>
            <rFont val="宋体"/>
            <charset val="134"/>
          </rPr>
          <t>Administrator:</t>
        </r>
        <r>
          <rPr>
            <sz val="9"/>
            <rFont val="宋体"/>
            <charset val="134"/>
          </rPr>
          <t xml:space="preserve">
主动技能ID</t>
        </r>
      </text>
    </comment>
    <comment ref="I1" authorId="0">
      <text>
        <r>
          <rPr>
            <b/>
            <sz val="9"/>
            <rFont val="宋体"/>
            <charset val="134"/>
          </rPr>
          <t>Administrator:</t>
        </r>
        <r>
          <rPr>
            <sz val="9"/>
            <rFont val="宋体"/>
            <charset val="134"/>
          </rPr>
          <t xml:space="preserve">
强化效果ID</t>
        </r>
      </text>
    </comment>
    <comment ref="J1" authorId="0">
      <text>
        <r>
          <rPr>
            <b/>
            <sz val="9"/>
            <rFont val="宋体"/>
            <charset val="134"/>
          </rPr>
          <t>Administrator:</t>
        </r>
        <r>
          <rPr>
            <sz val="9"/>
            <rFont val="宋体"/>
            <charset val="134"/>
          </rPr>
          <t xml:space="preserve">
空或0=不存在此条件
有数值=累积看X个广告后自动获取</t>
        </r>
      </text>
    </comment>
  </commentList>
</comments>
</file>

<file path=xl/comments31.xml><?xml version="1.0" encoding="utf-8"?>
<comments xmlns="http://schemas.openxmlformats.org/spreadsheetml/2006/main">
  <authors>
    <author>Administrator</author>
  </authors>
  <commentList>
    <comment ref="A1" authorId="0">
      <text>
        <r>
          <rPr>
            <b/>
            <sz val="9"/>
            <rFont val="宋体"/>
            <charset val="134"/>
          </rPr>
          <t>Administrator:</t>
        </r>
        <r>
          <rPr>
            <sz val="9"/>
            <rFont val="宋体"/>
            <charset val="134"/>
          </rPr>
          <t xml:space="preserve">
主动和被动技能，都使用同一套ID</t>
        </r>
      </text>
    </comment>
    <comment ref="D1" authorId="0">
      <text>
        <r>
          <rPr>
            <b/>
            <sz val="9"/>
            <rFont val="宋体"/>
            <charset val="134"/>
          </rPr>
          <t>Administrator:</t>
        </r>
        <r>
          <rPr>
            <sz val="9"/>
            <rFont val="宋体"/>
            <charset val="134"/>
          </rPr>
          <t xml:space="preserve">
1000=1秒
从技能被释放时开始计算</t>
        </r>
      </text>
    </comment>
    <comment ref="F1" authorId="0">
      <text>
        <r>
          <rPr>
            <b/>
            <sz val="9"/>
            <rFont val="宋体"/>
            <charset val="134"/>
          </rPr>
          <t>Administrator:</t>
        </r>
        <r>
          <rPr>
            <sz val="9"/>
            <rFont val="宋体"/>
            <charset val="134"/>
          </rPr>
          <t xml:space="preserve">
发射多少次
填1=只发射一次</t>
        </r>
      </text>
    </comment>
    <comment ref="G1" authorId="0">
      <text>
        <r>
          <rPr>
            <b/>
            <sz val="9"/>
            <rFont val="宋体"/>
            <charset val="134"/>
          </rPr>
          <t>Administrator:</t>
        </r>
        <r>
          <rPr>
            <sz val="9"/>
            <rFont val="宋体"/>
            <charset val="134"/>
          </rPr>
          <t xml:space="preserve">
第一发发射后，每间隔多少再次发射
若只发射1次，此项无效
1000=1秒</t>
        </r>
      </text>
    </comment>
    <comment ref="H1" authorId="0">
      <text>
        <r>
          <rPr>
            <b/>
            <sz val="9"/>
            <rFont val="宋体"/>
            <charset val="134"/>
          </rPr>
          <t>Administrator:</t>
        </r>
        <r>
          <rPr>
            <sz val="9"/>
            <rFont val="宋体"/>
            <charset val="134"/>
          </rPr>
          <t xml:space="preserve">
1=100%</t>
        </r>
      </text>
    </comment>
    <comment ref="J1" authorId="0">
      <text>
        <r>
          <rPr>
            <sz val="9"/>
            <rFont val="宋体"/>
            <charset val="134"/>
          </rPr>
          <t>0或空--默认攻击动作
具体值--动画里的动作名</t>
        </r>
      </text>
    </comment>
  </commentList>
</comments>
</file>

<file path=xl/comments32.xml><?xml version="1.0" encoding="utf-8"?>
<comments xmlns="http://schemas.openxmlformats.org/spreadsheetml/2006/main">
  <authors>
    <author>Administrator</author>
  </authors>
  <commentList>
    <comment ref="C1" authorId="0">
      <text>
        <r>
          <rPr>
            <b/>
            <sz val="9"/>
            <rFont val="宋体"/>
            <charset val="134"/>
          </rPr>
          <t>Administrator:</t>
        </r>
        <r>
          <rPr>
            <sz val="9"/>
            <rFont val="宋体"/>
            <charset val="134"/>
          </rPr>
          <t xml:space="preserve">
默认为白色文字，支持插入颜色符
&lt;g&gt;...&lt;/g&gt;中间的文字为绿色
&lt;r&gt;...&lt;/r&gt;中间的文字为红色</t>
        </r>
      </text>
    </comment>
    <comment ref="E1" authorId="0">
      <text>
        <r>
          <rPr>
            <b/>
            <sz val="9"/>
            <rFont val="宋体"/>
            <charset val="134"/>
          </rPr>
          <t>Administrator:</t>
        </r>
        <r>
          <rPr>
            <sz val="9"/>
            <rFont val="宋体"/>
            <charset val="134"/>
          </rPr>
          <t xml:space="preserve">
0=绿
1=蓝
2=紫
3=金
决定ICON背景颜色和强化项条目卡的颜色</t>
        </r>
      </text>
    </comment>
    <comment ref="F1" authorId="0">
      <text>
        <r>
          <rPr>
            <b/>
            <sz val="9"/>
            <rFont val="宋体"/>
            <charset val="134"/>
          </rPr>
          <t>Administrator:</t>
        </r>
        <r>
          <rPr>
            <sz val="9"/>
            <rFont val="宋体"/>
            <charset val="134"/>
          </rPr>
          <t xml:space="preserve">
-1=不显示星级
0=显示0/3星
1=1/3星
2=2/3星
3=3/3星</t>
        </r>
      </text>
    </comment>
    <comment ref="G1" authorId="0">
      <text>
        <r>
          <rPr>
            <b/>
            <sz val="9"/>
            <rFont val="宋体"/>
            <charset val="134"/>
          </rPr>
          <t>Administrator:</t>
        </r>
        <r>
          <rPr>
            <sz val="9"/>
            <rFont val="宋体"/>
            <charset val="134"/>
          </rPr>
          <t xml:space="preserve">
0=无依赖
必须先选择过特定强化相，否则此项权重为0</t>
        </r>
      </text>
    </comment>
    <comment ref="H1" authorId="0">
      <text>
        <r>
          <rPr>
            <b/>
            <sz val="9"/>
            <rFont val="宋体"/>
            <charset val="134"/>
          </rPr>
          <t>Administrator:</t>
        </r>
        <r>
          <rPr>
            <sz val="9"/>
            <rFont val="宋体"/>
            <charset val="134"/>
          </rPr>
          <t xml:space="preserve">
0=无效
1=此强化项同一时间最多出现1个。
2=此强化项同一时间最多出现1个。若此强化项被选择过，之后就不会再出现。</t>
        </r>
      </text>
    </comment>
    <comment ref="P1" authorId="0">
      <text>
        <r>
          <rPr>
            <b/>
            <sz val="9"/>
            <rFont val="宋体"/>
            <charset val="134"/>
          </rPr>
          <t>Administrator:</t>
        </r>
        <r>
          <rPr>
            <sz val="9"/>
            <rFont val="宋体"/>
            <charset val="134"/>
          </rPr>
          <t xml:space="preserve">
1=1%
会同时增加或减少和最大HP变更值相同的HP</t>
        </r>
      </text>
    </comment>
    <comment ref="R1" authorId="0">
      <text>
        <r>
          <rPr>
            <b/>
            <sz val="9"/>
            <rFont val="宋体"/>
            <charset val="134"/>
          </rPr>
          <t>Administrator:</t>
        </r>
        <r>
          <rPr>
            <sz val="9"/>
            <rFont val="宋体"/>
            <charset val="134"/>
          </rPr>
          <t xml:space="preserve">
1=1%</t>
        </r>
      </text>
    </comment>
  </commentList>
</comments>
</file>

<file path=xl/comments33.xml><?xml version="1.0" encoding="utf-8"?>
<comments xmlns="http://schemas.openxmlformats.org/spreadsheetml/2006/main">
  <authors>
    <author>Administrator</author>
  </authors>
  <commentList>
    <comment ref="H1" authorId="0">
      <text>
        <r>
          <rPr>
            <b/>
            <sz val="9"/>
            <rFont val="宋体"/>
            <charset val="134"/>
          </rPr>
          <t>Administrator:</t>
        </r>
        <r>
          <rPr>
            <sz val="9"/>
            <rFont val="宋体"/>
            <charset val="134"/>
          </rPr>
          <t xml:space="preserve">
1=1%
会同时增加或减少和最大HP变更值相同的HP</t>
        </r>
      </text>
    </comment>
    <comment ref="L1" authorId="0">
      <text>
        <r>
          <rPr>
            <b/>
            <sz val="9"/>
            <rFont val="宋体"/>
            <charset val="134"/>
          </rPr>
          <t>Administrator:</t>
        </r>
        <r>
          <rPr>
            <sz val="9"/>
            <rFont val="宋体"/>
            <charset val="134"/>
          </rPr>
          <t xml:space="preserve">
修正武器CD时间
仅对装备大类的CD生效
1=CD延长1%</t>
        </r>
      </text>
    </comment>
    <comment ref="M1" authorId="0">
      <text>
        <r>
          <rPr>
            <b/>
            <sz val="9"/>
            <rFont val="宋体"/>
            <charset val="134"/>
          </rPr>
          <t>Administrator:</t>
        </r>
        <r>
          <rPr>
            <sz val="9"/>
            <rFont val="宋体"/>
            <charset val="134"/>
          </rPr>
          <t xml:space="preserve">
1=造成的最终伤害+1%
仅对怪物类型&gt;0的怪物有效</t>
        </r>
      </text>
    </comment>
    <comment ref="P1" authorId="0">
      <text>
        <r>
          <rPr>
            <b/>
            <sz val="9"/>
            <rFont val="宋体"/>
            <charset val="134"/>
          </rPr>
          <t>Administrator:</t>
        </r>
        <r>
          <rPr>
            <sz val="9"/>
            <rFont val="宋体"/>
            <charset val="134"/>
          </rPr>
          <t xml:space="preserve">
A,B,C,D
杀死怪物时，有A%的概率掉落[B,C]个元宝。一个关卡内最多掉落D个基数的元宝
掉落的元宝会统计到关卡结算里，受广告翻倍影响</t>
        </r>
      </text>
    </comment>
  </commentList>
</comments>
</file>

<file path=xl/comments34.xml><?xml version="1.0" encoding="utf-8"?>
<comments xmlns="http://schemas.openxmlformats.org/spreadsheetml/2006/main">
  <authors>
    <author>Administrator</author>
  </authors>
  <commentList>
    <comment ref="N5" authorId="0">
      <text>
        <r>
          <rPr>
            <b/>
            <sz val="9"/>
            <rFont val="宋体"/>
            <charset val="134"/>
          </rPr>
          <t>Administrator:</t>
        </r>
        <r>
          <rPr>
            <sz val="9"/>
            <rFont val="宋体"/>
            <charset val="134"/>
          </rPr>
          <t xml:space="preserve">
只有当购买方式为元宝或灵石的时候，才用得到打折</t>
        </r>
      </text>
    </comment>
    <comment ref="N12" authorId="0">
      <text>
        <r>
          <rPr>
            <b/>
            <sz val="9"/>
            <rFont val="宋体"/>
            <charset val="134"/>
          </rPr>
          <t>Administrator:</t>
        </r>
        <r>
          <rPr>
            <sz val="9"/>
            <rFont val="宋体"/>
            <charset val="134"/>
          </rPr>
          <t xml:space="preserve">
填总购买次数，其中第一次免费，剩余次数纯广告</t>
        </r>
      </text>
    </comment>
    <comment ref="N14" authorId="0">
      <text>
        <r>
          <rPr>
            <b/>
            <sz val="9"/>
            <rFont val="宋体"/>
            <charset val="134"/>
          </rPr>
          <t>Administrator:</t>
        </r>
        <r>
          <rPr>
            <sz val="9"/>
            <rFont val="宋体"/>
            <charset val="134"/>
          </rPr>
          <t xml:space="preserve">
A,B,C
A=元宝权重
B=灵石权重
C=广告权重</t>
        </r>
      </text>
    </comment>
    <comment ref="N16" authorId="0">
      <text>
        <r>
          <rPr>
            <b/>
            <sz val="9"/>
            <rFont val="宋体"/>
            <charset val="134"/>
          </rPr>
          <t>Administrator:</t>
        </r>
        <r>
          <rPr>
            <sz val="9"/>
            <rFont val="宋体"/>
            <charset val="134"/>
          </rPr>
          <t xml:space="preserve">
A,B,C
A=元宝权重
B=灵石权重
C=广告权重</t>
        </r>
      </text>
    </comment>
    <comment ref="N27" authorId="0">
      <text>
        <r>
          <rPr>
            <b/>
            <sz val="9"/>
            <rFont val="宋体"/>
            <charset val="134"/>
          </rPr>
          <t>Administrator:</t>
        </r>
        <r>
          <rPr>
            <sz val="9"/>
            <rFont val="宋体"/>
            <charset val="134"/>
          </rPr>
          <t xml:space="preserve">
刷新时，会重置1~8号商品</t>
        </r>
      </text>
    </comment>
    <comment ref="N28" authorId="0">
      <text>
        <r>
          <rPr>
            <b/>
            <sz val="9"/>
            <rFont val="宋体"/>
            <charset val="134"/>
          </rPr>
          <t>Administrator:</t>
        </r>
        <r>
          <rPr>
            <sz val="9"/>
            <rFont val="宋体"/>
            <charset val="134"/>
          </rPr>
          <t xml:space="preserve">
添加灵石数量
A1,A2,A3,A4...
分别对应第几次灵石购买
抵达最高数值后，保持为最高数值
每天0点重置</t>
        </r>
      </text>
    </comment>
    <comment ref="N30" authorId="0">
      <text>
        <r>
          <rPr>
            <b/>
            <sz val="9"/>
            <rFont val="宋体"/>
            <charset val="134"/>
          </rPr>
          <t>Administrator:</t>
        </r>
        <r>
          <rPr>
            <sz val="9"/>
            <rFont val="宋体"/>
            <charset val="134"/>
          </rPr>
          <t xml:space="preserve">
千分之一秒
</t>
        </r>
      </text>
    </comment>
    <comment ref="N33" authorId="0">
      <text>
        <r>
          <rPr>
            <b/>
            <sz val="9"/>
            <rFont val="宋体"/>
            <charset val="134"/>
          </rPr>
          <t>Administrator:</t>
        </r>
        <r>
          <rPr>
            <sz val="9"/>
            <rFont val="宋体"/>
            <charset val="134"/>
          </rPr>
          <t xml:space="preserve">
每日总次数，其中首次免费</t>
        </r>
      </text>
    </comment>
    <comment ref="N35" authorId="0">
      <text>
        <r>
          <rPr>
            <b/>
            <sz val="9"/>
            <rFont val="宋体"/>
            <charset val="134"/>
          </rPr>
          <t>Administrator:</t>
        </r>
        <r>
          <rPr>
            <sz val="9"/>
            <rFont val="宋体"/>
            <charset val="134"/>
          </rPr>
          <t xml:space="preserve">
每天首次广告购买，固定获得双倍道具
之后，按权重随机获得倍率
A,B,C,D
A=1倍权重
B=2倍权重
3=3倍权重
4=4倍权重
5=5倍权重</t>
        </r>
      </text>
    </comment>
  </commentList>
</comments>
</file>

<file path=xl/comments35.xml><?xml version="1.0" encoding="utf-8"?>
<comments xmlns="http://schemas.openxmlformats.org/spreadsheetml/2006/main">
  <authors>
    <author>Administrator</author>
  </authors>
  <commentList>
    <comment ref="AG1" authorId="0">
      <text>
        <r>
          <rPr>
            <b/>
            <sz val="9"/>
            <rFont val="宋体"/>
            <charset val="134"/>
          </rPr>
          <t>Administrator:</t>
        </r>
        <r>
          <rPr>
            <sz val="9"/>
            <rFont val="宋体"/>
            <charset val="134"/>
          </rPr>
          <t xml:space="preserve">
从上一级升到这一级所需的经验
每次升级后经验都会消耗</t>
        </r>
      </text>
    </comment>
    <comment ref="AH1" authorId="0">
      <text>
        <r>
          <rPr>
            <b/>
            <sz val="9"/>
            <rFont val="宋体"/>
            <charset val="134"/>
          </rPr>
          <t>Administrator:</t>
        </r>
        <r>
          <rPr>
            <sz val="9"/>
            <rFont val="宋体"/>
            <charset val="134"/>
          </rPr>
          <t xml:space="preserve">
道具ID，数量，道具ID，数量...</t>
        </r>
      </text>
    </comment>
    <comment ref="AI1" authorId="0">
      <text>
        <r>
          <rPr>
            <b/>
            <sz val="9"/>
            <rFont val="宋体"/>
            <charset val="134"/>
          </rPr>
          <t>Administrator:</t>
        </r>
        <r>
          <rPr>
            <sz val="9"/>
            <rFont val="宋体"/>
            <charset val="134"/>
          </rPr>
          <t xml:space="preserve">
随机库，抽取次数，随机库，抽取次数...</t>
        </r>
      </text>
    </comment>
    <comment ref="AJ1" authorId="0">
      <text>
        <r>
          <rPr>
            <b/>
            <sz val="9"/>
            <rFont val="宋体"/>
            <charset val="134"/>
          </rPr>
          <t>Administrator:
A1,B1,A2,B2...</t>
        </r>
        <r>
          <rPr>
            <sz val="9"/>
            <rFont val="宋体"/>
            <charset val="134"/>
          </rPr>
          <t xml:space="preserve">
填写道具ID和数量</t>
        </r>
      </text>
    </comment>
  </commentList>
</comments>
</file>

<file path=xl/comments36.xml><?xml version="1.0" encoding="utf-8"?>
<comments xmlns="http://schemas.openxmlformats.org/spreadsheetml/2006/main">
  <authors>
    <author>Administrator</author>
  </authors>
  <commentList>
    <comment ref="C1" authorId="0">
      <text>
        <r>
          <rPr>
            <b/>
            <sz val="9"/>
            <rFont val="宋体"/>
            <charset val="134"/>
          </rPr>
          <t>Administrator:</t>
        </r>
        <r>
          <rPr>
            <sz val="9"/>
            <rFont val="宋体"/>
            <charset val="134"/>
          </rPr>
          <t xml:space="preserve">
-1=发起召唤者的阵营
-2=敌人阵营
-3=玩家阵营
正数=指定特定阵营（目前用不到，为以后可能存在的多阵营做预留）
</t>
        </r>
      </text>
    </comment>
    <comment ref="E1" authorId="0">
      <text>
        <r>
          <rPr>
            <b/>
            <sz val="9"/>
            <rFont val="宋体"/>
            <charset val="134"/>
          </rPr>
          <t>Administrator:</t>
        </r>
        <r>
          <rPr>
            <sz val="9"/>
            <rFont val="宋体"/>
            <charset val="134"/>
          </rPr>
          <t xml:space="preserve">
0=不可被攻击，也不会受到伤害
1=每次受伤-1HP
2=按照正常的伤害计算HP</t>
        </r>
      </text>
    </comment>
    <comment ref="F1" authorId="0">
      <text>
        <r>
          <rPr>
            <b/>
            <sz val="9"/>
            <rFont val="宋体"/>
            <charset val="134"/>
          </rPr>
          <t>Administrator:</t>
        </r>
        <r>
          <rPr>
            <sz val="9"/>
            <rFont val="宋体"/>
            <charset val="134"/>
          </rPr>
          <t xml:space="preserve">
HP生成方式
0=无限HP
1=直接读取怪物的HP作为最终HP，不走关卡的HP修正</t>
        </r>
      </text>
    </comment>
    <comment ref="G1" authorId="0">
      <text>
        <r>
          <rPr>
            <b/>
            <sz val="9"/>
            <rFont val="宋体"/>
            <charset val="134"/>
          </rPr>
          <t>Administrator:</t>
        </r>
        <r>
          <rPr>
            <sz val="9"/>
            <rFont val="宋体"/>
            <charset val="134"/>
          </rPr>
          <t xml:space="preserve">
0=无限
填写千分之一秒</t>
        </r>
      </text>
    </comment>
    <comment ref="H1" authorId="0">
      <text>
        <r>
          <rPr>
            <b/>
            <sz val="9"/>
            <rFont val="宋体"/>
            <charset val="134"/>
          </rPr>
          <t>Administrator:</t>
        </r>
        <r>
          <rPr>
            <sz val="9"/>
            <rFont val="宋体"/>
            <charset val="134"/>
          </rPr>
          <t xml:space="preserve">
0=波次结束时销毁
1=波次结束时存续，但倒计时继续走</t>
        </r>
      </text>
    </comment>
    <comment ref="I1" authorId="0">
      <text>
        <r>
          <rPr>
            <b/>
            <sz val="9"/>
            <rFont val="宋体"/>
            <charset val="134"/>
          </rPr>
          <t>Administrator:</t>
        </r>
        <r>
          <rPr>
            <sz val="9"/>
            <rFont val="宋体"/>
            <charset val="134"/>
          </rPr>
          <t xml:space="preserve">
以自身当前位置为圆心
它会影响发射包的索敌范围</t>
        </r>
      </text>
    </comment>
    <comment ref="J1" authorId="0">
      <text>
        <r>
          <rPr>
            <b/>
            <sz val="9"/>
            <rFont val="宋体"/>
            <charset val="134"/>
          </rPr>
          <t>Administrator:</t>
        </r>
        <r>
          <rPr>
            <sz val="9"/>
            <rFont val="宋体"/>
            <charset val="134"/>
          </rPr>
          <t xml:space="preserve">
0=不移动</t>
        </r>
      </text>
    </comment>
    <comment ref="K1" authorId="0">
      <text>
        <r>
          <rPr>
            <b/>
            <sz val="9"/>
            <rFont val="宋体"/>
            <charset val="134"/>
          </rPr>
          <t>Administrator:</t>
        </r>
        <r>
          <rPr>
            <sz val="9"/>
            <rFont val="宋体"/>
            <charset val="134"/>
          </rPr>
          <t xml:space="preserve">
-1=调用此功能的装备的【装备的原始攻击】
0=怪物表中的值
正数=手填攻击</t>
        </r>
      </text>
    </comment>
    <comment ref="L1" authorId="0">
      <text>
        <r>
          <rPr>
            <b/>
            <sz val="9"/>
            <rFont val="宋体"/>
            <charset val="134"/>
          </rPr>
          <t>Administrator:</t>
        </r>
        <r>
          <rPr>
            <sz val="9"/>
            <rFont val="宋体"/>
            <charset val="134"/>
          </rPr>
          <t xml:space="preserve">
将召唤兽的攻击力修正多少倍
最终结果=召唤兽攻击力*攻击倍率
无论攻击是多少，都不会走关卡自身攻击修正。这里算出来的结果是多少，在关卡里就是多少</t>
        </r>
      </text>
    </comment>
  </commentList>
</comments>
</file>

<file path=xl/comments37.xml><?xml version="1.0" encoding="utf-8"?>
<comments xmlns="http://schemas.openxmlformats.org/spreadsheetml/2006/main">
  <authors>
    <author>Windows10</author>
    <author>Administrator</author>
  </authors>
  <commentList>
    <comment ref="B1" authorId="0">
      <text>
        <r>
          <rPr>
            <b/>
            <sz val="9"/>
            <rFont val="宋体"/>
            <charset val="134"/>
          </rPr>
          <t>Windows10:</t>
        </r>
        <r>
          <rPr>
            <sz val="9"/>
            <rFont val="宋体"/>
            <charset val="134"/>
          </rPr>
          <t xml:space="preserve">
0=无需看广告免费领取
1=需要看广告才能领取</t>
        </r>
      </text>
    </comment>
    <comment ref="C1" authorId="0">
      <text>
        <r>
          <rPr>
            <b/>
            <sz val="9"/>
            <rFont val="宋体"/>
            <charset val="134"/>
          </rPr>
          <t>Windows10:</t>
        </r>
        <r>
          <rPr>
            <sz val="9"/>
            <rFont val="宋体"/>
            <charset val="134"/>
          </rPr>
          <t xml:space="preserve">
按天数进行领取，观看广告领取当天奖励后需要等待至明天才可看广告领取下一天的奖励</t>
        </r>
      </text>
    </comment>
    <comment ref="D1" authorId="1">
      <text>
        <r>
          <rPr>
            <b/>
            <sz val="9"/>
            <rFont val="宋体"/>
            <charset val="134"/>
          </rPr>
          <t>Administrator:</t>
        </r>
        <r>
          <rPr>
            <sz val="9"/>
            <rFont val="宋体"/>
            <charset val="134"/>
          </rPr>
          <t xml:space="preserve">
观看广告后可获得奖励
道具ID，数量，道具ID，数量...
界面上显示的也是这个配置</t>
        </r>
      </text>
    </comment>
    <comment ref="G1" authorId="0">
      <text>
        <r>
          <rPr>
            <b/>
            <sz val="9"/>
            <rFont val="宋体"/>
            <charset val="134"/>
          </rPr>
          <t>Windows10:</t>
        </r>
        <r>
          <rPr>
            <sz val="9"/>
            <rFont val="宋体"/>
            <charset val="134"/>
          </rPr>
          <t xml:space="preserve">
与关卡表相关联，通过对应关卡后才可领取奖励</t>
        </r>
      </text>
    </comment>
  </commentList>
</comments>
</file>

<file path=xl/comments38.xml><?xml version="1.0" encoding="utf-8"?>
<comments xmlns="http://schemas.openxmlformats.org/spreadsheetml/2006/main">
  <authors>
    <author>Windows10</author>
    <author>Administrator</author>
  </authors>
  <commentList>
    <comment ref="B1" authorId="0">
      <text>
        <r>
          <rPr>
            <b/>
            <sz val="9"/>
            <rFont val="宋体"/>
            <charset val="134"/>
          </rPr>
          <t>Windows10:</t>
        </r>
        <r>
          <rPr>
            <sz val="9"/>
            <rFont val="宋体"/>
            <charset val="134"/>
          </rPr>
          <t xml:space="preserve">
与关卡表相关联，解锁对应关卡后才可领取奖励</t>
        </r>
      </text>
    </comment>
    <comment ref="C1" authorId="1">
      <text>
        <r>
          <rPr>
            <b/>
            <sz val="9"/>
            <rFont val="宋体"/>
            <charset val="134"/>
          </rPr>
          <t>Administrator:</t>
        </r>
        <r>
          <rPr>
            <sz val="9"/>
            <rFont val="宋体"/>
            <charset val="134"/>
          </rPr>
          <t xml:space="preserve">
解锁关卡后可领取奖励
界面上显示的也是这个配置</t>
        </r>
      </text>
    </comment>
    <comment ref="D1" authorId="1">
      <text>
        <r>
          <rPr>
            <b/>
            <sz val="9"/>
            <rFont val="宋体"/>
            <charset val="134"/>
          </rPr>
          <t>Administrator:</t>
        </r>
        <r>
          <rPr>
            <sz val="9"/>
            <rFont val="宋体"/>
            <charset val="134"/>
          </rPr>
          <t xml:space="preserve">
填写对应装备的合成等级ID</t>
        </r>
      </text>
    </comment>
  </commentList>
</comments>
</file>

<file path=xl/comments39.xml><?xml version="1.0" encoding="utf-8"?>
<comments xmlns="http://schemas.openxmlformats.org/spreadsheetml/2006/main">
  <authors>
    <author>Administrator</author>
  </authors>
  <commentList>
    <comment ref="D1" authorId="0">
      <text>
        <r>
          <rPr>
            <b/>
            <sz val="9"/>
            <rFont val="宋体"/>
            <charset val="134"/>
          </rPr>
          <t>Administrator:</t>
        </r>
        <r>
          <rPr>
            <sz val="9"/>
            <rFont val="宋体"/>
            <charset val="134"/>
          </rPr>
          <t xml:space="preserve">
0=顺向
1=逆向</t>
        </r>
      </text>
    </comment>
    <comment ref="E1" authorId="0">
      <text>
        <r>
          <rPr>
            <b/>
            <sz val="9"/>
            <rFont val="宋体"/>
            <charset val="134"/>
          </rPr>
          <t>Administrator:</t>
        </r>
        <r>
          <rPr>
            <sz val="9"/>
            <rFont val="宋体"/>
            <charset val="134"/>
          </rPr>
          <t xml:space="preserve">
0=单程。从起点走到终点，然后停下
1=振谐循环。从起点走到终点，然后再反过来走到起点，再走到终点……以此循环
2=圆循环。从起点走到终点，然后终点直接链接起点，以此循环</t>
        </r>
      </text>
    </comment>
  </commentList>
</comments>
</file>

<file path=xl/sharedStrings.xml><?xml version="1.0" encoding="utf-8"?>
<sst xmlns="http://schemas.openxmlformats.org/spreadsheetml/2006/main" count="11858" uniqueCount="4051">
  <si>
    <t>关卡格子数越多，单装备DPS越低</t>
  </si>
  <si>
    <t>最终DPS倍率</t>
  </si>
  <si>
    <t>最终HP倍率</t>
  </si>
  <si>
    <t>保底灵石</t>
  </si>
  <si>
    <t>对标关卡</t>
  </si>
  <si>
    <t>保底元宝</t>
  </si>
  <si>
    <t>保底碎片元宝价值</t>
  </si>
  <si>
    <t xml:space="preserve"> </t>
  </si>
  <si>
    <t>过关标准：平均抵达X级的装备，即可过关</t>
  </si>
  <si>
    <t>敌人标准：最大出怪HP之和，可以在怪物开火时全灭</t>
  </si>
  <si>
    <t>双倍后保底</t>
  </si>
  <si>
    <t>最终DPS</t>
  </si>
  <si>
    <t>总和</t>
  </si>
  <si>
    <t>武器倍率</t>
  </si>
  <si>
    <t>天赋倍率</t>
  </si>
  <si>
    <t>额外广告标准收入</t>
  </si>
  <si>
    <t>标准武器DPS</t>
  </si>
  <si>
    <t>等级</t>
  </si>
  <si>
    <t>期望DPS</t>
  </si>
  <si>
    <t>要求</t>
  </si>
  <si>
    <t>比值</t>
  </si>
  <si>
    <t>HP比例</t>
  </si>
  <si>
    <t>总广告需求</t>
  </si>
  <si>
    <t>保底倍率需求</t>
  </si>
  <si>
    <t>严格</t>
  </si>
  <si>
    <t>宽松</t>
  </si>
  <si>
    <t>初始HP</t>
  </si>
  <si>
    <t>最终HP</t>
  </si>
  <si>
    <t>最终护盾</t>
  </si>
  <si>
    <t>总需求</t>
  </si>
  <si>
    <t>最宽松</t>
  </si>
  <si>
    <t>占比</t>
  </si>
  <si>
    <t>值</t>
  </si>
  <si>
    <t>天赋HP</t>
  </si>
  <si>
    <t>保留</t>
  </si>
  <si>
    <t>标准关卡格子数</t>
  </si>
  <si>
    <t>小怪标准DPS</t>
  </si>
  <si>
    <t>天赋升级</t>
  </si>
  <si>
    <t>装备升级</t>
  </si>
  <si>
    <t>天赋SP</t>
  </si>
  <si>
    <t>碎片花费</t>
  </si>
  <si>
    <t>标准触发间隔</t>
  </si>
  <si>
    <t>BOSS攻击倍率</t>
  </si>
  <si>
    <t>秒</t>
  </si>
  <si>
    <t>过关标准：平均抵达</t>
  </si>
  <si>
    <t>级</t>
  </si>
  <si>
    <t>颜色</t>
  </si>
  <si>
    <t>总碎片需求</t>
  </si>
  <si>
    <t>实际标准DPS</t>
  </si>
  <si>
    <t>雪的新娘配置</t>
  </si>
  <si>
    <t>毒期望时间</t>
  </si>
  <si>
    <t>对标天赋级</t>
  </si>
  <si>
    <t>标准HP</t>
  </si>
  <si>
    <t>秒伤</t>
  </si>
  <si>
    <t>DOT间隔</t>
  </si>
  <si>
    <t>结果</t>
  </si>
  <si>
    <t>标准护盾</t>
  </si>
  <si>
    <t>抗怪数</t>
  </si>
  <si>
    <t>单怪伤害</t>
  </si>
  <si>
    <t>怪物攻击等待</t>
  </si>
  <si>
    <t>1阶段</t>
  </si>
  <si>
    <t>2阶段</t>
  </si>
  <si>
    <t>怪物总HP</t>
  </si>
  <si>
    <t>3阶段</t>
  </si>
  <si>
    <t>4阶段</t>
  </si>
  <si>
    <t>一波怪标准数量</t>
  </si>
  <si>
    <t>小怪单HP</t>
  </si>
  <si>
    <t>每小时产出</t>
  </si>
  <si>
    <t>元宝算法</t>
  </si>
  <si>
    <t>灵石算法</t>
  </si>
  <si>
    <t>基础</t>
  </si>
  <si>
    <t>每关加</t>
  </si>
  <si>
    <t>总权重</t>
  </si>
  <si>
    <t>平均每碎片标准抽价值</t>
  </si>
  <si>
    <t>对应装备大类ID</t>
  </si>
  <si>
    <t>道具</t>
  </si>
  <si>
    <t>元宝价值</t>
  </si>
  <si>
    <t>灵石价值</t>
  </si>
  <si>
    <t>碎片消耗需求</t>
  </si>
  <si>
    <t>装备升级养成占比</t>
  </si>
  <si>
    <t>升级元宝消耗</t>
  </si>
  <si>
    <t>标准掉落权重</t>
  </si>
  <si>
    <t>道法箭碎片</t>
  </si>
  <si>
    <t>鬼剑术碎片</t>
  </si>
  <si>
    <t>降魔镖碎片</t>
  </si>
  <si>
    <t>摄魂符碎片</t>
  </si>
  <si>
    <t>打妖棍碎片</t>
  </si>
  <si>
    <t>旋风轮碎片</t>
  </si>
  <si>
    <t>灭魂火碎片</t>
  </si>
  <si>
    <t>囚天指碎片</t>
  </si>
  <si>
    <t>雷鸣器碎片</t>
  </si>
  <si>
    <t>阴阳球碎片</t>
  </si>
  <si>
    <t>补天石碎片</t>
  </si>
  <si>
    <t>冰魄珠碎片</t>
  </si>
  <si>
    <t>八卦掌碎片</t>
  </si>
  <si>
    <t>纸鹤碎片</t>
  </si>
  <si>
    <t>乾坤镜碎片</t>
  </si>
  <si>
    <t>焚天功碎片</t>
  </si>
  <si>
    <t>混沌清莲</t>
  </si>
  <si>
    <t>突破丹</t>
  </si>
  <si>
    <t>落雷术</t>
  </si>
  <si>
    <t>怪物类型</t>
  </si>
  <si>
    <t>获得宝物</t>
  </si>
  <si>
    <t>横版三消+养成</t>
  </si>
  <si>
    <t>1个英雄，加众多召唤角色，打群架</t>
  </si>
  <si>
    <t>题材：打UFO，黑白简笔手绘风（类似火柴人大战）</t>
  </si>
  <si>
    <t>玩法</t>
  </si>
  <si>
    <t>格子塔防的衍生规则</t>
  </si>
  <si>
    <t>我方有1旗舰，带着舰队出战</t>
  </si>
  <si>
    <t>舰队里的飞船通过金币购买上场</t>
  </si>
  <si>
    <t>飞船只能放在预设的阵型格子里，相同飞船可以合成</t>
  </si>
  <si>
    <t>距离旗舰越近的飞船，获得的能量越多，因此攻击频率越高</t>
  </si>
  <si>
    <t>飞船可以被摧毁</t>
  </si>
  <si>
    <t>旗舰摧毁则游戏结束</t>
  </si>
  <si>
    <t>扩展技巧</t>
  </si>
  <si>
    <t>更换旗舰，不同旗舰属性不同，但阵型格子也不同</t>
  </si>
  <si>
    <t>在外部解锁更多的飞船</t>
  </si>
  <si>
    <t>升级旗舰，获得更多的属性加成</t>
  </si>
  <si>
    <t>存在补给船，会占用阵型格，但会为相邻的飞船提供加成</t>
  </si>
  <si>
    <t>实现难度（相对于格子塔防）</t>
  </si>
  <si>
    <t>篝火 改为 旗舰</t>
  </si>
  <si>
    <t>棋盘不再跟关卡走，改为跟旗舰走</t>
  </si>
  <si>
    <t>触发攻击的方式不在走格子，而是按时间流逝充能，不同格子的充能效率不同</t>
  </si>
  <si>
    <t>炮台 改为 飞船，可以被击毁</t>
  </si>
  <si>
    <t>依然是 商店整备阶段-战斗阶段 的循环，走完所有波次后结束</t>
  </si>
  <si>
    <t>主要外部养成</t>
  </si>
  <si>
    <t>飞船养成  类似装备养成。通过碎片和资源升级，并解锁型特性</t>
  </si>
  <si>
    <t>指挥官养成  本质是装备玩法的变体。旗舰可以装备多个不同类型的指挥官，指挥官会提供特定类型的加成</t>
  </si>
  <si>
    <t>旗舰养成  本质是英雄养成，会解锁英雄技能，以及略微提高英雄属性。旗舰可以更换</t>
  </si>
  <si>
    <t>总部建设   类似天赋，提供全局加成。包装成家园LIKE的玩法</t>
  </si>
  <si>
    <t>美术概念图</t>
  </si>
  <si>
    <t>ID</t>
  </si>
  <si>
    <t>名字</t>
  </si>
  <si>
    <t>道具类型</t>
  </si>
  <si>
    <t>参数</t>
  </si>
  <si>
    <t>投放类型</t>
  </si>
  <si>
    <t>ICON</t>
  </si>
  <si>
    <t>背景颜色</t>
  </si>
  <si>
    <t>道具描述</t>
  </si>
  <si>
    <t>元宝价格</t>
  </si>
  <si>
    <t>灵石价格</t>
  </si>
  <si>
    <t>int</t>
  </si>
  <si>
    <t>string</t>
  </si>
  <si>
    <t>id</t>
  </si>
  <si>
    <t>name</t>
  </si>
  <si>
    <t>type</t>
  </si>
  <si>
    <t>typeArgs</t>
  </si>
  <si>
    <t>putType</t>
  </si>
  <si>
    <t>img</t>
  </si>
  <si>
    <t>colour</t>
  </si>
  <si>
    <t>describe</t>
  </si>
  <si>
    <t>cost1</t>
  </si>
  <si>
    <t>cost2</t>
  </si>
  <si>
    <t>server/client</t>
  </si>
  <si>
    <t>元宝</t>
  </si>
  <si>
    <t>item_1</t>
  </si>
  <si>
    <t>灵石</t>
  </si>
  <si>
    <t>item_2</t>
  </si>
  <si>
    <t>免广卷</t>
  </si>
  <si>
    <t>item_3</t>
  </si>
  <si>
    <t>铜钱</t>
  </si>
  <si>
    <t>item_4</t>
  </si>
  <si>
    <t>攻击提升L1</t>
  </si>
  <si>
    <t>攻击提升L2</t>
  </si>
  <si>
    <t>攻击提升L3</t>
  </si>
  <si>
    <t>攻击提升L4</t>
  </si>
  <si>
    <t>HP上限提升L1</t>
  </si>
  <si>
    <t>HP上限提升L2</t>
  </si>
  <si>
    <t>HP上限提升L3</t>
  </si>
  <si>
    <t>HP上限提升L4</t>
  </si>
  <si>
    <t>HP随时间恢复L1</t>
  </si>
  <si>
    <t>HP随时间恢复L2</t>
  </si>
  <si>
    <t>HP随时间恢复L3</t>
  </si>
  <si>
    <t>HP随时间恢复L4</t>
  </si>
  <si>
    <t>获得铜钱L1</t>
  </si>
  <si>
    <t>获得铜钱L2</t>
  </si>
  <si>
    <t>获得铜钱L3</t>
  </si>
  <si>
    <t>获得铜钱L4</t>
  </si>
  <si>
    <t>概率免疫伤害L1</t>
  </si>
  <si>
    <t>概率免疫伤害L2</t>
  </si>
  <si>
    <t>概率免疫伤害L3</t>
  </si>
  <si>
    <t>概率免疫伤害L4</t>
  </si>
  <si>
    <t>提高英雄移动速度L1</t>
  </si>
  <si>
    <t>提高英雄移动速度L2</t>
  </si>
  <si>
    <t>提高英雄移动速度L3</t>
  </si>
  <si>
    <t>提高英雄移动速度L4</t>
  </si>
  <si>
    <t>立刻恢复HPL1</t>
  </si>
  <si>
    <t>立刻恢复HPL2</t>
  </si>
  <si>
    <t>立刻恢复HPL3</t>
  </si>
  <si>
    <t>立刻恢复HPL4</t>
  </si>
  <si>
    <t>提高暴击伤害L1</t>
  </si>
  <si>
    <t>提高暴击伤害L2</t>
  </si>
  <si>
    <t>提高暴击伤害L3</t>
  </si>
  <si>
    <t>提高暴击伤害L4</t>
  </si>
  <si>
    <t>提高暴击概率L1</t>
  </si>
  <si>
    <t>提高暴击概率L2</t>
  </si>
  <si>
    <t>提高暴击概率L3</t>
  </si>
  <si>
    <t>提高暴击概率L4</t>
  </si>
  <si>
    <t>获得护盾L1</t>
  </si>
  <si>
    <t>获得护盾L2</t>
  </si>
  <si>
    <t>获得护盾L3</t>
  </si>
  <si>
    <t>获得护盾L4</t>
  </si>
  <si>
    <t>降低怪物移动速度L1</t>
  </si>
  <si>
    <t>降低怪物移动速度L2</t>
  </si>
  <si>
    <t>降低怪物移动速度L3</t>
  </si>
  <si>
    <t>降低怪物移动速度L4</t>
  </si>
  <si>
    <t>减少受到的伤害L1</t>
  </si>
  <si>
    <t>减少受到的伤害L2</t>
  </si>
  <si>
    <t>减少受到的伤害L3</t>
  </si>
  <si>
    <t>减少受到的伤害L4</t>
  </si>
  <si>
    <t xml:space="preserve"> Q</t>
  </si>
  <si>
    <t>龙涎草</t>
  </si>
  <si>
    <t>item_131</t>
  </si>
  <si>
    <t>1</t>
  </si>
  <si>
    <t>收妖葫</t>
  </si>
  <si>
    <t>item_132</t>
  </si>
  <si>
    <t>招魂幡</t>
  </si>
  <si>
    <t>item_133</t>
  </si>
  <si>
    <t>道法镜</t>
  </si>
  <si>
    <t>item_134</t>
  </si>
  <si>
    <t>道法袍</t>
  </si>
  <si>
    <t>item_135</t>
  </si>
  <si>
    <t>元婴丹</t>
  </si>
  <si>
    <t>item_136</t>
  </si>
  <si>
    <t>九转玄功</t>
  </si>
  <si>
    <t>item_137</t>
  </si>
  <si>
    <t>2</t>
  </si>
  <si>
    <t>太初剑典</t>
  </si>
  <si>
    <t>item_138</t>
  </si>
  <si>
    <t>聚灵阵</t>
  </si>
  <si>
    <t>item_139</t>
  </si>
  <si>
    <t>仙鹤</t>
  </si>
  <si>
    <t>item_140</t>
  </si>
  <si>
    <t>神秘残图</t>
  </si>
  <si>
    <t>item_141</t>
  </si>
  <si>
    <t>3</t>
  </si>
  <si>
    <t>上古令牌</t>
  </si>
  <si>
    <t>item_142</t>
  </si>
  <si>
    <t>剑修</t>
  </si>
  <si>
    <t>item_143</t>
  </si>
  <si>
    <t>钟馗</t>
  </si>
  <si>
    <t>item_144</t>
  </si>
  <si>
    <t>楚人美</t>
  </si>
  <si>
    <t>item_145</t>
  </si>
  <si>
    <t>西洋修士</t>
  </si>
  <si>
    <t>item_146</t>
  </si>
  <si>
    <t>item_147</t>
  </si>
  <si>
    <t>item_148</t>
  </si>
  <si>
    <t>item_149</t>
  </si>
  <si>
    <t>item_150</t>
  </si>
  <si>
    <t>item_151</t>
  </si>
  <si>
    <t>item_152</t>
  </si>
  <si>
    <t>item_153</t>
  </si>
  <si>
    <t>item_154</t>
  </si>
  <si>
    <t>item_155</t>
  </si>
  <si>
    <t>item_156</t>
  </si>
  <si>
    <t>聚魂石碎片</t>
  </si>
  <si>
    <t>item_157</t>
  </si>
  <si>
    <t>冰雷碎片</t>
  </si>
  <si>
    <t>item_158</t>
  </si>
  <si>
    <t>魔手印碎片</t>
  </si>
  <si>
    <t>item_159</t>
  </si>
  <si>
    <t>item_160</t>
  </si>
  <si>
    <t>item_161</t>
  </si>
  <si>
    <t>吞天功碎片</t>
  </si>
  <si>
    <t>item_162</t>
  </si>
  <si>
    <t>混沌青莲碎片</t>
  </si>
  <si>
    <t>item_163</t>
  </si>
  <si>
    <t>绿色装备碎片</t>
  </si>
  <si>
    <t>item_164</t>
  </si>
  <si>
    <t>蓝色装备碎片</t>
  </si>
  <si>
    <t>item_165</t>
  </si>
  <si>
    <t>紫色装备碎片</t>
  </si>
  <si>
    <t>item_166</t>
  </si>
  <si>
    <t>黄色装备碎片</t>
  </si>
  <si>
    <t>item_167</t>
  </si>
  <si>
    <t>红色装备碎片</t>
  </si>
  <si>
    <t>item_168</t>
  </si>
  <si>
    <t>item_169</t>
  </si>
  <si>
    <t>雷鸣器(1重)</t>
  </si>
  <si>
    <t>雷鸣器(2重)</t>
  </si>
  <si>
    <t>雷鸣器(3重)</t>
  </si>
  <si>
    <t>雷鸣器(4重)</t>
  </si>
  <si>
    <t>阴阳球(1重)</t>
  </si>
  <si>
    <t>阴阳球(2重)</t>
  </si>
  <si>
    <t>阴阳球(3重)</t>
  </si>
  <si>
    <t>阴阳球(4重)</t>
  </si>
  <si>
    <t>补天石(1重)</t>
  </si>
  <si>
    <t>补天石(2重)</t>
  </si>
  <si>
    <t>补天石(3重)</t>
  </si>
  <si>
    <t>补天石(4重)</t>
  </si>
  <si>
    <t>冰魄珠(1重)</t>
  </si>
  <si>
    <t>冰魄珠(2重)</t>
  </si>
  <si>
    <t>冰魄珠(3重)</t>
  </si>
  <si>
    <t>冰魄珠(4重)</t>
  </si>
  <si>
    <t>魔手印(1重)</t>
  </si>
  <si>
    <t>魔手印(2重)</t>
  </si>
  <si>
    <t>魔手印(3重)</t>
  </si>
  <si>
    <t>魔手印(4重)</t>
  </si>
  <si>
    <t>纸鹤(1重)</t>
  </si>
  <si>
    <t>纸鹤(2重)</t>
  </si>
  <si>
    <t>纸鹤(3重)</t>
  </si>
  <si>
    <t>纸鹤(4重)</t>
  </si>
  <si>
    <t>乾坤镜(1重)</t>
  </si>
  <si>
    <t>乾坤镜(2重)</t>
  </si>
  <si>
    <t>乾坤镜(3重)</t>
  </si>
  <si>
    <t>乾坤镜(4重)</t>
  </si>
  <si>
    <t>焚天功(1重)</t>
  </si>
  <si>
    <t>焚天功(2重)</t>
  </si>
  <si>
    <t>焚天功(3重)</t>
  </si>
  <si>
    <t>焚天功(4重)</t>
  </si>
  <si>
    <t>混沌青莲(1重)</t>
  </si>
  <si>
    <t>混沌青莲(2重)</t>
  </si>
  <si>
    <t>混沌青莲(3重)</t>
  </si>
  <si>
    <t>混沌青莲(4重)</t>
  </si>
  <si>
    <t>装备碎片</t>
  </si>
  <si>
    <t>item_206</t>
  </si>
  <si>
    <t>落雷术碎片</t>
  </si>
  <si>
    <t>item_207</t>
  </si>
  <si>
    <t>雷电术(1重)</t>
  </si>
  <si>
    <t>雷电术(2重)</t>
  </si>
  <si>
    <t>雷电术(3重)</t>
  </si>
  <si>
    <t>雷电术(4重)</t>
  </si>
  <si>
    <t>序号</t>
  </si>
  <si>
    <t>主库ID</t>
  </si>
  <si>
    <t>子库ID</t>
  </si>
  <si>
    <t>权重</t>
  </si>
  <si>
    <t>备注</t>
  </si>
  <si>
    <t>mainDrawID</t>
  </si>
  <si>
    <t>subDrawID</t>
  </si>
  <si>
    <t>weight</t>
  </si>
  <si>
    <t>蓝装碎片</t>
  </si>
  <si>
    <t>紫装碎片</t>
  </si>
  <si>
    <t>黄装碎片</t>
  </si>
  <si>
    <t>红装碎片</t>
  </si>
  <si>
    <t>商店武器碎片</t>
  </si>
  <si>
    <t>单一免广卷</t>
  </si>
  <si>
    <t>产出任意1个武器碎片</t>
  </si>
  <si>
    <t>什么都不出</t>
  </si>
  <si>
    <t>BAN恢复，无武器</t>
  </si>
  <si>
    <t>1个元宝</t>
  </si>
  <si>
    <t>1个灵石</t>
  </si>
  <si>
    <t>道具颜色</t>
  </si>
  <si>
    <t>道具ID</t>
  </si>
  <si>
    <t>数量</t>
  </si>
  <si>
    <t>修正条件</t>
  </si>
  <si>
    <t>权重修正</t>
  </si>
  <si>
    <t>广告概率</t>
  </si>
  <si>
    <t>int[]</t>
  </si>
  <si>
    <t>double</t>
  </si>
  <si>
    <t>itemId</t>
  </si>
  <si>
    <t>itemValue</t>
  </si>
  <si>
    <t>condition</t>
  </si>
  <si>
    <t>weight2</t>
  </si>
  <si>
    <t>adv</t>
  </si>
  <si>
    <t>道具名</t>
  </si>
  <si>
    <t>1,2</t>
  </si>
  <si>
    <t>编号</t>
  </si>
  <si>
    <t>属性内部名</t>
  </si>
  <si>
    <t>属性外部名</t>
  </si>
  <si>
    <t>说明</t>
  </si>
  <si>
    <t>note</t>
  </si>
  <si>
    <t>note2</t>
  </si>
  <si>
    <t>HP</t>
  </si>
  <si>
    <t>生命</t>
  </si>
  <si>
    <t>生命为0就会被消灭</t>
  </si>
  <si>
    <t>SP</t>
  </si>
  <si>
    <t>护盾</t>
  </si>
  <si>
    <t>抵抗生命伤害</t>
  </si>
  <si>
    <t>attack</t>
  </si>
  <si>
    <t>攻击力</t>
  </si>
  <si>
    <t>提高造成的伤害</t>
  </si>
  <si>
    <t>def</t>
  </si>
  <si>
    <t>防御力</t>
  </si>
  <si>
    <t>降低受到的伤害</t>
  </si>
  <si>
    <t>block</t>
  </si>
  <si>
    <t>格挡率</t>
  </si>
  <si>
    <t>有概率让攻击导致的伤害为0</t>
  </si>
  <si>
    <t>aoeHurtCorrect</t>
  </si>
  <si>
    <t>AOE伤害百分比</t>
  </si>
  <si>
    <t>aoeCriticalProbability</t>
  </si>
  <si>
    <t>AOE暴击率</t>
  </si>
  <si>
    <t>AOE暴击概率</t>
  </si>
  <si>
    <t>aoeCriticalDam</t>
  </si>
  <si>
    <t>AOE暴击伤害倍率</t>
  </si>
  <si>
    <t>AOE暴击伤害</t>
  </si>
  <si>
    <t>hitHurtCorrect</t>
  </si>
  <si>
    <t>命中伤害百分比</t>
  </si>
  <si>
    <t>hitCriticalProbability</t>
  </si>
  <si>
    <t>命中暴击率</t>
  </si>
  <si>
    <t>命中暴击概率</t>
  </si>
  <si>
    <t>hitCriticalDam</t>
  </si>
  <si>
    <t>命中暴击伤害倍率</t>
  </si>
  <si>
    <t>命中暴击伤害</t>
  </si>
  <si>
    <t>damageCorrect</t>
  </si>
  <si>
    <t>子弹伤害修正</t>
  </si>
  <si>
    <t>monMove</t>
  </si>
  <si>
    <t>怪物移动</t>
  </si>
  <si>
    <t>每秒经过多少坐标距离</t>
  </si>
  <si>
    <t>heroMove</t>
  </si>
  <si>
    <t>英雄移动速度</t>
  </si>
  <si>
    <t>每秒经过多少个格子</t>
  </si>
  <si>
    <t>maxHP</t>
  </si>
  <si>
    <t>生命最大值</t>
  </si>
  <si>
    <t>maxSP</t>
  </si>
  <si>
    <t>最大护盾值</t>
  </si>
  <si>
    <t>ammoCost</t>
  </si>
  <si>
    <t>激活需求</t>
  </si>
  <si>
    <t>需要多少抵达点数，才能激活效果</t>
  </si>
  <si>
    <t>load</t>
  </si>
  <si>
    <t>装填效率</t>
  </si>
  <si>
    <t>每次抵达，提供多少抵达点数</t>
  </si>
  <si>
    <t>cd</t>
  </si>
  <si>
    <t>冷却时间</t>
  </si>
  <si>
    <t>激活后，需要多少毫秒才能再次使用</t>
  </si>
  <si>
    <t>atkMul</t>
  </si>
  <si>
    <t>百分比修改攻击</t>
  </si>
  <si>
    <t>maxHPMul</t>
  </si>
  <si>
    <t>百分比修改最大HP</t>
  </si>
  <si>
    <t>moveMul</t>
  </si>
  <si>
    <t>百分比修改移动速度</t>
  </si>
  <si>
    <t>maxSPMul</t>
  </si>
  <si>
    <t>百分比修改最大护盾</t>
  </si>
  <si>
    <t>消耗的道具</t>
  </si>
  <si>
    <t>类型1的价格</t>
  </si>
  <si>
    <t>类型1的攻击</t>
  </si>
  <si>
    <t>类型2的价格</t>
  </si>
  <si>
    <t>类型2的攻击</t>
  </si>
  <si>
    <t>类型3的价格</t>
  </si>
  <si>
    <t>类型3的攻击</t>
  </si>
  <si>
    <t>类型4的价格</t>
  </si>
  <si>
    <t>类型4的攻击</t>
  </si>
  <si>
    <t>类型5的价格</t>
  </si>
  <si>
    <t>类型5的攻击</t>
  </si>
  <si>
    <t>类型6的价格</t>
  </si>
  <si>
    <t>类型6的攻击</t>
  </si>
  <si>
    <t>类型7的价格</t>
  </si>
  <si>
    <t>类型7的攻击</t>
  </si>
  <si>
    <t>类型8的价格</t>
  </si>
  <si>
    <t>类型8的攻击</t>
  </si>
  <si>
    <t>攻击放大</t>
  </si>
  <si>
    <t>元宝倍率</t>
  </si>
  <si>
    <t>总消耗</t>
  </si>
  <si>
    <t>消耗权重</t>
  </si>
  <si>
    <t>攻击间隔</t>
  </si>
  <si>
    <t>item</t>
  </si>
  <si>
    <t>atk1</t>
  </si>
  <si>
    <t>atk2</t>
  </si>
  <si>
    <t>cost3</t>
  </si>
  <si>
    <t>atk3</t>
  </si>
  <si>
    <t>cost4</t>
  </si>
  <si>
    <t>atk4</t>
  </si>
  <si>
    <t>cost5</t>
  </si>
  <si>
    <t>atk5</t>
  </si>
  <si>
    <t>cost6</t>
  </si>
  <si>
    <t>atk6</t>
  </si>
  <si>
    <t>cost7</t>
  </si>
  <si>
    <t>atk7</t>
  </si>
  <si>
    <t>cost8</t>
  </si>
  <si>
    <t>atk8</t>
  </si>
  <si>
    <t>类型ID</t>
  </si>
  <si>
    <t>攻击设置</t>
  </si>
  <si>
    <t>升级总消耗</t>
  </si>
  <si>
    <t>消耗</t>
  </si>
  <si>
    <t>大类ID</t>
  </si>
  <si>
    <t>系数</t>
  </si>
  <si>
    <t>升级元宝总消耗</t>
  </si>
  <si>
    <t>装备总数</t>
  </si>
  <si>
    <t>装备消耗ID</t>
  </si>
  <si>
    <t>碎片需求</t>
  </si>
  <si>
    <t>元宝需求</t>
  </si>
  <si>
    <t>手动输入平均元宝总消耗</t>
  </si>
  <si>
    <t>平均元宝总消耗</t>
  </si>
  <si>
    <t>wapenCostId</t>
  </si>
  <si>
    <t>lv</t>
  </si>
  <si>
    <t>元宝消耗</t>
  </si>
  <si>
    <t>碎片总消耗</t>
  </si>
  <si>
    <t>消耗系数</t>
  </si>
  <si>
    <t>升20元宝</t>
  </si>
  <si>
    <t>升20碎片</t>
  </si>
  <si>
    <t>等级间元宝权重</t>
  </si>
  <si>
    <t>等级间碎片权重</t>
  </si>
  <si>
    <t>怪物定义</t>
  </si>
  <si>
    <t>首攻等待</t>
  </si>
  <si>
    <t>HP倍率</t>
  </si>
  <si>
    <t>攻击倍率</t>
  </si>
  <si>
    <t>攻击距离</t>
  </si>
  <si>
    <t>速度</t>
  </si>
  <si>
    <t>刷新最小距离</t>
  </si>
  <si>
    <t>刷新最大距离</t>
  </si>
  <si>
    <t>攻击修正</t>
  </si>
  <si>
    <t>出生BUFF</t>
  </si>
  <si>
    <t>发射包</t>
  </si>
  <si>
    <t>类型</t>
  </si>
  <si>
    <t>标签</t>
  </si>
  <si>
    <t>美术资源</t>
  </si>
  <si>
    <t>显示层级</t>
  </si>
  <si>
    <t>索敌方式</t>
  </si>
  <si>
    <t>首次攻击时间</t>
  </si>
  <si>
    <t>基础移动</t>
  </si>
  <si>
    <t>基础HP</t>
  </si>
  <si>
    <t>HP权重</t>
  </si>
  <si>
    <t>基础攻击</t>
  </si>
  <si>
    <t>攻击时是否停止移动</t>
  </si>
  <si>
    <t>死亡SE</t>
  </si>
  <si>
    <t>尺寸缩放</t>
  </si>
  <si>
    <t>走位距离</t>
  </si>
  <si>
    <t>游走半径</t>
  </si>
  <si>
    <t>走位策略</t>
  </si>
  <si>
    <t>行动动画</t>
  </si>
  <si>
    <t>铜币</t>
  </si>
  <si>
    <t>BUFF效果缩放</t>
  </si>
  <si>
    <t>死亡发射</t>
  </si>
  <si>
    <t>死亡事件</t>
  </si>
  <si>
    <t>出生发射</t>
  </si>
  <si>
    <t>光环显示</t>
  </si>
  <si>
    <t>tag</t>
  </si>
  <si>
    <t>level</t>
  </si>
  <si>
    <t>enemySearch</t>
  </si>
  <si>
    <t>shootBagId</t>
  </si>
  <si>
    <t>atkDist</t>
  </si>
  <si>
    <t>atkInterval</t>
  </si>
  <si>
    <t>firstAtkInterval</t>
  </si>
  <si>
    <t>moveSpeed</t>
  </si>
  <si>
    <t>hp</t>
  </si>
  <si>
    <t>hpWeight</t>
  </si>
  <si>
    <t>atk</t>
  </si>
  <si>
    <t>atkMove</t>
  </si>
  <si>
    <t>deathSe</t>
  </si>
  <si>
    <t>scale</t>
  </si>
  <si>
    <t>distanceM</t>
  </si>
  <si>
    <t>distanceH</t>
  </si>
  <si>
    <t>fristRang</t>
  </si>
  <si>
    <t>roamRang</t>
  </si>
  <si>
    <t>strategy</t>
  </si>
  <si>
    <t>moveAnimationSpeed</t>
  </si>
  <si>
    <t>money</t>
  </si>
  <si>
    <t>buffEff</t>
  </si>
  <si>
    <t>dead</t>
  </si>
  <si>
    <t>deadEvent</t>
  </si>
  <si>
    <t>bornBuff</t>
  </si>
  <si>
    <t>born</t>
  </si>
  <si>
    <t>haloScale</t>
  </si>
  <si>
    <t>丧尸狗</t>
  </si>
  <si>
    <t>mon_11</t>
  </si>
  <si>
    <t>mo</t>
  </si>
  <si>
    <t>鬼火绿</t>
  </si>
  <si>
    <t>mon_3</t>
  </si>
  <si>
    <t>僵尸</t>
  </si>
  <si>
    <t>mon_2</t>
  </si>
  <si>
    <t>幽灵</t>
  </si>
  <si>
    <t>mon_4</t>
  </si>
  <si>
    <t>红女鬼</t>
  </si>
  <si>
    <t>mon_5</t>
  </si>
  <si>
    <t>鬼火蓝</t>
  </si>
  <si>
    <t>mon_8</t>
  </si>
  <si>
    <t>木乃伊</t>
  </si>
  <si>
    <t>mon_7</t>
  </si>
  <si>
    <t>章鱼红</t>
  </si>
  <si>
    <t>mon_15</t>
  </si>
  <si>
    <t>鬼火紫</t>
  </si>
  <si>
    <t>mon_9</t>
  </si>
  <si>
    <t>BOSS HP倍率</t>
  </si>
  <si>
    <t>章鱼</t>
  </si>
  <si>
    <t>mon_10</t>
  </si>
  <si>
    <t>女鬼[B]</t>
  </si>
  <si>
    <t>boss_1</t>
  </si>
  <si>
    <t>boss</t>
  </si>
  <si>
    <t>BOSS HP倍率附加</t>
  </si>
  <si>
    <t>鬼火绿[B]</t>
  </si>
  <si>
    <t>boss_3</t>
  </si>
  <si>
    <t>僵尸[B]</t>
  </si>
  <si>
    <t>boss_2</t>
  </si>
  <si>
    <t>幽灵[B]</t>
  </si>
  <si>
    <t>boss_4</t>
  </si>
  <si>
    <t>BOSS出生自带BUFF</t>
  </si>
  <si>
    <t>红女鬼[B]</t>
  </si>
  <si>
    <t>boss_5</t>
  </si>
  <si>
    <t>200,800,2200,2300</t>
  </si>
  <si>
    <t>鬼火蓝[B]</t>
  </si>
  <si>
    <t>boss_8</t>
  </si>
  <si>
    <t>木乃伊[B]</t>
  </si>
  <si>
    <t>boss_7</t>
  </si>
  <si>
    <t>精英HP相对于BOSS的倍率</t>
  </si>
  <si>
    <t>青女鬼[B]</t>
  </si>
  <si>
    <t>boss_6</t>
  </si>
  <si>
    <t>鬼火紫[B]</t>
  </si>
  <si>
    <t>boss_9</t>
  </si>
  <si>
    <t>怪物整体HP修正</t>
  </si>
  <si>
    <t>章鱼[B]</t>
  </si>
  <si>
    <t>boss_10</t>
  </si>
  <si>
    <t>女鬼</t>
  </si>
  <si>
    <t>mon_1</t>
  </si>
  <si>
    <t>爪子蓝</t>
  </si>
  <si>
    <t>mon_12</t>
  </si>
  <si>
    <t>爪子紫</t>
  </si>
  <si>
    <t>mon_13</t>
  </si>
  <si>
    <t>爪子绿</t>
  </si>
  <si>
    <t>mon_14</t>
  </si>
  <si>
    <t>青女鬼</t>
  </si>
  <si>
    <t>mon_6</t>
  </si>
  <si>
    <t>幽灵紫</t>
  </si>
  <si>
    <t>mon_16</t>
  </si>
  <si>
    <t>幽灵橙</t>
  </si>
  <si>
    <t>mon_17</t>
  </si>
  <si>
    <t>幽灵蓝</t>
  </si>
  <si>
    <t>mon_18</t>
  </si>
  <si>
    <t>小怪19</t>
  </si>
  <si>
    <t>mon_19</t>
  </si>
  <si>
    <t>白无常</t>
  </si>
  <si>
    <t>mon_20</t>
  </si>
  <si>
    <t>黑无常</t>
  </si>
  <si>
    <t>mon_21</t>
  </si>
  <si>
    <t>丧尸狗[B]</t>
  </si>
  <si>
    <t>boss_11</t>
  </si>
  <si>
    <t>爪子蓝[B]</t>
  </si>
  <si>
    <t>boss_12</t>
  </si>
  <si>
    <t>爪子紫[B]</t>
  </si>
  <si>
    <t>boss_13</t>
  </si>
  <si>
    <t>爪子绿[B]</t>
  </si>
  <si>
    <t>boss_14</t>
  </si>
  <si>
    <t>章鱼红[B]</t>
  </si>
  <si>
    <t>boss_15</t>
  </si>
  <si>
    <t>幽灵紫[B]</t>
  </si>
  <si>
    <t>boss_16</t>
  </si>
  <si>
    <t>幽灵橙[B]</t>
  </si>
  <si>
    <t>boss_17</t>
  </si>
  <si>
    <t>幽灵蓝[B]</t>
  </si>
  <si>
    <t>boss_18</t>
  </si>
  <si>
    <t>小怪19[B]</t>
  </si>
  <si>
    <t>boss_19</t>
  </si>
  <si>
    <t>白无常[B]</t>
  </si>
  <si>
    <t>boss_20</t>
  </si>
  <si>
    <t>黑无常[B]</t>
  </si>
  <si>
    <t>boss_21</t>
  </si>
  <si>
    <t>蓝衣女鬼</t>
  </si>
  <si>
    <t>蜘蛛2</t>
  </si>
  <si>
    <t>蜘蛛3</t>
  </si>
  <si>
    <t>蜘蛛4</t>
  </si>
  <si>
    <t>蜘蛛5</t>
  </si>
  <si>
    <t>蜘蛛6</t>
  </si>
  <si>
    <t>boss_22</t>
  </si>
  <si>
    <t>白蝴蝶1阶段</t>
  </si>
  <si>
    <t>mon_28</t>
  </si>
  <si>
    <t>绿鬼火1阶段</t>
  </si>
  <si>
    <t>红蝴蝶2阶段</t>
  </si>
  <si>
    <t>mon_29</t>
  </si>
  <si>
    <t>黑无常2阶段</t>
  </si>
  <si>
    <t>冰蝶3阶段</t>
  </si>
  <si>
    <t>mon_30</t>
  </si>
  <si>
    <t>白无常3阶段</t>
  </si>
  <si>
    <t>白蝴蝶4阶段</t>
  </si>
  <si>
    <t>红蝴蝶4阶段</t>
  </si>
  <si>
    <t>冰蝴蝶4阶段</t>
  </si>
  <si>
    <t>黑无常4阶段</t>
  </si>
  <si>
    <t>白无常4阶段</t>
  </si>
  <si>
    <t>世界BOSS-1阶段新娘</t>
  </si>
  <si>
    <t>ex_10001</t>
  </si>
  <si>
    <t>世界BOSS-2阶段新娘</t>
  </si>
  <si>
    <t>ex_10002</t>
  </si>
  <si>
    <t>世界BOSS-3阶段新娘</t>
  </si>
  <si>
    <t>ex_10003</t>
  </si>
  <si>
    <t>世界BOSS-4阶段新娘</t>
  </si>
  <si>
    <t>ex_10004</t>
  </si>
  <si>
    <t>邪魔1号</t>
  </si>
  <si>
    <t>[专用]第2关1波精英</t>
  </si>
  <si>
    <t>技能用-女娲石（1重）</t>
  </si>
  <si>
    <t>ex_20001</t>
  </si>
  <si>
    <t>技能用-女娲石（5重）</t>
  </si>
  <si>
    <t>ex_20002</t>
  </si>
  <si>
    <t>技能用-女娲石（3重）</t>
  </si>
  <si>
    <t>ex_20003</t>
  </si>
  <si>
    <t>技能用-女娲石（4重）</t>
  </si>
  <si>
    <t>ex_20004</t>
  </si>
  <si>
    <t>ex_20005</t>
  </si>
  <si>
    <t>1,2207,3,2207</t>
  </si>
  <si>
    <t>技能用-焚天功</t>
  </si>
  <si>
    <t>ex_20006</t>
  </si>
  <si>
    <t>技能用-焚天功（5重）</t>
  </si>
  <si>
    <t>ex_20007</t>
  </si>
  <si>
    <t>技能用-焚天功（5重V2）</t>
  </si>
  <si>
    <t>ex_20008</t>
  </si>
  <si>
    <t>1,2704,3,2704</t>
  </si>
  <si>
    <t>技能用-焚天功（5重V3）</t>
  </si>
  <si>
    <t>1,2704,1,2702,3,2704,3,2702</t>
  </si>
  <si>
    <t>攻击加成，最高为</t>
  </si>
  <si>
    <t>攻击加成汇总</t>
  </si>
  <si>
    <t>生命加成</t>
  </si>
  <si>
    <t>升级消耗</t>
  </si>
  <si>
    <t>攻击加成</t>
  </si>
  <si>
    <t>护盾提高</t>
  </si>
  <si>
    <t>突破消耗</t>
  </si>
  <si>
    <t>突破层级的名字</t>
  </si>
  <si>
    <t>突破层级等级</t>
  </si>
  <si>
    <t>%</t>
  </si>
  <si>
    <t>double[]</t>
  </si>
  <si>
    <t>costHp</t>
  </si>
  <si>
    <t>costAtk</t>
  </si>
  <si>
    <t>sp</t>
  </si>
  <si>
    <t>costSp</t>
  </si>
  <si>
    <t>costBreak</t>
  </si>
  <si>
    <t>breakName</t>
  </si>
  <si>
    <t>breakLv</t>
  </si>
  <si>
    <t>HP加成，最高为</t>
  </si>
  <si>
    <t>HP加成汇总</t>
  </si>
  <si>
    <t>生命总加成</t>
  </si>
  <si>
    <t>消耗权重1</t>
  </si>
  <si>
    <t>消耗权重2</t>
  </si>
  <si>
    <t>消耗权重3</t>
  </si>
  <si>
    <t>升级消耗1</t>
  </si>
  <si>
    <t>升级消耗2</t>
  </si>
  <si>
    <t>升级消耗3</t>
  </si>
  <si>
    <t>属性权重</t>
  </si>
  <si>
    <t>攻击加成方式</t>
  </si>
  <si>
    <t>攻击加成百分比</t>
  </si>
  <si>
    <t>锻体境</t>
  </si>
  <si>
    <t>天赋灵石计划</t>
  </si>
  <si>
    <t>手填灵石消耗</t>
  </si>
  <si>
    <t>基准DPS</t>
  </si>
  <si>
    <t>1点攻对多少百分比</t>
  </si>
  <si>
    <t>169,10</t>
  </si>
  <si>
    <t>练气境</t>
  </si>
  <si>
    <t>169,30</t>
  </si>
  <si>
    <t>筑基境</t>
  </si>
  <si>
    <t>169,60</t>
  </si>
  <si>
    <t>结丹境</t>
  </si>
  <si>
    <t>169,120</t>
  </si>
  <si>
    <t>元婴境</t>
  </si>
  <si>
    <t>169,150</t>
  </si>
  <si>
    <t>化神境</t>
  </si>
  <si>
    <t>炼虚</t>
  </si>
  <si>
    <t>武器伤害总成长</t>
  </si>
  <si>
    <t>手填实际系数</t>
  </si>
  <si>
    <t>最终攻击</t>
  </si>
  <si>
    <t>装备大类ID</t>
  </si>
  <si>
    <t>升级成长</t>
  </si>
  <si>
    <t>对应碎片ID</t>
  </si>
  <si>
    <t>碎片倍率</t>
  </si>
  <si>
    <t>技能配置</t>
  </si>
  <si>
    <t>配额攻击</t>
  </si>
  <si>
    <t>等级上限</t>
  </si>
  <si>
    <t>成长系数</t>
  </si>
  <si>
    <t>wapenTable</t>
  </si>
  <si>
    <t>baseAtk</t>
  </si>
  <si>
    <t>growthAtk</t>
  </si>
  <si>
    <t>equipSkillEx</t>
  </si>
  <si>
    <t>道法箭</t>
  </si>
  <si>
    <t>100101,100102,100103,100104,100105,100106</t>
  </si>
  <si>
    <t>鬼剑术</t>
  </si>
  <si>
    <t>100201,100202,100203,100204,100205,100206</t>
  </si>
  <si>
    <t>颜色倍率修正</t>
  </si>
  <si>
    <t>降魔镖</t>
  </si>
  <si>
    <t>100301,100302,100303,100304,100305,100306</t>
  </si>
  <si>
    <t>摄魂符</t>
  </si>
  <si>
    <t>100401,100402,100403,100404,100405,100406</t>
  </si>
  <si>
    <t>打妖棍</t>
  </si>
  <si>
    <t>100501,100502,100503,100504,100505,100506</t>
  </si>
  <si>
    <t>旋风轮</t>
  </si>
  <si>
    <t>100601,100602,100603,100604,100605,100606</t>
  </si>
  <si>
    <t>灭魂火</t>
  </si>
  <si>
    <t>100701,100702,100703,100704,100705,100706</t>
  </si>
  <si>
    <t>囚天指</t>
  </si>
  <si>
    <t>100801,100802,100803,100804,100805,100806</t>
  </si>
  <si>
    <t>雷鸣器</t>
  </si>
  <si>
    <t>102001,102002,102003,102004,102005,102006</t>
  </si>
  <si>
    <t>阴阳球</t>
  </si>
  <si>
    <t>102101,102102,102103,102104,102105,102106</t>
  </si>
  <si>
    <t>补天石</t>
  </si>
  <si>
    <t>102201,102202,102203,102204,102205,102206</t>
  </si>
  <si>
    <t>冰魄珠</t>
  </si>
  <si>
    <t>102301,102302,102303,102304,102305,102306</t>
  </si>
  <si>
    <t>八卦掌</t>
  </si>
  <si>
    <t>102401,102402,102403,102404,102405,102406</t>
  </si>
  <si>
    <t>纸鹤</t>
  </si>
  <si>
    <t>102501,102502,102503,102504,102505,102506</t>
  </si>
  <si>
    <t>乾坤镜</t>
  </si>
  <si>
    <t>102601,102602,102603,102604,102605,102606</t>
  </si>
  <si>
    <t>焚天功</t>
  </si>
  <si>
    <t>102701,102702,102703,102704,102705,102706</t>
  </si>
  <si>
    <t>混沌青莲</t>
  </si>
  <si>
    <t>102801,102802,102803,102804,102805,102806</t>
  </si>
  <si>
    <t>雷电术</t>
  </si>
  <si>
    <t>102901,102902,102903,102904,102905,102906</t>
  </si>
  <si>
    <t>是否开放</t>
  </si>
  <si>
    <t>装备类型</t>
  </si>
  <si>
    <t>排序编号</t>
  </si>
  <si>
    <t>对应碎片</t>
  </si>
  <si>
    <t>触发圈数</t>
  </si>
  <si>
    <t>升级养成ID</t>
  </si>
  <si>
    <t>关卡解锁</t>
  </si>
  <si>
    <t>解锁消耗</t>
  </si>
  <si>
    <t>最高等级</t>
  </si>
  <si>
    <t>可否合成</t>
  </si>
  <si>
    <t>描述文本</t>
  </si>
  <si>
    <t>open</t>
  </si>
  <si>
    <t>wapenType</t>
  </si>
  <si>
    <t>sort</t>
  </si>
  <si>
    <t>coldDown</t>
  </si>
  <si>
    <t>amm</t>
  </si>
  <si>
    <t>speed</t>
  </si>
  <si>
    <t>wapenUp</t>
  </si>
  <si>
    <t>stageUnlock</t>
  </si>
  <si>
    <t>unlock</t>
  </si>
  <si>
    <t>maxLv</t>
  </si>
  <si>
    <t>canFusion</t>
  </si>
  <si>
    <t>射击间隔</t>
  </si>
  <si>
    <t>wapen_10101</t>
  </si>
  <si>
    <t>较快</t>
  </si>
  <si>
    <t>发射多只箭矢，可&lt;g&gt;穿透2个&lt;/g&gt;敌人</t>
  </si>
  <si>
    <t>wapen_10201</t>
  </si>
  <si>
    <t>飞出多把剑集火敌人</t>
  </si>
  <si>
    <t>wapen_10301</t>
  </si>
  <si>
    <t>投出飞镖，可&lt;g&gt;穿透3个&lt;/g&gt;敌人并&lt;g&gt;击退&lt;/g&gt;</t>
  </si>
  <si>
    <t>wapen_10401</t>
  </si>
  <si>
    <t>撒出威力巨大的&lt;g&gt;高暴击&lt;/g&gt;符纸，并概率&lt;g&gt;眩晕&lt;/g&gt;</t>
  </si>
  <si>
    <t>wapen_10501</t>
  </si>
  <si>
    <t>高速旋转的棍子，攻击&lt;g&gt;沿途所有敌人&lt;/g&gt;</t>
  </si>
  <si>
    <t>wapen_10601</t>
  </si>
  <si>
    <t>飞轮可造成&lt;g&gt;范围和持续伤害&lt;/g&gt;</t>
  </si>
  <si>
    <t>wapen_10701</t>
  </si>
  <si>
    <t>发射火球，造成&lt;g&gt;范围伤害&lt;/g&gt;</t>
  </si>
  <si>
    <t>wapen_10801</t>
  </si>
  <si>
    <t>普通</t>
  </si>
  <si>
    <t>1,2000</t>
  </si>
  <si>
    <t>攻击&lt;g&gt;所有敌人并眩晕&lt;/g&gt;</t>
  </si>
  <si>
    <t>强化宝箱</t>
  </si>
  <si>
    <t>wapen_20101</t>
  </si>
  <si>
    <t>获得&lt;g&gt;强化卡&lt;/g&gt;提升战力</t>
  </si>
  <si>
    <t>傀儡人</t>
  </si>
  <si>
    <t>wapen_20201</t>
  </si>
  <si>
    <t>产生一个分身</t>
  </si>
  <si>
    <t>定身咒</t>
  </si>
  <si>
    <t>wapen_20301</t>
  </si>
  <si>
    <t>1,1800</t>
  </si>
  <si>
    <t>&lt;g&gt;定住&lt;/g&gt;所有敌人</t>
  </si>
  <si>
    <t>击退</t>
  </si>
  <si>
    <t>wapen_20401</t>
  </si>
  <si>
    <t>1,3000</t>
  </si>
  <si>
    <t>&lt;g&gt;推开&lt;/g&gt;所有敌人</t>
  </si>
  <si>
    <t>wapen_30103</t>
  </si>
  <si>
    <t>恢复&lt;g&gt;生命&lt;/g&gt;</t>
  </si>
  <si>
    <t>wapen_30203</t>
  </si>
  <si>
    <t>增加&lt;g&gt;护盾&lt;/g&gt;</t>
  </si>
  <si>
    <t>wapen_30301</t>
  </si>
  <si>
    <t>在战斗内获得&lt;g&gt;铜钱&lt;/g&gt;</t>
  </si>
  <si>
    <t>反向</t>
  </si>
  <si>
    <t>wapen_30401</t>
  </si>
  <si>
    <t>&lt;g&gt;反向&lt;/g&gt;移动</t>
  </si>
  <si>
    <t>疾行</t>
  </si>
  <si>
    <t>wapen_30501</t>
  </si>
  <si>
    <t>&lt;g&gt;加速&lt;/g&gt;一段距离</t>
  </si>
  <si>
    <t>加速</t>
  </si>
  <si>
    <t>wapen_30601</t>
  </si>
  <si>
    <t>&lt;g&gt;加速&lt;/g&gt;一段时间</t>
  </si>
  <si>
    <t>二连跳</t>
  </si>
  <si>
    <t>wapen_30701</t>
  </si>
  <si>
    <t>使下一个装备连续&lt;g&gt;触发两次&lt;/g&gt;</t>
  </si>
  <si>
    <t>wapen_10901</t>
  </si>
  <si>
    <t>优先攻击&lt;g&gt;高级&lt;/g&gt;敌人，对&lt;g&gt;精英&lt;/g&gt;和&lt;g&gt;BOSS&lt;/g&gt;造成&lt;g&gt;巨大伤害&lt;/g&gt;，但对杂兵效果较弱</t>
  </si>
  <si>
    <t>wapen_11001</t>
  </si>
  <si>
    <t xml:space="preserve">发射可在地图边界&lt;g&gt;反弹&lt;/g&gt;的子弹，持续攻击敌人 </t>
  </si>
  <si>
    <t>聚魂石</t>
  </si>
  <si>
    <t>wapen_11101</t>
  </si>
  <si>
    <t>大宝石从天而降造成&lt;g&gt;范围伤害&lt;/g&gt;，然后持续&lt;g&gt;吸引&lt;/g&gt;附近敌人火力</t>
  </si>
  <si>
    <t>冰雷</t>
  </si>
  <si>
    <t>wapen_11201</t>
  </si>
  <si>
    <t>158,1</t>
  </si>
  <si>
    <t>抛出冰雷，对靠近的敌人造成&lt;g&gt;范围伤害&lt;/g&gt;并&lt;g&gt;降低速度&lt;/g&gt;</t>
  </si>
  <si>
    <t>魔手印</t>
  </si>
  <si>
    <t>wapen_11301</t>
  </si>
  <si>
    <t>发出冲击波，&lt;g&gt;一打一大片&lt;/g&gt;</t>
  </si>
  <si>
    <t>wapen_11401</t>
  </si>
  <si>
    <t>wapen_11501</t>
  </si>
  <si>
    <t>快速向敌人发射可贯穿一切的光束。5级光束变闪电链</t>
  </si>
  <si>
    <t>吞天功</t>
  </si>
  <si>
    <t>wapen_11601</t>
  </si>
  <si>
    <t>生成聚怪旋涡，并造成持续伤害。</t>
  </si>
  <si>
    <t>wapen_11701</t>
  </si>
  <si>
    <t>wapen_11801</t>
  </si>
  <si>
    <t>快</t>
  </si>
  <si>
    <t>闪电从天而降，命中敌人后再继续&lt;g&gt;弹跳3次&lt;/g&gt;</t>
  </si>
  <si>
    <t>武器技能扩展通用-伤害20%</t>
  </si>
  <si>
    <t>ICON文本</t>
  </si>
  <si>
    <t>ICON颜色</t>
  </si>
  <si>
    <t>对应等级</t>
  </si>
  <si>
    <t>可解锁5级合成</t>
  </si>
  <si>
    <t>BUFF生效对象</t>
  </si>
  <si>
    <t>BUFF ID</t>
  </si>
  <si>
    <t>发射包ID</t>
  </si>
  <si>
    <t>修改方式</t>
  </si>
  <si>
    <t>子弹ID</t>
  </si>
  <si>
    <t>波次间隔</t>
  </si>
  <si>
    <t>每波索敌方式</t>
  </si>
  <si>
    <t>每波子弹数量</t>
  </si>
  <si>
    <t>每波子弹夹角</t>
  </si>
  <si>
    <t>伤害许可</t>
  </si>
  <si>
    <t>技能ID</t>
  </si>
  <si>
    <t>子弹外观缩放比</t>
  </si>
  <si>
    <t>反弹类型</t>
  </si>
  <si>
    <t>命中次数</t>
  </si>
  <si>
    <t>命中激活技能</t>
  </si>
  <si>
    <t>AOE类型</t>
  </si>
  <si>
    <t>AOE范围</t>
  </si>
  <si>
    <t>AOE激活技能</t>
  </si>
  <si>
    <t>可抵消</t>
  </si>
  <si>
    <t>命中率</t>
  </si>
  <si>
    <t>持续方式</t>
  </si>
  <si>
    <t>持续时间</t>
  </si>
  <si>
    <t>召唤兽ID</t>
  </si>
  <si>
    <t>怪物ID</t>
  </si>
  <si>
    <t>受击方式</t>
  </si>
  <si>
    <t>HP计算方式</t>
  </si>
  <si>
    <t>索敌范围</t>
  </si>
  <si>
    <t>武器技能扩展通用-爆率10%</t>
  </si>
  <si>
    <t>武器技能扩展通用-爆伤15%</t>
  </si>
  <si>
    <t>icon</t>
  </si>
  <si>
    <t>buffTgt</t>
  </si>
  <si>
    <t>buff</t>
  </si>
  <si>
    <t>shootBag</t>
  </si>
  <si>
    <t>shootBagType1</t>
  </si>
  <si>
    <t>shootBagValue1</t>
  </si>
  <si>
    <t>shootBagType2</t>
  </si>
  <si>
    <t>shootBagValue2</t>
  </si>
  <si>
    <t>shootBagType3</t>
  </si>
  <si>
    <t>shootBagValue3</t>
  </si>
  <si>
    <t>shootBagType4</t>
  </si>
  <si>
    <t>shootBagValue4</t>
  </si>
  <si>
    <t>shootBagType5</t>
  </si>
  <si>
    <t>shootBagValue5</t>
  </si>
  <si>
    <t>shootBagType6</t>
  </si>
  <si>
    <t>shootBagValue6</t>
  </si>
  <si>
    <t>shootBagType7</t>
  </si>
  <si>
    <t>shootBagValue7</t>
  </si>
  <si>
    <t>bullet</t>
  </si>
  <si>
    <t>bulletType1</t>
  </si>
  <si>
    <t>bulletValue1</t>
  </si>
  <si>
    <t>bulletType2</t>
  </si>
  <si>
    <t>bulletValue2</t>
  </si>
  <si>
    <t>bulletType3</t>
  </si>
  <si>
    <t>bulletValue3</t>
  </si>
  <si>
    <t>bulletType4</t>
  </si>
  <si>
    <t>bulletValue4</t>
  </si>
  <si>
    <t>bulletType5</t>
  </si>
  <si>
    <t>bulletValue5</t>
  </si>
  <si>
    <t>bulletType6</t>
  </si>
  <si>
    <t>bulletValue6</t>
  </si>
  <si>
    <t>bulletType7</t>
  </si>
  <si>
    <t>bulletValue7</t>
  </si>
  <si>
    <t>bulletType8</t>
  </si>
  <si>
    <t>bulletValue8</t>
  </si>
  <si>
    <t>bulletType9</t>
  </si>
  <si>
    <t>bulletValue9</t>
  </si>
  <si>
    <t>bulletType10</t>
  </si>
  <si>
    <t>bulletValue10</t>
  </si>
  <si>
    <t>bulletType11</t>
  </si>
  <si>
    <t>bulletValue11</t>
  </si>
  <si>
    <t>bulletType12</t>
  </si>
  <si>
    <t>bulletValue12</t>
  </si>
  <si>
    <t>bulletType13</t>
  </si>
  <si>
    <t>bulletValue13</t>
  </si>
  <si>
    <t>bulletType14</t>
  </si>
  <si>
    <t>bulletValue14</t>
  </si>
  <si>
    <t>bulletType15</t>
  </si>
  <si>
    <t>bulletValue15</t>
  </si>
  <si>
    <t>buffId</t>
  </si>
  <si>
    <t>buffType1</t>
  </si>
  <si>
    <t>buffValue1</t>
  </si>
  <si>
    <t>buffType2</t>
  </si>
  <si>
    <t>buffValue2</t>
  </si>
  <si>
    <t>buffType3</t>
  </si>
  <si>
    <t>buffValue3</t>
  </si>
  <si>
    <t>sommonId</t>
  </si>
  <si>
    <t>sommonType1</t>
  </si>
  <si>
    <t>sommonValue1</t>
  </si>
  <si>
    <t>sommonType2</t>
  </si>
  <si>
    <t>sommonValue2</t>
  </si>
  <si>
    <t>sommonType3</t>
  </si>
  <si>
    <t>sommonValue3</t>
  </si>
  <si>
    <t>sommonType4</t>
  </si>
  <si>
    <t>sommonValue4</t>
  </si>
  <si>
    <t>sommonType5</t>
  </si>
  <si>
    <t>sommonValue5</t>
  </si>
  <si>
    <t>sommonType6</t>
  </si>
  <si>
    <t>sommonValue6</t>
  </si>
  <si>
    <t>sommonType7</t>
  </si>
  <si>
    <t>sommonValue7</t>
  </si>
  <si>
    <t>伤害20%</t>
  </si>
  <si>
    <t>伤害</t>
  </si>
  <si>
    <t>&lt;name1&gt;伤害&lt;g&gt;+20%&lt;/g&gt;</t>
  </si>
  <si>
    <t>暴率10%</t>
  </si>
  <si>
    <t>暴率</t>
  </si>
  <si>
    <t>&lt;name1&gt;暴击率&lt;g&gt;+10%&lt;/g&gt;</t>
  </si>
  <si>
    <t>穿透+1</t>
  </si>
  <si>
    <t>穿透</t>
  </si>
  <si>
    <t>&lt;name1&gt;穿透次数&lt;g&gt;+1&lt;/g&gt;</t>
  </si>
  <si>
    <t>101,102,103,104</t>
  </si>
  <si>
    <t>解锁5级</t>
  </si>
  <si>
    <t>神装</t>
  </si>
  <si>
    <t>合成5重，激活&lt;g&gt;万箭齐发&lt;/g&gt;。额外发射&lt;g&gt;10只小箭&lt;/g&gt;</t>
  </si>
  <si>
    <t>&lt;g&gt;万箭齐发&lt;/g&gt;暴击率&lt;g&gt;+30%&lt;/g&gt;</t>
  </si>
  <si>
    <t>105</t>
  </si>
  <si>
    <t>&lt;g&gt;万箭齐发&lt;/g&gt;箭只数&lt;g&gt;+5&lt;/g&gt;</t>
  </si>
  <si>
    <t>15</t>
  </si>
  <si>
    <t>24</t>
  </si>
  <si>
    <t>暴伤20%</t>
  </si>
  <si>
    <t>暴伤</t>
  </si>
  <si>
    <t>&lt;name1&gt;暴击伤害&lt;g&gt;+20%&lt;/g&gt;</t>
  </si>
  <si>
    <t>剑+1</t>
  </si>
  <si>
    <t>&lt;name1&gt;数量&lt;g&gt;+1&lt;/g&gt;</t>
  </si>
  <si>
    <t>201,202,203,204</t>
  </si>
  <si>
    <t>4</t>
  </si>
  <si>
    <t>201</t>
  </si>
  <si>
    <t>100</t>
  </si>
  <si>
    <t>101</t>
  </si>
  <si>
    <t>合成5重，激活&lt;g&gt;黄金剑&lt;/g&gt;。数不清的&lt;g&gt;黄金剑&lt;/g&gt;从天而降攻击敌人</t>
  </si>
  <si>
    <t>&lt;g&gt;黄金剑&lt;/g&gt;伤害&lt;g&gt;+30%&lt;/g&gt;</t>
  </si>
  <si>
    <t>205</t>
  </si>
  <si>
    <t>&lt;g&gt;黄金剑&lt;/g&gt;数量&lt;g&gt;+1&lt;/g&gt;</t>
  </si>
  <si>
    <t>击退幅度100%</t>
  </si>
  <si>
    <t>&lt;name1&gt;击退效果&lt;g&gt;+100%&lt;/g&gt;</t>
  </si>
  <si>
    <t>301,302,303,304</t>
  </si>
  <si>
    <t>合成5重，激活&lt;g&gt;巡航镖&lt;/g&gt;。额外发射&lt;g&gt;1只飞镖&lt;/g&gt;在战场巡游，攻击最多&lt;g&gt;10个敌人&lt;/g&gt;</t>
  </si>
  <si>
    <t>&lt;g&gt;巡航镖&lt;/g&gt;伤害&lt;g&gt;+30%&lt;/g&gt;</t>
  </si>
  <si>
    <t>305</t>
  </si>
  <si>
    <t>&lt;g&gt;巡航镖&lt;/g&gt;攻击的敌人数&lt;g&gt;+3&lt;/g&gt;</t>
  </si>
  <si>
    <t>暴伤50%</t>
  </si>
  <si>
    <t>&lt;name1&gt;暴击伤害&lt;g&gt;+50%&lt;/g&gt;</t>
  </si>
  <si>
    <t>合成5重，激活&lt;g&gt;大暴击&lt;/g&gt;。符纸将&lt;g&gt;必定暴击&lt;/g&gt;</t>
  </si>
  <si>
    <t>&lt;g&gt;大暴击&lt;/g&gt;导致的暴击伤害&lt;g&gt;+30%&lt;/g&gt;</t>
  </si>
  <si>
    <t>405</t>
  </si>
  <si>
    <t>体积</t>
  </si>
  <si>
    <t>符纸的体积&lt;g&gt;+30%&lt;/g&gt;</t>
  </si>
  <si>
    <t>1.3</t>
  </si>
  <si>
    <t>暴率30%</t>
  </si>
  <si>
    <t>&lt;name1&gt;暴击率&lt;g&gt;+30%&lt;/g&gt;</t>
  </si>
  <si>
    <t>合成5重，激活&lt;g&gt;巨棒&lt;/g&gt;。额外滚出&lt;g&gt;1根巨大的棒子&lt;/g&gt;，碾压路径上的敌人</t>
  </si>
  <si>
    <t>&lt;g&gt;巨棒&lt;/g&gt;增加&lt;g&gt;击退&lt;/g&gt;效果</t>
  </si>
  <si>
    <t>505</t>
  </si>
  <si>
    <t>&lt;g&gt;巨棒&lt;/g&gt;数量&lt;g&gt;+1&lt;/g&gt;</t>
  </si>
  <si>
    <t>1000</t>
  </si>
  <si>
    <t>DOT伤50%</t>
  </si>
  <si>
    <t>DOT</t>
  </si>
  <si>
    <t>&lt;name1&gt;持续伤害&lt;g&gt;+50%&lt;/g&gt;</t>
  </si>
  <si>
    <t>601,602,603,604</t>
  </si>
  <si>
    <t>合成5重，激活&lt;g&gt;回旋轮&lt;/g&gt;。额外召唤&lt;g&gt;威力巨大的回旋飞轮&lt;/g&gt;，攻击靠近的敌人</t>
  </si>
  <si>
    <t>&lt;g&gt;回旋轮&lt;/g&gt;伤害&lt;g&gt;+30%&lt;/g&gt;</t>
  </si>
  <si>
    <t>605</t>
  </si>
  <si>
    <t>&lt;g&gt;回旋轮&lt;/g&gt;数量&lt;g&gt;+1&lt;/g&gt;</t>
  </si>
  <si>
    <t>90</t>
  </si>
  <si>
    <t>AOE范围30%</t>
  </si>
  <si>
    <t>范围</t>
  </si>
  <si>
    <t>&lt;name1&gt;伤害范围&lt;g&gt;+30%&lt;/g&gt;</t>
  </si>
  <si>
    <t>701,702,703,704</t>
  </si>
  <si>
    <t>合成5重，激活&lt;g&gt;大火球&lt;/g&gt;。额外发射&lt;g&gt;数枚大火球&lt;/g&gt;，对路径上的一切敌人造成&lt;g&gt;持续范围伤害&lt;/g&gt;</t>
  </si>
  <si>
    <t>&lt;g&gt;大火球&lt;/g&gt;的暴击率&lt;g&gt;+30%&lt;/g&gt;</t>
  </si>
  <si>
    <t>705</t>
  </si>
  <si>
    <t>&lt;g&gt;大火球&lt;/g&gt;体积&lt;g&gt;+30%&lt;/g&gt;</t>
  </si>
  <si>
    <t>眩晕1s</t>
  </si>
  <si>
    <t>眩晕</t>
  </si>
  <si>
    <t>&lt;name1&gt;眩晕时长&lt;g&gt;+1秒&lt;/g&gt;</t>
  </si>
  <si>
    <t>801,802,803,804</t>
  </si>
  <si>
    <t>合成5重，激活&lt;g&gt;敌我不分&lt;/g&gt;。让敌人发射&lt;g&gt;小箭&lt;/g&gt;相互射击</t>
  </si>
  <si>
    <t>&lt;g&gt;小箭&lt;/g&gt;的暴击伤害&lt;g&gt;+100%&lt;/g&gt;</t>
  </si>
  <si>
    <t>802</t>
  </si>
  <si>
    <t>时间</t>
  </si>
  <si>
    <t>&lt;g&gt;敌我不分&lt;/g&gt;的持续时间&lt;g&gt;翻倍&lt;/g&gt;</t>
  </si>
  <si>
    <t>806</t>
  </si>
  <si>
    <t>500</t>
  </si>
  <si>
    <t>穿透无限</t>
  </si>
  <si>
    <t>&lt;name1&gt;穿透次数&lt;g&gt;无限&lt;/g&gt;</t>
  </si>
  <si>
    <t>2001</t>
  </si>
  <si>
    <t>合成5重，激活&lt;g&gt;三点射&lt;/g&gt;。攻击方式改为向同一个敌人&lt;g&gt;连发三枚导弹&lt;/g&gt;</t>
  </si>
  <si>
    <t>&lt;g&gt;三点射&lt;/g&gt;穿透次数&lt;g&gt;无限&lt;/g&gt;</t>
  </si>
  <si>
    <t>2005</t>
  </si>
  <si>
    <t>&lt;g&gt;三点射&lt;/g&gt;暴击概率&lt;g&gt;+50%&lt;/g&gt;</t>
  </si>
  <si>
    <t>反弹+1</t>
  </si>
  <si>
    <t>反弹</t>
  </si>
  <si>
    <t>&lt;name1&gt;反弹次数&lt;g&gt;+1&lt;/g&gt;</t>
  </si>
  <si>
    <t>合成5重，激活&lt;g&gt;增殖球&lt;/g&gt;。额外打出一枚&lt;g&gt;增殖球&lt;/g&gt;，每次命中都会生成一个&lt;g&gt;阴阳球&lt;/g&gt;</t>
  </si>
  <si>
    <t>&lt;g&gt;增殖球&lt;/g&gt;伤害&lt;g&gt;+30%&lt;/g&gt;</t>
  </si>
  <si>
    <t>2105</t>
  </si>
  <si>
    <t>增殖</t>
  </si>
  <si>
    <t>&lt;g&gt;增殖球&lt;/g&gt;每次生成&lt;g&gt;2个&lt;/g&gt;阴阳球</t>
  </si>
  <si>
    <t>2106</t>
  </si>
  <si>
    <t>30</t>
  </si>
  <si>
    <t>时间5s</t>
  </si>
  <si>
    <t>&lt;name1&gt;持续时间&lt;g&gt;+5秒&lt;/g&gt;</t>
  </si>
  <si>
    <t>2201,2202,2203,2204</t>
  </si>
  <si>
    <t>2203</t>
  </si>
  <si>
    <t>范围25%</t>
  </si>
  <si>
    <t>&lt;name1&gt;影响范围&lt;g&gt;+25%&lt;/g&gt;</t>
  </si>
  <si>
    <t>合成5重，激活&lt;g&gt;五彩神石&lt;/g&gt;。&lt;g&gt;五彩神石&lt;/g&gt;拥有&lt;g&gt;更高的坠落伤害&lt;/g&gt;，在摧毁时还会造成&lt;g&gt;大爆炸&lt;/g&gt;。</t>
  </si>
  <si>
    <t>&lt;g&gt;五彩神石&lt;/g&gt;爆炸时，有概率造成&lt;g&gt;眩晕&lt;/g&gt;</t>
  </si>
  <si>
    <t>2202</t>
  </si>
  <si>
    <t>震荡</t>
  </si>
  <si>
    <t>&lt;g&gt;五彩神石&lt;/g&gt;爆炸时，必定同时&lt;g&gt;暴击和眩晕&lt;/g&gt;</t>
  </si>
  <si>
    <t>2206</t>
  </si>
  <si>
    <t>体积25%</t>
  </si>
  <si>
    <t>冰雷的&lt;name1&gt;体积&lt;g&gt;+25%&lt;/g&gt;</t>
  </si>
  <si>
    <t>2301,2302,2303,2304</t>
  </si>
  <si>
    <t>1.25</t>
  </si>
  <si>
    <t>合成5重，激活&lt;g&gt;冻雷&lt;/g&gt;。爆炸时产生&lt;g&gt;冰雾&lt;/g&gt;，对其内的敌人造成&lt;g&gt;持续伤害和冰冻&lt;/g&gt;</t>
  </si>
  <si>
    <t>&lt;g&gt;冰冻&lt;/g&gt;持续时间&lt;g&gt;+40%&lt;/g&gt;</t>
  </si>
  <si>
    <t>2305,2306</t>
  </si>
  <si>
    <t>易碎</t>
  </si>
  <si>
    <t>被冰魄珠&lt;g&gt;冰冻&lt;/g&gt;的目标，受到额外&lt;g&gt;3倍伤害&lt;/g&gt;</t>
  </si>
  <si>
    <t>2305</t>
  </si>
  <si>
    <t>冲击波的体积&lt;g&gt;+20%&lt;/g&gt;</t>
  </si>
  <si>
    <t>2401,2402,2403,2404</t>
  </si>
  <si>
    <t>1.2</t>
  </si>
  <si>
    <t>合成5重，激活&lt;g&gt;魔手&lt;/g&gt;。从天而降的魔手随机攻击敌人</t>
  </si>
  <si>
    <t>爆率</t>
  </si>
  <si>
    <t>&lt;g&gt;魔手&lt;/g&gt;必定暴击</t>
  </si>
  <si>
    <t>2405</t>
  </si>
  <si>
    <t>提高&lt;g&gt;魔手&lt;/g&gt;出现的概率</t>
  </si>
  <si>
    <t>持续时间&lt;g&gt;+50%&lt;/g&gt;</t>
  </si>
  <si>
    <t>2701</t>
  </si>
  <si>
    <t>合成5重，激活&lt;g&gt;黑洞&lt;/g&gt;。若敌人死在黑洞里，将&lt;g&gt;恢复玩家生命&lt;/g&gt;</t>
  </si>
  <si>
    <t>爆炸</t>
  </si>
  <si>
    <t>黑洞消亡时会发生&lt;g&gt;爆炸&lt;/g&gt;</t>
  </si>
  <si>
    <t>2705</t>
  </si>
  <si>
    <t>弹幕</t>
  </si>
  <si>
    <t>黑洞爆炸时，会喷出大量&lt;g&gt;穿透一切的弹幕&lt;/g&gt;</t>
  </si>
  <si>
    <t>弹跳</t>
  </si>
  <si>
    <t>合成5重，激活&lt;g&gt;渡劫神雷&lt;/g&gt;。&lt;g&gt;大幅提高&lt;/g&gt;落雷威力和弹跳次数</t>
  </si>
  <si>
    <t>爆伤</t>
  </si>
  <si>
    <t>渡劫神雷暴击伤害&lt;g&gt;+100%&lt;/g&gt;</t>
  </si>
  <si>
    <t>2905</t>
  </si>
  <si>
    <t>渡劫神雷产生的弹跳闪电数量&lt;g&gt;+1&lt;/g&gt;</t>
  </si>
  <si>
    <t>2918</t>
  </si>
  <si>
    <t>2918,2918</t>
  </si>
  <si>
    <t>0,500</t>
  </si>
  <si>
    <t>4,4</t>
  </si>
  <si>
    <t>1,1</t>
  </si>
  <si>
    <t>合成等级</t>
  </si>
  <si>
    <t>倍率</t>
  </si>
  <si>
    <t>ICON资源</t>
  </si>
  <si>
    <t>索敌距离</t>
  </si>
  <si>
    <t>触发需求</t>
  </si>
  <si>
    <t>索敌半径</t>
  </si>
  <si>
    <t>发射包ID2</t>
  </si>
  <si>
    <t>攻击倍率2</t>
  </si>
  <si>
    <t>合成所需</t>
  </si>
  <si>
    <t>合成结果</t>
  </si>
  <si>
    <t>广告合成</t>
  </si>
  <si>
    <t>合成门槛</t>
  </si>
  <si>
    <t>价格</t>
  </si>
  <si>
    <t>出售价格</t>
  </si>
  <si>
    <t>显示角标</t>
  </si>
  <si>
    <t>格子文字</t>
  </si>
  <si>
    <t>描述</t>
  </si>
  <si>
    <t>AI合成分</t>
  </si>
  <si>
    <t>AI叠加分</t>
  </si>
  <si>
    <t>AI基础分</t>
  </si>
  <si>
    <t>AI首发分</t>
  </si>
  <si>
    <t>神装名字</t>
  </si>
  <si>
    <t>typeId</t>
  </si>
  <si>
    <t>animation</t>
  </si>
  <si>
    <t>fireDistance</t>
  </si>
  <si>
    <t>interval</t>
  </si>
  <si>
    <t>shootRang</t>
  </si>
  <si>
    <t>firePower</t>
  </si>
  <si>
    <t>shootBagId2</t>
  </si>
  <si>
    <t>firePower2</t>
  </si>
  <si>
    <t>fusionInput</t>
  </si>
  <si>
    <t>fusionOutput</t>
  </si>
  <si>
    <t>fusionStage</t>
  </si>
  <si>
    <t>cost</t>
  </si>
  <si>
    <t>sell</t>
  </si>
  <si>
    <t>lvIcon</t>
  </si>
  <si>
    <t>aiP1</t>
  </si>
  <si>
    <t>aiP2</t>
  </si>
  <si>
    <t>aiP3</t>
  </si>
  <si>
    <t>aiP4</t>
  </si>
  <si>
    <t>lv5Name</t>
  </si>
  <si>
    <t>/n</t>
  </si>
  <si>
    <t>据隔壁骑马的英雄说，这是受天道加持的小箭</t>
  </si>
  <si>
    <t>射出&lt;g&gt;1&lt;/g&gt;支可击穿&lt;g&gt;1&lt;/g&gt;次的箭</t>
  </si>
  <si>
    <t>x1</t>
  </si>
  <si>
    <t>射出&lt;g&gt;2&lt;/g&gt;支可击穿&lt;g&gt;1&lt;/g&gt;次的箭</t>
  </si>
  <si>
    <t>wapen_10102</t>
  </si>
  <si>
    <t>x2</t>
  </si>
  <si>
    <t>射出&lt;g&gt;2&lt;/g&gt;波可击穿&lt;g&gt;1&lt;/g&gt;次的箭</t>
  </si>
  <si>
    <t>射出&lt;g&gt;3&lt;/g&gt;支可击穿&lt;g&gt;1&lt;/g&gt;次的箭</t>
  </si>
  <si>
    <t>wapen_10103</t>
  </si>
  <si>
    <t>x3</t>
  </si>
  <si>
    <t>射出&lt;g&gt;3&lt;/g&gt;波可击穿&lt;g&gt;1&lt;/g&gt;次的箭</t>
  </si>
  <si>
    <t>射出&lt;g&gt;4&lt;/g&gt;支可击穿&lt;g&gt;1&lt;/g&gt;次的箭</t>
  </si>
  <si>
    <t>wapen_10104</t>
  </si>
  <si>
    <t>x4</t>
  </si>
  <si>
    <t>射出&lt;g&gt;4&lt;/g&gt;波可击穿&lt;g&gt;1&lt;/g&gt;次的箭</t>
  </si>
  <si>
    <t>激活&lt;g&gt;万箭齐发&lt;/g&gt;。额外发射&lt;g&gt;18只小箭&lt;/g&gt;</t>
  </si>
  <si>
    <t>wapen_10105</t>
  </si>
  <si>
    <t>激活&lt;g&gt;万箭齐发&lt;/g&gt;。额外发射&lt;g&gt;10只箭&lt;/g&gt;</t>
  </si>
  <si>
    <t>万箭齐发</t>
  </si>
  <si>
    <t>飞出&lt;g&gt;1&lt;/g&gt;把可击退敌人的剑</t>
  </si>
  <si>
    <t>飞出&lt;g&gt;3&lt;/g&gt;把可击退敌人的剑</t>
  </si>
  <si>
    <t>飞出&lt;g&gt;2&lt;/g&gt;把可击退敌人的剑</t>
  </si>
  <si>
    <t>wapen_10202</t>
  </si>
  <si>
    <t>x6</t>
  </si>
  <si>
    <t>飞出&lt;g&gt;6&lt;/g&gt;把可击退敌人的剑</t>
  </si>
  <si>
    <t>wapen_10203</t>
  </si>
  <si>
    <t>x9</t>
  </si>
  <si>
    <t>飞出&lt;g&gt;9&lt;/g&gt;把可击退敌人的剑</t>
  </si>
  <si>
    <t>飞出&lt;g&gt;4&lt;/g&gt;把可击退敌人的剑</t>
  </si>
  <si>
    <t>wapen_10204</t>
  </si>
  <si>
    <t>x12</t>
  </si>
  <si>
    <t>飞出&lt;g&gt;12&lt;/g&gt;把可击退敌人的剑</t>
  </si>
  <si>
    <t>激活&lt;g&gt;黄金剑&lt;/g&gt;。在剑堆中追加&lt;g&gt;黄金剑&lt;/g&gt;攻击敌人</t>
  </si>
  <si>
    <t>wapen_10205</t>
  </si>
  <si>
    <t>激活&lt;g&gt;黄金剑&lt;/g&gt;。数不清的&lt;g&gt;黄金剑&lt;/g&gt;从天而降攻击敌人</t>
  </si>
  <si>
    <t>黄金剑</t>
  </si>
  <si>
    <t>投出&lt;g&gt;1&lt;/g&gt;枚可攻击&lt;g&gt;3&lt;/g&gt;个敌人的跟踪飞镖</t>
  </si>
  <si>
    <t>投出&lt;g&gt;2&lt;/g&gt;枚可攻击&lt;g&gt;3&lt;/g&gt;个敌人的跟踪飞镖</t>
  </si>
  <si>
    <t>wapen_10302</t>
  </si>
  <si>
    <t>投出&lt;g&gt;3&lt;/g&gt;枚可攻击&lt;g&gt;3&lt;/g&gt;个敌人的跟踪飞镖</t>
  </si>
  <si>
    <t>wapen_10303</t>
  </si>
  <si>
    <t>投出&lt;g&gt;4&lt;/g&gt;枚可攻击&lt;g&gt;3&lt;/g&gt;个敌人的跟踪飞镖</t>
  </si>
  <si>
    <t>wapen_10304</t>
  </si>
  <si>
    <t>激活&lt;g&gt;巡航镖&lt;/g&gt;。额外发射&lt;g&gt;1只飞镖&lt;/g&gt;在战场巡游，攻击最多&lt;g&gt;10个敌人&lt;/g&gt;</t>
  </si>
  <si>
    <t>wapen_10305</t>
  </si>
  <si>
    <t>巡航镖</t>
  </si>
  <si>
    <t>撒出&lt;g&gt;1&lt;/g&gt;张可穿透一切的摄魂符</t>
  </si>
  <si>
    <t>X3</t>
  </si>
  <si>
    <t>撒出&lt;g&gt;3&lt;/g&gt;张可威力巨大的摄魂符,并概率&lt;g&gt;眩晕&lt;/g&gt;</t>
  </si>
  <si>
    <t>撒出&lt;g&gt;3&lt;/g&gt;张可穿透一切的摄魂符</t>
  </si>
  <si>
    <t>wapen_10402</t>
  </si>
  <si>
    <t>X4</t>
  </si>
  <si>
    <t>撒出&lt;g&gt;4&lt;/g&gt;张可威力巨大的摄魂符,并概率&lt;g&gt;眩晕&lt;/g&gt;</t>
  </si>
  <si>
    <t>撒出&lt;g&gt;5&lt;/g&gt;张可穿透一切的摄魂符</t>
  </si>
  <si>
    <t>wapen_10403</t>
  </si>
  <si>
    <t>x5</t>
  </si>
  <si>
    <t>撒出&lt;g&gt;5&lt;/g&gt;张可威力巨大的摄魂符,并概率&lt;g&gt;眩晕&lt;/g&gt;</t>
  </si>
  <si>
    <t>撒出&lt;g&gt;7&lt;/g&gt;张可穿透一切的摄魂符</t>
  </si>
  <si>
    <t>wapen_10404</t>
  </si>
  <si>
    <t>x7</t>
  </si>
  <si>
    <t>撒出&lt;g&gt;7&lt;/g&gt;张可威力巨大的摄魂符,并概率&lt;g&gt;眩晕&lt;/g&gt;</t>
  </si>
  <si>
    <t>激活&lt;g&gt;大暴击&lt;/g&gt;。符纸将&lt;g&gt;必定暴击&lt;/g&gt;</t>
  </si>
  <si>
    <t>wapen_10405</t>
  </si>
  <si>
    <t>大爆击</t>
  </si>
  <si>
    <t>飞出&lt;g&gt;1&lt;/g&gt;根棍子攻击沿途所有敌人</t>
  </si>
  <si>
    <t>飞出&lt;g&gt;2&lt;/g&gt;根棍子攻击沿途所有敌人</t>
  </si>
  <si>
    <t>wapen_10502</t>
  </si>
  <si>
    <t>飞出&lt;g&gt;3&lt;/g&gt;根棍子攻击沿途所有敌人</t>
  </si>
  <si>
    <t>wapen_10503</t>
  </si>
  <si>
    <t>飞出&lt;g&gt;4&lt;/g&gt;根棍子攻击沿途所有敌人</t>
  </si>
  <si>
    <t>wapen_10504</t>
  </si>
  <si>
    <t>激活&lt;g&gt;巨棒&lt;/g&gt;。额外滚出&lt;g&gt;1根巨大的棒子&lt;/g&gt;，碾压路径上的敌人</t>
  </si>
  <si>
    <t>wapen_10505</t>
  </si>
  <si>
    <t>巨棒</t>
  </si>
  <si>
    <t>射出&lt;g&gt;1&lt;/g&gt;只飞轮造成范围和持续伤害</t>
  </si>
  <si>
    <t>射出&lt;g&gt;3&lt;/g&gt;只飞轮造成范围和持续伤害</t>
  </si>
  <si>
    <t>wapen_10602</t>
  </si>
  <si>
    <t>射出&lt;g&gt;5&lt;/g&gt;只飞轮造成范围和持续伤害</t>
  </si>
  <si>
    <t>wapen_10603</t>
  </si>
  <si>
    <t>射出&lt;g&gt;7&lt;/g&gt;只飞轮造成范围和持续伤害</t>
  </si>
  <si>
    <t>wapen_10604</t>
  </si>
  <si>
    <t>额外召唤&lt;g&gt;威力巨大的回旋飞轮&lt;/g&gt;，攻击靠近的敌人</t>
  </si>
  <si>
    <t>wapen_10605</t>
  </si>
  <si>
    <t>回旋飞轮</t>
  </si>
  <si>
    <t>发射&lt;g&gt;1&lt;/g&gt;枚火球造成范围伤害</t>
  </si>
  <si>
    <t>发射&lt;g&gt;2&lt;/g&gt;枚火球造成范围伤害</t>
  </si>
  <si>
    <t>wapen_10702</t>
  </si>
  <si>
    <t>发射&lt;g&gt;3&lt;/g&gt;枚火球造成范围伤害</t>
  </si>
  <si>
    <t>wapen_10703</t>
  </si>
  <si>
    <t>发射&lt;g&gt;4&lt;/g&gt;枚火球造成范围伤害</t>
  </si>
  <si>
    <t>wapen_10704</t>
  </si>
  <si>
    <t>激活&lt;g&gt;大火球&lt;/g&gt;。额外发射&lt;g&gt;1枚大火球&lt;/g&gt;，对路径上的一切敌人造成&lt;g&gt;持续范围伤害&lt;/g&gt;</t>
  </si>
  <si>
    <t>wapen_10705</t>
  </si>
  <si>
    <t>激活&lt;g&gt;大火球&lt;/g&gt;。额外发射&lt;g&gt;数枚大火球&lt;/g&gt;，对路径上的一切敌人造成&lt;g&gt;持续范围伤害&lt;/g&gt;</t>
  </si>
  <si>
    <t>大火球</t>
  </si>
  <si>
    <t>攻击所有敌人并造成&lt;g&gt;3&lt;/g&gt;秒眩晕</t>
  </si>
  <si>
    <t>1s</t>
  </si>
  <si>
    <t>攻击所有敌人并造成&lt;g&gt;4&lt;/g&gt;秒眩晕</t>
  </si>
  <si>
    <t>wapen_10802</t>
  </si>
  <si>
    <t>2s</t>
  </si>
  <si>
    <t>攻击所有敌人并造成&lt;g&gt;5&lt;/g&gt;秒眩晕</t>
  </si>
  <si>
    <t>wapen_10803</t>
  </si>
  <si>
    <t>3s</t>
  </si>
  <si>
    <t>攻击所有敌人并造成&lt;g&gt;6&lt;/g&gt;秒眩晕</t>
  </si>
  <si>
    <t>wapen_10804</t>
  </si>
  <si>
    <t>4s</t>
  </si>
  <si>
    <t>激活&lt;g&gt;敌我不分&lt;/g&gt;。让敌人发射&lt;g&gt;小箭&lt;/g&gt;相互射击</t>
  </si>
  <si>
    <t>wapen_10805</t>
  </si>
  <si>
    <t>激活&lt;g&gt;敌我不分&lt;/g&gt;。先是地动山摇，然后让敌人&lt;g&gt;互射一轮箭&lt;/g&gt;自相残杀。</t>
  </si>
  <si>
    <t>敌我不分</t>
  </si>
  <si>
    <t>获得&lt;g&gt;强化卡&lt;/g&gt;以提升战斗力</t>
  </si>
  <si>
    <t>产生一个英雄分身</t>
  </si>
  <si>
    <t>分身+1</t>
  </si>
  <si>
    <t>&lt;g&gt;定住所有敌人&lt;/g&gt;一段时间</t>
  </si>
  <si>
    <t>定身</t>
  </si>
  <si>
    <t>&lt;g&gt;推开所有敌人&lt;/g&gt;一段距离</t>
  </si>
  <si>
    <t>恢复法宝&lt;g&gt;10&lt;/g&gt;生命</t>
  </si>
  <si>
    <t>wapen_30101</t>
  </si>
  <si>
    <t>+10</t>
  </si>
  <si>
    <t>恢复法宝&lt;g&gt;20&lt;/g&gt;生命</t>
  </si>
  <si>
    <t>wapen_30102</t>
  </si>
  <si>
    <t>+20</t>
  </si>
  <si>
    <t>恢复法宝&lt;g&gt;40&lt;/g&gt;生命</t>
  </si>
  <si>
    <t>+30</t>
  </si>
  <si>
    <t>恢复法宝&lt;g&gt;30&lt;/g&gt;生命</t>
  </si>
  <si>
    <t>恢复法宝&lt;g&gt;80&lt;/g&gt;生命</t>
  </si>
  <si>
    <t>wapen_30104</t>
  </si>
  <si>
    <t>+40</t>
  </si>
  <si>
    <t>增加法宝&lt;g&gt;1%&lt;/g&gt;护盾</t>
  </si>
  <si>
    <t>wapen_30201</t>
  </si>
  <si>
    <t>+1%</t>
  </si>
  <si>
    <t>增加法宝&lt;g&gt;2%&lt;/g&gt;护盾</t>
  </si>
  <si>
    <t>wapen_30202</t>
  </si>
  <si>
    <t>+2%</t>
  </si>
  <si>
    <t>增加法宝&lt;g&gt;4%&lt;/g&gt;护盾</t>
  </si>
  <si>
    <t>+3%</t>
  </si>
  <si>
    <t>增加法宝&lt;g&gt;3%&lt;/g&gt;护盾</t>
  </si>
  <si>
    <t>增加法宝&lt;g&gt;8%&lt;/g&gt;护盾</t>
  </si>
  <si>
    <t>wapen_30204</t>
  </si>
  <si>
    <t>+4%</t>
  </si>
  <si>
    <t>立刻获得&lt;g&gt;10&lt;/g&gt;铜钱</t>
  </si>
  <si>
    <t>+2</t>
  </si>
  <si>
    <t>立刻获得&lt;g&gt;20&lt;/g&gt;铜钱</t>
  </si>
  <si>
    <t>+4</t>
  </si>
  <si>
    <t>立刻获得&lt;g&gt;40&lt;/g&gt;铜钱</t>
  </si>
  <si>
    <t>+6</t>
  </si>
  <si>
    <t>立刻获得&lt;g&gt;80&lt;/g&gt;铜钱</t>
  </si>
  <si>
    <t>+8</t>
  </si>
  <si>
    <t>让英雄&lt;g&gt;反向&lt;/g&gt;移动</t>
  </si>
  <si>
    <t>加速前进&lt;g&gt;2&lt;/g&gt;格距离</t>
  </si>
  <si>
    <t>加速前进&lt;g&gt;4&lt;/g&gt;格距离</t>
  </si>
  <si>
    <t>wapen_30502</t>
  </si>
  <si>
    <t>加速前进&lt;g&gt;6&lt;/g&gt;格距离</t>
  </si>
  <si>
    <t>wapen_30503</t>
  </si>
  <si>
    <t>加速前进&lt;g&gt;8&lt;/g&gt;格距离</t>
  </si>
  <si>
    <t>wapen_30504</t>
  </si>
  <si>
    <t>x8</t>
  </si>
  <si>
    <t>移动速度X&lt;g&gt;300%&lt;/g&gt;格距离</t>
  </si>
  <si>
    <t>移动速度X&lt;g&gt;500%&lt;/g&gt;格距离</t>
  </si>
  <si>
    <t>wapen_30602</t>
  </si>
  <si>
    <t>移动速度X&lt;g&gt;600%&lt;/g&gt;格距离</t>
  </si>
  <si>
    <t>wapen_30603</t>
  </si>
  <si>
    <t>移动速度X&lt;g&gt;700%&lt;/g&gt;格距离</t>
  </si>
  <si>
    <t>wapen_30604</t>
  </si>
  <si>
    <t>下一个装备连续&lt;g&gt;触发两次&lt;/g&gt;</t>
  </si>
  <si>
    <t>双击</t>
  </si>
  <si>
    <t>对最高级的敌人发射一枚可&lt;g&gt;穿透&lt;/g&gt;的子弹，对&lt;g&gt;精英&lt;/g&gt;和&lt;g&gt;BOSS&lt;/g&gt;造成&lt;g&gt;大量伤害&lt;/g&gt;。但对杂兵收效甚微</t>
  </si>
  <si>
    <t>对最高级的敌人发射&lt;g&gt;3枚&lt;/g&gt;可&lt;g&gt;穿透&lt;/g&gt;的子弹，对&lt;g&gt;精英&lt;/g&gt;和&lt;g&gt;BOSS&lt;/g&gt;造成&lt;g&gt;200%&lt;/g&gt;伤害。但对杂兵收效甚微</t>
  </si>
  <si>
    <t>wapen_10902</t>
  </si>
  <si>
    <t>对最高级的敌人发射&lt;g&gt;5枚&lt;/g&gt;可&lt;g&gt;穿透&lt;/g&gt;的子弹，对&lt;g&gt;精英&lt;/g&gt;和&lt;g&gt;BOSS&lt;/g&gt;造成&lt;g&gt;400%&lt;/g&gt;伤害。但对杂兵收效甚微</t>
  </si>
  <si>
    <t>wapen_10903</t>
  </si>
  <si>
    <t>对最高级的敌人发射&lt;g&gt;7枚&lt;/g&gt;可&lt;g&gt;穿透&lt;/g&gt;的子弹，对&lt;g&gt;精英&lt;/g&gt;和&lt;g&gt;BOSS&lt;/g&gt;造成&lt;g&gt;800%&lt;/g&gt;伤害。但对杂兵收效甚微</t>
  </si>
  <si>
    <t>wapen_10904</t>
  </si>
  <si>
    <t>激活&lt;g&gt;三点射&lt;/g&gt;。攻击方式改为向同一个敌人&lt;g&gt;连发三导弹弹&lt;/g&gt;</t>
  </si>
  <si>
    <t>wapen_10905</t>
  </si>
  <si>
    <t>三点射</t>
  </si>
  <si>
    <t xml:space="preserve">发射&lt;g&gt;1&lt;/g&gt;枚&lt;g&gt;可在地图边界反弹的子弹，持续攻击敌人 </t>
  </si>
  <si>
    <t xml:space="preserve">发射&lt;g&gt;1&lt;/g&gt;枚可在地图边界&lt;g&gt;反弹&lt;/g&gt;的子弹，持续攻击敌人 </t>
  </si>
  <si>
    <t xml:space="preserve">发射&lt;g&gt;2&lt;/g&gt;枚&lt;g&gt;可在地图边界反弹的子弹，持续攻击敌人 </t>
  </si>
  <si>
    <t>wapen_11002</t>
  </si>
  <si>
    <t xml:space="preserve">发射&lt;g&gt;2&lt;/g&gt;枚可在地图边界&lt;g&gt;反弹&lt;/g&gt;的子弹，持续攻击敌人 </t>
  </si>
  <si>
    <t xml:space="preserve">发射&lt;g&gt;3&lt;/g&gt;枚&lt;g&gt;可在地图边界反弹的子弹，持续攻击敌人 </t>
  </si>
  <si>
    <t>wapen_11003</t>
  </si>
  <si>
    <t xml:space="preserve">发射&lt;g&gt;3&lt;/g&gt;枚可在地图边界&lt;g&gt;反弹&lt;/g&gt;的子弹，持续攻击敌人 </t>
  </si>
  <si>
    <t xml:space="preserve">发射&lt;g&gt;4&lt;/g&gt;枚&lt;g&gt;可在地图边界反弹的子弹，持续攻击敌人 </t>
  </si>
  <si>
    <t>wapen_11004</t>
  </si>
  <si>
    <t xml:space="preserve">发射&lt;g&gt;4&lt;/g&gt;枚可在地图边界&lt;g&gt;反弹&lt;/g&gt;的子弹，持续攻击敌人 </t>
  </si>
  <si>
    <t>激活&lt;g&gt;增殖球&lt;/g&gt;。额外打出一枚&lt;g&gt;增殖球&lt;/g&gt;，每次命中都会生成一个&lt;g&gt;阴阳球&lt;/g&gt;</t>
  </si>
  <si>
    <t>wapen_11005</t>
  </si>
  <si>
    <t>增值球</t>
  </si>
  <si>
    <t>100%</t>
  </si>
  <si>
    <t>聚魂石从天而降造成&lt;g&gt;范围伤害&lt;/g&gt;，然后持续&lt;g&gt;吸引&lt;/g&gt;附近敌人火力</t>
  </si>
  <si>
    <t>wapen_11102</t>
  </si>
  <si>
    <t>200%</t>
  </si>
  <si>
    <t>聚魂石从天而降造成&lt;g&gt;范围伤害&lt;/g&gt;，然后持续&lt;g&gt;吸引&lt;/g&gt;附近敌人火力。耐久变为&lt;g&gt;200%&lt;/g&gt;</t>
  </si>
  <si>
    <t>wapen_11103</t>
  </si>
  <si>
    <t>300%</t>
  </si>
  <si>
    <t>聚魂石从天而降造成&lt;g&gt;范围伤害&lt;/g&gt;，然后持续&lt;g&gt;吸引&lt;/g&gt;附近敌人火力。耐久变为&lt;g&gt;300%&lt;/g&gt;</t>
  </si>
  <si>
    <t>wapen_11104</t>
  </si>
  <si>
    <t>400%</t>
  </si>
  <si>
    <t>聚魂石从天而降造成&lt;g&gt;范围伤害&lt;/g&gt;，然后持续&lt;g&gt;吸引&lt;/g&gt;附近敌人火力。耐久变为&lt;g&gt;400%&lt;/g&gt;</t>
  </si>
  <si>
    <t>wapen_11105</t>
  </si>
  <si>
    <t>激活&lt;g&gt;五彩神石&lt;/g&gt;。&lt;g&gt;五彩神石&lt;/g&gt;拥有&lt;g&gt;更高的坠落伤害&lt;/g&gt;，在摧毁时还会造成&lt;g&gt;大爆炸&lt;/g&gt;。</t>
  </si>
  <si>
    <t>五彩神石</t>
  </si>
  <si>
    <t>wapen_11202</t>
  </si>
  <si>
    <t>抛出&lt;g&gt;2枚&lt;/g&gt;冰雷，对靠近的敌人造成&lt;g&gt;范围伤害&lt;/g&gt;并&lt;g&gt;降低速度&lt;/g&gt;</t>
  </si>
  <si>
    <t>wapen_11203</t>
  </si>
  <si>
    <t>抛出&lt;g&gt;3枚&lt;/g&gt;冰雷，对靠近的敌人造成&lt;g&gt;范围伤害&lt;/g&gt;并&lt;g&gt;降低速度&lt;/g&gt;</t>
  </si>
  <si>
    <t>wapen_11204</t>
  </si>
  <si>
    <t>抛出&lt;g&gt;4枚&lt;/g&gt;冰雷，对靠近的敌人造成&lt;g&gt;范围伤害&lt;/g&gt;并&lt;g&gt;降低速度&lt;/g&gt;</t>
  </si>
  <si>
    <t>wapen_11205</t>
  </si>
  <si>
    <t>激活&lt;g&gt;冻雷&lt;/g&gt;。爆炸时产生&lt;g&gt;冰雾&lt;/g&gt;，对其内的敌人造成&lt;g&gt;持续伤害和冰冻&lt;/g&gt;</t>
  </si>
  <si>
    <t>冻雷</t>
  </si>
  <si>
    <t>发出&lt;g&gt;1个&lt;/g&gt;冲击波，造成&lt;g&gt;穿透一切的范围伤害&lt;/g&gt;</t>
  </si>
  <si>
    <t>wapen_11302</t>
  </si>
  <si>
    <t>发出&lt;g&gt;2个&lt;/g&gt;冲击波，造成&lt;g&gt;穿透一切的范围伤害&lt;/g&gt;</t>
  </si>
  <si>
    <t>wapen_11303</t>
  </si>
  <si>
    <t>发出&lt;g&gt;3个&lt;/g&gt;冲击波，造成&lt;g&gt;穿透一切的范围伤害&lt;/g&gt;</t>
  </si>
  <si>
    <t>wapen_11304</t>
  </si>
  <si>
    <t>发出&lt;g&gt;4个&lt;/g&gt;冲击波，造成&lt;g&gt;穿透一切的范围伤害&lt;/g&gt;</t>
  </si>
  <si>
    <t>wapen_11305</t>
  </si>
  <si>
    <t>激活&lt;g&gt;魔手&lt;/g&gt;。额外的&lt;g&gt;魔手&lt;/g&gt;从天而降随机攻击敌人</t>
  </si>
  <si>
    <t>魔手</t>
  </si>
  <si>
    <t>wapen_11402</t>
  </si>
  <si>
    <t>wapen_11403</t>
  </si>
  <si>
    <t>wapen_11404</t>
  </si>
  <si>
    <t>wapen_11405</t>
  </si>
  <si>
    <t>wapen_11502</t>
  </si>
  <si>
    <t>wapen_11503</t>
  </si>
  <si>
    <t>wapen_11504</t>
  </si>
  <si>
    <t>wapen_11505</t>
  </si>
  <si>
    <t>wapen_11602</t>
  </si>
  <si>
    <t>220%</t>
  </si>
  <si>
    <t>wapen_11603</t>
  </si>
  <si>
    <t>wapen_11604</t>
  </si>
  <si>
    <t>380%</t>
  </si>
  <si>
    <t>wapen_11605</t>
  </si>
  <si>
    <t>激活&lt;g&gt;黑洞&lt;/g&gt;。若敌人死在黑洞里，将&lt;g&gt;恢复玩家生命&lt;/g&gt;</t>
  </si>
  <si>
    <t>黑洞</t>
  </si>
  <si>
    <t>wapen_11702</t>
  </si>
  <si>
    <t>wapen_11703</t>
  </si>
  <si>
    <t>wapen_11704</t>
  </si>
  <si>
    <t>wapen_11705</t>
  </si>
  <si>
    <t>&lt;g&gt;1&lt;/g&gt;道闪电从天而降，命中敌人后再继续&lt;g&gt;弹跳3次&lt;/g&gt;</t>
  </si>
  <si>
    <t>wapen_11802</t>
  </si>
  <si>
    <t>&lt;g&gt;2&lt;/g&gt;道闪电从天而降，命中敌人后再继续&lt;g&gt;弹跳3次&lt;/g&gt;</t>
  </si>
  <si>
    <t>wapen_11803</t>
  </si>
  <si>
    <t>&lt;g&gt;3&lt;/g&gt;道闪电从天而降，命中敌人后再继续&lt;g&gt;弹跳3次&lt;/g&gt;</t>
  </si>
  <si>
    <t>wapen_11804</t>
  </si>
  <si>
    <t>&lt;g&gt;4&lt;/g&gt;道闪电从天而降，命中敌人后再继续&lt;g&gt;弹跳3次&lt;/g&gt;</t>
  </si>
  <si>
    <t>wapen_11805</t>
  </si>
  <si>
    <t>激活&lt;g&gt;渡劫神雷&lt;/g&gt;。&lt;g&gt;大幅提高&lt;/g&gt;落雷威力和弹跳次数</t>
  </si>
  <si>
    <t>渡劫神雷</t>
  </si>
  <si>
    <t>索敌失败处理</t>
  </si>
  <si>
    <t>武器特征备注</t>
  </si>
  <si>
    <t>数值检查</t>
  </si>
  <si>
    <t>bulletIds</t>
  </si>
  <si>
    <t>num</t>
  </si>
  <si>
    <t>angle</t>
  </si>
  <si>
    <t>tgt</t>
  </si>
  <si>
    <t>skill</t>
  </si>
  <si>
    <t>enemySearchFail</t>
  </si>
  <si>
    <t>一只箭(1重)</t>
  </si>
  <si>
    <t>0</t>
  </si>
  <si>
    <t>一只箭(2重)</t>
  </si>
  <si>
    <t>102,102</t>
  </si>
  <si>
    <t>4,5</t>
  </si>
  <si>
    <t>15,15</t>
  </si>
  <si>
    <t>一只箭(3重)</t>
  </si>
  <si>
    <t>103,103,103</t>
  </si>
  <si>
    <t>0,500,500</t>
  </si>
  <si>
    <t>4,5,5</t>
  </si>
  <si>
    <t>1,1,1</t>
  </si>
  <si>
    <t>15,15,15</t>
  </si>
  <si>
    <t>一只箭(4重)</t>
  </si>
  <si>
    <t>104,104,104,104</t>
  </si>
  <si>
    <t>0,500,500,500</t>
  </si>
  <si>
    <t>4,5,5,5</t>
  </si>
  <si>
    <t>1,1,1,1</t>
  </si>
  <si>
    <t>15,15,15,15</t>
  </si>
  <si>
    <t>一只箭(5重)</t>
  </si>
  <si>
    <t>5</t>
  </si>
  <si>
    <t>10</t>
  </si>
  <si>
    <t>36</t>
  </si>
  <si>
    <t>一只箭(5重EX)</t>
  </si>
  <si>
    <t>20</t>
  </si>
  <si>
    <t>18</t>
  </si>
  <si>
    <t>驱鬼剑(1重)</t>
  </si>
  <si>
    <t>201,201,201</t>
  </si>
  <si>
    <t>0,100,100</t>
  </si>
  <si>
    <t>4,4,4</t>
  </si>
  <si>
    <t>驱鬼剑(2重)</t>
  </si>
  <si>
    <t>202,202,202,202,202,202</t>
  </si>
  <si>
    <t>0,100,100,100,100,100</t>
  </si>
  <si>
    <t>4,4,4,4,4,4</t>
  </si>
  <si>
    <t>1,1,1,1,1,1</t>
  </si>
  <si>
    <t>驱鬼剑(3重)</t>
  </si>
  <si>
    <t>203,203,203,203,203,203,203,203,203</t>
  </si>
  <si>
    <t>0,100,100,100,100,100,100,100,100</t>
  </si>
  <si>
    <t>4,4,4,4,4,4,4,4,4</t>
  </si>
  <si>
    <t>1,1,1,1,1,1,1,1,1</t>
  </si>
  <si>
    <t>驱鬼剑(4重)</t>
  </si>
  <si>
    <t>204,204,204,204,204,204,204,204,204,204,204,204,204,204,204,204</t>
  </si>
  <si>
    <t>0,100,100,100,100,100,100,100,100,100,100,100,100,100,100,100</t>
  </si>
  <si>
    <t>4,4,4,4,4,4,4,4,4,4,4,4,4,4,4,4</t>
  </si>
  <si>
    <t>1,1,1,1,1,1,1,1,1,1,1,1,1,1,1,1</t>
  </si>
  <si>
    <t>驱鬼剑(5重)</t>
  </si>
  <si>
    <t>205,205,205,205,205,205,205,205,205,205</t>
  </si>
  <si>
    <t>0,100,100,100,100,100,100,100,100,100</t>
  </si>
  <si>
    <t>5,5,5,5,5,5,5,5,5,5</t>
  </si>
  <si>
    <t>1,1,1,1,1,1,1,1,1,1</t>
  </si>
  <si>
    <t>降魔镖(1重)</t>
  </si>
  <si>
    <t>301</t>
  </si>
  <si>
    <t>降魔镖(2重)</t>
  </si>
  <si>
    <t>302,302</t>
  </si>
  <si>
    <t>0,100</t>
  </si>
  <si>
    <t>降魔镖(3重)</t>
  </si>
  <si>
    <t>303,303,303</t>
  </si>
  <si>
    <t>降魔镖(4重)</t>
  </si>
  <si>
    <t>304,304,304,304</t>
  </si>
  <si>
    <t>0,100,100,100</t>
  </si>
  <si>
    <t>降魔镖(5重)</t>
  </si>
  <si>
    <t>摄魂附(1重)</t>
  </si>
  <si>
    <t>摄魂附(2重)</t>
  </si>
  <si>
    <t>摄魂附(3重)</t>
  </si>
  <si>
    <t>摄魂附(4重)</t>
  </si>
  <si>
    <t>7</t>
  </si>
  <si>
    <t>摄魂附(5重)</t>
  </si>
  <si>
    <t>打妖棍(1重)</t>
  </si>
  <si>
    <t>501</t>
  </si>
  <si>
    <t>打妖棍(2重)</t>
  </si>
  <si>
    <t>502</t>
  </si>
  <si>
    <t>打妖棍(3重)</t>
  </si>
  <si>
    <t>503</t>
  </si>
  <si>
    <t>打妖棍(4重)</t>
  </si>
  <si>
    <t>504</t>
  </si>
  <si>
    <t>打妖棍(5重)</t>
  </si>
  <si>
    <t>旋风轮(1重)</t>
  </si>
  <si>
    <t>旋风轮(2重)</t>
  </si>
  <si>
    <t>旋风轮(3重)</t>
  </si>
  <si>
    <t>旋风轮(4重)</t>
  </si>
  <si>
    <t>旋风轮(5重)</t>
  </si>
  <si>
    <t>-2</t>
  </si>
  <si>
    <t>120</t>
  </si>
  <si>
    <t>灭魂火(1重)</t>
  </si>
  <si>
    <t>701</t>
  </si>
  <si>
    <t>灭魂火(2重)</t>
  </si>
  <si>
    <t>702,702</t>
  </si>
  <si>
    <t>灭魂火(3重)</t>
  </si>
  <si>
    <t>703,703,703</t>
  </si>
  <si>
    <t>灭魂火(4重)</t>
  </si>
  <si>
    <t>704,704,704,704</t>
  </si>
  <si>
    <t>灭魂火(5重)</t>
  </si>
  <si>
    <t>704,704,704,704,704</t>
  </si>
  <si>
    <t>0,500,500,500,1000</t>
  </si>
  <si>
    <t>4,5,5,5,5</t>
  </si>
  <si>
    <t>1,1,1,1,1</t>
  </si>
  <si>
    <t>囚天指(1重)</t>
  </si>
  <si>
    <t>801</t>
  </si>
  <si>
    <t>囚天指(2重)</t>
  </si>
  <si>
    <t>囚天指(3重)</t>
  </si>
  <si>
    <t>803</t>
  </si>
  <si>
    <t>囚天指(4重)</t>
  </si>
  <si>
    <t>804</t>
  </si>
  <si>
    <t>囚天指(5重)</t>
  </si>
  <si>
    <t>805</t>
  </si>
  <si>
    <t>囚天指(5重衍生子弹)</t>
  </si>
  <si>
    <t>财神箱(1重)</t>
  </si>
  <si>
    <t>901</t>
  </si>
  <si>
    <t>傀儡人(1重)</t>
  </si>
  <si>
    <t>1001</t>
  </si>
  <si>
    <t>定身咒(1重)</t>
  </si>
  <si>
    <t>1101</t>
  </si>
  <si>
    <t>击退(1重)</t>
  </si>
  <si>
    <t>1201</t>
  </si>
  <si>
    <t>修复(1重）</t>
  </si>
  <si>
    <t>修复(2重）</t>
  </si>
  <si>
    <t>修复(3重）</t>
  </si>
  <si>
    <t>修复(4重）</t>
  </si>
  <si>
    <t>护盾(1重）</t>
  </si>
  <si>
    <t>护盾(2重）</t>
  </si>
  <si>
    <t>护盾(3重）</t>
  </si>
  <si>
    <t>护盾(4重）</t>
  </si>
  <si>
    <t>铜钱(1重）</t>
  </si>
  <si>
    <t>铜钱(2重）</t>
  </si>
  <si>
    <t>铜钱(3重）</t>
  </si>
  <si>
    <t>铜钱(4重）</t>
  </si>
  <si>
    <t>反向(1重）</t>
  </si>
  <si>
    <t>疾行(1重）</t>
  </si>
  <si>
    <t>疾行(2重）</t>
  </si>
  <si>
    <t>疾行(3重）</t>
  </si>
  <si>
    <t>疾行(4重）</t>
  </si>
  <si>
    <t>加速(1重）</t>
  </si>
  <si>
    <t>加速(2重）</t>
  </si>
  <si>
    <t>加速(3重）</t>
  </si>
  <si>
    <t>加速(4重）</t>
  </si>
  <si>
    <t>双击(1重）</t>
  </si>
  <si>
    <t>怪用-基础</t>
  </si>
  <si>
    <t>怪用-红1子弹</t>
  </si>
  <si>
    <t>10002</t>
  </si>
  <si>
    <t>怪用-红1+2+4</t>
  </si>
  <si>
    <t>10002,10002,10002</t>
  </si>
  <si>
    <t>1,2,4</t>
  </si>
  <si>
    <t>25,25,25</t>
  </si>
  <si>
    <t>复活击退</t>
  </si>
  <si>
    <t>10004</t>
  </si>
  <si>
    <t>钟馗技能</t>
  </si>
  <si>
    <t>西洋修士技能</t>
  </si>
  <si>
    <t>西洋修士技能跳1</t>
  </si>
  <si>
    <t>西洋修士技能跳2</t>
  </si>
  <si>
    <t>西洋修士技能跳3</t>
  </si>
  <si>
    <t>西洋修士技能跳4</t>
  </si>
  <si>
    <t>西洋修士技能跳5</t>
  </si>
  <si>
    <t>怪弹幕3+3+3</t>
  </si>
  <si>
    <t>10012,10012,10012</t>
  </si>
  <si>
    <t>0,1000,2000</t>
  </si>
  <si>
    <t>3,3,3</t>
  </si>
  <si>
    <t>2001,2002</t>
  </si>
  <si>
    <t>0,300</t>
  </si>
  <si>
    <t>2,101</t>
  </si>
  <si>
    <t>1,20</t>
  </si>
  <si>
    <t>1,4</t>
  </si>
  <si>
    <t>1,6</t>
  </si>
  <si>
    <t>雷鸣器(5重)</t>
  </si>
  <si>
    <t>2005,2005,2005</t>
  </si>
  <si>
    <t>0,400,400</t>
  </si>
  <si>
    <t>2,2,2</t>
  </si>
  <si>
    <t>2101</t>
  </si>
  <si>
    <t>阴阳球(5重)</t>
  </si>
  <si>
    <t>阴阳球(5重衍生)</t>
  </si>
  <si>
    <t>世界BOSS小怪攻击</t>
  </si>
  <si>
    <t>世界BOSS1级怪A</t>
  </si>
  <si>
    <t>1002</t>
  </si>
  <si>
    <t>世界BOSS1级怪B</t>
  </si>
  <si>
    <t>世界BOSS2级怪A</t>
  </si>
  <si>
    <t>世界BOSS2级怪B</t>
  </si>
  <si>
    <t>世界BOSS3级怪A</t>
  </si>
  <si>
    <t>世界BOSS3级怪B</t>
  </si>
  <si>
    <t>世界BOSS冰封1级</t>
  </si>
  <si>
    <t>19021</t>
  </si>
  <si>
    <t>世界BOSS冰封2级</t>
  </si>
  <si>
    <t>世界BOSS冰封3级</t>
  </si>
  <si>
    <t>世界BOSS冰封4级</t>
  </si>
  <si>
    <t>19022</t>
  </si>
  <si>
    <t>世界BOSS血咒1级</t>
  </si>
  <si>
    <t>世界BOSS血咒2级</t>
  </si>
  <si>
    <t>世界BOSS血咒3级</t>
  </si>
  <si>
    <t>世界BOSS血咒4级</t>
  </si>
  <si>
    <t>世界BOSS连续扫射</t>
  </si>
  <si>
    <t>19043,19043,19043,19043,19043,19043,19043,19043,19043,19043,19043,19043,19043,19043,19043,19043</t>
  </si>
  <si>
    <t>0,200,200,200,200,200,200,200,200,200,200,200,200,200,200,200</t>
  </si>
  <si>
    <t>世界BOSS霰弹</t>
  </si>
  <si>
    <t>19043,19043,19043</t>
  </si>
  <si>
    <t>0,300,200</t>
  </si>
  <si>
    <t>4,101,101</t>
  </si>
  <si>
    <t>1,5,3</t>
  </si>
  <si>
    <t>0,10,5</t>
  </si>
  <si>
    <t>世界BOSS散射</t>
  </si>
  <si>
    <t>19041,19041,19042</t>
  </si>
  <si>
    <t>0,800,1600</t>
  </si>
  <si>
    <t>12,24,10</t>
  </si>
  <si>
    <t>30,15,36</t>
  </si>
  <si>
    <t>世界BOSS4级怪</t>
  </si>
  <si>
    <t>19051</t>
  </si>
  <si>
    <t>19052</t>
  </si>
  <si>
    <t>19053</t>
  </si>
  <si>
    <t>19054</t>
  </si>
  <si>
    <t>19055</t>
  </si>
  <si>
    <t>补天石（1重）</t>
  </si>
  <si>
    <t>补天石（2重）</t>
  </si>
  <si>
    <t>补天石（3重）</t>
  </si>
  <si>
    <t>补天石（4重）</t>
  </si>
  <si>
    <t>补天石（5重）</t>
  </si>
  <si>
    <t>补天石（怪用1）</t>
  </si>
  <si>
    <t>补天石（怪用2）自爆</t>
  </si>
  <si>
    <t>补天石（怪用3）出生</t>
  </si>
  <si>
    <t>2302,2302</t>
  </si>
  <si>
    <t>-2,-2</t>
  </si>
  <si>
    <t>0,0</t>
  </si>
  <si>
    <t>2303,2303,2303</t>
  </si>
  <si>
    <t>-2,-2,-2</t>
  </si>
  <si>
    <t>0,0,0</t>
  </si>
  <si>
    <t>2304,2304,2304,2304</t>
  </si>
  <si>
    <t>-2,-2,-2,-2</t>
  </si>
  <si>
    <t>0,0,0,0</t>
  </si>
  <si>
    <t>冰魄珠(5重)</t>
  </si>
  <si>
    <t>2305,2305,2305,2305,2305</t>
  </si>
  <si>
    <t>0,100,100,100,100</t>
  </si>
  <si>
    <t>-2,-2,-2,-2,-2</t>
  </si>
  <si>
    <t>0,0,0,0,0</t>
  </si>
  <si>
    <t>魔手印（1重）</t>
  </si>
  <si>
    <t>2401</t>
  </si>
  <si>
    <t>魔手印（2重）</t>
  </si>
  <si>
    <t>2402,2402</t>
  </si>
  <si>
    <t>5,5</t>
  </si>
  <si>
    <t>魔手印（3重）</t>
  </si>
  <si>
    <t>2403,2403,2403</t>
  </si>
  <si>
    <t>5,5,5</t>
  </si>
  <si>
    <t>魔手印（4重）</t>
  </si>
  <si>
    <t>2404,2404,2404,2404</t>
  </si>
  <si>
    <t>5,5,5,5</t>
  </si>
  <si>
    <t>魔手印（5重）</t>
  </si>
  <si>
    <t>16</t>
  </si>
  <si>
    <t>纸鹤(5重)</t>
  </si>
  <si>
    <t>乾坤镜(5重)</t>
  </si>
  <si>
    <t>焚天功(1重)怪用</t>
  </si>
  <si>
    <t>焚天功(怪用)5重V3弹幕</t>
  </si>
  <si>
    <t>2702</t>
  </si>
  <si>
    <t>焚天功(怪用)5重V2自爆</t>
  </si>
  <si>
    <t>2704</t>
  </si>
  <si>
    <t>焚天功(5重)怪用</t>
  </si>
  <si>
    <t>焚天功（1重）原始发射包</t>
  </si>
  <si>
    <t>焚天功（5重）原始发射包</t>
  </si>
  <si>
    <t>混沌青莲(5重)</t>
  </si>
  <si>
    <t>雷电术（1重）</t>
  </si>
  <si>
    <t>2901</t>
  </si>
  <si>
    <t>雷电术（2重）</t>
  </si>
  <si>
    <t>2902,2902</t>
  </si>
  <si>
    <t>雷电术（3重）</t>
  </si>
  <si>
    <t>2903,2903,2903</t>
  </si>
  <si>
    <t>雷电术（4重）</t>
  </si>
  <si>
    <t>2904,2904,2904,2904</t>
  </si>
  <si>
    <t>雷电术（5重）</t>
  </si>
  <si>
    <t>2905,2905,2905,2905</t>
  </si>
  <si>
    <t>雷电术（1重）激光闪电</t>
  </si>
  <si>
    <t>2906</t>
  </si>
  <si>
    <t>雷电术（1重）激光闪电2</t>
  </si>
  <si>
    <t>2907</t>
  </si>
  <si>
    <t>雷电术（1重）激光闪电3</t>
  </si>
  <si>
    <t>2908</t>
  </si>
  <si>
    <t>雷电术（2重）激光闪电</t>
  </si>
  <si>
    <t>2909</t>
  </si>
  <si>
    <t>雷电术（2重）激光闪电2</t>
  </si>
  <si>
    <t>2910</t>
  </si>
  <si>
    <t>雷电术（2重）激光闪电3</t>
  </si>
  <si>
    <t>2911</t>
  </si>
  <si>
    <t>雷电术（3重）激光闪电</t>
  </si>
  <si>
    <t>2912</t>
  </si>
  <si>
    <t>雷电术（3重）激光闪电2</t>
  </si>
  <si>
    <t>2913</t>
  </si>
  <si>
    <t>雷电术（3重）激光闪电3</t>
  </si>
  <si>
    <t>2914</t>
  </si>
  <si>
    <t>雷电术（4重）激光闪电</t>
  </si>
  <si>
    <t>2915</t>
  </si>
  <si>
    <t>雷电术（4重）激光闪电2</t>
  </si>
  <si>
    <t>2916</t>
  </si>
  <si>
    <t>雷电术（4重）激光闪电3</t>
  </si>
  <si>
    <t>2917</t>
  </si>
  <si>
    <t>雷电术（5重）激光闪电</t>
  </si>
  <si>
    <t>雷电术（5重）激光闪电2</t>
  </si>
  <si>
    <t>2919</t>
  </si>
  <si>
    <t>雷电术（5重）激光闪电3</t>
  </si>
  <si>
    <t>2920</t>
  </si>
  <si>
    <t>子弹类型</t>
  </si>
  <si>
    <t>子弹外观</t>
  </si>
  <si>
    <t>子弹朝向</t>
  </si>
  <si>
    <t>子弹自身旋转速度</t>
  </si>
  <si>
    <t>宽度</t>
  </si>
  <si>
    <t>子弹环绕半径</t>
  </si>
  <si>
    <t>角度离散</t>
  </si>
  <si>
    <t>子弹速度</t>
  </si>
  <si>
    <t>子弹寿命</t>
  </si>
  <si>
    <t>AOE持续时间</t>
  </si>
  <si>
    <t>AOE命中间隔</t>
  </si>
  <si>
    <t>震动规则</t>
  </si>
  <si>
    <t>标签修正</t>
  </si>
  <si>
    <t>子弹总射程</t>
  </si>
  <si>
    <t>dir</t>
  </si>
  <si>
    <t>round</t>
  </si>
  <si>
    <t>width</t>
  </si>
  <si>
    <t>surroundingRadius</t>
  </si>
  <si>
    <t>damageCorrection</t>
  </si>
  <si>
    <t>discrete</t>
  </si>
  <si>
    <t>bouncesType</t>
  </si>
  <si>
    <t>hitTimes</t>
  </si>
  <si>
    <t>lifeTime</t>
  </si>
  <si>
    <t>hitHurtPer</t>
  </si>
  <si>
    <t>hitCritical1</t>
  </si>
  <si>
    <t>hitCritical2</t>
  </si>
  <si>
    <t>skillId1</t>
  </si>
  <si>
    <t>aoeType</t>
  </si>
  <si>
    <t>aoeRadius</t>
  </si>
  <si>
    <t>aoeHurtPer</t>
  </si>
  <si>
    <t>aoeCritical2</t>
  </si>
  <si>
    <t>aoeCritical1</t>
  </si>
  <si>
    <t>skillId2</t>
  </si>
  <si>
    <t>aoeTime</t>
  </si>
  <si>
    <t>aoeInterval</t>
  </si>
  <si>
    <t>offset</t>
  </si>
  <si>
    <t>vibrate</t>
  </si>
  <si>
    <t>道法箭(1重)</t>
  </si>
  <si>
    <t>道法箭(2重)</t>
  </si>
  <si>
    <t>道法箭(3重)</t>
  </si>
  <si>
    <t>道法箭(4重)</t>
  </si>
  <si>
    <t>道法箭(5重)</t>
  </si>
  <si>
    <t>鬼剑术(1重)</t>
  </si>
  <si>
    <t>鬼剑术(2重)</t>
  </si>
  <si>
    <t>鬼剑术(3重)</t>
  </si>
  <si>
    <t>鬼剑术(4重)</t>
  </si>
  <si>
    <t>鬼剑术(5重)</t>
  </si>
  <si>
    <t>摄魂符(1重)</t>
  </si>
  <si>
    <t>摄魂符(2重)</t>
  </si>
  <si>
    <t>摄魂符(3重)</t>
  </si>
  <si>
    <t>摄魂符(4重)</t>
  </si>
  <si>
    <t>摄魂符(5重)</t>
  </si>
  <si>
    <t>囚天指（5重衍生子弹）</t>
  </si>
  <si>
    <t>怪物隐形子弹</t>
  </si>
  <si>
    <t>怪-红色小球</t>
  </si>
  <si>
    <t>怪-红色菱形</t>
  </si>
  <si>
    <t>普通怪物弹幕</t>
  </si>
  <si>
    <t>3,200,0,2,200,0,1,0,0</t>
  </si>
  <si>
    <t>雷鸣器(1重附加)</t>
  </si>
  <si>
    <t>世界BOSS纸钱封印</t>
  </si>
  <si>
    <t>世界BOSS冰封</t>
  </si>
  <si>
    <t>世界BOSS子弹-红色小球</t>
  </si>
  <si>
    <t>世界BOSS子弹-冰锥</t>
  </si>
  <si>
    <t>世界BOSS子弹3-红色小球</t>
  </si>
  <si>
    <t>世界BOSS4级怪1</t>
  </si>
  <si>
    <t>世界BOSS4级怪2</t>
  </si>
  <si>
    <t>世界BOSS4级怪3</t>
  </si>
  <si>
    <t>世界BOSS4级怪4</t>
  </si>
  <si>
    <t>世界BOSS4级怪5</t>
  </si>
  <si>
    <t>补天石（怪用）</t>
  </si>
  <si>
    <t>冰魄珠（1重）</t>
  </si>
  <si>
    <t>冰魄珠（2重）</t>
  </si>
  <si>
    <t>冰魄珠（3重）</t>
  </si>
  <si>
    <t>冰魄珠（4重）</t>
  </si>
  <si>
    <t>冰魄珠（5重）</t>
  </si>
  <si>
    <t>纸鹤（1重）</t>
  </si>
  <si>
    <t>纸鹤（5重）</t>
  </si>
  <si>
    <t>乾坤镜（1重）</t>
  </si>
  <si>
    <t>乾坤镜（5重）</t>
  </si>
  <si>
    <t>焚天功(怪用)1~4重</t>
  </si>
  <si>
    <t>焚天功(怪用)5重</t>
  </si>
  <si>
    <t>发射</t>
  </si>
  <si>
    <t>发射层级</t>
  </si>
  <si>
    <t>飞行</t>
  </si>
  <si>
    <t>命中和爆炸</t>
  </si>
  <si>
    <t>区域效果</t>
  </si>
  <si>
    <t>发射闪屏</t>
  </si>
  <si>
    <t>命中闪屏</t>
  </si>
  <si>
    <t>发射屏震</t>
  </si>
  <si>
    <t>命中屏震</t>
  </si>
  <si>
    <t>发射SE</t>
  </si>
  <si>
    <t>命中SE</t>
  </si>
  <si>
    <t>命中效果缩放</t>
  </si>
  <si>
    <t>命中效果播放方式</t>
  </si>
  <si>
    <t>区域效果缩放</t>
  </si>
  <si>
    <t>spLaunch</t>
  </si>
  <si>
    <t>spLaunchLv</t>
  </si>
  <si>
    <t>spMain</t>
  </si>
  <si>
    <t>spHit</t>
  </si>
  <si>
    <t>spZone</t>
  </si>
  <si>
    <t>flashL</t>
  </si>
  <si>
    <t>flashH</t>
  </si>
  <si>
    <t>vibrateL</t>
  </si>
  <si>
    <t>vibrateH</t>
  </si>
  <si>
    <t>seLaunch</t>
  </si>
  <si>
    <t>seHit</t>
  </si>
  <si>
    <t>spHitVal</t>
  </si>
  <si>
    <t>hitType</t>
  </si>
  <si>
    <t>spZoneVal</t>
  </si>
  <si>
    <t>bullet_10101</t>
  </si>
  <si>
    <t>hit_10101</t>
  </si>
  <si>
    <t>we1</t>
  </si>
  <si>
    <t>hit</t>
  </si>
  <si>
    <t>bullet_10102</t>
  </si>
  <si>
    <t>bullet_10103</t>
  </si>
  <si>
    <t>bullet_10104</t>
  </si>
  <si>
    <t>hit_10104</t>
  </si>
  <si>
    <t>bullet_10105</t>
  </si>
  <si>
    <t>bullet_10201</t>
  </si>
  <si>
    <t>hit_10201</t>
  </si>
  <si>
    <t>we2</t>
  </si>
  <si>
    <t>bullet_10202</t>
  </si>
  <si>
    <t>bullet_10203</t>
  </si>
  <si>
    <t>bullet_10204</t>
  </si>
  <si>
    <t>hit_10204</t>
  </si>
  <si>
    <t>bullet_99999</t>
  </si>
  <si>
    <t>hit_10205</t>
  </si>
  <si>
    <t>bullet_10301</t>
  </si>
  <si>
    <t>hit_10301</t>
  </si>
  <si>
    <t>we3</t>
  </si>
  <si>
    <t>bullet_10302</t>
  </si>
  <si>
    <t>bullet_10303</t>
  </si>
  <si>
    <t>bullet_10304</t>
  </si>
  <si>
    <t>hit_10304</t>
  </si>
  <si>
    <t>bullet_10305</t>
  </si>
  <si>
    <t>bullet_10401</t>
  </si>
  <si>
    <t>hit_10401</t>
  </si>
  <si>
    <t>we4</t>
  </si>
  <si>
    <t>bullet_10402</t>
  </si>
  <si>
    <t>bullet_10403</t>
  </si>
  <si>
    <t>bullet_10404</t>
  </si>
  <si>
    <t>hit_10404</t>
  </si>
  <si>
    <t>bullet_10405</t>
  </si>
  <si>
    <t>捅妖棍(1重)</t>
  </si>
  <si>
    <t>bullet_10501</t>
  </si>
  <si>
    <t>hit_10501</t>
  </si>
  <si>
    <t>we5</t>
  </si>
  <si>
    <t>捅妖棍(2重)</t>
  </si>
  <si>
    <t>bullet_10502</t>
  </si>
  <si>
    <t>捅妖棍(3重)</t>
  </si>
  <si>
    <t>bullet_10503</t>
  </si>
  <si>
    <t>捅妖棍(4重)</t>
  </si>
  <si>
    <t>bullet_10504</t>
  </si>
  <si>
    <t>hit_10504</t>
  </si>
  <si>
    <t>捅妖棍(5重)</t>
  </si>
  <si>
    <t>bullet_10505</t>
  </si>
  <si>
    <t>bullet_10601</t>
  </si>
  <si>
    <t>hit_10601</t>
  </si>
  <si>
    <t>we6</t>
  </si>
  <si>
    <t>bullet_10602</t>
  </si>
  <si>
    <t>bullet_10603</t>
  </si>
  <si>
    <t>bullet_10604</t>
  </si>
  <si>
    <t>hit_10604</t>
  </si>
  <si>
    <t>bullet_10605</t>
  </si>
  <si>
    <t>bullet_10701</t>
  </si>
  <si>
    <t>hit_10701</t>
  </si>
  <si>
    <t>we7</t>
  </si>
  <si>
    <t>bullet_10702</t>
  </si>
  <si>
    <t>hit_10702</t>
  </si>
  <si>
    <t>bullet_10703</t>
  </si>
  <si>
    <t>hit_10703</t>
  </si>
  <si>
    <t>bullet_10704</t>
  </si>
  <si>
    <t>hit_10704</t>
  </si>
  <si>
    <t>bullet_10705</t>
  </si>
  <si>
    <t>hit_10705</t>
  </si>
  <si>
    <t>bullet_10801</t>
  </si>
  <si>
    <t>we8</t>
  </si>
  <si>
    <t>we9</t>
  </si>
  <si>
    <t>纯不可感知子弹</t>
  </si>
  <si>
    <t>怪物隐形子弹但有受击</t>
  </si>
  <si>
    <t>bullet_90005</t>
  </si>
  <si>
    <t>hit_90005</t>
  </si>
  <si>
    <t>bullet_90006</t>
  </si>
  <si>
    <t>hit_90006</t>
  </si>
  <si>
    <t>bullet_EX4</t>
  </si>
  <si>
    <t>怪-冰锥</t>
  </si>
  <si>
    <t>bullet_19000</t>
  </si>
  <si>
    <t>bullet_10901</t>
  </si>
  <si>
    <t>hit_10901</t>
  </si>
  <si>
    <t>bullet_10905</t>
  </si>
  <si>
    <t>hit_10905</t>
  </si>
  <si>
    <t>bullet_11001</t>
  </si>
  <si>
    <t>hit_11001</t>
  </si>
  <si>
    <t>bullet_11005</t>
  </si>
  <si>
    <t>hit_11005</t>
  </si>
  <si>
    <t>世界BOSS冰弹</t>
  </si>
  <si>
    <t>世界BOSS血弹</t>
  </si>
  <si>
    <t>bullet_19001</t>
  </si>
  <si>
    <t>hit_19001</t>
  </si>
  <si>
    <t>wbskill2</t>
  </si>
  <si>
    <t>世界BOSS召怪占位防报错</t>
  </si>
  <si>
    <t>hit_19002</t>
  </si>
  <si>
    <t>wbskill1</t>
  </si>
  <si>
    <t>世界BOSS玫瑰子弹</t>
  </si>
  <si>
    <t>bullet_19002</t>
  </si>
  <si>
    <t>世界BOSS鬼火子弹</t>
  </si>
  <si>
    <t>bullet_19003</t>
  </si>
  <si>
    <t>世界BOSS纸钱子弹</t>
  </si>
  <si>
    <t>bullet_19004</t>
  </si>
  <si>
    <t>bullet_11201</t>
  </si>
  <si>
    <t>hit_11201</t>
  </si>
  <si>
    <t>bullet_11202</t>
  </si>
  <si>
    <t>hit_11202</t>
  </si>
  <si>
    <t>bullet_11203</t>
  </si>
  <si>
    <t>hit_11203</t>
  </si>
  <si>
    <t>bullet_11204</t>
  </si>
  <si>
    <t>hit_11204</t>
  </si>
  <si>
    <t>bullet_11205</t>
  </si>
  <si>
    <t>hit_11205</t>
  </si>
  <si>
    <t>zone_11205</t>
  </si>
  <si>
    <t>bullet_11301</t>
  </si>
  <si>
    <t>hit_11301</t>
  </si>
  <si>
    <t>bullet_11302</t>
  </si>
  <si>
    <t>hit_11302</t>
  </si>
  <si>
    <t>bullet_11303</t>
  </si>
  <si>
    <t>hit_11303</t>
  </si>
  <si>
    <t>bullet_11304</t>
  </si>
  <si>
    <t>hit_11304</t>
  </si>
  <si>
    <t>bullet_11305</t>
  </si>
  <si>
    <t>hit_11305</t>
  </si>
  <si>
    <t>bullet_2901</t>
  </si>
  <si>
    <t>hit_2901</t>
  </si>
  <si>
    <t>hit_2902</t>
  </si>
  <si>
    <t>hit_2903</t>
  </si>
  <si>
    <t>hit_2904</t>
  </si>
  <si>
    <t>hit_2905</t>
  </si>
  <si>
    <t>bullet_2906</t>
  </si>
  <si>
    <t>hit_2906</t>
  </si>
  <si>
    <t>bullet_2907</t>
  </si>
  <si>
    <t>hit_2907</t>
  </si>
  <si>
    <t>bullet_2908</t>
  </si>
  <si>
    <t>hit_2908</t>
  </si>
  <si>
    <t>bullet_2909</t>
  </si>
  <si>
    <t>hit_2909</t>
  </si>
  <si>
    <t>bullet_2910</t>
  </si>
  <si>
    <t>hit_2910</t>
  </si>
  <si>
    <t>强化3选1</t>
  </si>
  <si>
    <t>BUFF目标</t>
  </si>
  <si>
    <t>BUFF</t>
  </si>
  <si>
    <t>技能动画</t>
  </si>
  <si>
    <t>动画起点</t>
  </si>
  <si>
    <t>获得铜钱</t>
  </si>
  <si>
    <t>召唤配置</t>
  </si>
  <si>
    <t>powUp</t>
  </si>
  <si>
    <t>animationStart</t>
  </si>
  <si>
    <t>return</t>
  </si>
  <si>
    <t>click</t>
  </si>
  <si>
    <t>fakeHero</t>
  </si>
  <si>
    <t>summon</t>
  </si>
  <si>
    <t>eSkillE_801</t>
  </si>
  <si>
    <t>eSkillE_802</t>
  </si>
  <si>
    <t>eSkillE_803</t>
  </si>
  <si>
    <t>eSkillE_804</t>
  </si>
  <si>
    <t>eSkillE_805</t>
  </si>
  <si>
    <t>eSkillE_1201</t>
  </si>
  <si>
    <t>修复(1重)</t>
  </si>
  <si>
    <t>eSkillE_1301</t>
  </si>
  <si>
    <t>修复(2重)</t>
  </si>
  <si>
    <t>修复(3重)</t>
  </si>
  <si>
    <t>修复(4重)</t>
  </si>
  <si>
    <t>护盾(1重)</t>
  </si>
  <si>
    <t>eSkillE_1401</t>
  </si>
  <si>
    <t>护盾(2重)</t>
  </si>
  <si>
    <t>护盾(3重)</t>
  </si>
  <si>
    <t>护盾(4重)</t>
  </si>
  <si>
    <t>疾行(1重)</t>
  </si>
  <si>
    <t>疾行(2重)</t>
  </si>
  <si>
    <t>疾行(3重)</t>
  </si>
  <si>
    <t>疾行(4重)</t>
  </si>
  <si>
    <t>加速(1重)</t>
  </si>
  <si>
    <t>加速(2重)</t>
  </si>
  <si>
    <t>加速(3重)</t>
  </si>
  <si>
    <t>加速(4重)</t>
  </si>
  <si>
    <t>双击(1重)</t>
  </si>
  <si>
    <t>1,200,400,1,2201</t>
  </si>
  <si>
    <t>1,200,400,1,2202</t>
  </si>
  <si>
    <t>1,200,400,1,2203</t>
  </si>
  <si>
    <t>1,200,400,1,2204</t>
  </si>
  <si>
    <t>1,200,400,1,2205</t>
  </si>
  <si>
    <t>焚天功(1~4重)</t>
  </si>
  <si>
    <t>1,200,400,1,2701</t>
  </si>
  <si>
    <t>焚天功(5重)</t>
  </si>
  <si>
    <t>1,200,400,1,2705</t>
  </si>
  <si>
    <t>怪物波次</t>
  </si>
  <si>
    <t>waveId</t>
  </si>
  <si>
    <t>201击退</t>
  </si>
  <si>
    <t>202击退</t>
  </si>
  <si>
    <t>505击退</t>
  </si>
  <si>
    <t>601DOT</t>
  </si>
  <si>
    <t>601DOT+</t>
  </si>
  <si>
    <t>801眩晕</t>
  </si>
  <si>
    <t>囚天指（5重）</t>
  </si>
  <si>
    <t>伤害1%HP</t>
  </si>
  <si>
    <t>世界BOSS纸钱</t>
  </si>
  <si>
    <t>世界BOSS中毒1级</t>
  </si>
  <si>
    <t>世界BOSS中毒2级</t>
  </si>
  <si>
    <t>世界BOSS中毒3级</t>
  </si>
  <si>
    <t>世界BOSS中毒4级</t>
  </si>
  <si>
    <t>补天石嘲讽</t>
  </si>
  <si>
    <t>补天石（5重）眩晕</t>
  </si>
  <si>
    <t>冰魄珠迟缓</t>
  </si>
  <si>
    <t>冰魄珠冰冻</t>
  </si>
  <si>
    <t>雷电术（1重）激光</t>
  </si>
  <si>
    <t>衍2</t>
  </si>
  <si>
    <t>衍3</t>
  </si>
  <si>
    <t>雷电术（2重）激光</t>
  </si>
  <si>
    <t>雷电术（3重）激光</t>
  </si>
  <si>
    <t>雷电术（4重）激光</t>
  </si>
  <si>
    <t>雷电术（5重）激光</t>
  </si>
  <si>
    <t>buff组ID</t>
  </si>
  <si>
    <t>覆盖规则</t>
  </si>
  <si>
    <t>叠加上限</t>
  </si>
  <si>
    <t>间隔伤害1</t>
  </si>
  <si>
    <t>间隔伤害2</t>
  </si>
  <si>
    <t>间隔伤害3</t>
  </si>
  <si>
    <t>间隔伤害方式</t>
  </si>
  <si>
    <t>间隔时间</t>
  </si>
  <si>
    <t>移动速度</t>
  </si>
  <si>
    <t>禁止移动</t>
  </si>
  <si>
    <t>防御系数</t>
  </si>
  <si>
    <t>击退距离</t>
  </si>
  <si>
    <t>吸引距离</t>
  </si>
  <si>
    <t>禁止攻击</t>
  </si>
  <si>
    <t>画面表现</t>
  </si>
  <si>
    <t>目标变色</t>
  </si>
  <si>
    <t>表现方式</t>
  </si>
  <si>
    <t>按百分比增加攻击</t>
  </si>
  <si>
    <t>按百分比修改攻击间隔</t>
  </si>
  <si>
    <t>提高追加伤害</t>
  </si>
  <si>
    <t>提高命中暴击概率</t>
  </si>
  <si>
    <t>提高命中暴击伤害</t>
  </si>
  <si>
    <t>提高AOE暴击概率</t>
  </si>
  <si>
    <t>提高AOE暴击伤害</t>
  </si>
  <si>
    <t>能否对英雄生效</t>
  </si>
  <si>
    <t>亡语BUFF</t>
  </si>
  <si>
    <t>恢复HP</t>
  </si>
  <si>
    <t>恢复SP</t>
  </si>
  <si>
    <t>TIPS</t>
  </si>
  <si>
    <t>是眩晕</t>
  </si>
  <si>
    <t>停止动画</t>
  </si>
  <si>
    <t>格子状态</t>
  </si>
  <si>
    <t>格子附加状态</t>
  </si>
  <si>
    <t>嘲讽</t>
  </si>
  <si>
    <t>击杀回血</t>
  </si>
  <si>
    <t>rate</t>
  </si>
  <si>
    <t>durationType</t>
  </si>
  <si>
    <t>duration</t>
  </si>
  <si>
    <t>buffGroup</t>
  </si>
  <si>
    <t>overlayType</t>
  </si>
  <si>
    <t>stacking</t>
  </si>
  <si>
    <t>dot</t>
  </si>
  <si>
    <t>dot2</t>
  </si>
  <si>
    <t>dot3</t>
  </si>
  <si>
    <t>dotType</t>
  </si>
  <si>
    <t>dotTime</t>
  </si>
  <si>
    <t>cold</t>
  </si>
  <si>
    <t>move</t>
  </si>
  <si>
    <t>reMove</t>
  </si>
  <si>
    <t>silent</t>
  </si>
  <si>
    <t>visual</t>
  </si>
  <si>
    <t>medium</t>
  </si>
  <si>
    <t>intervalPer</t>
  </si>
  <si>
    <t>hero</t>
  </si>
  <si>
    <t>addBuff</t>
  </si>
  <si>
    <t>hpRes</t>
  </si>
  <si>
    <t>spRes</t>
  </si>
  <si>
    <t>tips</t>
  </si>
  <si>
    <t>dizz</t>
  </si>
  <si>
    <t>stop</t>
  </si>
  <si>
    <t>cell</t>
  </si>
  <si>
    <t>cellGit</t>
  </si>
  <si>
    <t>ridicule</t>
  </si>
  <si>
    <t>killResHp</t>
  </si>
  <si>
    <t>必须有的空BUFF</t>
  </si>
  <si>
    <t>免疫击退和反击退</t>
  </si>
  <si>
    <t>201击退+</t>
  </si>
  <si>
    <t>眩晕免疫</t>
  </si>
  <si>
    <t>buffE_801</t>
  </si>
  <si>
    <t>802眩晕</t>
  </si>
  <si>
    <t>803眩晕</t>
  </si>
  <si>
    <t>804眩晕</t>
  </si>
  <si>
    <t>buffE_1101</t>
  </si>
  <si>
    <t>复活专用击退</t>
  </si>
  <si>
    <t>0,10,0</t>
  </si>
  <si>
    <t>0,20,0</t>
  </si>
  <si>
    <t>0,30,0</t>
  </si>
  <si>
    <t>0,40,0</t>
  </si>
  <si>
    <t>1,1,0</t>
  </si>
  <si>
    <t>1,2,0</t>
  </si>
  <si>
    <t>1,3,0</t>
  </si>
  <si>
    <t>1,4,0</t>
  </si>
  <si>
    <t>武器技能扩展通用-爆伤20%</t>
  </si>
  <si>
    <t>武器技能扩展通用-爆伤50%</t>
  </si>
  <si>
    <t>武器技能扩展通用-爆率30%</t>
  </si>
  <si>
    <t>1,3</t>
  </si>
  <si>
    <t>类型4怪的减速BUFF</t>
  </si>
  <si>
    <t>类型1怪的冲锋BUFF</t>
  </si>
  <si>
    <t>世界BOSS纸钱封印格子</t>
  </si>
  <si>
    <t>buffE_19010</t>
  </si>
  <si>
    <t>世界BOSS冰冻格子</t>
  </si>
  <si>
    <t>buffE_19000</t>
  </si>
  <si>
    <t>世界BOSS中毒-格子血手印1级</t>
  </si>
  <si>
    <t>buffE_19001</t>
  </si>
  <si>
    <t>世界BOSS中毒-格子血手印2级</t>
  </si>
  <si>
    <t>buffE_19002</t>
  </si>
  <si>
    <t>世界BOSS中毒-格子血手印3级</t>
  </si>
  <si>
    <t>buffE_19003</t>
  </si>
  <si>
    <t>世界BOSS中毒-格子血手印4级</t>
  </si>
  <si>
    <t>buffE_19004</t>
  </si>
  <si>
    <t>世界BOSS中毒-穿盾扣血1级</t>
  </si>
  <si>
    <t>[17,18]</t>
  </si>
  <si>
    <t>世界BOSS中毒-穿盾扣血2级</t>
  </si>
  <si>
    <t>[14,15]</t>
  </si>
  <si>
    <t>buffE_19012</t>
  </si>
  <si>
    <t>世界BOSS中毒-穿盾扣血3级</t>
  </si>
  <si>
    <t>[11,12]</t>
  </si>
  <si>
    <t>buffE_19011</t>
  </si>
  <si>
    <t>世界BOSS中毒-穿盾扣血4级</t>
  </si>
  <si>
    <t>[15,16]</t>
  </si>
  <si>
    <t>免疫嘲讽</t>
  </si>
  <si>
    <t>免疫冰冻和迟缓</t>
  </si>
  <si>
    <t>buffE_2301</t>
  </si>
  <si>
    <t>buffE_2305</t>
  </si>
  <si>
    <t>冰魄珠冰冻+</t>
  </si>
  <si>
    <t>大类</t>
  </si>
  <si>
    <t>定义</t>
  </si>
  <si>
    <t>10-小怪-僵尸</t>
  </si>
  <si>
    <t>3,3,3,3,3,3,3,3,3,3</t>
  </si>
  <si>
    <t>6,6,6,6,6,6,6,6,6,6</t>
  </si>
  <si>
    <t>700,700,700,700,700,700,700,700,700,700</t>
  </si>
  <si>
    <t>0,600,1200,1800,2400,3000,3600,4200,4800,5400</t>
  </si>
  <si>
    <t>波次ID</t>
  </si>
  <si>
    <t>刷新位置</t>
  </si>
  <si>
    <t>对齐方式</t>
  </si>
  <si>
    <t>出怪时间</t>
  </si>
  <si>
    <t>HP乘数</t>
  </si>
  <si>
    <t>数量上限</t>
  </si>
  <si>
    <t>恢复刷怪</t>
  </si>
  <si>
    <t>13-小怪-僵尸</t>
  </si>
  <si>
    <t>3,3,3,3,3,3,3,4,4,4,4,4,4</t>
  </si>
  <si>
    <t>6,6,6,6,6,6,6,6,6,6,6,6,6</t>
  </si>
  <si>
    <t>700,700,700,700,700,700,700,700,700,700,700,700,700</t>
  </si>
  <si>
    <t>0,600,1200,1800,2400,3000,3600,4200,4800,5400,6000,6600,7200</t>
  </si>
  <si>
    <t>1,1,1,1,1,1,1,1,1,1,1,1,1</t>
  </si>
  <si>
    <t>monsterID</t>
  </si>
  <si>
    <t>loc1</t>
  </si>
  <si>
    <t>loc2</t>
  </si>
  <si>
    <t>loc3</t>
  </si>
  <si>
    <t>limit1</t>
  </si>
  <si>
    <t>limit2</t>
  </si>
  <si>
    <t>14-小怪-僵尸</t>
  </si>
  <si>
    <t>3,3,3,3,3,3,3,4,4,4,4,4,4,4</t>
  </si>
  <si>
    <t>6,6,6,6,6,6,6,6,6,6,6,6,6,6</t>
  </si>
  <si>
    <t>700,700,700,700,700,700,700,700,700,700,700,700,700,700</t>
  </si>
  <si>
    <t>0,600,1200,1800,2400,3000,3600,4200,4800,5400,6000,6600,7200,7800</t>
  </si>
  <si>
    <t>1,1,1,1,1,1,1,1,1,1,1,1,1,1</t>
  </si>
  <si>
    <t>22-小怪-僵尸</t>
  </si>
  <si>
    <t>3,3,3,3,3,3,3,4,4,4,4,4,4,4,3,3,3,3,3,3,3,3</t>
  </si>
  <si>
    <t>6,6,6,6,6,6,6,6,6,6,6,6,6,6,6,6,6,6,6,6,6,6</t>
  </si>
  <si>
    <t>700,700,700,700,700,700,700,700,700,700,700,700,700,700,700,700,700,700,700,700,700,700</t>
  </si>
  <si>
    <t>0,600,1200,1800,2400,3000,3600,4200,4800,5400,6000,6600,7200,7800,8400,9000,9600,10200,10800,11400,12000,12600</t>
  </si>
  <si>
    <t>1,1,1,1,1,1,1,1,1,1,1,1,1,1,1,1,1,1,1,1,1,1</t>
  </si>
  <si>
    <t>0,0,0,0,3,3,3,3,0,0,0,0,3,3,3,3,0,0,0,0,3,3,3,3,0,0,0,0,3,3,3,3,0,0,0,0,3,3,3,3,0,0,0,0,3,3,3,3,0,0,0,0,3,3,3,3,0,0,0,0,3,3,3,3,0,0,0,0,3,3,3,3,0,0,0,0,3,3,3</t>
  </si>
  <si>
    <t>3,3,3,3,3,3,3,3,3,3,3,3,3,3,3,3,3,3,3,3,3,3,3,3,3,3,3,3,3,3,3,3,3,3,3,3,3,3,3,3,3,3,3,3,3,3,3,3,3,3,3,3,3,3,3,3,3,3,3,3,3,3,3,3,3,3,3,3,3,3,3,3,3,3,3,3,3,3,3</t>
  </si>
  <si>
    <t>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31600,32000,32400,32800,33200,33600,34000,34400,34800,35200,35600,36000,36400,36800,37200,37600,38000,38400,38800,39200,39600,40000,40400,40800,41200,41600,42000,42400,42800,43200,43600,44000,44400,44800,45200,45600,46000,46400,46800,47200,47600,48000,48400,48800,49200,49600,50000,50400,50800,51200,51600,52000,52400,52800,53200,53600,54000,54400,54800,55200,55600,56000,56400,56800,57200,57600,58000,58400,58800,59200,59600,60000,60400,60800,61200,61600,62000,62400,62800,63200,63600,64000,64400,64800,65200,65600,66000,66400,66800,67200,67600,68000,68400,68800,69200,69600,70000,70400,70800,71200,71600</t>
  </si>
  <si>
    <t>3,3,3,3,3,3,2,2,2,2</t>
  </si>
  <si>
    <t>33-小怪-僵尸</t>
  </si>
  <si>
    <t>3,3,3,3,3,3,3,4,4,4,4,4,4,4,3,3,3,3,3,3,3,3,5,5,5,5,5,5,5,5,5,5,5</t>
  </si>
  <si>
    <t>6,6,6,6,6,6,6,6,6,6,6,6,6,6,6,6,6,6,6,6,6,6,6,6,6,6,6,6,6,6,6,6,6</t>
  </si>
  <si>
    <t>700,700,700,700,700,700,700,700,700,700,700,700,700,700,700,700,700,700,700,700,700,700,700,700,700,700,700,700,700,700,700,700,700</t>
  </si>
  <si>
    <t>0,600,1200,1800,2400,3000,3600,4200,4800,5400,6000,6600,7200,7800,8400,9000,9600,10200,10800,11400,12000,12600,13200,13800,14400,15000,15600,16200,16800,17400,18000,18600,19200</t>
  </si>
  <si>
    <t>1,1,1,1,1,1,1,1,1,1,1,1,1,1,1,1,1,1,1,1,1,1,1,1,1,1,1,1,1,1,1,1,1</t>
  </si>
  <si>
    <t>13-小怪-鬼火绿</t>
  </si>
  <si>
    <t>2,2,2,2,2,2,1,1,1,1,1,1,1</t>
  </si>
  <si>
    <t>14-小怪-女鬼</t>
  </si>
  <si>
    <t>11,11,11,11,2,2,2,2,2,1,1,1,1,1</t>
  </si>
  <si>
    <t>40-小怪-僵尸</t>
  </si>
  <si>
    <t>3,3,3,3,3,3,3,4,4,4,4,4,4,4,3,3,3,3,3,3,3,3,5,5,5,5,5,5,5,5,5,3,3,3,3,3,3,3,3,3</t>
  </si>
  <si>
    <t>6,6,6,6,6,6,6,6,6,6,6,6,6,6,6,6,6,6,6,6,6,6,6,6,6,6,6,6,6,6,6,6,6,6,6,6,6,6,6,6</t>
  </si>
  <si>
    <t>700,700,700,700,700,700,700,700,700,700,700,700,700,700,700,700,700,700,700,700,700,700,700,700,700,700,700,700,700,700,700,700,700,700,700,700,700,700,700,700</t>
  </si>
  <si>
    <t>0,600,1200,1800,2400,3000,3600,4200,4800,5400,6000,6600,7200,7800,8400,9000,9600,10200,10800,11400,12000,12600,13200,13800,14400,15000,15600,16200,16800,17400,18000,18600,19200,19800,20400,21000,21600,22200,22800,23400</t>
  </si>
  <si>
    <t>1,1,1,1,1,1,1,1,1,1,1,1,1,1,1,1,1,1,1,1,1,1,1,1,1,1,1,1,1,1,1,1,1,1,1,1,1,1,1,1</t>
  </si>
  <si>
    <t>22-小怪-女鬼</t>
  </si>
  <si>
    <t>11,11,11,2,2,2,2,1,1,1,1,3,3,3,3,3,3,3,3,3,3,3</t>
  </si>
  <si>
    <t>3,3,3,3,3,3,3,4,4,4,4,4,4,4,3,3,3,3,3,3,3,3,3,3,1002,2,2,2,2,2,2,2,2,2,2,2,2,2,2,2</t>
  </si>
  <si>
    <t>80-BOSS-鬼火绿</t>
  </si>
  <si>
    <t>2,2,2,2,2,2,2,2,2,2,2,2,2,2,2,2,2,2,2,2,3,3,3,3,3,3,3,3,3,3,3,3,3,3,3,3,3,3,3,1022,3,3,3,3,3,3,3,3,3,3,3,3,3,3,3,3,3,3,3,3,11,11,11,11,11,11,11,11,11,11,11,11,11,11,11,11,11,11,11,11</t>
  </si>
  <si>
    <t>6,6,6,6,6,6,6,6,6,6,6,6,6,6,6,6,6,6,6,6,6,6,6,6,6,6,6,6,6,6,6,6,6,6,6,6,6,6,6,6,6,6,6,6,6,6,6,6,6,6,6,6,6,6,6,6,6,6,6,6,6,6,6,6,6,6,6,6,6,6,6,6,6,6,6,6,6,6,6,6</t>
  </si>
  <si>
    <t>700,700,700,700,700,700,700,700,700,700,700,700,700,700,700,700,700,700,700,700,700,700,700,700,700,700,700,700,700,700,700,700,700,700,700,700,700,700,700,700,700,700,700,700,700,700,700,700,700,700,700,700,700,700,700,700,700,700,700,700,700,700,700,700,700,700,700,700,700,700,700,700,700,700,700,700,700,700,700,700</t>
  </si>
  <si>
    <t>1,1,1,1,1,1,1,1,1,1,1,1,1,1,1,1,1,1,1,1,1,1,1,1,1,1,1,1,1,1,1,1,1,1,1,1,1,1,1,1,1,1,1,1,1,1,1,1,1,1,1,1,1,1,1,1,1,1,1,1,1,1,1,1,1,1,1,1,1,1,1,1,1,1,1,1,1,1,1,1</t>
  </si>
  <si>
    <t>57-小怪-木乃伊</t>
  </si>
  <si>
    <t>7,7,7,7,7,7,4,4,4,4,4,4,4,4,7,7,7,7,7,7,7,7,7,7,7,4,4,4,4,4,4,4,4,4,4,4,4,4,4,7,7,7,7,7,7,4,4,4,4,4,4,4,4,4,4,4,4</t>
  </si>
  <si>
    <t>6,6,6,6,6,6,6,6,6,6,6,6,6,6,6,6,6,6,6,6,6,6,6,6,6,6,6,6,6,6,6,6,6,6,6,6,6,6,6,6,6,6,6,6,6,6,6,6,6,6,6,6,6,6,6,6,6</t>
  </si>
  <si>
    <t>700,700,700,700,700,700,700,700,700,700,700,700,700,700,700,700,700,700,700,700,700,700,700,700,700,700,700,700,700,700,700,700,700,700,700,700,700,700,700,700,700,700,700,700,700,700,700,700,700,700,700,700,700,700,700,700,700</t>
  </si>
  <si>
    <t>0,600,1200,1800,2400,3000,3600,4200,4800,5400,6000,6600,7200,7800,8400,9000,9600,10200,10800,11400,12000,12600,13200,13800,14400,15000,15600,16200,16800,17400,18000,18600,19200,19800,20400,21000,21600,22200,22800,23400,24000,24600,25200,25800,26400,27000,27600,28200,28800,29400,30000,30600,31200,31800,32400,33000,33600</t>
  </si>
  <si>
    <t>1,1,1,1,1,1,1,1,1,1,1,1,1,1,1,1,1,1,1,1,1,1,1,1,1,1,1,1,1,1,1,1,1,1,1,1,1,1,1,1,1,1,1,1,1,1,1,1,1,1,1,1,1,1,1,1,1</t>
  </si>
  <si>
    <t>10-小怪-幽灵紫</t>
  </si>
  <si>
    <t>16,16,16,16,16,10006,16,16,16,16</t>
  </si>
  <si>
    <t>0,0,0,3,3,10032,3,3,0,0,0,0,3,3,3,3,0,0,0,0,3,3,3,3,0,0,0,0,3,3,3,3,0,0,0,0,3,3,3,3,0,0,0,0,3,3,3,3,0,0,0,0,3,3,3,3,0,0,0,0,3,3,3,3,0,0,0,0,3,3,3,3,0,0,0,0,3,3,3</t>
  </si>
  <si>
    <t>57-BOSS-木乃伊</t>
  </si>
  <si>
    <t>7,7,7,7,7,7,3,3,3,3,3,3,3,3,7,7,7,7,7,7,7,7,7,7,7,3,3,3,3,3,3,3,3,3,3,3,3,3,1003,7,7,7,7,7,7,3,3,3,3,3,3,3,3,3,3,3,3</t>
  </si>
  <si>
    <t>10-小怪-女鬼</t>
  </si>
  <si>
    <t>11,11,11,12,12,12,12,12,12,12</t>
  </si>
  <si>
    <t>13-小怪-幽灵紫</t>
  </si>
  <si>
    <t>16,16,16,16,16,16,16,16,16,16,11,11,11</t>
  </si>
  <si>
    <t>14-小怪-爪子蓝</t>
  </si>
  <si>
    <t>12,12,12,12,12,12,12,12,11,11,11,7,7,7</t>
  </si>
  <si>
    <t>12,12,12,12,12,12,12,12,11,11,11,11,11,11,16,16,16,16,16,16,16,16</t>
  </si>
  <si>
    <t>10021,10022,10023,10024,10021,10022,10023,10024,6,6,6,6,6,6,6,6,6,6,6,6,6,6</t>
  </si>
  <si>
    <t>0,0,0,0,0,0,0,0,700,700,700,700,700,700,700,700,700,700,700,700,700,700</t>
  </si>
  <si>
    <t>2,3,2,3,2,3,2,3,1,1,1,1,1,1,1,1,1,1,1,1,1,1</t>
  </si>
  <si>
    <t>22-小怪-木乃伊</t>
  </si>
  <si>
    <t>7,7,7,7,7,11,11,11,11,11,16,16,16,16,16,16,16,16,16,16,16,16</t>
  </si>
  <si>
    <t>33-小怪-幽灵紫</t>
  </si>
  <si>
    <t>16,16,16,16,16,16,16,16,16,16,12,12,12,12,12,12,12,12,12,12,16,16,16,16,12,12,12,12,11,11,11,11,11</t>
  </si>
  <si>
    <t>33-BOSS-女鬼</t>
  </si>
  <si>
    <t>11,11,11,11,11,11,11,11,7,7,7,7,7,7,7,7,7,1005,12,12,12,12,12,12,12,12,12,12,12,12,12,12,12</t>
  </si>
  <si>
    <t>10-小怪-蓝衣女鬼</t>
  </si>
  <si>
    <t>22,22,22,22,22,22,22,22,22,22</t>
  </si>
  <si>
    <t>10-小怪-鬼火蓝</t>
  </si>
  <si>
    <t>6,6,6,6,6,1,1,1,1,1</t>
  </si>
  <si>
    <t>出怪间隔</t>
  </si>
  <si>
    <t>13-小怪-鬼火蓝</t>
  </si>
  <si>
    <t>6,6,6,6,6,6,5,5,5,5,5,5,5</t>
  </si>
  <si>
    <t>14-小怪-蓝衣女鬼</t>
  </si>
  <si>
    <t>22,22,22,22,22,22,22,22,22,22,1,1,1,1</t>
  </si>
  <si>
    <t>22-小怪-丧尸狗</t>
  </si>
  <si>
    <t>1,1,1,1,1,1,1,1,5,5,5,5,5,5,5,6,6,6,6,6,6,6</t>
  </si>
  <si>
    <t>22-小怪-蓝衣女鬼</t>
  </si>
  <si>
    <t>22,22,22,22,22,22,22,22,22,22,22,5,5,5,5,5,6,6,6,6,6,6</t>
  </si>
  <si>
    <t>33-小怪-蓝衣女鬼</t>
  </si>
  <si>
    <t>22,22,22,22,22,22,22,22,22,22,22,22,22,22,22,22,22,22,6,6,6,6,6,6,6,1,1,1,1,1,1,1,1</t>
  </si>
  <si>
    <t>怪物性质</t>
  </si>
  <si>
    <t>22,22,22,22,22,22,22,22,22,22,22,22,22,22,22,22,22,22,6,6,6,6,6,6,6,5,5,5,5,5,5,5,5</t>
  </si>
  <si>
    <t>输出</t>
  </si>
  <si>
    <t>40-小怪-蓝衣女鬼</t>
  </si>
  <si>
    <t>22,22,22,22,22,22,22,22,22,22,22,22,22,22,22,22,22,22,22,22,6,6,6,6,6,6,6,6,6,6,1,1,1,1,1,1,1,1,1,1</t>
  </si>
  <si>
    <t>怪物名字</t>
  </si>
  <si>
    <t>修改位置</t>
  </si>
  <si>
    <t>时间修正</t>
  </si>
  <si>
    <t>HP修正</t>
  </si>
  <si>
    <t>默认刷新位置</t>
  </si>
  <si>
    <t>实际刷新位置</t>
  </si>
  <si>
    <t>计数</t>
  </si>
  <si>
    <t>BOSS判断</t>
  </si>
  <si>
    <t>40-BOSS-红女鬼</t>
  </si>
  <si>
    <t>5,5,5,5,5,5,5,5,5,5,5,5,5,5,1,1,1,1,1,1,1,1,1020,1,1,1,1,1,6,6,6,6,6,6,6,6,6,6,6,6</t>
  </si>
  <si>
    <t>10-小怪-幽灵橙</t>
  </si>
  <si>
    <t>17,17,17,17,17,17,17,17,17,17</t>
  </si>
  <si>
    <t>3,3,3,3,3,3,14,14,14,14</t>
  </si>
  <si>
    <t>15-小怪-幽灵橙</t>
  </si>
  <si>
    <t>17,17,17,17,17,17,17,17,17,17,2,2,2,2,2</t>
  </si>
  <si>
    <t>6,6,6,6,6,6,6,6,6,6,6,6,6,6,6</t>
  </si>
  <si>
    <t>700,700,700,700,700,700,700,700,700,700,700,700,700,700,700</t>
  </si>
  <si>
    <t>1,1,1,1,1,1,1,1,1,1,1,1,1,1,1</t>
  </si>
  <si>
    <t>17,17,17,17,17,17,3,3,3,3,3,3,14,14,14</t>
  </si>
  <si>
    <t>25-小怪-僵尸</t>
  </si>
  <si>
    <t>3,3,3,3,3,3,3,3,3,3,3,3,3,3,3,2,2,2,2,2,14,14,14,14,14</t>
  </si>
  <si>
    <t>6,6,6,6,6,6,6,6,6,6,6,6,6,6,6,6,6,6,6,6,6,6,6,6,6</t>
  </si>
  <si>
    <t>700,700,700,700,700,700,700,700,700,700,700,700,700,700,700,700,700,700,700,700,700,700,700,700,700</t>
  </si>
  <si>
    <t>1,1,1,1,1,1,1,1,1,1,1,1,1,1,1,1,1,1,1,1,1,1,1,1,1</t>
  </si>
  <si>
    <t>25-小怪-幽灵橙</t>
  </si>
  <si>
    <t>17,17,17,17,17,17,17,17,17,17,3,3,3,3,3,3,3,3,3,3,2,2,2,2,2</t>
  </si>
  <si>
    <t>36-小怪-幽灵橙</t>
  </si>
  <si>
    <t>17,17,17,17,17,17,17,17,17,17,17,17,17,17,17,17,17,17,17,17,2,2,2,2,2,2,2,2,14,14,14,14,14,14,14,14</t>
  </si>
  <si>
    <t>6,6,6,6,6,6,6,6,6,6,6,6,6,6,6,6,6,6,6,6,6,6,6,6,6,6,6,6,6,6,6,6,6,6,6,6</t>
  </si>
  <si>
    <t>700,700,700,700,700,700,700,700,700,700,700,700,700,700,700,700,700,700,700,700,700,700,700,700,700,700,700,700,700,700,700,700,700,700,700,700</t>
  </si>
  <si>
    <t>1,1,1,1,1,1,1,1,1,1,1,1,1,1,1,1,1,1,1,1,1,1,1,1,1,1,1,1,1,1,1,1,1,1,1,1</t>
  </si>
  <si>
    <t>17,17,17,17,17,17,17,17,17,17,17,17,17,17,3,3,3,3,3,3,3,3,3,3,3,3,3,3,3,3,14,14,14,14,14,14</t>
  </si>
  <si>
    <t>44-小怪-僵尸</t>
  </si>
  <si>
    <t>3,3,3,3,3,3,3,3,3,3,3,3,3,3,3,3,3,3,3,3,3,3,2,2,2,2,2,2,2,2,2,2,2,14,14,14,14,14,14,14,14,14,14,14</t>
  </si>
  <si>
    <t>6,6,6,6,6,6,6,6,6,6,6,6,6,6,6,6,6,6,6,6,6,6,6,6,6,6,6,6,6,6,6,6,6,6,6,6,6,6,6,6,6,6,6,6</t>
  </si>
  <si>
    <t>700,700,700,700,700,700,700,700,700,700,700,700,700,700,700,700,700,700,700,700,700,700,700,700,700,700,700,700,700,700,700,700,700,700,700,700,700,700,700,700,700,700,700,700</t>
  </si>
  <si>
    <t>1,1,1,1,1,1,1,1,1,1,1,1,1,1,1,1,1,1,1,1,1,1,1,1,1,1,1,1,1,1,1,1,1,1,1,1,1,1,1,1,1,1,1,1</t>
  </si>
  <si>
    <t>3,3,3,3,3,3,3,3,3,3,3,3,3,3,3,17,17,17,17,17,17,17,17,17,17,17,17,17,17,17,3,3,3,3,2,2,2,2,2,2,2,2,2,2</t>
  </si>
  <si>
    <t>64-小怪-僵尸</t>
  </si>
  <si>
    <t>3,3,3,3,3,3,3,3,3,3,3,3,3,3,3,3,3,3,3,3,3,17,17,17,17,17,17,17,17,17,17,17,17,17,17,17,17,17,17,17,17,17,17,17,17,14,14,14,14,14,14,14,14,14,14,14,14,14,14,14,14,14,14,14</t>
  </si>
  <si>
    <t>6,6,6,6,6,6,6,6,6,6,6,6,6,6,6,6,6,6,6,6,6,6,6,6,6,6,6,6,6,6,6,6,6,6,6,6,6,6,6,6,6,6,6,6,6,6,6,6,6,6,6,6,6,6,6,6,6,6,6,6,6,6,6,6</t>
  </si>
  <si>
    <t>700,700,700,700,700,700,700,700,700,700,700,700,700,700,700,700,700,700,700,700,700,700,700,700,700,700,700,700,700,700,700,700,700,700,700,700,700,700,700,700,700,700,700,700,700,700,700,700,700,700,700,700,700,700,700,700,700,700,700,700,700,700,700,700</t>
  </si>
  <si>
    <t>1,1,1,1,1,1,1,1,1,1,1,1,1,1,1,1,1,1,1,1,1,1,1,1,1,1,1,1,1,1,1,1,1,1,1,1,1,1,1,1,1,1,1,1,1,1,1,1,1,1,1,1,1,1,1,1,1,1,1,1,1,1,1,1</t>
  </si>
  <si>
    <t>64-BOSS-僵尸</t>
  </si>
  <si>
    <t>3,3,3,3,3,3,3,3,3,3,3,3,3,3,3,3,3,3,3,3,3,17,17,17,17,17,17,17,17,17,17,17,17,17,17,17,17,17,17,17,17,17,17,17,1013,2,2,2,2,2,2,2,2,2,2,2,2,2,2,2,2,2,2,2</t>
  </si>
  <si>
    <t>10-小怪-章鱼</t>
  </si>
  <si>
    <t>10,10,10,10,10,10,10,10,10,10</t>
  </si>
  <si>
    <t>10-小怪-幽灵蓝</t>
  </si>
  <si>
    <t>18,18,18,18,18,22,22,22,22,22</t>
  </si>
  <si>
    <t>18-小怪-蓝衣女鬼</t>
  </si>
  <si>
    <t>22,22,22,22,22,22,22,22,22,22,20,20,20,20,20,20,20,20</t>
  </si>
  <si>
    <t>6,6,6,6,6,6,6,6,6,6,6,6,6,6,6,6,6,6</t>
  </si>
  <si>
    <t>700,700,700,700,700,700,700,700,700,700,700,700,700,700,700,700,700,700</t>
  </si>
  <si>
    <t>1,1,1,1,1,1,1,1,1,1,1,1,1,1,1,1,1,1</t>
  </si>
  <si>
    <t>22,22,22,22,22,22,10,10,10,10,10,10,20,20,20,20,20,20</t>
  </si>
  <si>
    <t>22,22,22,22,22,22,22,22,22,22,22,22,22,22,22,22,18,18,18,18,18,18,18,18,18,18,18,18,18,18,18,18,18</t>
  </si>
  <si>
    <t>22,22,22,22,22,22,22,22,22,22,18,18,18,18,18,18,18,18,18,18,18,18,22,22,20,20,20,20,20,20,20,20,20</t>
  </si>
  <si>
    <t>49-小怪-章鱼</t>
  </si>
  <si>
    <t>10,10,10,10,10,10,10,10,10,10,10,10,10,10,10,10,10,10,10,10,10,10,10,10,10,22,22,22,22,22,22,22,22,22,22,22,22,22,22,22,22,22,22,22,22,22,22,22,22</t>
  </si>
  <si>
    <t>6,6,6,6,6,6,6,6,6,6,6,6,6,6,6,6,6,6,6,6,6,6,6,6,6,6,6,6,6,6,6,6,6,6,6,6,6,6,6,6,6,6,6,6,6,6,6,6,6</t>
  </si>
  <si>
    <t>700,700,700,700,700,700,700,700,700,700,700,700,700,700,700,700,700,700,700,700,700,700,700,700,700,700,700,700,700,700,700,700,700,700,700,700,700,700,700,700,700,700,700,700,700,700,700,700,700</t>
  </si>
  <si>
    <t>1,1,1,1,1,1,1,1,1,1,1,1,1,1,1,1,1,1,1,1,1,1,1,1,1,1,1,1,1,1,1,1,1,1,1,1,1,1,1,1,1,1,1,1,1,1,1,1,1</t>
  </si>
  <si>
    <t>49-小怪-蓝衣女鬼</t>
  </si>
  <si>
    <t>22,22,22,22,22,22,22,22,22,22,22,22,22,22,22,22,22,22,22,22,18,18,18,18,18,18,18,18,18,18,18,18,18,18,18,18,18,18,18,18,20,20,20,20,20,20,20,20,20</t>
  </si>
  <si>
    <t>22,22,22,22,22,22,22,22,22,22,22,22,22,22,22,22,22,22,22,22,22,22,22,22,10,10,10,10,10,10,10,10,10,10,10,10,10,10,10,10,10,10,10,10,10,10,10,10,10</t>
  </si>
  <si>
    <t>65-小怪-蓝衣女鬼</t>
  </si>
  <si>
    <t>22,22,22,22,22,22,22,22,22,22,22,22,22,22,22,22,22,22,22,22,22,22,22,22,18,18,18,18,18,18,18,18,18,18,18,18,18,18,18,18,18,18,18,18,18,18,18,18,18,18,18,20,20,20,20,20,20,20,20,20,20,20,20,20,20</t>
  </si>
  <si>
    <t>6,6,6,6,6,6,6,6,6,6,6,6,6,6,6,6,6,6,6,6,6,6,6,6,6,6,6,6,6,6,6,6,6,6,6,6,6,6,6,6,6,6,6,6,6,6,6,6,6,6,6,6,6,6,6,6,6,6,6,6,6,6,6,6,6</t>
  </si>
  <si>
    <t>700,700,700,700,700,700,700,700,700,700,700,700,700,700,700,700,700,700,700,700,700,700,700,700,700,700,700,700,700,700,700,700,700,700,700,700,700,700,700,700,700,700,700,700,700,700,700,700,700,700,700,700,700,700,700,700,700,700,700,700,700,700,700,700,700</t>
  </si>
  <si>
    <t>1,1,1,1,1,1,1,1,1,1,1,1,1,1,1,1,1,1,1,1,1,1,1,1,1,1,1,1,1,1,1,1,1,1,1,1,1,1,1,1,1,1,1,1,1,1,1,1,1,1,1,1,1,1,1,1,1,1,1,1,1,1,1,1,1</t>
  </si>
  <si>
    <t>22,22,22,22,22,22,22,22,22,22,22,22,22,22,22,22,22,22,22,22,22,22,22,22,22,22,22,22,22,22,22,22,22,10,10,10,10,10,10,10,10,10,10,10,10,10,10,10,10,10,10,10,10,10,10,10,10,10,10,10,10,10,10,10,10</t>
  </si>
  <si>
    <t>22,22,22,22,22,22,22,22,22,22,22,22,22,22,22,22,22,22,22,22,22,22,22,22,22,22,22,22,22,22,18,18,18,18,18,18,18,18,18,18,18,18,18,18,18,18,18,18,18,18,18,18,18,18,18,18,18,18,18,18,20,20,20,20,20</t>
  </si>
  <si>
    <t>76-小怪-蓝衣女鬼</t>
  </si>
  <si>
    <t>22,22,22,22,22,22,22,22,22,22,22,22,22,22,22,22,22,22,22,22,22,22,22,22,22,22,22,22,22,22,22,22,22,22,22,22,22,22,18,18,18,18,18,18,18,18,18,18,18,18,18,18,18,18,18,18,18,18,18,18,18,18,18,18,18,18,18,18,18,18,18,18,18,18,18,18</t>
  </si>
  <si>
    <t>6,6,6,6,6,6,6,6,6,6,6,6,6,6,6,6,6,6,6,6,6,6,6,6,6,6,6,6,6,6,6,6,6,6,6,6,6,6,6,6,6,6,6,6,6,6,6,6,6,6,6,6,6,6,6,6,6,6,6,6,6,6,6,6,6,6,6,6,6,6,6,6,6,6,6,6</t>
  </si>
  <si>
    <t>700,700,700,700,700,700,700,700,700,700,700,700,700,700,700,700,700,700,700,700,700,700,700,700,700,700,700,700,700,700,700,700,700,700,700,700,700,700,700,700,700,700,700,700,700,700,700,700,700,700,700,700,700,700,700,700,700,700,700,700,700,700,700,700,700,700,700,700,700,700,700,700,700,700,700,700</t>
  </si>
  <si>
    <t>1,1,1,1,1,1,1,1,1,1,1,1,1,1,1,1,1,1,1,1,1,1,1,1,1,1,1,1,1,1,1,1,1,1,1,1,1,1,1,1,1,1,1,1,1,1,1,1,1,1,1,1,1,1,1,1,1,1,1,1,1,1,1,1,1,1,1,1,1,1,1,1,1,1,1,1</t>
  </si>
  <si>
    <t>76-小怪-幽灵蓝</t>
  </si>
  <si>
    <t>18,18,18,18,18,18,18,18,18,18,18,18,18,18,18,18,18,18,18,18,18,18,18,18,18,18,18,18,18,18,10,10,10,10,10,10,10,10,10,10,10,10,10,10,10,10,10,10,10,10,10,10,10,10,10,10,10,10,10,10,20,20,20,20,20,20,20,20,20,20,20,20,20,20,20,20</t>
  </si>
  <si>
    <t>100-BOSS-幽灵蓝</t>
  </si>
  <si>
    <t>18,18,18,18,18,18,18,18,18,18,18,18,18,18,18,18,18,18,18,18,18,18,18,18,18,18,18,18,18,18,18,18,18,18,18,18,18,18,18,18,10,10,10,10,10,10,10,10,10,10,10,10,10,1015,10,10,10,10,10,10,10,10,10,10,10,10,10,10,10,10,10,10,10,10,10,10,10,10,10,10,10,20,20,20,20,20,20,20,20,20,20,20,20,20,20,20,20,20,20,20</t>
  </si>
  <si>
    <t>6,6,6,6,6,6,6,6,6,6,6,6,6,6,6,6,6,6,6,6,6,6,6,6,6,6,6,6,6,6,6,6,6,6,6,6,6,6,6,6,6,6,6,6,6,6,6,6,6,6,6,6,6,6,6,6,6,6,6,6,6,6,6,6,6,6,6,6,6,6,6,6,6,6,6,6,6,6,6,6,6,6,6,6,6,6,6,6,6,6,6,6,6,6,6,6,6,6,6,6</t>
  </si>
  <si>
    <t>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t>
  </si>
  <si>
    <t>1,1,1,1,1,1,1,1,1,1,1,1,1,1,1,1,1,1,1,1,1,1,1,1,1,1,1,1,1,1,1,1,1,1,1,1,1,1,1,1,1,1,1,1,1,1,1,1,1,1,1,1,1,1,1,1,1,1,1,1,1,1,1,1,1,1,1,1,1,1,1,1,1,1,1,1,1,1,1,1,1,1,1,1,1,1,1,1,1,1,1,1,1,1,1,1,1,1,1,1</t>
  </si>
  <si>
    <t>10-小怪-爪子蓝</t>
  </si>
  <si>
    <t>12,12,12,12,12,12,12,12,12,12</t>
  </si>
  <si>
    <t>11,11,11,11,11,6,6,6,6,6</t>
  </si>
  <si>
    <t>17-小怪-爪子蓝</t>
  </si>
  <si>
    <t>12,12,12,12,12,12,12,12,12,12,13,13,13,13,13,13,13</t>
  </si>
  <si>
    <t>6,6,6,6,6,6,6,6,6,6,6,6,6,6,6,6,6</t>
  </si>
  <si>
    <t>700,700,700,700,700,700,700,700,700,700,700,700,700,700,700,700,700</t>
  </si>
  <si>
    <t>1,1,1,1,1,1,1,1,1,1,1,1,1,1,1,1,1</t>
  </si>
  <si>
    <t>12,12,12,12,12,12,12,12,12,12,6,6,6,6,11,11,11</t>
  </si>
  <si>
    <t>28-小怪-爪子蓝</t>
  </si>
  <si>
    <t>12,12,12,12,12,12,12,12,12,12,12,12,12,12,12,12,12,12,11,11,11,11,11,13,13,13,13,13</t>
  </si>
  <si>
    <t>6,6,6,6,6,6,6,6,6,6,6,6,6,6,6,6,6,6,6,6,6,6,6,6,6,6,6,6</t>
  </si>
  <si>
    <t>700,700,700,700,700,700,700,700,700,700,700,700,700,700,700,700,700,700,700,700,700,700,700,700,700,700,700,700</t>
  </si>
  <si>
    <t>1,1,1,1,1,1,1,1,1,1,1,1,1,1,1,1,1,1,1,1,1,1,1,1,1,1,1,1</t>
  </si>
  <si>
    <t>12,12,12,12,12,12,12,12,12,12,12,12,12,12,12,12,12,12,13,13,13,13,13,13,13,13,13,13</t>
  </si>
  <si>
    <t>42-小怪-爪子蓝</t>
  </si>
  <si>
    <t>12,12,12,12,12,12,12,12,12,12,12,12,12,12,12,12,12,12,12,12,12,12,12,12,12,12,12,12,6,6,6,6,6,6,11,11,11,11,11,11,11,11</t>
  </si>
  <si>
    <t>6,6,6,6,6,6,6,6,6,6,6,6,6,6,6,6,6,6,6,6,6,6,6,6,6,6,6,6,6,6,6,6,6,6,6,6,6,6,6,6,6,6</t>
  </si>
  <si>
    <t>700,700,700,700,700,700,700,700,700,700,700,700,700,700,700,700,700,700,700,700,700,700,700,700,700,700,700,700,700,700,700,700,700,700,700,700,700,700,700,700,700,700</t>
  </si>
  <si>
    <t>1,1,1,1,1,1,1,1,1,1,1,1,1,1,1,1,1,1,1,1,1,1,1,1,1,1,1,1,1,1,1,1,1,1,1,1,1,1,1,1,1,1</t>
  </si>
  <si>
    <t>42-小怪-女鬼</t>
  </si>
  <si>
    <t>11,11,11,11,11,11,11,11,11,11,11,11,11,11,11,11,11,11,11,11,11,6,6,6,6,6,6,6,6,6,6,6,6,6,6,6,6,6,6,6,6,6</t>
  </si>
  <si>
    <t>60-小怪-爪子蓝</t>
  </si>
  <si>
    <t>12,12,12,12,12,12,12,12,12,12,12,12,12,12,12,12,12,12,12,12,12,12,12,12,12,12,12,12,12,12,6,6,6,6,6,6,6,6,6,6,6,6,6,13,13,13,13,13,13,13,13,13,13,13,13,13,13,13,13,13</t>
  </si>
  <si>
    <t>6,6,6,6,6,6,6,6,6,6,6,6,6,6,6,6,6,6,6,6,6,6,6,6,6,6,6,6,6,6,6,6,6,6,6,6,6,6,6,6,6,6,6,6,6,6,6,6,6,6,6,6,6,6,6,6,6,6,6,6</t>
  </si>
  <si>
    <t>700,700,700,700,700,700,700,700,700,700,700,700,700,700,700,700,700,700,700,700,700,700,700,700,700,700,700,700,700,700,700,700,700,700,700,700,700,700,700,700,700,700,700,700,700,700,700,700,700,700,700,700,700,700,700,700,700,700,700,700</t>
  </si>
  <si>
    <t>1,1,1,1,1,1,1,1,1,1,1,1,1,1,1,1,1,1,1,1,1,1,1,1,1,1,1,1,1,1,1,1,1,1,1,1,1,1,1,1,1,1,1,1,1,1,1,1,1,1,1,1,1,1,1,1,1,1,1,1</t>
  </si>
  <si>
    <t>60-小怪-爪子紫</t>
  </si>
  <si>
    <t>13,13,13,13,13,13,13,13,13,13,13,13,13,13,13,13,13,13,13,13,13,13,13,13,13,13,13,13,13,13,11,11,11,11,11,11,11,11,11,11,11,11,11,11,11,11,11,11,11,11,11,11,11,11,11,11,11,11,11,11</t>
  </si>
  <si>
    <t>74-小怪-爪子蓝</t>
  </si>
  <si>
    <t>12,12,12,12,12,12,12,12,12,12,12,12,12,12,12,12,12,12,12,12,12,12,12,12,12,12,12,12,12,12,12,12,12,12,12,12,12,12,12,12,11,11,11,11,11,11,11,11,11,11,11,11,11,11,11,11,11,11,6,6,6,6,6,6,6,6,6,6,6,6,6,6,6,6</t>
  </si>
  <si>
    <t>6,6,6,6,6,6,6,6,6,6,6,6,6,6,6,6,6,6,6,6,6,6,6,6,6,6,6,6,6,6,6,6,6,6,6,6,6,6,6,6,6,6,6,6,6,6,6,6,6,6,6,6,6,6,6,6,6,6,6,6,6,6,6,6,6,6,6,6,6,6,6,6,6,6</t>
  </si>
  <si>
    <t>700,700,700,700,700,700,700,700,700,700,700,700,700,700,700,700,700,700,700,700,700,700,700,700,700,700,700,700,700,700,700,700,700,700,700,700,700,700,700,700,700,700,700,700,700,700,700,700,700,700,700,700,700,700,700,700,700,700,700,700,700,700,700,700,700,700,700,700,700,700,700,700,700,700</t>
  </si>
  <si>
    <t>1,1,1,1,1,1,1,1,1,1,1,1,1,1,1,1,1,1,1,1,1,1,1,1,1,1,1,1,1,1,1,1,1,1,1,1,1,1,1,1,1,1,1,1,1,1,1,1,1,1,1,1,1,1,1,1,1,1,1,1,1,1,1,1,1,1,1,1,1,1,1,1,1,1</t>
  </si>
  <si>
    <t>12,12,12,12,12,12,12,12,12,12,12,12,12,12,12,12,12,12,12,12,12,12,12,12,12,12,12,12,12,12,12,12,12,12,12,12,12,12,12,12,13,13,13,13,13,13,13,13,13,13,13,13,13,13,13,13,13,13,6,6,6,6,6,6,6,6,6,6,6,6,6,6,6,6</t>
  </si>
  <si>
    <t>89-小怪-爪子蓝</t>
  </si>
  <si>
    <t>12,12,12,12,12,12,12,12,12,12,12,12,12,12,12,12,12,12,12,12,12,12,12,12,12,12,12,12,12,12,12,12,12,12,12,12,12,12,12,12,12,12,12,12,12,12,12,12,12,12,12,12,12,12,12,12,12,12,12,12,11,11,11,11,11,11,11,11,11,11,11,11,11,11,11,11,11,11,11,11,11,11,11,11,11,11,11,11,11</t>
  </si>
  <si>
    <t>6,6,6,6,6,6,6,6,6,6,6,6,6,6,6,6,6,6,6,6,6,6,6,6,6,6,6,6,6,6,6,6,6,6,6,6,6,6,6,6,6,6,6,6,6,6,6,6,6,6,6,6,6,6,6,6,6,6,6,6,6,6,6,6,6,6,6,6,6,6,6,6,6,6,6,6,6,6,6,6,6,6,6,6,6,6,6,6,6</t>
  </si>
  <si>
    <t>700,700,700,700,700,700,700,700,700,700,700,700,700,700,700,700,700,700,700,700,700,700,700,700,700,700,700,700,700,700,700,700,700,700,700,700,700,700,700,700,700,700,700,700,700,700,700,700,700,700,700,700,700,700,700,700,700,700,700,700,700,700,700,700,700,700,700,700,700,700,700,700,700,700,700,700,700,700,700,700,700,700,700,700,700,700,700,700,700</t>
  </si>
  <si>
    <t>1,1,1,1,1,1,1,1,1,1,1,1,1,1,1,1,1,1,1,1,1,1,1,1,1,1,1,1,1,1,1,1,1,1,1,1,1,1,1,1,1,1,1,1,1,1,1,1,1,1,1,1,1,1,1,1,1,1,1,1,1,1,1,1,1,1,1,1,1,1,1,1,1,1,1,1,1,1,1,1,1,1,1,1,1,1,1,1,1</t>
  </si>
  <si>
    <t>89-小怪-鬼火蓝</t>
  </si>
  <si>
    <t>6,6,6,6,6,6,6,6,6,6,6,6,6,6,6,6,6,6,6,6,6,6,6,6,6,6,6,6,6,13,13,13,13,13,13,13,13,13,13,13,13,13,13,13,13,13,13,13,13,13,13,13,13,13,13,13,13,11,11,11,11,11,11,11,11,11,11,11,11,11,11,11,11,11,11,11,11,11,11,11,11,11,11,11,11,11,11,11,11</t>
  </si>
  <si>
    <t>100-BOSS-爪子蓝</t>
  </si>
  <si>
    <t>12,12,12,12,12,12,12,12,12,12,12,12,12,12,12,12,12,12,12,12,12,12,12,12,12,12,12,12,12,12,12,12,12,12,12,12,12,12,12,12,12,12,12,12,12,12,12,12,12,12,1008,13,13,13,13,13,13,13,13,13,13,13,13,13,13,13,13,13,13,13,13,13,13,13,13,11,11,11,11,11,11,11,11,11,11,11,11,11,11,11,11,11,11,11,11,11,11,11,11,11</t>
  </si>
  <si>
    <t>10-小怪-幽灵</t>
  </si>
  <si>
    <t>4,4,4,4,4,4,4,4,4,4</t>
  </si>
  <si>
    <t>17,17,17,17,17,17,1,1,1,1</t>
  </si>
  <si>
    <t>17-小怪-僵尸</t>
  </si>
  <si>
    <t>3,3,3,3,3,3,3,3,4,4,4,4,4,4,4,4,4</t>
  </si>
  <si>
    <t>17-小怪-幽灵橙</t>
  </si>
  <si>
    <t>17,17,17,17,17,17,17,17,17,17,1,1,1,1,1,1,1</t>
  </si>
  <si>
    <t>28-小怪-幽灵橙</t>
  </si>
  <si>
    <t>17,17,17,17,17,17,17,17,17,4,4,4,4,4,4,4,4,4,3,3,3,3,3,3,3,3,3,3</t>
  </si>
  <si>
    <t>28-小怪-僵尸</t>
  </si>
  <si>
    <t>3,3,3,3,3,3,3,3,3,3,3,3,3,3,3,3,3,3,1,1,1,1,1,1,1,1,1,1</t>
  </si>
  <si>
    <t>42-小怪-僵尸</t>
  </si>
  <si>
    <t>3,3,3,3,3,3,3,3,3,3,3,3,3,3,4,4,4,4,4,4,4,4,4,4,4,4,4,4,17,17,17,17,17,17,17,17,17,17,17,17,17,17</t>
  </si>
  <si>
    <t>42-小怪-幽灵</t>
  </si>
  <si>
    <t>4,4,4,4,4,4,4,4,4,4,4,4,4,4,4,4,4,4,4,4,4,4,4,4,4,4,4,4,4,4,1,1,1,1,1,1,1,1,1,1,1,1</t>
  </si>
  <si>
    <t>60-小怪-幽灵</t>
  </si>
  <si>
    <t>4,4,4,4,4,4,4,4,4,4,4,4,4,4,4,4,4,4,4,4,3,3,3,3,3,3,3,3,3,3,3,3,3,3,3,3,3,3,3,3,17,17,17,17,17,17,17,17,17,17,17,17,17,17,17,17,17,17,17,17</t>
  </si>
  <si>
    <t>60-小怪-僵尸</t>
  </si>
  <si>
    <t>3,3,3,3,3,3,3,3,3,3,3,3,3,3,3,3,3,3,3,3,17,17,17,17,17,17,17,17,17,17,17,17,17,17,17,17,17,17,17,17,17,17,17,17,17,3,3,3,17,17,17,1,1,1,1,1,1,1,1,1</t>
  </si>
  <si>
    <t>74-小怪-僵尸</t>
  </si>
  <si>
    <t>3,3,3,3,3,3,3,3,3,3,3,3,3,3,3,3,3,3,3,3,3,3,3,3,3,3,3,3,3,3,3,3,3,3,3,3,3,3,3,3,1,1,1,1,1,1,1,1,1,1,1,1,1,1,1,1,1,1,1,1,1,1,1,1,1,1,1,1,1,1,1,1,1,1</t>
  </si>
  <si>
    <t>3,3,3,3,3,3,3,3,3,3,3,3,3,3,3,3,3,3,3,3,3,3,3,3,17,17,17,17,17,17,17,17,17,17,17,17,17,17,17,17,17,17,17,17,17,17,17,17,4,4,4,4,4,4,4,4,4,4,4,4,4,4,4,4,4,4,4,4,4,4,4,4,4,4</t>
  </si>
  <si>
    <t>89-小怪-僵尸</t>
  </si>
  <si>
    <t>3,3,3,3,3,3,3,3,3,3,3,3,3,3,3,3,3,3,3,3,3,3,3,3,3,3,3,3,3,3,4,4,4,4,4,4,4,4,4,4,4,4,4,4,4,4,4,4,4,4,4,4,4,4,4,4,4,4,4,4,1,1,1,1,1,1,1,1,1,1,1,1,1,1,1,1,1,1,1,1,1,1,1,1,1,1,1,1,1</t>
  </si>
  <si>
    <t>89-小怪-幽灵</t>
  </si>
  <si>
    <t>4,4,4,4,4,4,4,4,4,4,4,4,4,4,4,4,4,4,4,4,4,4,4,4,4,4,4,4,4,4,4,4,4,4,4,4,4,4,4,4,4,4,4,4,4,17,17,17,17,17,17,17,17,17,17,17,17,17,17,17,17,17,17,17,17,17,17,17,17,17,17,17,17,17,17,17,17,17,17,17,17,17,17,17,17,17,17,17,17</t>
  </si>
  <si>
    <t>100-BOSS-僵尸</t>
  </si>
  <si>
    <t>3,3,3,3,3,3,3,3,3,3,3,3,3,3,3,3,3,3,3,3,3,3,3,3,3,3,3,3,3,3,3,3,3,3,3,3,3,3,3,3,17,17,17,17,17,17,17,17,17,1002,17,17,17,17,17,17,17,17,17,17,17,17,17,17,17,17,17,17,17,17,17,17,17,17,17,17,17,17,17,17,17,1,1,1,1,1,1,1,1,1,1,1,1,1,1,1,1,1,1,1</t>
  </si>
  <si>
    <t>12-小怪-蓝衣女鬼</t>
  </si>
  <si>
    <t>22,22,22,22,22,22,22,22,22,22,22,22</t>
  </si>
  <si>
    <t>6,6,6,6,6,6,6,6,6,6,6,6</t>
  </si>
  <si>
    <t>700,700,700,700,700,700,700,700,700,700,700,700</t>
  </si>
  <si>
    <t>1,1,1,1,1,1,1,1,1,1,1,1</t>
  </si>
  <si>
    <t>22,22,22,22,22,22,22,22,6,6,6,6</t>
  </si>
  <si>
    <t>27-小怪-爪子蓝</t>
  </si>
  <si>
    <t>12,12,12,12,12,12,12,12,12,12,12,12,12,12,12,12,12,12,12,12,6,6,6,6,6,6,6</t>
  </si>
  <si>
    <t>6,6,6,6,6,6,6,6,6,6,6,6,6,6,6,6,6,6,6,6,6,6,6,6,6,6,6</t>
  </si>
  <si>
    <t>700,700,700,700,700,700,700,700,700,700,700,700,700,700,700,700,700,700,700,700,700,700,700,700,700,700,700</t>
  </si>
  <si>
    <t>1,1,1,1,1,1,1,1,1,1,1,1,1,1,1,1,1,1,1,1,1,1,1,1,1,1,1</t>
  </si>
  <si>
    <t>27-小怪-蓝衣女鬼</t>
  </si>
  <si>
    <t>22,22,22,22,22,22,22,22,22,22,22,22,22,22,22,15,15,15,15,15,15,6,6,6,6,6,6</t>
  </si>
  <si>
    <t>45-小怪-蓝衣女鬼</t>
  </si>
  <si>
    <t>22,22,22,22,22,22,22,22,22,22,22,22,22,22,22,22,22,22,22,22,22,22,12,12,12,12,12,12,12,12,12,12,12,12,12,12,12,12,12,12,12,12,12,12,12</t>
  </si>
  <si>
    <t>6,6,6,6,6,6,6,6,6,6,6,6,6,6,6,6,6,6,6,6,6,6,6,6,6,6,6,6,6,6,6,6,6,6,6,6,6,6,6,6,6,6,6,6,6</t>
  </si>
  <si>
    <t>700,700,700,700,700,700,700,700,700,700,700,700,700,700,700,700,700,700,700,700,700,700,700,700,700,700,700,700,700,700,700,700,700,700,700,700,700,700,700,700,700,700,700,700,700</t>
  </si>
  <si>
    <t>1,1,1,1,1,1,1,1,1,1,1,1,1,1,1,1,1,1,1,1,1,1,1,1,1,1,1,1,1,1,1,1,1,1,1,1,1,1,1,1,1,1,1,1,1</t>
  </si>
  <si>
    <t>45-小怪-爪子蓝</t>
  </si>
  <si>
    <t>12,12,12,12,12,12,12,12,12,12,12,12,12,12,12,12,12,12,12,12,6,6,6,6,6,6,6,6,6,6,6,6,15,15,15,15,15,15,15,15,15,15,15,15,15</t>
  </si>
  <si>
    <t>12,12,12,12,12,12,12,12,12,12,12,12,12,12,12,12,12,12,12,12,12,12,12,22,22,22,22,22,22,22,22,22,22,22,22,22,22,22,22,22,22,22,22,22,22</t>
  </si>
  <si>
    <t>66-小怪-蓝衣女鬼</t>
  </si>
  <si>
    <t>22,22,22,22,22,22,22,22,22,22,22,22,22,22,22,22,22,22,22,22,22,22,22,22,22,22,22,22,22,22,22,22,22,15,15,15,15,15,15,15,15,15,15,15,15,15,15,15,6,6,6,6,6,6,6,6,6,6,6,6,6,6,6,6,6,6</t>
  </si>
  <si>
    <t>6,6,6,6,6,6,6,6,6,6,6,6,6,6,6,6,6,6,6,6,6,6,6,6,6,6,6,6,6,6,6,6,6,6,6,6,6,6,6,6,6,6,6,6,6,6,6,6,6,6,6,6,6,6,6,6,6,6,6,6,6,6,6,6,6,6</t>
  </si>
  <si>
    <t>700,700,700,700,700,700,700,700,700,700,700,700,700,700,700,700,700,700,700,700,700,700,700,700,700,700,700,700,700,700,700,700,700,700,700,700,700,700,700,700,700,700,700,700,700,700,700,700,700,700,700,700,700,700,700,700,700,700,700,700,700,700,700,700,700,700</t>
  </si>
  <si>
    <t>1,1,1,1,1,1,1,1,1,1,1,1,1,1,1,1,1,1,1,1,1,1,1,1,1,1,1,1,1,1,1,1,1,1,1,1,1,1,1,1,1,1,1,1,1,1,1,1,1,1,1,1,1,1,1,1,1,1,1,1,1,1,1,1,1,1</t>
  </si>
  <si>
    <t>22,22,22,22,22,22,22,22,22,22,22,22,22,22,22,22,22,22,22,22,22,22,22,22,22,22,22,22,22,22,22,22,22,22,22,22,22,22,22,22,6,6,6,6,6,6,6,6,6,6,6,6,6,6,6,6,6,6,6,6,6,6,6,6,6,6</t>
  </si>
  <si>
    <t>66-小怪-爪子蓝</t>
  </si>
  <si>
    <t>12,12,12,12,12,12,12,12,12,12,12,12,12,12,12,12,12,12,12,12,12,12,12,12,12,12,12,12,12,12,6,6,6,6,6,6,6,6,6,6,6,6,6,6,6,6,6,6,6,6,6,15,15,15,15,15,15,15,15,15,15,15,15,15,15,15</t>
  </si>
  <si>
    <t>72-小怪-爪子蓝</t>
  </si>
  <si>
    <t>12,12,12,12,12,12,12,12,12,12,12,12,12,12,12,12,12,12,12,12,12,12,12,12,12,12,12,12,12,12,22,22,22,22,22,22,22,22,22,22,22,22,22,22,22,22,22,22,22,22,22,22,22,22,22,22,22,22,22,22,6,6,6,6,6,6,6,6,6,6,6,6</t>
  </si>
  <si>
    <t>6,6,6,6,6,6,6,6,6,6,6,6,6,6,6,6,6,6,6,6,6,6,6,6,6,6,6,6,6,6,6,6,6,6,6,6,6,6,6,6,6,6,6,6,6,6,6,6,6,6,6,6,6,6,6,6,6,6,6,6,6,6,6,6,6,6,6,6,6,6,6,6</t>
  </si>
  <si>
    <t>700,700,700,700,700,700,700,700,700,700,700,700,700,700,700,700,700,700,700,700,700,700,700,700,700,700,700,700,700,700,700,700,700,700,700,700,700,700,700,700,700,700,700,700,700,700,700,700,700,700,700,700,700,700,700,700,700,700,700,700,700,700,700,700,700,700,700,700,700,700,700,700</t>
  </si>
  <si>
    <t>1,1,1,1,1,1,1,1,1,1,1,1,1,1,1,1,1,1,1,1,1,1,1,1,1,1,1,1,1,1,1,1,1,1,1,1,1,1,1,1,1,1,1,1,1,1,1,1,1,1,1,1,1,1,1,1,1,1,1,1,1,1,1,1,1,1,1,1,1,1,1,1</t>
  </si>
  <si>
    <t>72-小怪-青女鬼</t>
  </si>
  <si>
    <t>15,15,15,15,15,15,15,15,15,15,15,15,15,15,15,15,15,15,15,15,15,15,15,15,15,15,15,15,15,15,15,15,15,15,15,15,6,6,6,6,6,6,6,6,6,6,6,6,6,6,6,6,6,6,6,6,6,6,6,6,6,6,6,6,6,6,6,6,6,6,6,6</t>
  </si>
  <si>
    <t>94-小怪-蓝衣女鬼</t>
  </si>
  <si>
    <t>22,22,22,22,22,22,22,22,22,22,22,22,22,22,22,22,22,22,22,22,22,22,22,22,22,22,22,22,22,22,22,22,22,22,22,12,12,12,12,12,12,12,12,12,12,12,12,12,12,12,12,12,12,12,12,12,12,12,12,12,12,12,12,12,12,12,12,12,12,12,6,6,6,6,6,6,6,6,6,6,6,6,6,6,6,6,6,6,6,6,6,6,6,6</t>
  </si>
  <si>
    <t>6,6,6,6,6,6,6,6,6,6,6,6,6,6,6,6,6,6,6,6,6,6,6,6,6,6,6,6,6,6,6,6,6,6,6,6,6,6,6,6,6,6,6,6,6,6,6,6,6,6,6,6,6,6,6,6,6,6,6,6,6,6,6,6,6,6,6,6,6,6,6,6,6,6,6,6,6,6,6,6,6,6,6,6,6,6,6,6,6,6,6,6,6,6</t>
  </si>
  <si>
    <t>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t>
  </si>
  <si>
    <t>1,1,1,1,1,1,1,1,1,1,1,1,1,1,1,1,1,1,1,1,1,1,1,1,1,1,1,1,1,1,1,1,1,1,1,1,1,1,1,1,1,1,1,1,1,1,1,1,1,1,1,1,1,1,1,1,1,1,1,1,1,1,1,1,1,1,1,1,1,1,1,1,1,1,1,1,1,1,1,1,1,1,1,1,1,1,1,1,1,1,1,1,1,1</t>
  </si>
  <si>
    <t>22,22,22,22,22,22,22,22,22,22,22,22,22,22,22,22,22,22,22,22,22,22,22,22,22,22,22,22,22,22,22,22,22,22,22,22,22,22,22,22,22,22,22,22,22,22,22,22,22,22,6,6,6,6,6,6,6,6,6,6,6,6,6,6,6,6,6,6,6,6,6,6,6,6,6,15,15,15,15,15,15,15,15,15,15,15,15,15,15,15,15,15,15,15</t>
  </si>
  <si>
    <t>12,12,12,12,12,12,12,12,12,12,12,12,12,12,12,12,12,12,12,12,12,12,12,12,12,12,12,12,12,12,12,12,12,12,12,12,12,12,12,12,12,12,12,12,12,12,12,12,12,12,1007,6,6,6,6,6,6,6,6,6,6,6,6,6,6,6,6,6,6,6,6,6,6,6,6,6,6,6,15,15,15,15,15,15,15,15,15,15,15,15,15,15,15,15,15,15,15,15,15,15</t>
  </si>
  <si>
    <t>12-小怪-爪子紫</t>
  </si>
  <si>
    <t>13,13,13,13,13,13,13,13,13,13,13,13</t>
  </si>
  <si>
    <t>22,22,22,22,22,22,22,22,20,20,20,20</t>
  </si>
  <si>
    <t>22,22,22,22,22,22,22,22,22,22,22,22,22,22,22,22,22,22,13,13,13,13,13,13,13,13,13</t>
  </si>
  <si>
    <t>22,22,22,22,22,22,22,22,22,22,22,22,22,5,5,5,5,5,5,5,13,13,13,13,13,13,13</t>
  </si>
  <si>
    <t>45-小怪-爪子紫</t>
  </si>
  <si>
    <t>13,13,13,13,13,13,13,13,13,13,13,13,13,13,13,13,13,13,13,13,13,13,13,5,5,5,5,5,5,5,5,5,5,5,5,5,5,5,5,5,5,5,5,5,5</t>
  </si>
  <si>
    <t>22,22,22,22,22,22,22,22,22,22,22,22,22,22,22,22,22,22,22,22,20,20,20,20,20,20,20,20,20,20,20,20,20,5,5,5,5,5,5,5,5,5,5,5,5</t>
  </si>
  <si>
    <t>22,22,22,22,22,22,22,22,22,22,22,22,22,22,22,22,22,22,22,22,22,22,22,22,22,22,22,22,22,22,13,13,13,13,13,13,13,13,13,13,13,13,13,13,13</t>
  </si>
  <si>
    <t>66-小怪-红女鬼</t>
  </si>
  <si>
    <t>5,5,5,5,5,5,5,5,5,5,5,5,5,5,5,5,5,5,5,5,5,5,13,13,13,13,13,13,13,13,13,13,13,13,13,13,13,13,13,13,13,20,20,20,20,20,20,20,20,20,20,20,20,20,20,20,20,20,20,20,20,20,20,20,20,20</t>
  </si>
  <si>
    <t>22,22,22,22,22,22,22,22,22,22,22,22,22,22,22,22,22,22,22,22,22,22,22,22,22,22,22,22,22,22,22,22,22,22,22,22,22,22,22,22,13,13,13,13,13,13,13,13,13,13,13,13,13,13,13,13,13,13,13,13,13,13,13,13,13,13</t>
  </si>
  <si>
    <t>22,22,22,22,22,22,22,22,22,22,22,22,22,22,22,22,22,22,22,22,22,22,22,22,22,22,22,22,22,22,22,22,22,20,20,20,20,20,20,20,20,20,20,20,20,20,20,20,20,20,13,13,13,13,13,13,13,13,13,13,13,13,13,13,13,13</t>
  </si>
  <si>
    <t>72-小怪-蓝衣女鬼</t>
  </si>
  <si>
    <t>22,22,22,22,22,22,22,22,22,22,22,22,22,22,22,22,22,22,22,22,22,22,22,22,22,22,22,22,22,22,22,22,22,22,22,22,22,22,22,22,13,13,13,13,13,13,13,13,13,13,13,13,13,5,5,5,5,5,5,5,5,5,5,5,5,5,5,5,5,5,5,5</t>
  </si>
  <si>
    <t>22,22,22,22,22,22,22,22,22,22,22,22,22,22,22,22,22,22,22,22,22,22,22,22,22,22,22,22,22,22,22,22,22,22,22,22,5,5,5,5,5,5,5,5,5,5,5,5,5,5,5,5,5,5,5,5,5,5,5,5,5,5,5,5,5,5,5,5,5,5,5,5</t>
  </si>
  <si>
    <t>22,22,22,22,22,22,22,22,22,22,22,22,22,22,22,22,22,22,22,22,22,22,22,22,22,22,22,22,22,22,22,22,22,22,22,22,22,22,22,22,22,22,22,22,22,22,22,22,22,22,13,13,13,13,13,13,13,13,13,13,13,13,13,13,13,13,13,13,13,13,13,13,20,20,20,20,20,20,20,20,20,20,20,20,20,20,20,20,20,20,20,20,20,20</t>
  </si>
  <si>
    <t>22,22,22,22,22,22,22,22,22,22,22,22,22,22,22,22,22,22,22,22,22,22,22,22,22,22,22,22,22,22,22,22,22,22,22,22,22,22,22,22,22,22,22,22,22,22,22,22,22,22,22,22,22,22,22,22,22,22,22,22,20,20,20,20,20,20,20,20,20,20,20,20,20,20,20,20,20,20,20,20,20,20,20,20,20,20,20,20,20,20,20,20,20,20</t>
  </si>
  <si>
    <t>100-BOSS-蓝衣女鬼</t>
  </si>
  <si>
    <t>22,22,22,22,22,22,22,22,22,22,22,22,22,22,22,22,22,22,22,22,22,22,22,22,22,22,22,22,22,22,22,22,22,22,22,22,22,22,22,22,22,22,22,22,22,22,22,22,22,22,22,22,22,22,22,22,22,22,22,1001,5,5,5,5,5,5,5,5,5,5,5,5,5,5,5,5,5,5,5,5,13,13,13,13,13,13,13,13,13,13,13,13,13,13,13,13,13,13,13,13</t>
  </si>
  <si>
    <t>13-小怪-幽灵蓝</t>
  </si>
  <si>
    <t>18,18,18,18,18,18,18,18,15,15,15,15,15</t>
  </si>
  <si>
    <t>19-小怪-僵尸</t>
  </si>
  <si>
    <t>3,3,3,3,3,3,3,3,3,3,1,1,1,1,1,1,1,1,1</t>
  </si>
  <si>
    <t>6,6,6,6,6,6,6,6,6,6,6,6,6,6,6,6,6,6,6</t>
  </si>
  <si>
    <t>700,700,700,700,700,700,700,700,700,700,700,700,700,700,700,700,700,700,700</t>
  </si>
  <si>
    <t>1,1,1,1,1,1,1,1,1,1,1,1,1,1,1,1,1,1,1</t>
  </si>
  <si>
    <t>19-小怪-幽灵蓝</t>
  </si>
  <si>
    <t>18,18,18,18,18,18,18,18,18,18,1,1,1,1,1,1,1,1,1</t>
  </si>
  <si>
    <t>37-小怪-幽灵蓝</t>
  </si>
  <si>
    <t>18,18,18,18,18,18,18,18,18,18,18,18,18,18,18,3,3,3,3,3,3,3,3,3,3,3,3,3,3,3,15,15,15,15,15,15,15</t>
  </si>
  <si>
    <t>6,6,6,6,6,6,6,6,6,6,6,6,6,6,6,6,6,6,6,6,6,6,6,6,6,6,6,6,6,6,6,6,6,6,6,6,6</t>
  </si>
  <si>
    <t>700,700,700,700,700,700,700,700,700,700,700,700,700,700,700,700,700,700,700,700,700,700,700,700,700,700,700,700,700,700,700,700,700,700,700,700,700</t>
  </si>
  <si>
    <t>1,1,1,1,1,1,1,1,1,1,1,1,1,1,1,1,1,1,1,1,1,1,1,1,1,1,1,1,1,1,1,1,1,1,1,1,1</t>
  </si>
  <si>
    <t>37-小怪-青女鬼</t>
  </si>
  <si>
    <t>15,15,15,15,15,15,15,3,3,3,3,3,3,3,3,3,3,3,3,3,3,3,3,18,18,18,18,18,18,18,18,18,18,18,18,18,18</t>
  </si>
  <si>
    <t>37-小怪-僵尸</t>
  </si>
  <si>
    <t>3,3,3,3,3,3,3,3,3,3,3,3,3,3,3,3,3,3,3,18,18,18,18,18,18,18,18,18,18,18,18,18,18,18,18,18,18</t>
  </si>
  <si>
    <t>46-小怪-僵尸</t>
  </si>
  <si>
    <t>3,3,3,3,3,3,3,3,3,3,3,3,3,3,3,3,3,3,3,3,1,1,1,1,1,1,1,1,1,1,1,15,15,15,15,15,15,15,15,15,15,15,15,15,15,15</t>
  </si>
  <si>
    <t>6,6,6,6,6,6,6,6,6,6,6,6,6,6,6,6,6,6,6,6,6,6,6,6,6,6,6,6,6,6,6,6,6,6,6,6,6,6,6,6,6,6,6,6,6,6</t>
  </si>
  <si>
    <t>700,700,700,700,700,700,700,700,700,700,700,700,700,700,700,700,700,700,700,700,700,700,700,700,700,700,700,700,700,700,700,700,700,700,700,700,700,700,700,700,700,700,700,700,700,700</t>
  </si>
  <si>
    <t>1,1,1,1,1,1,1,1,1,1,1,1,1,1,1,1,1,1,1,1,1,1,1,1,1,1,1,1,1,1,1,1,1,1,1,1,1,1,1,1,1,1,1,1,1,1</t>
  </si>
  <si>
    <t>55-小怪-幽灵蓝</t>
  </si>
  <si>
    <t>18,18,18,18,18,18,18,18,18,18,18,18,18,18,18,18,18,18,18,18,18,18,18,18,18,18,18,18,18,18,15,15,15,15,15,15,15,15,15,15,15,15,15,15,15,15,15,15,15,15,15,15,15,15,15</t>
  </si>
  <si>
    <t>6,6,6,6,6,6,6,6,6,6,6,6,6,6,6,6,6,6,6,6,6,6,6,6,6,6,6,6,6,6,6,6,6,6,6,6,6,6,6,6,6,6,6,6,6,6,6,6,6,6,6,6,6,6,6</t>
  </si>
  <si>
    <t>700,700,700,700,700,700,700,700,700,700,700,700,700,700,700,700,700,700,700,700,700,700,700,700,700,700,700,700,700,700,700,700,700,700,700,700,700,700,700,700,700,700,700,700,700,700,700,700,700,700,700,700,700,700,700</t>
  </si>
  <si>
    <t>1,1,1,1,1,1,1,1,1,1,1,1,1,1,1,1,1,1,1,1,1,1,1,1,1,1,1,1,1,1,1,1,1,1,1,1,1,1,1,1,1,1,1,1,1,1,1,1,1,1,1,1,1,1,1</t>
  </si>
  <si>
    <t>18,18,18,18,18,18,18,18,18,18,18,18,18,18,18,3,3,3,3,3,3,3,3,3,3,3,3,3,3,3,3,3,3,3,3,3,18,18,18,18,18,18,18,1,1,1,1,1,1,1,1,1,1,1,1</t>
  </si>
  <si>
    <t>72-小怪-幽灵蓝</t>
  </si>
  <si>
    <t>18,18,18,18,18,18,18,18,18,18,18,18,18,18,18,18,18,18,18,18,18,18,18,18,18,18,3,3,3,3,3,3,3,3,3,3,3,3,3,3,3,3,3,3,3,3,3,3,3,3,3,3,3,15,15,15,15,15,15,15,15,15,15,15,15,15,15,15,15,15,15,15</t>
  </si>
  <si>
    <t>72-小怪-丧尸狗</t>
  </si>
  <si>
    <t>1,1,1,1,1,1,1,1,1,1,1,1,1,1,1,1,1,1,1,1,1,1,1,1,1,1,1,1,1,1,1,1,1,1,1,1,1,1,15,15,15,15,15,15,15,15,15,15,15,15,15,15,15,15,15,15,15,15,15,15,15,15,15,15,15,15,15,15,15,15,15,15</t>
  </si>
  <si>
    <t>72-小怪-僵尸</t>
  </si>
  <si>
    <t>3,3,3,3,3,3,3,3,3,3,3,3,3,3,3,3,3,3,3,3,3,3,3,3,3,18,18,18,18,18,18,18,18,18,18,18,18,18,18,18,18,18,18,18,18,18,18,18,18,18,15,15,15,15,15,15,15,15,15,15,15,15,15,15,15,15,15,15,15,15,15,15</t>
  </si>
  <si>
    <t>3,3,3,3,3,3,3,3,3,3,3,3,3,3,3,3,3,3,3,3,3,3,3,3,3,3,3,3,3,3,3,3,3,3,3,3,3,3,3,3,3,3,3,3,3,3,3,3,18,18,18,18,18,18,18,18,18,18,18,18,18,18,18,18,18,18,18,18,18,18,18,18,18,18,18,18,18,18,18,18,18,18,18,18,18,18,18,18,18</t>
  </si>
  <si>
    <t>18,18,18,18,18,18,18,18,18,18,18,18,18,18,18,18,18,18,18,18,18,18,18,18,18,18,18,18,18,18,18,18,18,18,18,18,18,18,18,18,18,18,18,18,18,18,18,18,18,18,1021,1,1,1,1,1,1,1,1,1,1,1,1,1,1,1,1,1,1,1,1,1,1,1,1,15,15,15,15,15,15,15,15,15,15,15,15,15,15,15,15,15,15,15,15,15,15,15,15,15</t>
  </si>
  <si>
    <t>1-测试波</t>
  </si>
  <si>
    <t>10007</t>
  </si>
  <si>
    <t>12-小怪-幽灵</t>
  </si>
  <si>
    <t>4,4,4,4,4,4,4,4,4,4,4,4</t>
  </si>
  <si>
    <t>13-小怪-幽灵</t>
  </si>
  <si>
    <t>4,4,4,4,4,4,4,4,4,2,2,2,2</t>
  </si>
  <si>
    <t>14-小怪-幽灵</t>
  </si>
  <si>
    <t>4,4,4,4,4,4,4,4,4,2,2,2,2,2</t>
  </si>
  <si>
    <t>15-小怪-幽灵</t>
  </si>
  <si>
    <t>4,4,4,4,4,4,4,4,4,2,2,2,2,2,2</t>
  </si>
  <si>
    <t>19-小怪-幽灵</t>
  </si>
  <si>
    <t>4,4,4,4,4,4,10,10,10,10,10,10,2,2,2,2,2,2,2</t>
  </si>
  <si>
    <t>25-小怪-幽灵</t>
  </si>
  <si>
    <t>4,4,4,4,4,4,4,4,4,4,10,10,10,10,10,10,10,10,10,10,2,2,2,2,2</t>
  </si>
  <si>
    <t>30-小怪-幽灵</t>
  </si>
  <si>
    <t>4,4,4,4,4,4,4,4,4,4,4,4,10,10,10,10,10,10,10,10,10,10,10,10,2,2,2,2,2,2</t>
  </si>
  <si>
    <t>6,6,6,6,6,6,6,6,6,6,6,6,6,6,6,6,6,6,6,6,6,6,6,6,6,6,6,6,6,6</t>
  </si>
  <si>
    <t>700,700,700,700,700,700,700,700,700,700,700,700,700,700,700,700,700,700,700,700,700,700,700,700,700,700,700,700,700,700</t>
  </si>
  <si>
    <t>1,1,1,1,1,1,1,1,1,1,1,1,1,1,1,1,1,1,1,1,1,1,1,1,1,1,1,1,1,1</t>
  </si>
  <si>
    <t>34-小怪-幽灵</t>
  </si>
  <si>
    <t>4,4,4,4,4,4,4,4,4,4,4,4,4,4,10,10,10,10,10,10,10,10,10,10,10,10,10,10,5,5,5,5,5,5</t>
  </si>
  <si>
    <t>6,6,6,6,6,6,6,6,6,6,6,6,6,6,6,6,6,6,6,6,6,6,6,6,6,6,6,6,6,6,6,6,6,6</t>
  </si>
  <si>
    <t>700,700,700,700,700,700,700,700,700,700,700,700,700,700,700,700,700,700,700,700,700,700,700,700,700,700,700,700,700,700,700,700,700,700</t>
  </si>
  <si>
    <t>1,1,1,1,1,1,1,1,1,1,1,1,1,1,1,1,1,1,1,1,1,1,1,1,1,1,1,1,1,1,1,1,1,1</t>
  </si>
  <si>
    <t>38-小怪-章鱼</t>
  </si>
  <si>
    <t>10,10,10,10,10,10,10,10,10,10,10,10,2,2,2,2,2,2,2,2,2,2,10,10,10,10,10,10,10,10,10,10,10,10,10,10,10,10</t>
  </si>
  <si>
    <t>6,6,6,6,6,6,6,6,6,6,6,6,6,6,6,6,6,6,6,6,6,6,6,6,6,6,6,6,6,6,6,6,6,6,6,6,6,6</t>
  </si>
  <si>
    <t>700,700,700,700,700,700,700,700,700,700,700,700,700,700,700,700,700,700,700,700,700,700,700,700,700,700,700,700,700,700,700,700,700,700,700,700,700,700</t>
  </si>
  <si>
    <t>1,1,1,1,1,1,1,1,1,1,1,1,1,1,1,1,1,1,1,1,1,1,1,1,1,1,1,1,1,1,1,1,1,1,1,1,1,1</t>
  </si>
  <si>
    <t>44-小怪-章鱼</t>
  </si>
  <si>
    <t>10,10,10,10,10,10,10,10,10,10,10,10,10,10,10,10,10,10,10,10,2,2,2,2,2,2,2,2,2,2,2,2,5,5,5,5,5,5,5,5,5,5,5,5</t>
  </si>
  <si>
    <t>10,10,10,10,10,10,10,10,10,10,10,10,10,10,10,10,10,10,10,10,4,4,4,4,4,4,4,4,4,4,4,4,4,4,4,4,4,4,4,4,5,5,5,5,5,5,5,5,5</t>
  </si>
  <si>
    <t>54-小怪-章鱼</t>
  </si>
  <si>
    <t>10,10,10,10,10,10,10,10,10,10,10,10,10,10,10,10,10,10,10,10,5,5,5,5,5,5,5,5,5,5,5,5,10,10,10,10,10,10,10,10,10,10,10,10,10,10,10,10,10,10,10,10,10,10</t>
  </si>
  <si>
    <t>6,6,6,6,6,6,6,6,6,6,6,6,6,6,6,6,6,6,6,6,6,6,6,6,6,6,6,6,6,6,6,6,6,6,6,6,6,6,6,6,6,6,6,6,6,6,6,6,6,6,6,6,6,6</t>
  </si>
  <si>
    <t>700,700,700,700,700,700,700,700,700,700,700,700,700,700,700,700,700,700,700,700,700,700,700,700,700,700,700,700,700,700,700,700,700,700,700,700,700,700,700,700,700,700,700,700,700,700,700,700,700,700,700,700,700,700</t>
  </si>
  <si>
    <t>1,1,1,1,1,1,1,1,1,1,1,1,1,1,1,1,1,1,1,1,1,1,1,1,1,1,1,1,1,1,1,1,1,1,1,1,1,1,1,1,1,1,1,1,1,1,1,1,1,1,1,1,1,1</t>
  </si>
  <si>
    <t>60-小怪-章鱼</t>
  </si>
  <si>
    <t>10,10,10,10,10,10,10,10,10,10,10,10,10,10,10,10,10,10,10,10,2,2,2,2,2,2,2,2,2,2,2,2,2,2,2,4,4,4,4,4,4,4,4,4,4,4,4,4,4,4,4,4,4,4,4,4,4,4,4,4</t>
  </si>
  <si>
    <t>68-BOSS-章鱼</t>
  </si>
  <si>
    <t>10,10,10,10,10,10,10,10,10,10,10,10,10,10,10,10,10,10,10,10,5,5,5,5,5,5,5,5,5,5,5,5,5,5,5,1001,4,4,4,4,4,4,4,4,4,4,4,4,4,4,4,4,4,4,4,4,4,4,4,4,4,4,4,4,4,4,4,4</t>
  </si>
  <si>
    <t>6,6,6,6,6,6,6,6,6,6,6,6,6,6,6,6,6,6,6,6,6,6,6,6,6,6,6,6,6,6,6,6,6,6,6,6,6,6,6,6,6,6,6,6,6,6,6,6,6,6,6,6,6,6,6,6,6,6,6,6,6,6,6,6,6,6,6,6</t>
  </si>
  <si>
    <t>700,700,700,700,700,700,700,700,700,700,700,700,700,700,700,700,700,700,700,700,700,700,700,700,700,700,700,700,700,700,700,700,700,700,700,700,700,700,700,700,700,700,700,700,700,700,700,700,700,700,700,700,700,700,700,700,700,700,700,700,700,700,700,700,700,700,700,700</t>
  </si>
  <si>
    <t>1,1,1,1,1,1,1,1,1,1,1,1,1,1,1,1,1,1,1,1,1,1,1,1,1,1,1,1,1,1,1,1,1,1,1,1,1,1,1,1,1,1,1,1,1,1,1,1,1,1,1,1,1,1,1,1,1,1,1,1,1,1,1,1,1,1,1,1</t>
  </si>
  <si>
    <t>12-小怪-爪子蓝</t>
  </si>
  <si>
    <t>12,12,12,12,12,12,12,12,12,12,12,12</t>
  </si>
  <si>
    <t>13-小怪-爪子蓝</t>
  </si>
  <si>
    <t>12,12,12,12,12,12,12,12,12,12,6,6,6</t>
  </si>
  <si>
    <t>12,12,12,12,12,12,12,12,12,12,6,6,6,6</t>
  </si>
  <si>
    <t>15-小怪-爪子蓝</t>
  </si>
  <si>
    <t>12,12,12,12,12,12,22,22,22,22,22,22,6,6,6</t>
  </si>
  <si>
    <t>21-小怪-爪子蓝</t>
  </si>
  <si>
    <t>12,12,12,12,12,12,12,12,12,12,12,12,6,6,6,6,11,11,11,11,11</t>
  </si>
  <si>
    <t>6,6,6,6,6,6,6,6,6,6,6,6,6,6,6,6,6,6,6,6,6</t>
  </si>
  <si>
    <t>700,700,700,700,700,700,700,700,700,700,700,700,700,700,700,700,700,700,700,700,700</t>
  </si>
  <si>
    <t>1,1,1,1,1,1,1,1,1,1,1,1,1,1,1,1,1,1,1,1,1</t>
  </si>
  <si>
    <t>12,12,12,12,12,12,12,12,12,12,12,12,12,12,12,12,12,11,11,11,11,11,6,6,6,6,6</t>
  </si>
  <si>
    <t>31-小怪-爪子蓝</t>
  </si>
  <si>
    <t>12,12,12,12,12,12,12,12,12,22,22,22,22,22,22,22,22,22,22,22,22,22,22,7,7,7,7,7,7,7,7</t>
  </si>
  <si>
    <t>6,6,6,6,6,6,6,6,6,6,6,6,6,6,6,6,6,6,6,6,6,6,6,6,6,6,6,6,6,6,6</t>
  </si>
  <si>
    <t>700,700,700,700,700,700,700,700,700,700,700,700,700,700,700,700,700,700,700,700,700,700,700,700,700,700,700,700,700,700,700</t>
  </si>
  <si>
    <t>1,1,1,1,1,1,1,1,1,1,1,1,1,1,1,1,1,1,1,1,1,1,1,1,1,1,1,1,1,1,1</t>
  </si>
  <si>
    <t>36-小怪-爪子蓝</t>
  </si>
  <si>
    <t>12,12,12,12,12,12,12,12,12,12,12,12,22,22,22,22,22,22,22,22,22,22,22,22,22,22,22,22,5,5,5,5,5,5,5,5</t>
  </si>
  <si>
    <t>47-小怪-蓝衣女鬼</t>
  </si>
  <si>
    <t>22,22,22,22,22,22,22,22,22,22,22,22,22,22,22,22,22,22,22,22,6,6,6,6,6,6,6,6,6,6,6,6,11,11,11,11,11,11,11,11,11,11,11,11,11,11,11</t>
  </si>
  <si>
    <t>6,6,6,6,6,6,6,6,6,6,6,6,6,6,6,6,6,6,6,6,6,6,6,6,6,6,6,6,6,6,6,6,6,6,6,6,6,6,6,6,6,6,6,6,6,6,6</t>
  </si>
  <si>
    <t>700,700,700,700,700,700,700,700,700,700,700,700,700,700,700,700,700,700,700,700,700,700,700,700,700,700,700,700,700,700,700,700,700,700,700,700,700,700,700,700,700,700,700,700,700,700,700</t>
  </si>
  <si>
    <t>1,1,1,1,1,1,1,1,1,1,1,1,1,1,1,1,1,1,1,1,1,1,1,1,1,1,1,1,1,1,1,1,1,1,1,1,1,1,1,1,1,1,1,1,1,1,1</t>
  </si>
  <si>
    <t>56-小怪-蓝衣女鬼</t>
  </si>
  <si>
    <t>22,22,22,22,22,22,22,22,22,22,22,22,22,22,22,22,22,22,22,22,22,22,22,22,22,6,6,6,6,6,6,6,6,6,6,6,6,6,6,6,6,6,5,5,5,5,5,5,5,5,5,5,5,5,5,5</t>
  </si>
  <si>
    <t>6,6,6,6,6,6,6,6,6,6,6,6,6,6,6,6,6,6,6,6,6,6,6,6,6,6,6,6,6,6,6,6,6,6,6,6,6,6,6,6,6,6,6,6,6,6,6,6,6,6,6,6,6,6,6,6</t>
  </si>
  <si>
    <t>700,700,700,700,700,700,700,700,700,700,700,700,700,700,700,700,700,700,700,700,700,700,700,700,700,700,700,700,700,700,700,700,700,700,700,700,700,700,700,700,700,700,700,700,700,700,700,700,700,700,700,700,700,700,700,700</t>
  </si>
  <si>
    <t>1,1,1,1,1,1,1,1,1,1,1,1,1,1,1,1,1,1,1,1,1,1,1,1,1,1,1,1,1,1,1,1,1,1,1,1,1,1,1,1,1,1,1,1,1,1,1,1,1,1,1,1,1,1,1,1</t>
  </si>
  <si>
    <t>22,22,22,22,22,22,22,22,22,22,22,22,22,22,22,22,22,22,22,22,22,22,22,22,22,22,12,12,12,12,12,12,12,12,12,12,12,12,12,12,12,12,12,12,12,12,12,12,12,12,12,12,12,5,5,5,5,5,5,5,5,5,5,5,5,5</t>
  </si>
  <si>
    <t>22,22,22,22,22,22,22,22,22,22,22,22,22,22,22,22,22,22,22,22,22,22,22,22,22,22,22,22,22,22,22,22,22,22,22,22,22,22,22,22,22,22,22,22,22,22,22,5,5,5,5,5,5,5,5,5,5,5,5,5,5,11,11,11,11,11,11,11,11,11,11,11,11,11,11,11</t>
  </si>
  <si>
    <t>86-小怪-蓝衣女鬼</t>
  </si>
  <si>
    <t>22,22,22,22,22,22,22,22,22,22,22,22,22,22,22,22,22,22,22,22,22,22,22,22,22,22,22,22,22,22,22,22,22,22,22,22,22,22,22,22,22,22,22,22,22,22,22,6,6,6,6,6,6,6,6,6,6,6,6,6,6,6,6,7,7,7,7,7,7,7,7,7,7,7,7,7,7,7,7,7,7,7,7,7,7,7</t>
  </si>
  <si>
    <t>6,6,6,6,6,6,6,6,6,6,6,6,6,6,6,6,6,6,6,6,6,6,6,6,6,6,6,6,6,6,6,6,6,6,6,6,6,6,6,6,6,6,6,6,6,6,6,6,6,6,6,6,6,6,6,6,6,6,6,6,6,6,6,6,6,6,6,6,6,6,6,6,6,6,6,6,6,6,6,6,6,6,6,6,6,6</t>
  </si>
  <si>
    <t>700,700,700,700,700,700,700,700,700,700,700,700,700,700,700,700,700,700,700,700,700,700,700,700,700,700,700,700,700,700,700,700,700,700,700,700,700,700,700,700,700,700,700,700,700,700,700,700,700,700,700,700,700,700,700,700,700,700,700,700,700,700,700,700,700,700,700,700,700,700,700,700,700,700,700,700,700,700,700,700,700,700,700,700,700,700</t>
  </si>
  <si>
    <t>1,1,1,1,1,1,1,1,1,1,1,1,1,1,1,1,1,1,1,1,1,1,1,1,1,1,1,1,1,1,1,1,1,1,1,1,1,1,1,1,1,1,1,1,1,1,1,1,1,1,1,1,1,1,1,1,1,1,1,1,1,1,1,1,1,1,1,1,1,1,1,1,1,1,1,1,1,1,1,1,1,1,1,1,1,1</t>
  </si>
  <si>
    <t>97-BOSS-蓝衣女鬼</t>
  </si>
  <si>
    <t>22,22,22,22,22,22,22,22,22,22,22,22,22,22,22,22,22,22,22,22,22,22,22,22,22,22,22,22,22,22,22,22,22,22,22,22,22,22,22,22,12,12,12,12,12,12,12,12,12,1006,12,12,12,12,12,12,12,12,12,12,12,12,12,12,12,12,12,12,12,12,12,12,12,12,12,12,12,12,12,12,11,11,11,11,11,11,11,11,11,11,11,11,11,11,11,11,11</t>
  </si>
  <si>
    <t>6,6,6,6,6,6,6,6,6,6,6,6,6,6,6,6,6,6,6,6,6,6,6,6,6,6,6,6,6,6,6,6,6,6,6,6,6,6,6,6,6,6,6,6,6,6,6,6,6,6,6,6,6,6,6,6,6,6,6,6,6,6,6,6,6,6,6,6,6,6,6,6,6,6,6,6,6,6,6,6,6,6,6,6,6,6,6,6,6,6,6,6,6,6,6,6,6</t>
  </si>
  <si>
    <t>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t>
  </si>
  <si>
    <t>1,1,1,1,1,1,1,1,1,1,1,1,1,1,1,1,1,1,1,1,1,1,1,1,1,1,1,1,1,1,1,1,1,1,1,1,1,1,1,1,1,1,1,1,1,1,1,1,1,1,1,1,1,1,1,1,1,1,1,1,1,1,1,1,1,1,1,1,1,1,1,1,1,1,1,1,1,1,1,1,1,1,1,1,1,1,1,1,1,1,1,1,1,1,1,1,1</t>
  </si>
  <si>
    <t>12-小怪-青女鬼</t>
  </si>
  <si>
    <t>15,15,15,15,15,15,15,15,15,15,15,15</t>
  </si>
  <si>
    <t>15,15,15,15,15,15,9,9,9,9,9,9</t>
  </si>
  <si>
    <t>13-小怪-青女鬼</t>
  </si>
  <si>
    <t>15,15,15,15,15,15,11,11,11,11,11,11,11</t>
  </si>
  <si>
    <t>15-小怪-青女鬼</t>
  </si>
  <si>
    <t>15,15,15,15,15,15,15,15,9,9,9,9,9,9,9</t>
  </si>
  <si>
    <t>17-小怪-青女鬼</t>
  </si>
  <si>
    <t>15,15,15,15,11,11,11,11,11,3,3,3,3,3,3,3,3</t>
  </si>
  <si>
    <t>21-小怪-青女鬼</t>
  </si>
  <si>
    <t>15,15,15,15,15,15,11,11,11,11,11,11,11,3,3,3,3,3,3,3,3</t>
  </si>
  <si>
    <t>3,3,3,3,3,3,3,3,3,3,3,3,15,15,15,15,15,15,15,9,9,9,9,9,9,9,9,9</t>
  </si>
  <si>
    <t>30-小怪-僵尸</t>
  </si>
  <si>
    <t>3,3,3,3,3,3,3,3,3,3,3,3,3,3,3,15,15,15,15,15,15,15,15,11,11,11,11,11,11,11</t>
  </si>
  <si>
    <t>33-小怪-幽灵</t>
  </si>
  <si>
    <t>4,4,4,4,4,4,4,4,4,4,4,4,3,3,3,3,3,3,3,3,3,3,3,3,9,9,9,9,9,9,9,9,9</t>
  </si>
  <si>
    <t>38-小怪-幽灵</t>
  </si>
  <si>
    <t>4,4,4,4,4,4,4,4,4,4,4,4,4,4,3,3,3,3,3,3,3,3,3,3,3,3,3,3,1,1,1,1,1,1,1,1,1,1</t>
  </si>
  <si>
    <t>47-小怪-幽灵</t>
  </si>
  <si>
    <t>4,4,4,4,4,4,4,4,4,4,4,4,4,4,4,4,3,3,3,3,3,3,3,3,3,3,3,3,3,3,3,3,1,1,1,1,1,1,1,1,1,1,1,1,1,1,1</t>
  </si>
  <si>
    <t>56-小怪-幽灵</t>
  </si>
  <si>
    <t>4,4,4,4,4,4,4,4,4,4,4,4,4,4,4,4,4,4,3,3,3,3,3,3,3,3,3,3,3,3,3,3,3,3,3,3,13,13,13,13,13,13,13,13,13,13,13,13,13,13,13,13,13,13,13,13</t>
  </si>
  <si>
    <t>64-小怪-幽灵</t>
  </si>
  <si>
    <t>4,4,4,4,4,4,4,4,4,4,4,4,4,4,4,4,4,4,4,4,3,3,3,3,3,3,3,3,3,3,3,3,3,3,3,3,3,3,3,3,1,1,1,1,1,1,1,1,1,1,1,1,1,1,1,1,1,1,1,1,1,1,1,1</t>
  </si>
  <si>
    <t>72-小怪-幽灵</t>
  </si>
  <si>
    <t>4,4,4,4,4,4,4,4,4,4,4,4,4,4,4,4,4,4,4,4,4,4,4,4,3,3,3,3,3,3,3,3,3,3,3,3,3,3,3,3,3,3,3,3,3,3,3,3,1,1,1,1,1,1,1,1,1,1,1,1,1,1,1,1,1,1,1,1,1,1,1,1</t>
  </si>
  <si>
    <t>81-BOSS-幽灵</t>
  </si>
  <si>
    <t>4,4,4,4,4,4,4,4,4,4,4,4,4,4,4,4,4,4,4,4,4,4,4,4,4,4,4,4,4,4,4,4,4,4,3,3,3,3,3,1011,3,3,3,3,3,3,3,3,3,3,3,3,3,3,3,3,3,3,3,3,3,3,13,13,13,13,13,13,13,13,13,13,13,13,13,13,13,13,13,13,13</t>
  </si>
  <si>
    <t>6,6,6,6,6,6,6,6,6,6,6,6,6,6,6,6,6,6,6,6,6,6,6,6,6,6,6,6,6,6,6,6,6,6,6,6,6,6,6,6,6,6,6,6,6,6,6,6,6,6,6,6,6,6,6,6,6,6,6,6,6,6,6,6,6,6,6,6,6,6,6,6,6,6,6,6,6,6,6,6,6</t>
  </si>
  <si>
    <t>700,700,700,700,700,700,700,700,700,700,700,700,700,700,700,700,700,700,700,700,700,700,700,700,700,700,700,700,700,700,700,700,700,700,700,700,700,700,700,700,700,700,700,700,700,700,700,700,700,700,700,700,700,700,700,700,700,700,700,700,700,700,700,700,700,700,700,700,700,700,700,700,700,700,700,700,700,700,700,700,700</t>
  </si>
  <si>
    <t>1,1,1,1,1,1,1,1,1,1,1,1,1,1,1,1,1,1,1,1,1,1,1,1,1,1,1,1,1,1,1,1,1,1,1,1,1,1,1,1,1,1,1,1,1,1,1,1,1,1,1,1,1,1,1,1,1,1,1,1,1,1,1,1,1,1,1,1,1,1,1,1,1,1,1,1,1,1,1,1,1</t>
  </si>
  <si>
    <t>12-小怪-爪子绿</t>
  </si>
  <si>
    <t>14,14,14,14,14,14,14,14,14,14,14,14</t>
  </si>
  <si>
    <t>15-小怪-爪子绿</t>
  </si>
  <si>
    <t>14,14,14,14,14,14,14,14,14,14,14,14,11,11,11</t>
  </si>
  <si>
    <t>17-小怪-爪子绿</t>
  </si>
  <si>
    <t>14,14,14,14,14,14,14,14,14,14,14,14,11,11,11,11,11</t>
  </si>
  <si>
    <t>20-小怪-爪子绿</t>
  </si>
  <si>
    <t>14,14,14,14,14,14,14,20,20,20,20,20,20,13,13,13,13,13,13,13</t>
  </si>
  <si>
    <t>6,6,6,6,6,6,6,6,6,6,6,6,6,6,6,6,6,6,6,6</t>
  </si>
  <si>
    <t>700,700,700,700,700,700,700,700,700,700,700,700,700,700,700,700,700,700,700,700</t>
  </si>
  <si>
    <t>1,1,1,1,1,1,1,1,1,1,1,1,1,1,1,1,1,1,1,1</t>
  </si>
  <si>
    <t>27-小怪-爪子绿</t>
  </si>
  <si>
    <t>14,14,14,14,14,14,14,14,14,14,20,20,20,20,20,20,20,20,13,13,13,13,13,13,13,13,13</t>
  </si>
  <si>
    <t>36-小怪-章鱼</t>
  </si>
  <si>
    <t>10,10,10,10,10,10,10,10,10,10,10,10,10,10,10,10,14,14,14,14,14,14,14,14,20,20,20,20,20,20,20,20,20,20,20,20</t>
  </si>
  <si>
    <t>41-小怪-章鱼</t>
  </si>
  <si>
    <t>10,10,10,10,10,10,10,10,10,10,10,10,10,10,10,10,10,10,16,16,16,16,16,16,16,16,16,16,16,16,16,11,11,11,11,11,11,11,11,11,11</t>
  </si>
  <si>
    <t>6,6,6,6,6,6,6,6,6,6,6,6,6,6,6,6,6,6,6,6,6,6,6,6,6,6,6,6,6,6,6,6,6,6,6,6,6,6,6,6,6</t>
  </si>
  <si>
    <t>700,700,700,700,700,700,700,700,700,700,700,700,700,700,700,700,700,700,700,700,700,700,700,700,700,700,700,700,700,700,700,700,700,700,700,700,700,700,700,700,700</t>
  </si>
  <si>
    <t>1,1,1,1,1,1,1,1,1,1,1,1,1,1,1,1,1,1,1,1,1,1,1,1,1,1,1,1,1,1,1,1,1,1,1,1,1,1,1,1,1</t>
  </si>
  <si>
    <t>48-小怪-章鱼</t>
  </si>
  <si>
    <t>10,10,10,10,10,10,10,10,10,10,10,10,10,10,10,10,10,10,10,10,16,16,16,16,16,16,16,16,16,16,16,16,16,16,16,16,16,16,16,16,11,11,11,11,11,11,11,11</t>
  </si>
  <si>
    <t>6,6,6,6,6,6,6,6,6,6,6,6,6,6,6,6,6,6,6,6,6,6,6,6,6,6,6,6,6,6,6,6,6,6,6,6,6,6,6,6,6,6,6,6,6,6,6,6</t>
  </si>
  <si>
    <t>700,700,700,700,700,700,700,700,700,700,700,700,700,700,700,700,700,700,700,700,700,700,700,700,700,700,700,700,700,700,700,700,700,700,700,700,700,700,700,700,700,700,700,700,700,700,700,700</t>
  </si>
  <si>
    <t>1,1,1,1,1,1,1,1,1,1,1,1,1,1,1,1,1,1,1,1,1,1,1,1,1,1,1,1,1,1,1,1,1,1,1,1,1,1,1,1,1,1,1,1,1,1,1,1</t>
  </si>
  <si>
    <t>62-小怪-幽灵紫</t>
  </si>
  <si>
    <t>16,16,16,16,16,16,16,16,16,16,16,16,16,16,16,16,16,16,16,16,16,16,16,16,16,10,10,10,10,10,10,10,10,10,10,10,10,10,10,10,10,10,10,10,10,10,10,10,10,10,20,20,20,20,20,20,20,20,20,20,20,20</t>
  </si>
  <si>
    <t>6,6,6,6,6,6,6,6,6,6,6,6,6,6,6,6,6,6,6,6,6,6,6,6,6,6,6,6,6,6,6,6,6,6,6,6,6,6,6,6,6,6,6,6,6,6,6,6,6,6,6,6,6,6,6,6,6,6,6,6,6,6</t>
  </si>
  <si>
    <t>700,700,700,700,700,700,700,700,700,700,700,700,700,700,700,700,700,700,700,700,700,700,700,700,700,700,700,700,700,700,700,700,700,700,700,700,700,700,700,700,700,700,700,700,700,700,700,700,700,700,700,700,700,700,700,700,700,700,700,700,700,700</t>
  </si>
  <si>
    <t>1,1,1,1,1,1,1,1,1,1,1,1,1,1,1,1,1,1,1,1,1,1,1,1,1,1,1,1,1,1,1,1,1,1,1,1,1,1,1,1,1,1,1,1,1,1,1,1,1,1,1,1,1,1,1,1,1,1,1,1,1,1</t>
  </si>
  <si>
    <t>73-小怪-幽灵紫</t>
  </si>
  <si>
    <t>16,16,16,16,16,16,16,16,16,16,16,16,16,16,16,16,16,16,16,16,16,16,16,16,16,16,16,16,16,16,10,10,10,10,10,10,10,10,10,10,10,10,10,10,10,10,10,10,10,10,10,10,10,10,10,10,10,10,10,10,20,20,20,20,20,20,20,20,20,20,20,20,20</t>
  </si>
  <si>
    <t>6,6,6,6,6,6,6,6,6,6,6,6,6,6,6,6,6,6,6,6,6,6,6,6,6,6,6,6,6,6,6,6,6,6,6,6,6,6,6,6,6,6,6,6,6,6,6,6,6,6,6,6,6,6,6,6,6,6,6,6,6,6,6,6,6,6,6,6,6,6,6,6,6</t>
  </si>
  <si>
    <t>700,700,700,700,700,700,700,700,700,700,700,700,700,700,700,700,700,700,700,700,700,700,700,700,700,700,700,700,700,700,700,700,700,700,700,700,700,700,700,700,700,700,700,700,700,700,700,700,700,700,700,700,700,700,700,700,700,700,700,700,700,700,700,700,700,700,700,700,700,700,700,700,700</t>
  </si>
  <si>
    <t>1,1,1,1,1,1,1,1,1,1,1,1,1,1,1,1,1,1,1,1,1,1,1,1,1,1,1,1,1,1,1,1,1,1,1,1,1,1,1,1,1,1,1,1,1,1,1,1,1,1,1,1,1,1,1,1,1,1,1,1,1,1,1,1,1,1,1,1,1,1,1,1,1</t>
  </si>
  <si>
    <t>86-小怪-幽灵紫</t>
  </si>
  <si>
    <t>16,16,16,16,16,16,16,16,16,16,16,16,16,16,16,16,16,16,16,16,16,16,16,16,16,16,16,16,16,16,16,16,16,16,16,20,20,20,20,20,20,20,20,20,20,20,20,20,20,20,20,20,10,10,10,10,10,10,10,10,10,10,10,10,10,10,10,10,10,10,10,10,10,10,10,10,10,10,10,10,10,10,10,10,10,10</t>
  </si>
  <si>
    <t>99-小怪-幽灵紫</t>
  </si>
  <si>
    <t>16,16,16,16,16,16,16,16,16,16,16,16,16,16,16,16,16,16,16,16,16,16,16,16,16,16,16,16,16,16,16,16,16,16,16,16,16,16,16,16,20,20,20,20,20,20,20,20,20,20,20,20,20,20,20,20,20,10,10,10,10,10,10,10,10,10,10,10,10,10,10,10,10,10,10,10,10,10,10,10,10,10,10,10,10,10,10,10,10,10,10,10,10,10,10,10,10,10,10</t>
  </si>
  <si>
    <t>6,6,6,6,6,6,6,6,6,6,6,6,6,6,6,6,6,6,6,6,6,6,6,6,6,6,6,6,6,6,6,6,6,6,6,6,6,6,6,6,6,6,6,6,6,6,6,6,6,6,6,6,6,6,6,6,6,6,6,6,6,6,6,6,6,6,6,6,6,6,6,6,6,6,6,6,6,6,6,6,6,6,6,6,6,6,6,6,6,6,6,6,6,6,6,6,6,6,6</t>
  </si>
  <si>
    <t>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t>
  </si>
  <si>
    <t>1,1,1,1,1,1,1,1,1,1,1,1,1,1,1,1,1,1,1,1,1,1,1,1,1,1,1,1,1,1,1,1,1,1,1,1,1,1,1,1,1,1,1,1,1,1,1,1,1,1,1,1,1,1,1,1,1,1,1,1,1,1,1,1,1,1,1,1,1,1,1,1,1,1,1,1,1,1,1,1,1,1,1,1,1,1,1,1,1,1,1,1,1,1,1,1,1,1,1</t>
  </si>
  <si>
    <t>112-小怪-幽灵紫</t>
  </si>
  <si>
    <t>16,16,16,16,16,16,16,16,16,16,16,16,16,16,16,16,16,16,16,16,16,16,16,16,16,16,16,16,16,16,16,16,16,16,16,16,16,16,16,16,16,16,16,16,16,16,16,16,16,16,10,10,10,10,10,10,10,10,10,10,10,10,10,10,10,10,10,10,10,10,10,10,10,10,10,10,10,10,10,10,10,10,10,10,10,10,10,10,10,10,10,10,10,10,10,10,10,10,10,10,20,20,20,20,20,20,20,20,20,20,20,20</t>
  </si>
  <si>
    <t>6,6,6,6,6,6,6,6,6,6,6,6,6,6,6,6,6,6,6,6,6,6,6,6,6,6,6,6,6,6,6,6,6,6,6,6,6,6,6,6,6,6,6,6,6,6,6,6,6,6,6,6,6,6,6,6,6,6,6,6,6,6,6,6,6,6,6,6,6,6,6,6,6,6,6,6,6,6,6,6,6,6,6,6,6,6,6,6,6,6,6,6,6,6,6,6,6,6,6,6,6,6,6,6,6,6,6,6,6,6,6,6</t>
  </si>
  <si>
    <t>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t>
  </si>
  <si>
    <t>1,1,1,1,1,1,1,1,1,1,1,1,1,1,1,1,1,1,1,1,1,1,1,1,1,1,1,1,1,1,1,1,1,1,1,1,1,1,1,1,1,1,1,1,1,1,1,1,1,1,1,1,1,1,1,1,1,1,1,1,1,1,1,1,1,1,1,1,1,1,1,1,1,1,1,1,1,1,1,1,1,1,1,1,1,1,1,1,1,1,1,1,1,1,1,1,1,1,1,1,1,1,1,1,1,1,1,1,1,1,1,1</t>
  </si>
  <si>
    <t>126-BOSS-幽灵紫</t>
  </si>
  <si>
    <t>16,16,16,16,16,16,16,16,16,16,16,16,16,16,16,16,16,16,16,16,16,16,16,16,16,16,16,16,16,16,16,16,16,16,16,16,16,16,16,16,16,16,16,16,16,16,16,16,16,16,16,16,16,16,10,10,10,10,10,10,10,10,10,10,10,1016,10,10,10,10,10,10,10,10,10,10,10,10,10,10,10,10,10,10,10,10,10,10,10,10,10,10,10,10,10,10,10,10,10,10,10,10,10,10,10,10,10,10,20,20,20,20,20,20,20,20,20,20,20,20,20,20,20,20,20,20</t>
  </si>
  <si>
    <t>6,6,6,6,6,6,6,6,6,6,6,6,6,6,6,6,6,6,6,6,6,6,6,6,6,6,6,6,6,6,6,6,6,6,6,6,6,6,6,6,6,6,6,6,6,6,6,6,6,6,6,6,6,6,6,6,6,6,6,6,6,6,6,6,6,6,6,6,6,6,6,6,6,6,6,6,6,6,6,6,6,6,6,6,6,6,6,6,6,6,6,6,6,6,6,6,6,6,6,6,6,6,6,6,6,6,6,6,6,6,6,6,6,6,6,6,6,6,6,6,6,6,6,6,6,6</t>
  </si>
  <si>
    <t>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t>
  </si>
  <si>
    <t>1,1,1,1,1,1,1,1,1,1,1,1,1,1,1,1,1,1,1,1,1,1,1,1,1,1,1,1,1,1,1,1,1,1,1,1,1,1,1,1,1,1,1,1,1,1,1,1,1,1,1,1,1,1,1,1,1,1,1,1,1,1,1,1,1,1,1,1,1,1,1,1,1,1,1,1,1,1,1,1,1,1,1,1,1,1,1,1,1,1,1,1,1,1,1,1,1,1,1,1,1,1,1,1,1,1,1,1,1,1,1,1,1,1,1,1,1,1,1,1,1,1,1,1,1,1</t>
  </si>
  <si>
    <t>14,14,14,4,4,4,4,4,4,4,4,4,4,4,4</t>
  </si>
  <si>
    <t>14,14,14,14,14,4,4,4,4,4,4,4,4,4,4,4,4</t>
  </si>
  <si>
    <t>20-小怪-僵尸</t>
  </si>
  <si>
    <t>3,3,3,3,3,3,3,4,4,4,4,4,4,4,4,15,15,15,15,15</t>
  </si>
  <si>
    <t>3,3,3,3,3,3,3,3,3,3,3,4,4,4,4,4,4,4,4,4,4,4,4,15,15,15,15,15,15,15</t>
  </si>
  <si>
    <t>3,3,3,3,3,3,3,3,3,3,3,3,3,3,3,4,4,4,4,4,4,4,4,4,4,4,4,4,4,4,15,15,15,15,15,15,15,15,15,15,15,15</t>
  </si>
  <si>
    <t>52-小怪-僵尸</t>
  </si>
  <si>
    <t>3,3,3,3,3,3,3,3,3,3,3,3,3,3,3,3,3,3,3,3,3,3,3,3,3,6,6,6,6,6,6,6,6,6,6,15,15,15,15,15,15,15,15,15,15,15,15,15,15,15,15,15</t>
  </si>
  <si>
    <t>6,6,6,6,6,6,6,6,6,6,6,6,6,6,6,6,6,6,6,6,6,6,6,6,6,6,6,6,6,6,6,6,6,6,6,6,6,6,6,6,6,6,6,6,6,6,6,6,6,6,6,6</t>
  </si>
  <si>
    <t>700,700,700,700,700,700,700,700,700,700,700,700,700,700,700,700,700,700,700,700,700,700,700,700,700,700,700,700,700,700,700,700,700,700,700,700,700,700,700,700,700,700,700,700,700,700,700,700,700,700,700,700</t>
  </si>
  <si>
    <t>1,1,1,1,1,1,1,1,1,1,1,1,1,1,1,1,1,1,1,1,1,1,1,1,1,1,1,1,1,1,1,1,1,1,1,1,1,1,1,1,1,1,1,1,1,1,1,1,1,1,1,1</t>
  </si>
  <si>
    <t>64-小怪-红女鬼</t>
  </si>
  <si>
    <t>5,5,5,5,5,5,5,5,5,5,5,5,5,5,5,5,5,5,5,5,5,6,6,6,6,6,6,6,6,6,6,6,6,6,6,6,6,6,6,6,6,6,6,15,15,15,15,15,15,15,15,15,15,15,15,15,15,15,15,15,15,15,15,15</t>
  </si>
  <si>
    <t>79-小怪-僵尸</t>
  </si>
  <si>
    <t>3,3,3,3,3,3,3,3,3,3,3,3,3,3,3,3,3,3,3,3,3,3,3,3,3,3,3,3,3,3,3,3,3,3,3,5,5,5,5,5,5,5,5,5,5,5,5,5,5,5,5,5,5,5,5,1,1,1,1,1,1,1,1,1,1,1,1,1,1,1,1,1,1,1,1,1,1,1,1</t>
  </si>
  <si>
    <t>6,6,6,6,6,6,6,6,6,6,6,6,6,6,6,6,6,6,6,6,6,6,6,6,6,6,6,6,6,6,6,6,6,6,6,6,6,6,6,6,6,6,6,6,6,6,6,6,6,6,6,6,6,6,6,6,6,6,6,6,6,6,6,6,6,6,6,6,6,6,6,6,6,6,6,6,6,6,6</t>
  </si>
  <si>
    <t>700,700,700,700,700,700,700,700,700,700,700,700,700,700,700,700,700,700,700,700,700,700,700,700,700,700,700,700,700,700,700,700,700,700,700,700,700,700,700,700,700,700,700,700,700,700,700,700,700,700,700,700,700,700,700,700,700,700,700,700,700,700,700,700,700,700,700,700,700,700,700,700,700,700,700,700,700,700,700</t>
  </si>
  <si>
    <t>1,1,1,1,1,1,1,1,1,1,1,1,1,1,1,1,1,1,1,1,1,1,1,1,1,1,1,1,1,1,1,1,1,1,1,1,1,1,1,1,1,1,1,1,1,1,1,1,1,1,1,1,1,1,1,1,1,1,1,1,1,1,1,1,1,1,1,1,1,1,1,1,1,1,1,1,1,1,1</t>
  </si>
  <si>
    <t>91-小怪-幽灵紫</t>
  </si>
  <si>
    <t>16,16,16,16,16,16,16,16,16,16,16,16,16,16,16,16,16,16,16,16,16,16,16,16,16,16,16,16,16,16,16,16,16,16,16,16,16,16,16,16,16,16,16,16,16,16,16,16,16,16,5,5,5,5,5,5,5,5,5,5,5,5,5,5,5,5,5,5,5,6,6,6,6,6,6,6,6,6,6,6,6,6,6,6,6,6,6,6,6,6,6</t>
  </si>
  <si>
    <t>6,6,6,6,6,6,6,6,6,6,6,6,6,6,6,6,6,6,6,6,6,6,6,6,6,6,6,6,6,6,6,6,6,6,6,6,6,6,6,6,6,6,6,6,6,6,6,6,6,6,6,6,6,6,6,6,6,6,6,6,6,6,6,6,6,6,6,6,6,6,6,6,6,6,6,6,6,6,6,6,6,6,6,6,6,6,6,6,6,6,6</t>
  </si>
  <si>
    <t>700,700,700,700,700,700,700,700,700,700,700,700,700,700,700,700,700,700,700,700,700,700,700,700,700,700,700,700,700,700,700,700,700,700,700,700,700,700,700,700,700,700,700,700,700,700,700,700,700,700,700,700,700,700,700,700,700,700,700,700,700,700,700,700,700,700,700,700,700,700,700,700,700,700,700,700,700,700,700,700,700,700,700,700,700,700,700,700,700,700,700</t>
  </si>
  <si>
    <t>1,1,1,1,1,1,1,1,1,1,1,1,1,1,1,1,1,1,1,1,1,1,1,1,1,1,1,1,1,1,1,1,1,1,1,1,1,1,1,1,1,1,1,1,1,1,1,1,1,1,1,1,1,1,1,1,1,1,1,1,1,1,1,1,1,1,1,1,1,1,1,1,1,1,1,1,1,1,1,1,1,1,1,1,1,1,1,1,1,1,1</t>
  </si>
  <si>
    <t>106-小怪-幽灵紫</t>
  </si>
  <si>
    <t>16,16,16,16,16,16,16,16,16,16,16,16,16,16,16,16,16,16,16,16,16,16,16,16,16,16,16,16,16,16,16,16,16,16,16,16,16,16,16,16,16,16,16,16,16,16,16,16,16,16,16,16,16,16,16,16,16,16,16,16,5,5,5,5,5,5,5,5,5,5,5,5,5,5,5,5,6,6,6,6,6,6,6,6,6,6,6,6,6,6,6,6,6,6,6,6,6,6,6,6,6,6,6,6,6,6</t>
  </si>
  <si>
    <t>6,6,6,6,6,6,6,6,6,6,6,6,6,6,6,6,6,6,6,6,6,6,6,6,6,6,6,6,6,6,6,6,6,6,6,6,6,6,6,6,6,6,6,6,6,6,6,6,6,6,6,6,6,6,6,6,6,6,6,6,6,6,6,6,6,6,6,6,6,6,6,6,6,6,6,6,6,6,6,6,6,6,6,6,6,6,6,6,6,6,6,6,6,6,6,6,6,6,6,6,6,6,6,6,6,6</t>
  </si>
  <si>
    <t>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t>
  </si>
  <si>
    <t>1,1,1,1,1,1,1,1,1,1,1,1,1,1,1,1,1,1,1,1,1,1,1,1,1,1,1,1,1,1,1,1,1,1,1,1,1,1,1,1,1,1,1,1,1,1,1,1,1,1,1,1,1,1,1,1,1,1,1,1,1,1,1,1,1,1,1,1,1,1,1,1,1,1,1,1,1,1,1,1,1,1,1,1,1,1,1,1,1,1,1,1,1,1,1,1,1,1,1,1,1,1,1,1,1,1</t>
  </si>
  <si>
    <t>121-小怪-幽灵紫</t>
  </si>
  <si>
    <t>16,16,16,16,16,16,16,16,16,16,16,16,16,16,16,16,16,16,16,16,16,16,16,16,16,16,16,16,16,16,16,16,16,16,16,16,16,16,16,16,16,16,16,16,16,16,16,16,16,16,16,16,16,16,16,16,16,16,16,16,16,16,16,16,16,16,16,16,16,16,7,7,7,7,7,7,7,7,7,7,7,7,7,7,7,7,7,7,7,7,7,7,1,1,1,1,1,1,1,1,1,1,1,1,1,1,1,1,1,1,1,1,1,1,1,1,1,1,1,1,1</t>
  </si>
  <si>
    <t>6,6,6,6,6,6,6,6,6,6,6,6,6,6,6,6,6,6,6,6,6,6,6,6,6,6,6,6,6,6,6,6,6,6,6,6,6,6,6,6,6,6,6,6,6,6,6,6,6,6,6,6,6,6,6,6,6,6,6,6,6,6,6,6,6,6,6,6,6,6,6,6,6,6,6,6,6,6,6,6,6,6,6,6,6,6,6,6,6,6,6,6,6,6,6,6,6,6,6,6,6,6,6,6,6,6,6,6,6,6,6,6,6,6,6,6,6,6,6,6,6</t>
  </si>
  <si>
    <t>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t>
  </si>
  <si>
    <t>1,1,1,1,1,1,1,1,1,1,1,1,1,1,1,1,1,1,1,1,1,1,1,1,1,1,1,1,1,1,1,1,1,1,1,1,1,1,1,1,1,1,1,1,1,1,1,1,1,1,1,1,1,1,1,1,1,1,1,1,1,1,1,1,1,1,1,1,1,1,1,1,1,1,1,1,1,1,1,1,1,1,1,1,1,1,1,1,1,1,1,1,1,1,1,1,1,1,1,1,1,1,1,1,1,1,1,1,1,1,1,1,1,1,1,1,1,1,1,1,1</t>
  </si>
  <si>
    <t>136-小怪-幽灵紫</t>
  </si>
  <si>
    <t>16,16,16,16,16,16,16,16,16,16,16,16,16,16,16,16,16,16,16,16,16,16,16,16,16,16,16,16,16,16,16,16,16,16,16,16,16,16,16,16,16,16,16,16,16,16,16,16,16,16,16,16,16,16,16,16,16,16,16,16,16,16,16,16,16,16,16,16,16,16,16,16,16,16,16,16,16,16,16,16,7,7,7,7,7,7,7,7,7,7,7,7,7,7,7,7,7,7,7,7,7,7,7,7,7,7,7,7,7,1,1,1,1,1,1,1,1,1,1,1,1,1,1,1,1,1,1,1,1,1,1,1,1,1,1,1</t>
  </si>
  <si>
    <t>6,6,6,6,6,6,6,6,6,6,6,6,6,6,6,6,6,6,6,6,6,6,6,6,6,6,6,6,6,6,6,6,6,6,6,6,6,6,6,6,6,6,6,6,6,6,6,6,6,6,6,6,6,6,6,6,6,6,6,6,6,6,6,6,6,6,6,6,6,6,6,6,6,6,6,6,6,6,6,6,6,6,6,6,6,6,6,6,6,6,6,6,6,6,6,6,6,6,6,6,6,6,6,6,6,6,6,6,6,6,6,6,6,6,6,6,6,6,6,6,6,6,6,6,6,6,6,6,6,6,6,6,6,6,6,6</t>
  </si>
  <si>
    <t>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t>
  </si>
  <si>
    <t>1,1,1,1,1,1,1,1,1,1,1,1,1,1,1,1,1,1,1,1,1,1,1,1,1,1,1,1,1,1,1,1,1,1,1,1,1,1,1,1,1,1,1,1,1,1,1,1,1,1,1,1,1,1,1,1,1,1,1,1,1,1,1,1,1,1,1,1,1,1,1,1,1,1,1,1,1,1,1,1,1,1,1,1,1,1,1,1,1,1,1,1,1,1,1,1,1,1,1,1,1,1,1,1,1,1,1,1,1,1,1,1,1,1,1,1,1,1,1,1,1,1,1,1,1,1,1,1,1,1,1,1,1,1,1,1</t>
  </si>
  <si>
    <t>152-BOSS-幽灵</t>
  </si>
  <si>
    <t>4,4,4,4,4,4,4,4,4,4,4,4,4,4,4,4,4,4,4,4,4,4,4,4,4,4,4,4,4,4,4,4,4,4,4,4,4,4,4,4,4,4,4,4,4,4,4,4,4,4,4,4,4,4,4,4,4,4,4,4,4,4,4,4,4,4,4,4,4,4,4,4,4,4,4,4,4,4,4,4,4,4,4,4,4,4,4,4,4,1008,7,7,7,7,7,7,7,7,7,7,7,7,7,7,7,7,7,7,7,7,7,7,7,7,7,7,7,7,7,7,15,15,15,15,15,15,15,15,15,15,15,15,15,15,15,15,15,15,15,15,15,15,15,15,15,15,15,15,15,15,15,15</t>
  </si>
  <si>
    <t>6,6,6,6,6,6,6,6,6,6,6,6,6,6,6,6,6,6,6,6,6,6,6,6,6,6,6,6,6,6,6,6,6,6,6,6,6,6,6,6,6,6,6,6,6,6,6,6,6,6,6,6,6,6,6,6,6,6,6,6,6,6,6,6,6,6,6,6,6,6,6,6,6,6,6,6,6,6,6,6,6,6,6,6,6,6,6,6,6,6,6,6,6,6,6,6,6,6,6,6,6,6,6,6,6,6,6,6,6,6,6,6,6,6,6,6,6,6,6,6,6,6,6,6,6,6,6,6,6,6,6,6,6,6,6,6,6,6,6,6,6,6,6,6,6,6,6,6,6,6,6,6</t>
  </si>
  <si>
    <t>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t>
  </si>
  <si>
    <t>1,1,1,1,1,1,1,1,1,1,1,1,1,1,1,1,1,1,1,1,1,1,1,1,1,1,1,1,1,1,1,1,1,1,1,1,1,1,1,1,1,1,1,1,1,1,1,1,1,1,1,1,1,1,1,1,1,1,1,1,1,1,1,1,1,1,1,1,1,1,1,1,1,1,1,1,1,1,1,1,1,1,1,1,1,1,1,1,1,1,1,1,1,1,1,1,1,1,1,1,1,1,1,1,1,1,1,1,1,1,1,1,1,1,1,1,1,1,1,1,1,1,1,1,1,1,1,1,1,1,1,1,1,1,1,1,1,1,1,1,1,1,1,1,1,1,1,1,1,1,1,1</t>
  </si>
  <si>
    <t>4,4,4,4,4,4,4,4,4,4,4,4,20,20,20</t>
  </si>
  <si>
    <t>17-小怪-幽灵</t>
  </si>
  <si>
    <t>4,4,4,4,4,4,4,4,4,4,4,4,13,13,13,13,13</t>
  </si>
  <si>
    <t>20-小怪-幽灵</t>
  </si>
  <si>
    <t>4,4,4,4,4,4,4,4,4,4,4,4,20,20,20,20,20,20,20,20</t>
  </si>
  <si>
    <t>4,4,4,4,4,4,4,4,4,4,4,4,4,4,4,4,4,4,4,4,13,13,13,13,13,13,13,13,13,13</t>
  </si>
  <si>
    <t>4,4,4,4,4,4,4,4,4,4,4,4,4,4,4,4,4,4,4,4,13,13,13,13,13,13,13,13,13,13,9,9,9,9,9,9,9,9,9,9,9,9</t>
  </si>
  <si>
    <t>52-小怪-幽灵</t>
  </si>
  <si>
    <t>4,4,4,4,4,4,4,4,4,4,4,4,4,4,4,4,4,4,4,4,4,4,4,4,4,4,4,4,4,4,9,9,9,9,9,9,9,9,9,9,9,9,20,20,20,20,20,20,20,20,20,20</t>
  </si>
  <si>
    <t>4,4,4,4,4,4,4,4,4,4,4,4,4,4,4,4,4,4,4,4,4,4,4,4,4,4,4,4,4,4,4,4,4,4,4,9,9,9,9,9,9,9,9,9,9,9,9,15,15,15,15,15,15,15,15,15,15,15,15,15,15,15,15,15</t>
  </si>
  <si>
    <t>99-小怪-青女鬼</t>
  </si>
  <si>
    <t>15,15,15,15,15,15,15,15,15,15,15,15,15,15,15,15,15,15,15,15,15,15,15,15,15,15,15,15,15,15,15,15,15,15,15,15,15,15,15,15,15,15,15,15,15,15,15,15,15,15,13,13,13,13,13,13,13,13,13,13,13,13,13,13,13,13,13,13,13,13,13,13,13,13,13,13,13,13,13,13,13,13,13,13,13,13,13,13,13,13,13,13,13,13,13,13,13,13,13</t>
  </si>
  <si>
    <t>114-小怪-青女鬼</t>
  </si>
  <si>
    <t>15,15,15,15,15,15,15,15,15,15,15,15,15,15,15,15,15,15,15,15,15,15,15,15,15,15,15,15,15,15,15,15,15,15,15,15,15,15,15,15,15,15,15,15,15,15,15,15,15,15,15,15,15,15,15,15,15,15,15,15,20,20,20,20,20,20,20,20,20,20,20,20,20,20,20,20,20,20,20,20,20,20,20,20,20,20,20,20,20,20,20,20,20,20,20,20,20,20,20,20,20,20,20,20,20,20,20,20,20,20,20,20,20,20</t>
  </si>
  <si>
    <t>6,6,6,6,6,6,6,6,6,6,6,6,6,6,6,6,6,6,6,6,6,6,6,6,6,6,6,6,6,6,6,6,6,6,6,6,6,6,6,6,6,6,6,6,6,6,6,6,6,6,6,6,6,6,6,6,6,6,6,6,6,6,6,6,6,6,6,6,6,6,6,6,6,6,6,6,6,6,6,6,6,6,6,6,6,6,6,6,6,6,6,6,6,6,6,6,6,6,6,6,6,6,6,6,6,6,6,6,6,6,6,6,6,6</t>
  </si>
  <si>
    <t>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t>
  </si>
  <si>
    <t>1,1,1,1,1,1,1,1,1,1,1,1,1,1,1,1,1,1,1,1,1,1,1,1,1,1,1,1,1,1,1,1,1,1,1,1,1,1,1,1,1,1,1,1,1,1,1,1,1,1,1,1,1,1,1,1,1,1,1,1,1,1,1,1,1,1,1,1,1,1,1,1,1,1,1,1,1,1,1,1,1,1,1,1,1,1,1,1,1,1,1,1,1,1,1,1,1,1,1,1,1,1,1,1,1,1,1,1,1,1,1,1,1,1</t>
  </si>
  <si>
    <t>129-小怪-幽灵</t>
  </si>
  <si>
    <t>4,4,4,4,4,4,4,4,4,4,4,4,4,4,4,4,4,4,4,4,4,4,4,4,4,4,4,4,4,4,4,4,4,4,4,4,4,4,4,4,4,4,4,4,4,4,4,4,4,4,4,4,4,4,4,4,4,4,4,4,4,4,4,4,4,4,4,4,4,4,15,15,15,15,15,15,15,15,15,15,15,15,15,15,15,15,15,15,15,15,15,15,15,15,15,15,15,15,15,15,15,15,15,15,15,15,15,15,15,15,15,15,15,15,15,15,15,15,15,15,15,15,15,15,15,15,15,15,15</t>
  </si>
  <si>
    <t>6,6,6,6,6,6,6,6,6,6,6,6,6,6,6,6,6,6,6,6,6,6,6,6,6,6,6,6,6,6,6,6,6,6,6,6,6,6,6,6,6,6,6,6,6,6,6,6,6,6,6,6,6,6,6,6,6,6,6,6,6,6,6,6,6,6,6,6,6,6,6,6,6,6,6,6,6,6,6,6,6,6,6,6,6,6,6,6,6,6,6,6,6,6,6,6,6,6,6,6,6,6,6,6,6,6,6,6,6,6,6,6,6,6,6,6,6,6,6,6,6,6,6,6,6,6,6,6,6</t>
  </si>
  <si>
    <t>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t>
  </si>
  <si>
    <t>1,1,1,1,1,1,1,1,1,1,1,1,1,1,1,1,1,1,1,1,1,1,1,1,1,1,1,1,1,1,1,1,1,1,1,1,1,1,1,1,1,1,1,1,1,1,1,1,1,1,1,1,1,1,1,1,1,1,1,1,1,1,1,1,1,1,1,1,1,1,1,1,1,1,1,1,1,1,1,1,1,1,1,1,1,1,1,1,1,1,1,1,1,1,1,1,1,1,1,1,1,1,1,1,1,1,1,1,1,1,1,1,1,1,1,1,1,1,1,1,1,1,1,1,1,1,1,1,1</t>
  </si>
  <si>
    <t>144-小怪-幽灵</t>
  </si>
  <si>
    <t>4,4,4,4,4,4,4,4,4,4,4,4,4,4,4,4,4,4,4,4,4,4,4,4,4,4,4,4,4,4,4,4,4,4,4,4,4,4,4,4,4,4,4,4,4,4,4,4,4,4,4,4,4,4,4,4,4,4,4,4,4,4,4,4,4,4,4,4,4,4,4,4,4,4,4,4,4,4,4,4,15,15,15,15,15,15,15,15,15,15,15,15,15,15,15,15,15,15,15,15,15,15,15,15,15,15,15,15,15,15,15,15,15,15,15,15,15,15,15,15,13,13,13,13,13,13,13,13,13,13,13,13,13,13,13,13,13,13,13,13,13,13,13,13</t>
  </si>
  <si>
    <t>6,6,6,6,6,6,6,6,6,6,6,6,6,6,6,6,6,6,6,6,6,6,6,6,6,6,6,6,6,6,6,6,6,6,6,6,6,6,6,6,6,6,6,6,6,6,6,6,6,6,6,6,6,6,6,6,6,6,6,6,6,6,6,6,6,6,6,6,6,6,6,6,6,6,6,6,6,6,6,6,6,6,6,6,6,6,6,6,6,6,6,6,6,6,6,6,6,6,6,6,6,6,6,6,6,6,6,6,6,6,6,6,6,6,6,6,6,6,6,6,6,6,6,6,6,6,6,6,6,6,6,6,6,6,6,6,6,6,6,6,6,6,6,6</t>
  </si>
  <si>
    <t>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t>
  </si>
  <si>
    <t>1,1,1,1,1,1,1,1,1,1,1,1,1,1,1,1,1,1,1,1,1,1,1,1,1,1,1,1,1,1,1,1,1,1,1,1,1,1,1,1,1,1,1,1,1,1,1,1,1,1,1,1,1,1,1,1,1,1,1,1,1,1,1,1,1,1,1,1,1,1,1,1,1,1,1,1,1,1,1,1,1,1,1,1,1,1,1,1,1,1,1,1,1,1,1,1,1,1,1,1,1,1,1,1,1,1,1,1,1,1,1,1,1,1,1,1,1,1,1,1,1,1,1,1,1,1,1,1,1,1,1,1,1,1,1,1,1,1,1,1,1,1,1,1</t>
  </si>
  <si>
    <t>159-小怪-幽灵</t>
  </si>
  <si>
    <t>4,4,4,4,4,4,4,4,4,4,4,4,4,4,4,4,4,4,4,4,4,4,4,4,4,4,4,4,4,4,4,4,4,4,4,4,4,4,4,4,4,4,4,4,4,4,4,4,4,4,4,4,4,4,4,4,4,4,4,4,4,4,4,4,4,4,4,4,4,4,4,4,4,4,4,4,4,4,4,4,4,4,4,4,4,4,4,4,4,4,4,4,4,4,4,4,4,4,4,4,15,15,15,15,15,15,15,15,15,15,15,15,15,15,15,15,15,15,15,15,15,15,15,15,15,15,15,20,20,20,20,20,20,20,20,20,20,20,20,20,20,20,20,20,20,20,20,20,20,20,20,20,20,20,20,20,20,20,20</t>
  </si>
  <si>
    <t>6,6,6,6,6,6,6,6,6,6,6,6,6,6,6,6,6,6,6,6,6,6,6,6,6,6,6,6,6,6,6,6,6,6,6,6,6,6,6,6,6,6,6,6,6,6,6,6,6,6,6,6,6,6,6,6,6,6,6,6,6,6,6,6,6,6,6,6,6,6,6,6,6,6,6,6,6,6,6,6,6,6,6,6,6,6,6,6,6,6,6,6,6,6,6,6,6,6,6,6,6,6,6,6,6,6,6,6,6,6,6,6,6,6,6,6,6,6,6,6,6,6,6,6,6,6,6,6,6,6,6,6,6,6,6,6,6,6,6,6,6,6,6,6,6,6,6,6,6,6,6,6,6,6,6,6,6,6,6</t>
  </si>
  <si>
    <t>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t>
  </si>
  <si>
    <t>1,1,1,1,1,1,1,1,1,1,1,1,1,1,1,1,1,1,1,1,1,1,1,1,1,1,1,1,1,1,1,1,1,1,1,1,1,1,1,1,1,1,1,1,1,1,1,1,1,1,1,1,1,1,1,1,1,1,1,1,1,1,1,1,1,1,1,1,1,1,1,1,1,1,1,1,1,1,1,1,1,1,1,1,1,1,1,1,1,1,1,1,1,1,1,1,1,1,1,1,1,1,1,1,1,1,1,1,1,1,1,1,1,1,1,1,1,1,1,1,1,1,1,1,1,1,1,1,1,1,1,1,1,1,1,1,1,1,1,1,1,1,1,1,1,1,1,1,1,1,1,1,1,1,1,1,1,1,1</t>
  </si>
  <si>
    <t>175-BOSS-幽灵</t>
  </si>
  <si>
    <t>4,4,4,4,4,4,4,4,4,4,4,4,4,4,4,4,4,4,4,4,4,4,4,4,4,4,4,4,4,4,4,4,4,4,4,4,4,4,4,4,4,4,4,4,4,4,4,4,4,4,4,4,4,4,4,4,4,4,4,4,4,4,4,4,4,4,4,4,4,4,4,4,4,4,4,4,4,4,4,4,4,4,4,4,4,4,4,4,4,4,4,4,4,4,4,4,4,4,4,4,4,4,4,4,4,4,4,4,4,1004,9,9,9,9,9,9,9,9,9,9,9,9,9,9,9,9,9,9,9,9,9,9,9,9,9,9,9,9,9,9,9,9,9,13,13,13,13,13,13,13,13,13,13,13,13,13,13,13,13,13,13,13,13,13,13,13,13,13,13,13,13,13,13,13,13</t>
  </si>
  <si>
    <t>6,6,6,6,6,6,6,6,6,6,6,6,6,6,6,6,6,6,6,6,6,6,6,6,6,6,6,6,6,6,6,6,6,6,6,6,6,6,6,6,6,6,6,6,6,6,6,6,6,6,6,6,6,6,6,6,6,6,6,6,6,6,6,6,6,6,6,6,6,6,6,6,6,6,6,6,6,6,6,6,6,6,6,6,6,6,6,6,6,6,6,6,6,6,6,6,6,6,6,6,6,6,6,6,6,6,6,6,6,6,6,6,6,6,6,6,6,6,6,6,6,6,6,6,6,6,6,6,6,6,6,6,6,6,6,6,6,6,6,6,6,6,6,6,6,6,6,6,6,6,6,6,6,6,6,6,6,6,6,6,0,0,0,0,3,3,3,3,0,0,0,0,3,3,3</t>
  </si>
  <si>
    <t>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3,3,3,3,3,3,3,3,3,3,3,3,3,3,3</t>
  </si>
  <si>
    <t>1,1,1,1,1,1,1,1,1,1,1,1,1,1,1,1,1,1,1,1,1,1,1,1,1,1,1,1,1,1,1,1,1,1,1,1,1,1,1,1,1,1,1,1,1,1,1,1,1,1,1,1,1,1,1,1,1,1,1,1,1,1,1,1,1,1,1,1,1,1,1,1,1,1,1,1,1,1,1,1,1,1,1,1,1,1,1,1,1,1,1,1,1,1,1,1,1,1,1,1,1,1,1,1,1,1,1,1,1,1,1,1,1,1,1,1,1,1,1,1,1,1,1,1,1,1,1,1,1,1,1,1,1,1,1,1,1,1,1,1,1,1,1,1,1,1,1,1,1,1,1,1,1,1,1,1,1,1,1,1,1,1,1,1,1,1,1,1,1,1,1,1,1,1,1</t>
  </si>
  <si>
    <t>16-小怪-章鱼红</t>
  </si>
  <si>
    <t>8,8,8,8,8,8,8,8,8,8,8,8,8,8,8,8</t>
  </si>
  <si>
    <t>6,6,6,6,6,6,6,6,6,6,6,6,6,6,6,6</t>
  </si>
  <si>
    <t>700,700,700,700,700,700,700,700,700,700,700,700,700,700,700,700</t>
  </si>
  <si>
    <t>19-小怪-蓝衣女鬼</t>
  </si>
  <si>
    <t>22,22,22,22,22,22,22,22,22,22,22,22,22,22,22,14,14,14,14</t>
  </si>
  <si>
    <t>21-小怪-蓝衣女鬼</t>
  </si>
  <si>
    <t>22,22,22,22,22,22,22,22,22,22,22,22,22,22,22,14,14,14,14,14,14</t>
  </si>
  <si>
    <t>24-小怪-蓝衣女鬼</t>
  </si>
  <si>
    <t>22,22,22,22,22,22,22,22,22,22,22,22,22,22,22,14,14,14,14,8,8,8,8,8</t>
  </si>
  <si>
    <t>6,6,6,6,6,6,6,6,6,6,6,6,6,6,6,6,6,6,6,6,6,6,6,6</t>
  </si>
  <si>
    <t>700,700,700,700,700,700,700,700,700,700,700,700,700,700,700,700,700,700,700,700,700,700,700,700</t>
  </si>
  <si>
    <t>1,1,1,1,1,1,1,1,1,1,1,1,1,1,1,1,1,1,1,1,1,1,1,1</t>
  </si>
  <si>
    <t>39-小怪-爪子绿</t>
  </si>
  <si>
    <t>14,14,14,14,14,14,14,14,14,14,14,14,14,14,14,8,8,8,8,8,8,8,8,8,8,8,8,14,14,14,14,14,14,14,14,14,14,14,14</t>
  </si>
  <si>
    <t>6,6,6,6,6,6,6,6,6,6,6,6,6,6,6,6,6,6,6,6,6,6,6,6,6,6,6,6,6,6,6,6,6,6,6,6,6,6,6</t>
  </si>
  <si>
    <t>700,700,700,700,700,700,700,700,700,700,700,700,700,700,700,700,700,700,700,700,700,700,700,700,700,700,700,700,700,700,700,700,700,700,700,700,700,700,700</t>
  </si>
  <si>
    <t>1,1,1,1,1,1,1,1,1,1,1,1,1,1,1,1,1,1,1,1,1,1,1,1,1,1,1,1,1,1,1,1,1,1,1,1,1,1,1</t>
  </si>
  <si>
    <t>54-小怪-爪子绿</t>
  </si>
  <si>
    <t>14,14,14,14,14,14,14,22,22,22,22,22,22,22,22,22,22,22,22,22,22,22,22,22,22,22,22,22,22,22,22,22,22,22,22,22,22,22,22,22,22,22,22,22,22,22,22,14,14,14,14,14,14,14</t>
  </si>
  <si>
    <t>69-小怪-木乃伊</t>
  </si>
  <si>
    <t>7,7,7,7,7,7,7,7,7,7,7,7,7,7,22,22,22,22,22,22,22,22,22,22,22,22,22,22,22,22,22,22,22,22,22,22,22,22,22,22,22,22,22,22,22,22,22,22,22,22,22,14,14,14,14,14,14,14,14,14,14,14,14,14,14,14,14,14,14</t>
  </si>
  <si>
    <t>6,6,6,6,6,6,6,6,6,6,6,6,6,6,6,6,6,6,6,6,6,6,6,6,6,6,6,6,6,6,6,6,6,6,6,6,6,6,6,6,6,6,6,6,6,6,6,6,6,6,6,6,6,6,6,6,6,6,6,6,6,6,6,6,6,6,6,6,6</t>
  </si>
  <si>
    <t>700,700,700,700,700,700,700,700,700,700,700,700,700,700,700,700,700,700,700,700,700,700,700,700,700,700,700,700,700,700,700,700,700,700,700,700,700,700,700,700,700,700,700,700,700,700,700,700,700,700,700,700,700,700,700,700,700,700,700,700,700,700,700,700,700,700,700,700,700</t>
  </si>
  <si>
    <t>1,1,1,1,1,1,1,1,1,1,1,1,1,1,1,1,1,1,1,1,1,1,1,1,1,1,1,1,1,1,1,1,1,1,1,1,1,1,1,1,1,1,1,1,1,1,1,1,1,1,1,1,1,1,1,1,1,1,1,1,1,1,1,1,1,1,1,1,1</t>
  </si>
  <si>
    <t>84-小怪-章鱼红</t>
  </si>
  <si>
    <t>8,8,8,8,8,8,8,8,8,8,8,8,8,8,8,8,8,8,8,8,22,22,22,22,22,22,22,22,22,22,22,22,22,22,22,22,22,22,22,22,22,22,22,22,22,22,22,22,22,22,22,22,22,22,22,22,22,22,22,22,22,22,14,14,14,14,14,14,14,14,14,14,14,14,14,14,14,14,14,14,14,14,14,14</t>
  </si>
  <si>
    <t>6,6,6,6,6,6,6,6,6,6,6,6,6,6,6,6,6,6,6,6,6,6,6,6,6,6,6,6,6,6,6,6,6,6,6,6,6,6,6,6,6,6,6,6,6,6,6,6,6,6,6,6,6,6,6,6,6,6,6,6,6,6,6,6,6,6,6,6,6,6,6,6,6,6,6,6,6,6,6,6,6,6,6,6</t>
  </si>
  <si>
    <t>700,700,700,700,700,700,700,700,700,700,700,700,700,700,700,700,700,700,700,700,700,700,700,700,700,700,700,700,700,700,700,700,700,700,700,700,700,700,700,700,700,700,700,700,700,700,700,700,700,700,700,700,700,700,700,700,700,700,700,700,700,700,700,700,700,700,700,700,700,700,700,700,700,700,700,700,700,700,700,700,700,700,700,700</t>
  </si>
  <si>
    <t>1,1,1,1,1,1,1,1,1,1,1,1,1,1,1,1,1,1,1,1,1,1,1,1,1,1,1,1,1,1,1,1,1,1,1,1,1,1,1,1,1,1,1,1,1,1,1,1,1,1,1,1,1,1,1,1,1,1,1,1,1,1,1,1,1,1,1,1,1,1,1,1,1,1,1,1,1,1,1,1,1,1,1,1</t>
  </si>
  <si>
    <t>99-小怪-章鱼红</t>
  </si>
  <si>
    <t>8,8,8,8,8,8,8,8,8,8,8,8,8,8,8,8,8,8,8,8,8,8,8,8,8,8,8,8,8,8,8,8,8,7,7,7,7,7,7,7,7,7,7,7,7,7,7,7,7,7,7,7,7,7,7,7,7,7,7,7,7,7,7,7,7,7,14,14,14,14,14,14,14,14,14,14,14,14,14,14,14,14,14,14,14,14,14,14,14,14,14,14,14,14,14,14,14,14,14</t>
  </si>
  <si>
    <t>111-小怪-蓝衣女鬼</t>
  </si>
  <si>
    <t>22,22,22,22,22,22,22,22,22,22,22,22,22,22,22,22,22,22,22,22,22,22,22,22,22,22,22,22,22,22,22,22,22,22,22,22,22,22,22,22,22,22,22,22,22,22,22,22,22,22,7,7,7,7,7,7,7,7,7,7,7,7,7,7,7,7,7,7,7,7,7,7,7,7,7,14,14,14,14,14,14,14,14,14,14,14,14,14,14,14,14,14,14,14,14,14,14,14,14,14,14,14,14,14,14,14,14,14,14,14,14</t>
  </si>
  <si>
    <t>6,6,6,6,6,6,6,6,6,6,6,6,6,6,6,6,6,6,6,6,6,6,6,6,6,6,6,6,6,6,6,6,6,6,6,6,6,6,6,6,6,6,6,6,6,6,6,6,6,6,6,6,6,6,6,6,6,6,6,6,6,6,6,6,6,6,6,6,6,6,6,6,6,6,6,6,6,6,6,6,6,6,6,6,6,6,6,6,6,6,6,6,6,6,6,6,6,6,6,6,6,6,6,6,6,6,6,6,6,6,6</t>
  </si>
  <si>
    <t>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700</t>
  </si>
  <si>
    <t>1,1,1,1,1,1,1,1,1,1,1,1,1,1,1,1,1,1,1,1,1,1,1,1,1,1,1,1,1,1,1,1,1,1,1,1,1,1,1,1,1,1,1,1,1,1,1,1,1,1,1,1,1,1,1,1,1,1,1,1,1,1,1,1,1,1,1,1,1,1,1,1,1,1,1,1,1,1,1,1,1,1,1,1,1,1,1,1,1,1,1,1,1,1,1,1,1,1,1,1,1,1,1,1,1,1,1,1,1,1,1</t>
  </si>
  <si>
    <t>129-小怪-蓝衣女鬼</t>
  </si>
  <si>
    <t>22,22,22,22,22,22,22,22,22,22,22,22,22,22,22,22,22,22,22,22,22,22,22,22,22,22,22,22,22,22,22,22,22,22,22,22,22,22,22,22,22,22,22,22,22,22,22,22,22,22,22,22,22,22,22,22,22,22,22,22,7,7,7,7,7,7,7,7,7,7,7,7,7,7,7,7,7,7,7,7,7,7,7,7,7,7,7,7,7,14,14,14,14,14,14,14,14,14,14,14,14,14,14,14,14,14,14,14,14,14,14,14,14,14,14,14,14,14,14,14,14,14,14,14,14,14,14,14,14</t>
  </si>
  <si>
    <t>144-小怪-蓝衣女鬼</t>
  </si>
  <si>
    <t>22,22,22,22,22,22,22,22,22,22,22,22,22,22,22,22,22,22,22,22,22,22,22,22,22,22,22,22,22,22,22,22,22,22,22,22,22,22,22,22,22,22,22,22,22,22,22,22,22,22,22,22,22,22,22,22,22,22,22,22,22,22,22,22,22,22,22,22,22,22,22,22,22,22,22,22,22,22,22,22,7,7,7,7,7,7,7,7,7,7,7,7,7,7,7,7,7,7,7,7,7,7,7,7,7,7,7,8,8,8,8,8,8,8,8,8,8,8,8,8,8,8,8,8,8,8,8,8,8,8,8,8,8,8,8,8,8,8,8,8,8,8,8,8</t>
  </si>
  <si>
    <t>159-小怪-蓝衣女鬼</t>
  </si>
  <si>
    <t>22,22,22,22,22,22,22,22,22,22,22,22,22,22,22,22,22,22,22,22,22,22,22,22,22,22,22,22,22,22,22,22,22,22,22,22,22,22,22,22,22,22,22,22,22,22,22,22,22,22,22,22,22,22,22,22,22,22,22,22,22,22,22,22,22,22,22,22,22,22,22,22,22,22,22,22,22,22,22,22,22,22,22,22,22,22,22,22,22,22,22,22,22,22,22,22,22,22,22,22,14,14,14,14,14,14,14,14,14,14,14,14,14,14,14,14,14,14,14,14,14,14,14,14,14,14,8,8,8,8,8,8,8,8,8,8,8,8,8,8,8,8,8,8,8,8,8,8,8,8,8,8,8,8,8,8,8,8,8</t>
  </si>
  <si>
    <t>175-BOSS-蓝衣女鬼</t>
  </si>
  <si>
    <t>22,22,22,22,22,22,22,22,22,22,22,22,22,22,22,22,22,22,22,22,22,22,22,22,22,22,22,22,22,22,22,22,22,22,22,22,22,22,22,22,22,22,22,22,22,22,22,22,22,22,22,22,22,22,22,22,22,22,22,22,22,22,22,22,22,22,22,22,22,22,22,22,22,22,22,22,22,22,22,22,22,22,22,22,22,22,22,22,22,22,22,22,22,22,22,22,22,22,22,22,22,22,22,22,22,22,22,22,22,22,1015,14,14,14,14,14,14,14,14,14,14,14,14,14,14,14,14,14,14,14,14,14,14,14,14,14,14,14,8,8,8,8,8,8,8,8,8,8,8,8,8,8,8,8,8,8,8,8,8,8,8,8,8,8,8,8,8,8,8,8,8,8,8,8,8</t>
  </si>
  <si>
    <t>16-小怪-幽灵紫</t>
  </si>
  <si>
    <t>16,16,16,16,16,16,16,16,16,16,16,16,16,16,16,16</t>
  </si>
  <si>
    <t>19-小怪-幽灵紫</t>
  </si>
  <si>
    <t>16,16,16,16,16,16,16,16,16,16,16,16,16,16,16,16,1,1,1</t>
  </si>
  <si>
    <t>21-小怪-幽灵紫</t>
  </si>
  <si>
    <t>16,16,16,16,16,16,16,16,16,16,16,16,16,16,16,16,2,2,2,2,2</t>
  </si>
  <si>
    <t>24-小怪-幽灵紫</t>
  </si>
  <si>
    <t>16,16,16,16,16,16,16,16,16,16,16,16,16,16,16,16,2,2,2,2,15,15,15,15</t>
  </si>
  <si>
    <t>39-小怪-幽灵紫</t>
  </si>
  <si>
    <t>16,16,16,16,16,16,16,16,16,16,16,16,16,16,16,16,16,16,16,16,2,2,2,2,2,2,2,2,2,15,15,15,15,15,15,15,15,15,15</t>
  </si>
  <si>
    <t>54-小怪-幽灵紫</t>
  </si>
  <si>
    <t>16,16,16,16,16,16,16,16,16,16,16,16,16,16,16,16,16,16,16,16,16,16,16,16,16,15,15,15,15,15,15,15,15,15,15,15,15,15,15,1,1,1,1,1,1,1,1,1,1,1,1,1,1,1</t>
  </si>
  <si>
    <t>69-小怪-幽灵紫</t>
  </si>
  <si>
    <t>16,16,16,16,16,16,16,16,16,16,16,16,16,16,16,16,16,16,16,16,16,16,16,16,16,16,16,16,16,16,15,15,15,15,15,15,15,15,15,15,15,15,15,15,15,15,15,2,2,2,2,2,2,2,2,2,2,2,2,2,2,2,2,2,2,2,2,2,2</t>
  </si>
  <si>
    <t>84-小怪-幽灵紫</t>
  </si>
  <si>
    <t>16,16,16,16,16,16,16,16,16,16,16,16,16,16,16,16,16,16,16,16,16,16,16,16,16,16,16,16,16,16,16,16,16,16,16,16,16,16,16,16,15,15,15,15,15,15,15,15,15,15,15,15,15,15,15,15,2,2,2,2,2,2,2,2,2,2,2,2,2,2,2,2,2,2,2,2,2,2,2,2,2,2,2,2</t>
  </si>
  <si>
    <t>99-小怪-幽灵橙</t>
  </si>
  <si>
    <t>17,17,17,17,17,17,17,17,17,17,17,17,17,17,17,17,17,17,17,17,17,17,17,17,17,17,17,17,17,17,17,17,17,17,17,17,17,17,17,17,17,17,17,17,17,15,15,15,15,15,15,15,15,15,15,15,15,15,15,15,15,15,15,15,15,15,15,2,2,2,2,2,2,2,2,2,2,2,2,2,2,2,2,2,2,2,2,2,2,2,2,2,2,2,2,2,2,2,2</t>
  </si>
  <si>
    <t>111-小怪-幽灵橙</t>
  </si>
  <si>
    <t>17,17,17,17,17,17,17,17,17,17,17,17,17,17,17,17,17,17,17,17,17,17,17,17,17,17,17,17,17,17,17,17,17,17,17,17,17,17,17,17,17,17,17,17,17,17,17,17,17,17,17,17,17,17,17,15,15,15,15,15,15,15,15,15,15,15,15,15,15,15,15,15,15,15,15,15,15,15,15,15,1,1,1,1,1,1,1,1,1,1,1,1,1,1,1,1,1,1,1,1,1,1,1,1,1,1,1,1,1,1,1</t>
  </si>
  <si>
    <t>129-小怪-幽灵橙</t>
  </si>
  <si>
    <t>17,17,17,17,17,17,17,17,17,17,17,17,17,17,17,17,17,17,17,17,17,17,17,17,17,17,17,17,17,17,17,17,17,17,17,17,17,17,17,17,17,17,17,17,17,17,17,17,17,17,17,17,17,17,17,17,17,17,17,17,17,17,17,17,17,15,15,15,15,15,15,15,15,15,15,15,15,15,15,15,15,15,15,15,15,15,15,15,15,15,15,15,1,1,1,1,1,1,1,1,1,1,1,1,1,1,1,1,1,1,1,1,1,1,1,1,1,1,1,1,1,1,1,1,1,1,1,1,1</t>
  </si>
  <si>
    <t>144-小怪-幽灵橙</t>
  </si>
  <si>
    <t>17,17,17,17,17,17,17,17,17,17,17,17,17,17,17,17,17,17,17,17,17,17,17,17,17,17,17,17,17,17,17,17,17,17,17,17,17,17,17,17,17,17,17,17,17,17,17,17,17,17,17,17,17,17,17,17,17,17,17,17,17,17,17,17,17,17,17,17,17,17,17,17,17,17,17,17,17,17,17,17,15,15,15,15,15,15,15,15,15,15,15,15,15,15,15,15,15,15,15,15,15,15,15,15,15,15,2,2,2,2,2,2,2,2,2,2,2,2,2,2,2,2,2,2,2,2,2,2,2,2,2,2,2,2,2,2,2,2,2,2,2,2,2,2</t>
  </si>
  <si>
    <t>159-小怪-幽灵橙</t>
  </si>
  <si>
    <t>17,17,17,17,17,17,17,17,17,17,17,17,17,17,17,17,17,17,17,17,17,17,17,17,17,17,17,17,17,17,17,17,17,17,17,17,17,17,17,17,17,17,17,17,17,17,17,17,17,17,17,17,17,17,17,17,17,17,17,17,17,17,17,17,17,17,17,17,17,17,17,17,17,17,17,17,17,17,17,17,17,17,17,17,17,17,17,17,17,17,17,17,17,17,17,15,15,15,15,15,15,15,15,15,15,15,15,15,15,15,15,15,15,15,15,15,15,15,15,15,2,2,2,2,2,2,2,2,2,2,2,2,2,2,2,2,2,2,2,2,2,2,2,2,2,2,2,2,2,2,2,2,2,2,2,2,2,2,2</t>
  </si>
  <si>
    <t>175-BOSS-幽灵紫</t>
  </si>
  <si>
    <t>16,16,16,16,16,16,16,16,16,16,16,16,16,16,16,16,16,16,16,16,16,16,16,16,16,16,16,16,16,16,16,16,16,16,16,16,16,16,16,16,16,16,16,16,16,16,16,16,16,16,16,16,16,16,16,16,16,16,16,16,16,16,16,16,16,16,16,16,16,16,16,16,16,16,16,16,16,16,16,16,16,16,16,16,16,16,16,16,16,16,16,16,16,16,16,16,16,16,16,16,16,16,16,16,16,16,16,16,16,16,16,16,16,16,16,1016,2,2,2,2,2,2,2,2,2,2,2,2,2,2,2,2,2,2,2,2,2,2,2,2,2,2,2,2,2,2,2,2,2,2,1,1,1,1,1,1,1,1,1,1,1,1,1,1,1,1,1,1,1,1,1,1,1,1,1</t>
  </si>
  <si>
    <t>16-小怪-僵尸</t>
  </si>
  <si>
    <t>3,3,3,3,3,3,3,3,3,3,3,3,3,3,3,3</t>
  </si>
  <si>
    <t>3,3,3,3,3,3,3,3,3,3,3,3,3,3,3,3,14,14,14</t>
  </si>
  <si>
    <t>21-小怪-僵尸</t>
  </si>
  <si>
    <t>3,3,3,3,3,3,3,3,3,3,3,3,3,3,3,3,14,14,14,14,14</t>
  </si>
  <si>
    <t>24-小怪-僵尸</t>
  </si>
  <si>
    <t>3,3,3,3,3,3,3,3,3,3,3,3,3,3,3,3,7,7,7,7,14,14,14,14</t>
  </si>
  <si>
    <t>39-小怪-僵尸</t>
  </si>
  <si>
    <t>3,3,3,3,3,3,3,3,3,3,3,3,3,3,3,3,3,3,3,3,7,7,7,7,7,7,7,7,7,7,14,14,14,14,14,14,14,14,14</t>
  </si>
  <si>
    <t>14,14,14,14,14,14,14,3,3,3,3,3,3,3,3,3,3,3,3,3,3,3,3,3,3,3,3,3,3,3,3,3,3,3,3,3,3,3,3,3,3,3,3,3,3,3,3,14,14,14,14,14,14,14</t>
  </si>
  <si>
    <t>69-小怪-爪子绿</t>
  </si>
  <si>
    <t>14,14,14,14,14,14,14,14,14,14,14,14,3,3,3,3,3,3,3,3,3,3,3,3,3,3,3,3,3,3,3,3,3,3,3,3,3,3,3,3,3,3,3,3,3,3,3,3,3,3,3,3,3,3,3,14,14,14,14,14,14,14,14,14,14,14,14,14,14</t>
  </si>
  <si>
    <t>84-小怪-爪子绿</t>
  </si>
  <si>
    <t>14,14,14,14,14,14,14,14,14,14,14,14,14,14,14,14,14,14,3,3,3,3,3,3,3,3,3,3,3,3,3,3,3,3,3,3,3,3,3,3,3,3,3,3,3,3,3,3,3,3,3,3,3,3,3,3,3,3,3,3,3,3,3,3,3,3,3,14,14,14,14,14,14,14,14,14,14,14,14,14,14,14,14,14</t>
  </si>
  <si>
    <t>99-小怪-僵尸</t>
  </si>
  <si>
    <t>3,3,3,3,3,3,3,3,3,3,3,3,3,3,3,3,3,3,3,3,3,3,3,3,3,3,3,3,3,3,3,3,3,3,3,3,3,3,3,3,3,3,3,3,3,7,7,7,7,7,7,7,7,7,7,7,7,7,7,7,7,7,7,7,7,7,7,7,7,7,7,7,7,7,14,14,14,14,14,14,14,14,14,14,14,14,14,14,14,14,14,14,14,14,14,14,14,14,14</t>
  </si>
  <si>
    <t>114-小怪-僵尸</t>
  </si>
  <si>
    <t>3,3,3,3,3,3,3,3,3,3,3,3,3,3,3,3,3,3,3,3,3,3,3,3,3,3,3,3,3,3,3,3,3,3,3,3,3,3,3,3,3,3,3,3,3,3,3,3,3,3,3,3,3,3,3,7,7,7,7,7,7,7,7,7,7,7,7,7,7,7,7,7,7,7,7,7,7,7,7,7,7,7,7,14,14,14,14,14,14,14,14,14,14,14,14,14,14,14,14,14,14,14,14,14,14,14,14,14,14,14,14,14,14,14</t>
  </si>
  <si>
    <t>129-小怪-爪子绿</t>
  </si>
  <si>
    <t>14,14,14,14,14,14,14,14,14,14,14,14,14,14,14,14,14,14,14,14,14,14,3,3,3,3,3,3,3,3,3,3,3,3,3,3,3,3,3,3,3,3,3,3,3,3,3,3,3,3,3,3,3,3,3,3,3,3,3,3,3,3,3,3,3,3,3,3,3,3,3,3,3,3,3,3,3,3,3,3,3,3,3,3,3,3,3,3,3,3,3,3,3,3,3,3,3,3,3,3,3,3,3,3,14,14,14,14,14,14,14,14,14,14,14,14,14,14,14,14,14,14,14,14,14,14,14,14,14</t>
  </si>
  <si>
    <t>144-小怪-僵尸</t>
  </si>
  <si>
    <t>3,3,3,3,3,3,3,3,3,3,3,3,3,3,3,3,3,3,3,3,3,3,3,3,3,3,3,3,3,3,3,3,3,3,3,3,3,3,3,3,3,3,3,3,3,3,3,3,3,3,3,3,3,3,3,3,3,3,3,3,3,3,3,3,3,3,3,3,3,3,3,3,3,3,3,3,3,3,3,7,7,7,7,7,7,7,7,7,7,7,7,7,7,7,7,7,7,7,7,7,7,7,7,7,7,7,7,7,14,14,14,14,14,14,14,14,14,14,14,14,14,14,14,14,14,14,14,14,14,14,14,14,14,14,14,14,14,14,14,14,14,14,14,14</t>
  </si>
  <si>
    <t>159-小怪-爪子绿</t>
  </si>
  <si>
    <t>14,14,14,14,14,14,14,14,14,14,14,14,14,14,14,14,14,14,14,14,3,3,3,3,3,3,3,3,3,3,3,3,3,3,3,3,3,3,3,3,3,3,3,3,3,3,3,3,3,3,3,3,3,3,3,3,3,3,3,3,3,3,3,3,3,3,3,3,3,3,3,3,3,3,3,3,3,3,3,3,3,3,3,3,3,3,3,3,3,3,3,3,3,3,3,3,3,3,3,3,3,3,3,3,3,3,3,3,3,3,3,3,3,3,3,3,3,3,3,3,3,3,3,3,3,3,3,3,3,3,3,3,3,3,3,14,14,14,14,14,14,14,14,14,14,14,14,14,14,14,14,14,14,14,14,14,14,14,14</t>
  </si>
  <si>
    <t>175-BOSS-爪子绿</t>
  </si>
  <si>
    <t>14,14,14,14,14,14,14,14,14,14,14,14,14,14,14,14,14,14,14,14,3,3,3,3,3,3,3,3,3,3,3,3,3,3,3,3,3,3,3,3,3,3,3,3,3,3,3,3,3,3,3,3,3,3,3,3,3,3,3,3,3,3,3,3,3,3,3,3,3,3,3,3,3,3,3,3,3,3,3,3,3,3,3,3,3,3,3,3,3,3,3,3,3,3,3,3,3,3,3,3,3,3,3,3,3,3,3,3,3,3,3,3,3,3,3,3,3,3,3,3,3,3,3,3,3,3,3,3,3,3,3,3,3,3,3,3,3,3,3,3,3,3,3,3,3,3,3,3,3,3,1007,7,7,7,7,7,7,7,7,7,7,7,7,7,7,7,7,7,7,7,7,7,7,7,7</t>
  </si>
  <si>
    <t>16-小怪-丧尸狗</t>
  </si>
  <si>
    <t>4,4,4,4,4,4,4,4,4,4,4,4,4,4,4,20,20,20,20</t>
  </si>
  <si>
    <t>21-小怪-幽灵</t>
  </si>
  <si>
    <t>4,4,4,4,4,4,4,4,4,4,4,4,4,4,4,20,20,20,20,20,20</t>
  </si>
  <si>
    <t>24-小怪-幽灵</t>
  </si>
  <si>
    <t>4,4,4,4,4,4,4,4,4,4,4,4,4,4,4,5,5,5,5,2,2,2,2,2</t>
  </si>
  <si>
    <t>39-小怪-幽灵</t>
  </si>
  <si>
    <t>4,4,4,4,4,4,4,4,4,4,4,4,4,4,4,3,3,3,3,3,3,3,3,3,3,3,3,3,3,3,1,1,1,1,1,1,1,1,1</t>
  </si>
  <si>
    <t>54-小怪-幽灵</t>
  </si>
  <si>
    <t>4,4,4,4,4,4,4,4,4,4,4,4,4,4,4,4,4,4,4,4,4,4,4,4,4,2,2,2,2,2,2,2,2,2,2,2,2,2,2,1,1,1,1,1,1,1,1,1,1,1,1,1,1,1</t>
  </si>
  <si>
    <t>69-小怪-幽灵</t>
  </si>
  <si>
    <t>4,4,4,4,4,4,4,4,4,4,4,4,4,4,4,4,4,4,4,4,4,4,4,4,4,4,4,4,4,4,4,4,4,4,4,20,20,20,20,20,20,20,20,20,20,20,20,20,20,2,2,2,2,2,2,2,2,2,2,2,2,2,2,2,2,2,2,2,2</t>
  </si>
  <si>
    <t>84-小怪-僵尸</t>
  </si>
  <si>
    <t>3,3,3,3,3,3,3,3,3,3,3,3,3,3,3,3,3,3,3,3,3,3,3,3,3,3,3,3,3,3,3,3,3,3,3,3,3,3,3,3,3,3,3,3,3,20,20,20,20,20,20,20,20,20,20,20,20,20,20,20,20,20,20,5,5,5,5,5,5,5,5,5,5,5,5,5,5,5,5,5,5,5,5,5</t>
  </si>
  <si>
    <t>3,3,3,3,3,3,3,3,3,3,3,3,3,3,3,3,3,3,3,3,3,3,3,3,3,3,3,3,3,3,3,3,3,3,3,3,3,3,3,3,4,4,4,4,4,4,4,4,4,4,4,4,4,4,4,4,4,4,4,4,4,4,4,4,4,4,4,4,4,4,4,4,4,4,4,4,4,4,4,4,5,5,5,5,5,5,5,5,5,5,5,5,5,5,5,5,5,5,5</t>
  </si>
  <si>
    <t>114-小怪-幽灵</t>
  </si>
  <si>
    <t>4,4,4,4,4,4,4,4,4,4,4,4,4,4,4,4,4,4,4,4,4,4,4,4,4,4,4,4,4,4,4,4,4,4,4,4,4,4,4,4,4,4,4,4,4,4,4,4,4,4,4,4,4,4,4,4,4,4,4,4,4,4,4,4,4,4,4,4,4,4,4,4,4,4,4,4,4,4,4,4,1,1,1,1,1,1,1,1,1,1,1,1,1,1,1,1,1,2,2,2,2,2,2,2,2,2,2,2,2,2,2,2,2,2</t>
  </si>
  <si>
    <t>4,4,4,4,4,4,4,4,4,4,4,4,4,4,4,4,4,4,4,4,4,4,4,4,4,4,4,4,4,4,4,4,4,4,4,4,4,4,4,4,4,4,4,4,4,4,4,4,4,4,4,4,4,4,4,4,4,4,4,4,4,4,4,4,4,4,4,4,4,4,4,4,4,4,4,4,4,4,4,4,4,4,4,4,4,4,4,4,4,4,1,1,1,1,1,1,1,1,1,1,1,1,1,1,2,2,2,2,2,2,2,2,2,2,2,2,2,2,2,2,2,2,2,2,2,2,2,2,2</t>
  </si>
  <si>
    <t>4,4,4,4,4,4,4,4,4,4,4,4,4,4,4,4,4,4,4,4,4,4,4,4,4,4,4,4,4,4,4,4,4,4,4,4,4,4,4,4,4,4,4,4,4,4,4,4,4,4,4,4,4,4,4,4,4,4,4,4,3,3,3,3,3,3,3,3,3,3,3,3,3,3,3,3,3,3,3,3,3,3,3,3,3,3,3,3,3,3,3,3,3,3,3,3,3,3,3,3,3,3,3,3,3,3,3,3,3,3,21,21,21,21,21,21,21,21,21,21,21,21,21,21,21,21,21,21,21,21,21,21,21,21,21,21,21,21,21,21,21,21,21,21</t>
  </si>
  <si>
    <t>4,4,4,4,4,4,4,4,4,4,4,4,4,4,4,4,4,4,4,4,4,4,4,4,4,4,4,4,4,4,4,4,4,4,4,4,4,4,4,4,4,4,4,4,4,4,4,4,4,4,4,4,4,4,4,4,4,4,4,4,4,4,4,4,4,4,4,4,4,4,4,4,4,4,4,4,4,4,4,4,4,4,4,4,4,4,4,4,4,4,4,4,4,4,4,4,4,4,4,4,4,4,4,4,4,4,4,4,4,4,4,4,4,4,4,4,4,4,4,4,21,21,21,21,21,21,21,21,21,21,21,21,21,21,21,21,21,21,21,21,1,1,1,1,1,1,1,1,1,1,1,1,1,1,1,1,1,1,1</t>
  </si>
  <si>
    <t>4,4,4,4,4,4,4,4,4,4,4,4,4,4,4,4,4,4,4,4,4,4,4,4,4,4,4,4,4,4,4,4,4,4,4,4,4,4,4,4,4,4,4,4,4,4,4,4,4,4,4,4,4,4,4,4,4,4,4,4,4,4,4,4,4,4,4,4,4,4,4,4,4,4,4,4,4,4,4,4,4,4,4,4,4,4,4,4,4,4,4,4,4,4,4,4,4,4,4,4,4,4,4,4,4,4,4,4,4,4,4,4,4,4,4,4,4,4,4,4,4,4,4,4,4,4,4,4,4,4,4,4,4,4,1011,5,5,5,5,5,5,5,5,5,5,5,5,5,5,5,5,5,1,1,1,1,1,1,1,1,1,1,1,1,1,1,1,1,1,1,1,1,1,1,1</t>
  </si>
  <si>
    <t>世界BOSS1阶段</t>
  </si>
  <si>
    <t>10001</t>
  </si>
  <si>
    <t>0,-250</t>
  </si>
  <si>
    <t>世界BOSS2阶段</t>
  </si>
  <si>
    <t>世界BOSS3阶段</t>
  </si>
  <si>
    <t>10003</t>
  </si>
  <si>
    <t>世界BOSS4阶段</t>
  </si>
  <si>
    <t>世界BOSS小怪1</t>
  </si>
  <si>
    <t>28,28,28,28</t>
  </si>
  <si>
    <t>50,50,50,50</t>
  </si>
  <si>
    <t>1000,1200,1400,1600</t>
  </si>
  <si>
    <t>世界BOSS小怪2</t>
  </si>
  <si>
    <t>29,29,29,29</t>
  </si>
  <si>
    <t>世界BOSS小怪3</t>
  </si>
  <si>
    <t>30,30,30,30,30</t>
  </si>
  <si>
    <t>5,5,5,5,5</t>
  </si>
  <si>
    <t>50,50,50,50,50</t>
  </si>
  <si>
    <t>1000,1200,1400,1600,1800</t>
  </si>
  <si>
    <t>世界BOSS小怪4</t>
  </si>
  <si>
    <t>31,31,31,31,31</t>
  </si>
  <si>
    <t>世界BOSS小怪5</t>
  </si>
  <si>
    <t>32,32,32,32,32,32</t>
  </si>
  <si>
    <t>5,5,5,5,5,5</t>
  </si>
  <si>
    <t>50,50,50,50,50,50</t>
  </si>
  <si>
    <t>1000,1200,1400,1600,1800,2000</t>
  </si>
  <si>
    <t>世界BOSS小怪6</t>
  </si>
  <si>
    <t>33,33,33,33,33,33</t>
  </si>
  <si>
    <t>世界BOSS小怪7</t>
  </si>
  <si>
    <t>34,34,34,34,34,34,34,34</t>
  </si>
  <si>
    <t>5,5,5,5,5,5,5,5</t>
  </si>
  <si>
    <t>50,50,50,50,50,50,50,50</t>
  </si>
  <si>
    <t>1000,1200,1400,1600,1800,2000,2200,2400</t>
  </si>
  <si>
    <t>1,1,1,1,1,1,1,1</t>
  </si>
  <si>
    <t>35,35,35,35,35,35,35,35</t>
  </si>
  <si>
    <t>36,36,36,36,36,36,36,36</t>
  </si>
  <si>
    <t>37,37,37,37,37,37,37,37</t>
  </si>
  <si>
    <t>38,38,38,38,38,38,38,38</t>
  </si>
  <si>
    <t>多人合作专用1</t>
  </si>
  <si>
    <t>1,1,1,1,1,1,1,1,1,1,1,1,1,1,1,1,1,1,1,1,2,2,2,2,2,2,2,2,2,2,2,2,2,2,2,2,2,2,2,2,3,3,3,3,3,3,3,3,3,3,3,3,3,3,3,3,3,3,3,3,4,4,4,4,4,4,4,4,4,4,4,4,4,4,4,4,4,4,4,4,5,5,5,5,5,5,5,5,5,5,5,5,5,5,5,5,5,5,5,5</t>
  </si>
  <si>
    <t>0,0,0,0,3,3,3,3,0,0,0,0,3,3,3,3,0,0,0,0,3,3,3,3,0,0,0,0,3,3,3,3,0,0,0,0,3,3,3,3,0,0,0,0,3,3,3,3,0,0,0,0,3,3,3,3,0,0,0,0,3,3,3,3,0,0,0,0,3,3,3,3,0,0,0,0,3,3,3,3,0,0,0,0,3,3,3,3,0,0,0,0,3,3,3,3,0,0,0,0</t>
  </si>
  <si>
    <t>3,3,3,3,3,3,3,3,3,3,3,3,3,3,3,3,3,3,3,3,3,3,3,3,3,3,3,3,3,3,3,3,3,3,3,3,3,3,3,3,3,3,3,3,3,3,3,3,3,3,3,3,3,3,3,3,3,3,3,3,3,3,3,3,3,3,3,3,3,3,3,3,3,3,3,3,3,3,3,3,3,3,3,3,3,3,3,3,3,3,3,3,3,3,3,3,3,3,3,3</t>
  </si>
  <si>
    <t>0,300,600,900,1200,1500,1800,2100,2400,2700,3000,3300,3600,3900,4200,4500,4800,5100,5400,5700,6000,6300,6600,6900,7200,7500,7800,8100,8400,8700,9000,9300,9600,9900,10200,10500,10800,11100,11400,11700,12000,12300,12600,12900,13200,13500,13800,14100,14400,14700,15000,15300,15600,15900,16200,16500,16800,17100,17400,17700,18000,18300,18600,18900,19200,19500,19800,20100,20400,20700,21000,21300,21600,21900,22200,22500,22800,23100,23400,23700,24000,24300,24600,24900,25200,25500,25800,26100,26400,26700,27000,27300,27600,27900,28200,28500,28800,29100,29400,29700</t>
  </si>
  <si>
    <t>多人合作专用2</t>
  </si>
  <si>
    <t>1,1,1,1,1,1,1,1,1,1,1,1,1,1,1,1,1,1,1,1,2,2,2,2,2,2,2,2,2,2,2,2,2,2,2,2,2,2,2,2,3,3,3,3,3,3,3,3,3,3,3,3,3,3,3,3,3,3,3,3,4,4,4,4,4,4,4,4,4,4,4,4,4,4,4,4,4,4,4,4,5,5,5,5,5,5,5,5,5,5,5,5,5,5,5,5,5,5,5,5,6,6,6,6,6,6,6,6,6,6,6,6,6,6,6,6,6,6,6,6,7,7,7,7,7,7,7,7,7,7,7,7,7,7,7,7,7,7,7,7,8,8,8,8,8,8,8,8,8,8,8,8,8,8,8,8,8,8,8,8</t>
  </si>
  <si>
    <t>0,0,0,0,3,3,3,3,0,0,0,0,3,3,3,3,0,0,0,0,3,3,3,3,0,0,0,0,3,3,3,3,0,0,0,0,3,3,3,3,0,0,0,0,3,3,3,3,0,0,0,0,3,3,3,3,0,0,0,0,3,3,3,3,0,0,0,0,3,3,3,3,0,0,0,0,3,3,3,3,0,0,0,0,3,3,3,3,0,0,0,0,3,3,3,3,0,0,0,0,3,3,3,3,0,0,0,0,3,3,3,3,0,0,0,0,3,3,3,3,0,0,0,0,3,3,3,3,0,0,0,0,3,3,3,3,0,0,0,0,3,3,3,3,0,0,0,0,3,3,3,3,0,0,0,0,3,3,3,3</t>
  </si>
  <si>
    <t>3,3,3,3,3,3,3,3,3,3,3,3,3,3,3,3,3,3,3,3,3,3,3,3,3,3,3,3,3,3,3,3,3,3,3,3,3,3,3,3,3,3,3,3,3,3,3,3,3,3,3,3,3,3,3,3,3,3,3,3,3,3,3,3,3,3,3,3,3,3,3,3,3,3,3,3,3,3,3,3,3,3,3,3,3,3,3,3,3,3,3,3,3,3,3,3,3,3,3,3,3,3,3,3,3,3,3,3,3,3,3,3,3,3,3,3,3,3,3,3,3,3,3,3,3,3,3,3,3,3,3,3,3,3,3,3,3,3,3,3,3,3,3,3,3,3,3,3,3,3,3,3,3,3,3,3,3,3,3,3</t>
  </si>
  <si>
    <t>0,200,400,600,800,1000,1200,1400,1600,1800,2000,2200,2400,2600,2800,3000,3200,3400,3600,3800,4000,4200,4400,4600,4800,5000,5200,5400,5600,5800,6000,6200,6400,6600,6800,7000,7200,7400,7600,7800,8000,8200,8400,8600,8800,9000,9200,9400,9600,9800,10000,10200,10400,10600,10800,11000,11200,11400,11600,11800,12000,12200,12400,12600,12800,13000,13200,13400,13600,13800,14000,14200,14400,14600,14800,15000,15200,15400,15600,15800,16000,16200,16400,16600,16800,17000,17200,17400,17600,17800,18000,18200,18400,18600,18800,19000,19200,19400,19600,19800,20000,20200,20400,20600,20800,21000,21200,21400,21600,21800,22000,22200,22400,22600,22800,23000,23200,23400,23600,23800,24000,24200,24400,24600,24800,25000,25200,25400,25600,25800,26000,26200,26400,26600,26800,27000,27200,27400,27600,27800,28000,28200,28400,28600,28800,29000,29200,29400,29600,29800,30000,30200,30400,30600,30800,31000,31200,31400,31600,31800</t>
  </si>
  <si>
    <t>1,1,1,1,1,1,1,1,1,1,1,1,1,1,1,1,1,1,1,1,1,1,1,1,1,1,1,1,1,1,1,1,1,1,1,1,1,1,1,1,1,1,1,1,1,1,1,1,1,1,1,1,1,1,1,1,1,1,1,1,1,1,1,1,1,1,1,1,1,1,1,1,1,1,1,1,1,1,1,1,1,1,1,1,1,1,1,1,1,1,1,1,1,1,1,1,1,1,1,1,1,1,1,1,1,1,1,1,1,1,1,1,1,1,1,1,1,1,1,1,1,1,1,1,1,1,1,1,1,1,1,1,1,1,1,1,1,1,1,1,1,1,1,1,1,1,1,1,1,1,1,1,1,1,1,1,1,1,1,1</t>
  </si>
  <si>
    <t>玩家基础速度</t>
  </si>
  <si>
    <t>波次计划</t>
  </si>
  <si>
    <t>天气计划</t>
  </si>
  <si>
    <t>雾气计划</t>
  </si>
  <si>
    <t>标准格子数</t>
  </si>
  <si>
    <t>攻击递增1</t>
  </si>
  <si>
    <t>HP递增</t>
  </si>
  <si>
    <t>关卡ID</t>
  </si>
  <si>
    <t>关卡类型</t>
  </si>
  <si>
    <t>关卡名字</t>
  </si>
  <si>
    <t>关卡章节</t>
  </si>
  <si>
    <t>下一关的关卡ID</t>
  </si>
  <si>
    <t>封面背景</t>
  </si>
  <si>
    <t>封面天气</t>
  </si>
  <si>
    <t>封面雾气</t>
  </si>
  <si>
    <t>关卡格子</t>
  </si>
  <si>
    <t>关卡地面</t>
  </si>
  <si>
    <t>HP系数</t>
  </si>
  <si>
    <t>攻击系数</t>
  </si>
  <si>
    <t>移动系数</t>
  </si>
  <si>
    <t>复活次数</t>
  </si>
  <si>
    <t>波次HP修正</t>
  </si>
  <si>
    <t>元宝系数</t>
  </si>
  <si>
    <t>灵石系数</t>
  </si>
  <si>
    <t>元宝奖励</t>
  </si>
  <si>
    <t>灵石奖励</t>
  </si>
  <si>
    <t>初始铜钱</t>
  </si>
  <si>
    <t>BOSS血条</t>
  </si>
  <si>
    <t>默认抽道具配置</t>
  </si>
  <si>
    <t>手动抽道具配置</t>
  </si>
  <si>
    <t>第一波首次抽取配置</t>
  </si>
  <si>
    <t>回合铜币上限</t>
  </si>
  <si>
    <t>广告3级武器</t>
  </si>
  <si>
    <t>关卡内掉落</t>
  </si>
  <si>
    <t>关卡内掉落2</t>
  </si>
  <si>
    <t>挂机碎片奖励</t>
  </si>
  <si>
    <t>挂机碎片展示</t>
  </si>
  <si>
    <t>首通奖励</t>
  </si>
  <si>
    <t>关卡提示</t>
  </si>
  <si>
    <t>全都要次数</t>
  </si>
  <si>
    <t>S1</t>
  </si>
  <si>
    <t>额外掉落</t>
  </si>
  <si>
    <t>格子占比</t>
  </si>
  <si>
    <t>攻击递增2</t>
  </si>
  <si>
    <t>S2</t>
  </si>
  <si>
    <t>chapter</t>
  </si>
  <si>
    <t>next</t>
  </si>
  <si>
    <t>menu</t>
  </si>
  <si>
    <t>weather3</t>
  </si>
  <si>
    <t>weather4</t>
  </si>
  <si>
    <t>battleField</t>
  </si>
  <si>
    <t>secne1</t>
  </si>
  <si>
    <t>hpMul</t>
  </si>
  <si>
    <t>revive</t>
  </si>
  <si>
    <t>waves</t>
  </si>
  <si>
    <t>weather1</t>
  </si>
  <si>
    <t>weather2</t>
  </si>
  <si>
    <t>wavesHP</t>
  </si>
  <si>
    <t>item1</t>
  </si>
  <si>
    <t>item2</t>
  </si>
  <si>
    <t>bouns1</t>
  </si>
  <si>
    <t>bouns2</t>
  </si>
  <si>
    <t>startMoney</t>
  </si>
  <si>
    <t>BOSS</t>
  </si>
  <si>
    <t>shop1</t>
  </si>
  <si>
    <t>shop2</t>
  </si>
  <si>
    <t>shop3</t>
  </si>
  <si>
    <t>dropMoney</t>
  </si>
  <si>
    <t>advLv3</t>
  </si>
  <si>
    <t>drop</t>
  </si>
  <si>
    <t>drop2</t>
  </si>
  <si>
    <t>drop3</t>
  </si>
  <si>
    <t>drop3Vi</t>
  </si>
  <si>
    <t>fristBouns</t>
  </si>
  <si>
    <t>noteTitle</t>
  </si>
  <si>
    <t>needAll</t>
  </si>
  <si>
    <t>S3</t>
  </si>
  <si>
    <t>掉落元宝</t>
  </si>
  <si>
    <t>掉落灵石</t>
  </si>
  <si>
    <t>有精英？</t>
  </si>
  <si>
    <t>小怪掉落</t>
  </si>
  <si>
    <t>精英掉落</t>
  </si>
  <si>
    <t>BOSS掉落</t>
  </si>
  <si>
    <t>碎片标准掉落数</t>
  </si>
  <si>
    <t>最低元宝</t>
  </si>
  <si>
    <t>最低灵石</t>
  </si>
  <si>
    <t>小怪标准HP</t>
  </si>
  <si>
    <t>BOSS HP</t>
  </si>
  <si>
    <t>小怪标准攻击</t>
  </si>
  <si>
    <t>节点加难</t>
  </si>
  <si>
    <t>格子压力</t>
  </si>
  <si>
    <t>最终HP压力</t>
  </si>
  <si>
    <t>最初HP系数</t>
  </si>
  <si>
    <t>最终HP系数</t>
  </si>
  <si>
    <t>每秒格数</t>
  </si>
  <si>
    <t>路径长度</t>
  </si>
  <si>
    <t>路径格数</t>
  </si>
  <si>
    <t>真实格子</t>
  </si>
  <si>
    <t>S4</t>
  </si>
  <si>
    <t>101,102,103,104,105,106</t>
  </si>
  <si>
    <t>0,0,0,0,0,0</t>
  </si>
  <si>
    <t>7,3</t>
  </si>
  <si>
    <t>17,1,7,2</t>
  </si>
  <si>
    <t>S5</t>
  </si>
  <si>
    <t>201,202,203,204,205,206,207,208</t>
  </si>
  <si>
    <t>2,2,2,2,2,2,2,2</t>
  </si>
  <si>
    <t>0,0,0,0,0,1,0,1</t>
  </si>
  <si>
    <t>8,1,3,2</t>
  </si>
  <si>
    <t>17,2,3,1</t>
  </si>
  <si>
    <t>-3,27,10,-3,28,5</t>
  </si>
  <si>
    <t>S6</t>
  </si>
  <si>
    <t>301,302,303,304,305,306,307,308,309,310</t>
  </si>
  <si>
    <t>2,3,3,2,2,2,3,3,3,3</t>
  </si>
  <si>
    <t>0,0,0,0,0,0,1,1,1,0</t>
  </si>
  <si>
    <t>9,1,26,2</t>
  </si>
  <si>
    <t>17,2,2,1</t>
  </si>
  <si>
    <t>S7</t>
  </si>
  <si>
    <t>401,402,403,404,405,406,407,408,409,410,411,412</t>
  </si>
  <si>
    <t>0,0,0,0,0,0,0,0,0,0,0,0</t>
  </si>
  <si>
    <t>0,0,0,0,0,0,1,0,1,1,0,0</t>
  </si>
  <si>
    <t>7,1,26,2</t>
  </si>
  <si>
    <t>1,1,26,2</t>
  </si>
  <si>
    <t>1,1,7,2</t>
  </si>
  <si>
    <t>S8</t>
  </si>
  <si>
    <t>501,502,503,504,505,506,507,508,509,510,511,512,513,514,515</t>
  </si>
  <si>
    <t>0,0,0,0,0,0,0,0,0,0,0,0,0,0,0</t>
  </si>
  <si>
    <t>0,0,0,0,0,1,1,0,0,1,0,1,1,0,0</t>
  </si>
  <si>
    <t>7,1,2,1,3,1</t>
  </si>
  <si>
    <t>1,1,2,1,3,1</t>
  </si>
  <si>
    <t>131,1</t>
  </si>
  <si>
    <t>解锁【龙涎草】</t>
  </si>
  <si>
    <t>S9</t>
  </si>
  <si>
    <t>601,602,603,604,605,606,607,608,609,610,611,612,613,614,615</t>
  </si>
  <si>
    <t>0,10,1,0,10,1</t>
  </si>
  <si>
    <t>S10</t>
  </si>
  <si>
    <t>701,702,703,704,705,706,707,708,709,710,711,712,713,714,715</t>
  </si>
  <si>
    <t>801,802,803,804,805,806,807,808,809,810,811,812,813,814,815</t>
  </si>
  <si>
    <t>0,10,1,0,10,1,0,10,1</t>
  </si>
  <si>
    <t>901,902,903,904,905,906,907,908,909,910,911,912,913,914,915</t>
  </si>
  <si>
    <t>1001,1002,1003,1004,1005,1006,1007,1008,1009,1010,1011,1012,1013,1014,1015</t>
  </si>
  <si>
    <t>132,1</t>
  </si>
  <si>
    <t>解锁【收妖葫】</t>
  </si>
  <si>
    <t>测试关</t>
  </si>
  <si>
    <t>999901,999901,999901</t>
  </si>
  <si>
    <t>2,0,3</t>
  </si>
  <si>
    <t>1,0,1</t>
  </si>
  <si>
    <t>1101,1102,1103,1104,1105,1106,1107,1108,1109,1110,1111,1112,1113,1114,1115</t>
  </si>
  <si>
    <t>0,0,0,0,0,0,0,0,0,2,0,0,0,0,0</t>
  </si>
  <si>
    <t>0,0,0,0,0,0,0,1,0,0,0,0,1,0,0</t>
  </si>
  <si>
    <t>0,11,1,0,11,1,0,11,1,0,11,1</t>
  </si>
  <si>
    <t>1201,1202,1203,1204,1205,1206,1207,1208,1209,1210,1211,1212,1213,1214,1215</t>
  </si>
  <si>
    <t>1301,1302,1303,1304,1305,1306,1307,1308,1309,1310,1311,1312,1313,1314,1315</t>
  </si>
  <si>
    <t>1401,1402,1403,1404,1405,1406,1407,1408,1409,1410,1411,1412,1413,1414,1415</t>
  </si>
  <si>
    <t>1501,1502,1503,1504,1505,1506,1507,1508,1509,1510,1511,1512,1513,1514,1515</t>
  </si>
  <si>
    <t>0,0,0,0,0,0,0,0,0,0,0,3,0,0,0</t>
  </si>
  <si>
    <t>0,0,0,0,0,0,0,0,1,0,0,0,0,0,0</t>
  </si>
  <si>
    <t>133,1</t>
  </si>
  <si>
    <t>解锁【招魂幡】</t>
  </si>
  <si>
    <t>1601,1602,1603,1604,1605,1606,1607,1608,1609,1610,1611,1612,1613,1614,1615</t>
  </si>
  <si>
    <t>0,12,1,0,12,1,0,12,1,0,12,1,0,12,1</t>
  </si>
  <si>
    <t>1701,1702,1703,1704,1705,1706,1707,1708,1709,1710,1711,1712,1713,1714,1715</t>
  </si>
  <si>
    <t>0,0,0,0,0,0,0,0,0,0,0,0,0,0,3</t>
  </si>
  <si>
    <t>0,0,0,0,0,0,0,1,0,1,0,0,0,0,0</t>
  </si>
  <si>
    <t>波次</t>
  </si>
  <si>
    <t>天气</t>
  </si>
  <si>
    <t>雾气</t>
  </si>
  <si>
    <t>1801,1802,1803,1804,1805,1806,1807,1808,1809,1810,1811,1812,1813,1814,1815</t>
  </si>
  <si>
    <t>1901,1902,1903,1904,1905,1906,1907,1908,1909,1910,1911,1912,1913,1914,1915</t>
  </si>
  <si>
    <t>0,0,0,0,0,0,0,0,0,0,0,0,2,0,0</t>
  </si>
  <si>
    <t>0,0,0,0,0,0,0,0,0,1,0,0,0,0,1</t>
  </si>
  <si>
    <t>2001,2002,2003,2004,2005,2006,2007,2008,2009,2010,2011,2012,2013,2014,2015</t>
  </si>
  <si>
    <t>134,1</t>
  </si>
  <si>
    <t>解锁【道法镜】</t>
  </si>
  <si>
    <t>2101,2102,2103,2104,2105,2106,2107,2108,2109,2110,2111,2112,2113,2114,2115</t>
  </si>
  <si>
    <t>0,0,0,0,0,0,0,1,0,0,0,0,0,0,0</t>
  </si>
  <si>
    <t>0,13,1,0,13,1,0,13,1,0,13,1,0,13,1,0,13,1</t>
  </si>
  <si>
    <t>2201,2202,2203,2204,2205,2206,2207,2208,2209,2210,2211,2212,2213,2214,2215</t>
  </si>
  <si>
    <t>2301,2302,2303,2304,2305,2306,2307,2308,2309,2310,2311,2312,2313,2314,2315</t>
  </si>
  <si>
    <t>144,1</t>
  </si>
  <si>
    <t>2401,2402,2403,2404,2405,2406,2407,2408,2409,2410,2411,2412,2413,2414,2415</t>
  </si>
  <si>
    <t>2501,2502,2503,2504,2505,2506,2507,2508,2509,2510,2511,2512,2513,2514,2515</t>
  </si>
  <si>
    <t>0,0,0,0,0,0,0,0,0,3,0,0,0,0,0</t>
  </si>
  <si>
    <t>0,0,0,0,0,0,0,0,0,0,0,0,1,0,0</t>
  </si>
  <si>
    <t>137,1</t>
  </si>
  <si>
    <t>解锁【九转玄功】</t>
  </si>
  <si>
    <t>2601,2602,2603,2604,2605,2606,2607,2608,2609,2610,2611,2612,2613,2614,2615</t>
  </si>
  <si>
    <t>0,14,1,0,14,1,0,14,1,0,14,1,0,14,1,0,14,1,0,14,1</t>
  </si>
  <si>
    <t>2701,2702,2703,2704,2705,2706,2707,2708,2709,2710,2711,2712,2713,2714,2715</t>
  </si>
  <si>
    <t>0,0,0,0,0,0,0,1,0,0,0,0,0,0,1</t>
  </si>
  <si>
    <t>2801,2802,2803,2804,2805,2806,2807,2808,2809,2810,2811,2812,2813,2814,2815</t>
  </si>
  <si>
    <t>2901,2902,2903,2904,2905,2906,2907,2908,2909,2910,2911,2912,2913,2914,2915</t>
  </si>
  <si>
    <t>0,0,0,0,0,0,0,0,0,0,0,0,0,0,1</t>
  </si>
  <si>
    <t>3001,3002,3003,3004,3005,3006,3007,3008,3009,3010,3011,3012,3013,3014,3015</t>
  </si>
  <si>
    <t>138,1</t>
  </si>
  <si>
    <t>解锁【太初剑典】</t>
  </si>
  <si>
    <t>3101,3102,3103,3104,3105,3106,3107,3108,3109,3110,3111,3112,3113,3114,3115</t>
  </si>
  <si>
    <t>0,0,0,0,0,0,0,2,0,0,0,0,0,0,0</t>
  </si>
  <si>
    <t>0,0,0,1,0,0,0,0,0,0,0,0,0,0,0</t>
  </si>
  <si>
    <t>0,15,1,0,15,1,0,15,1,0,15,1,0,15,1,0,15,1,0,15,1</t>
  </si>
  <si>
    <t>3201,3202,3203,3204,3205,3206,3207,3208,3209,3210,3211,3212,3213,3214,3215</t>
  </si>
  <si>
    <t>3301,3302,3303,3304,3305,3306,3307,3308,3309,3310,3311,3312,3313,3314,3315</t>
  </si>
  <si>
    <t>0,0,0,0,0,0,1,0,0,0,0,1,0,0,0</t>
  </si>
  <si>
    <t>3401,3402,3403,3404,3405,3406,3407,3408,3409,3410,3411,3412,3413,3414,3415</t>
  </si>
  <si>
    <t>3501,3502,3503,3504,3505,3506,3507,3508,3509,3510,3511,3512,3513,3514,3515</t>
  </si>
  <si>
    <t>0,0,0,0,0,0,0,0,0,0,0,2,0,0,0</t>
  </si>
  <si>
    <t>0,0,0,0,0,0,0,0,0,0,0,1,0,0,0</t>
  </si>
  <si>
    <t>141,1</t>
  </si>
  <si>
    <t>解锁【神秘残图】</t>
  </si>
  <si>
    <t>3601,3602,3603,3604,3605,3606,3607,3608,3609,3610,3611,3612,3613,3614,3615</t>
  </si>
  <si>
    <t>0,16,1,0,16,1,0,16,1,0,16,1,0,16,1,0,16,1,0,16,1</t>
  </si>
  <si>
    <t>3701,3702,3703,3704,3705,3706,3707,3708,3709,3710,3711,3712,3713,3714,3715</t>
  </si>
  <si>
    <t>0,0,0,0,0,0,0,0,0,0,0,1,0,0,1</t>
  </si>
  <si>
    <t>3801,3802,3803,3804,3805,3806,3807,3808,3809,3810,3811,3812,3813,3814,3815</t>
  </si>
  <si>
    <t>3901,3902,3903,3904,3905,3906,3907,3908,3909,3910,3911,3912,3913,3914,3915</t>
  </si>
  <si>
    <t>0,0,0,0,0,0,0,0,0,0,0,0,3,0,0</t>
  </si>
  <si>
    <t>4001,4002,4003,4004,4005,4006,4007,4008,4009,4010,4011,4012,4013,4014,4015</t>
  </si>
  <si>
    <t>4101,4102,4103,4104,4105,4106,4107,4108,4109,4110,4111,4112,4113,4114,4115</t>
  </si>
  <si>
    <t>0,0,0,0,0,0,0,0,0,1,0,0,0,0,0</t>
  </si>
  <si>
    <t>4201,4202,4203,4204,4205,4206,4207,4208,4209,4210,4211,4212,4213,4214,4215</t>
  </si>
  <si>
    <t>4301,4302,4303,4304,4305,4306,4307,4308,4309,4310,4311,4312,4313,4314,4315</t>
  </si>
  <si>
    <t>0,1,0,0,0,0,0,0,1,0,0,0,0,0,0</t>
  </si>
  <si>
    <t>4401,4402,4403,4404,4405,4406,4407,4408,4409,4410,4411,4412,4413,4414,4415</t>
  </si>
  <si>
    <t>4501,4502,4503,4504,4505,4506,4507,4508,4509,4510,4511,4512,4513,4514,4515</t>
  </si>
  <si>
    <t>0,0,0,0,0,0,0,1,0,0,0,1,0,0,0</t>
  </si>
  <si>
    <t>4601,4602,4603,4604,4605,4606,4607,4608,4609,4610,4611,4612,4613,4614,4615</t>
  </si>
  <si>
    <t>4701,4702,4703,4704,4705,4706,4707,4708,4709,4710,4711,4712,4713,4714,4715</t>
  </si>
  <si>
    <t>4801,4802,4803,4804,4805,4806,4807,4808,4809,4810,4811,4812,4813,4814,4815</t>
  </si>
  <si>
    <t>4901,4902,4903,4904,4905,4906,4907,4908,4909,4910,4911,4912,4913,4914,4915</t>
  </si>
  <si>
    <t>5001,5002,5003,5004,5005,5006,5007,5008,5009,5010,5011,5012,5013,5014,5015</t>
  </si>
  <si>
    <t>世界BOSS-雪的新娘</t>
  </si>
  <si>
    <t>100101,100102,100103,100104</t>
  </si>
  <si>
    <t>0,2,3,4</t>
  </si>
  <si>
    <t>1,0,0,0</t>
  </si>
  <si>
    <t>组队挑战</t>
  </si>
  <si>
    <t>502,504,506,508,510,511,512,513,100201,515,1405,1406,1407,1408,1409,1410,1411,1412,100202,1415,5005,5006,5007,5008,5009,100202,5011,5012,100202,5015</t>
  </si>
  <si>
    <t>0,0,0,0,0,0,2,2,2,2,0,0,0,0,0,0,2,2,2,2,0,0,0,2,2,2,3,3,3,3</t>
  </si>
  <si>
    <t>0,0,0,0,0,0,0,0,0,0,0,1,1,1,1,1,1,1,1,1,1,1,1,1,1,1,1,1,1,1</t>
  </si>
  <si>
    <t>0.05,10</t>
  </si>
  <si>
    <t>7,2,3,1</t>
  </si>
  <si>
    <t>-1,24,13</t>
  </si>
  <si>
    <t>val</t>
  </si>
  <si>
    <t>强化3选1配置A</t>
  </si>
  <si>
    <t>4,3</t>
  </si>
  <si>
    <t>强化3选1换一批的配置A</t>
  </si>
  <si>
    <t>4,2,5,1</t>
  </si>
  <si>
    <t>离线奖励广告收益</t>
  </si>
  <si>
    <t>离线奖励广告次数</t>
  </si>
  <si>
    <t>离线奖励每小时倍率</t>
  </si>
  <si>
    <t>离线奖励最多累积小时</t>
  </si>
  <si>
    <t>看广告得元宝的系数</t>
  </si>
  <si>
    <t>看广告得灵石的系数</t>
  </si>
  <si>
    <t>战斗bgm</t>
  </si>
  <si>
    <t>bgm1,bgm2</t>
  </si>
  <si>
    <t>主页面bgm</t>
  </si>
  <si>
    <t>bgm3,bgm4</t>
  </si>
  <si>
    <t>胜利bgm</t>
  </si>
  <si>
    <t>win</t>
  </si>
  <si>
    <t>元宝领取</t>
  </si>
  <si>
    <t>灵石领取</t>
  </si>
  <si>
    <t>点击</t>
  </si>
  <si>
    <t>se1</t>
  </si>
  <si>
    <t>解锁操作</t>
  </si>
  <si>
    <t>lvup</t>
  </si>
  <si>
    <t>升级操作</t>
  </si>
  <si>
    <t>装备放入</t>
  </si>
  <si>
    <t>equip</t>
  </si>
  <si>
    <t>装备合成</t>
  </si>
  <si>
    <t>装备删除</t>
  </si>
  <si>
    <t>复活击退的发射包</t>
  </si>
  <si>
    <t>雷声</t>
  </si>
  <si>
    <t>flash1,flash2</t>
  </si>
  <si>
    <t>装备上阵和贩卖</t>
  </si>
  <si>
    <t>抖音侧边栏奖励</t>
  </si>
  <si>
    <t>1,500,2,300</t>
  </si>
  <si>
    <t>初期格子数</t>
  </si>
  <si>
    <t>默认上阵</t>
  </si>
  <si>
    <t>1,2,5,29</t>
  </si>
  <si>
    <t>战斗中使用获取全部的次数</t>
  </si>
  <si>
    <t>初始基础资源</t>
  </si>
  <si>
    <t>1,200,2,200</t>
  </si>
  <si>
    <t>初始其他资源</t>
  </si>
  <si>
    <t>147,2</t>
  </si>
  <si>
    <t>幸运翻抽奖内容</t>
  </si>
  <si>
    <t>8,2,100,zs_1,16,2,150,zs_2,4,2,200,zs_3,2,2,300,zs_4,1,2,800,zs_5</t>
  </si>
  <si>
    <t>幸运翻抽奖次数奖励</t>
  </si>
  <si>
    <t>3,169,1,5,169,1,10,169,2,20,169,5</t>
  </si>
  <si>
    <t>标准移动速度。怪物的行走动画播放以此为参照</t>
  </si>
  <si>
    <t>游戏战斗速度</t>
  </si>
  <si>
    <t>1.3,2</t>
  </si>
  <si>
    <t>雾的资源</t>
  </si>
  <si>
    <t>闪电的资源</t>
  </si>
  <si>
    <t>下雨的资源</t>
  </si>
  <si>
    <t>res1</t>
  </si>
  <si>
    <t>res2</t>
  </si>
  <si>
    <t>res3</t>
  </si>
  <si>
    <t>雾</t>
  </si>
  <si>
    <t>weather_1_1</t>
  </si>
  <si>
    <t>雨</t>
  </si>
  <si>
    <t>weather_3_2</t>
  </si>
  <si>
    <t>雷雨</t>
  </si>
  <si>
    <t>weather_2_3</t>
  </si>
  <si>
    <t>雪</t>
  </si>
  <si>
    <t>次数</t>
  </si>
  <si>
    <t>批次</t>
  </si>
  <si>
    <t>天数</t>
  </si>
  <si>
    <t>奖励配置</t>
  </si>
  <si>
    <t>group</t>
  </si>
  <si>
    <t>day</t>
  </si>
  <si>
    <t>bouns</t>
  </si>
  <si>
    <t>1,500</t>
  </si>
  <si>
    <t>1,1000</t>
  </si>
  <si>
    <t>2,300</t>
  </si>
  <si>
    <t>2,600</t>
  </si>
  <si>
    <t>1,1500</t>
  </si>
  <si>
    <t>3,2</t>
  </si>
  <si>
    <t>3,4</t>
  </si>
  <si>
    <t>2,1200</t>
  </si>
  <si>
    <t>1,600</t>
  </si>
  <si>
    <t>146,1,1,5000,2,1500</t>
  </si>
  <si>
    <t>146,1,1,10000,2,3000</t>
  </si>
  <si>
    <t>广告需求</t>
  </si>
  <si>
    <t>奖励</t>
  </si>
  <si>
    <t>1,200</t>
  </si>
  <si>
    <t>3,1</t>
  </si>
  <si>
    <t>2,400</t>
  </si>
  <si>
    <t>2,500</t>
  </si>
  <si>
    <t>此项所需时间</t>
  </si>
  <si>
    <t>time</t>
  </si>
  <si>
    <t>2,100</t>
  </si>
  <si>
    <t>2,200</t>
  </si>
  <si>
    <t>块配置</t>
  </si>
  <si>
    <t>路径配置</t>
  </si>
  <si>
    <t>移动方向</t>
  </si>
  <si>
    <t>循环方式</t>
  </si>
  <si>
    <t>实际格数</t>
  </si>
  <si>
    <t>攻击频率</t>
  </si>
  <si>
    <t>path</t>
  </si>
  <si>
    <t>circulate</t>
  </si>
  <si>
    <t>[-100,95,0,-95,0,95,100,95,-100,0,-100,-95,100,-95,100,0]</t>
  </si>
  <si>
    <t>[2,0,4,5,1,6,7,3,2]</t>
  </si>
  <si>
    <t>[100,100,100,-100,0,-140,-100,-100,140,0,-140,0,-100,100,0,140]</t>
  </si>
  <si>
    <t>[7,6,5,3,2,1,4,0,7]</t>
  </si>
  <si>
    <t>[50,160,-50,160,50,-160,150,-100,150,100,-150,-100,-150,100,-50,-160,150,0,-150,0]</t>
  </si>
  <si>
    <t>[0,1,6,9,5,7,2,3,8,4,0]</t>
  </si>
  <si>
    <t>[0,0,50,170,-50,170,95,75,-95,75,50,-170,-50,-170,-95,-75,95,-75]</t>
  </si>
  <si>
    <t>[8,5,6,7,0,3,1,2,4,0,8]</t>
  </si>
  <si>
    <t>[0,0,0,165,95,85,-95,85,190,0,-190,0,0,-165,95,-85,-95,-85]</t>
  </si>
  <si>
    <t>[0,2,1,3,0,7,4,2,0,8,6,7,0,3,5,8,0]</t>
  </si>
  <si>
    <t>[0,0,200,-110,200,110,100,-50,100,50,-200,110,-200,-110,-100,-50,-100,50]</t>
  </si>
  <si>
    <t>[0,4,2,4,0,7,6,7,0,3,1,3,0,8,5,8,0]</t>
  </si>
  <si>
    <t>[50,-180,-50,180,50,180,140,90,-140,90,50,0,-50,0,-50,-180,-140,-90,140,-90]</t>
  </si>
  <si>
    <t>[5,9,0,7,8,6,5,3,2,1,4,6,5]</t>
  </si>
  <si>
    <t>[-200,-50,-200,50,200,-50,200,50,100,-90,-100,-90,100,90,-100,90,0,0]</t>
  </si>
  <si>
    <t>[8,5,0,1,7,8,4,2,3,6,8]</t>
  </si>
  <si>
    <t>[200,-30,210,70,105,115,0,70,-105,115,-210,70,-200,-30,-100,-80,0,-130,100,-80]</t>
  </si>
  <si>
    <t>[3,4,5,6,7,8,9,0,1,2,3]</t>
  </si>
  <si>
    <t>[130,100,0,100,-130,100,130,-100,0,-100,-130,-100,195,0,65,0,-65,0,-195,0]</t>
  </si>
  <si>
    <t>[7,3,6,0,7,1,8,2,9,5,8,4,7]</t>
  </si>
  <si>
    <t>[-100,-100,200,-50,200,50,100,-100,100,100,-200,-50,-200,50,-100,100,0,-50,0,50]</t>
  </si>
  <si>
    <t>[8,0,5,6,7,9,8,3,1,2,4,9,8]</t>
  </si>
  <si>
    <t>[150,100,150,-100,50,-150,-50,-150,-150,-100,200,0,-200,0,-150,100,50,150,-50,150]</t>
  </si>
  <si>
    <t>[9,7,6,4,3,2,1,5,0,8,9]</t>
  </si>
  <si>
    <t>[0,0,-200,0,-100,-50,-100,50,200,0,100,-50,100,50,0,-100,0,100]</t>
  </si>
  <si>
    <t>[0,7,5,4,6,0,2,1,3,8,0]</t>
  </si>
  <si>
    <t>[200,-100,200,100,200,0,100,-50,100,50,-200,-100,-200,100,-200,0,-100,-50,-100,50,0,0]</t>
  </si>
  <si>
    <t>[10,8,5,7,6,9,10,3,0,2,1,4,10]</t>
  </si>
  <si>
    <t>[200,-50,100,-50,-200,-50,-100,-50,-200,50,200,50,100,50,-100,50,0,-50,0,50]</t>
  </si>
  <si>
    <t>[9,8,1,6,5,0,1,6,9,8,3,7,4,2,3,7,9]</t>
  </si>
  <si>
    <t>[-200,-50,-200,50,200,-50,200,50,-100,-100,-100,100,100,100,100,-100,0,-150,0,-50,0,150,0,50]</t>
  </si>
  <si>
    <t>[11,9,8,4,0,1,5,10,11,9,8,7,2,3,6,10,11]</t>
  </si>
  <si>
    <t>[0,0,-200,-100,-200,0,-200,100,0,-100,200,-100,200,0,200,100,100,50,-100,50]</t>
  </si>
  <si>
    <t>[0,4,0,9,3,2,1,2,3,9,0,4,0,8,7,6,5,6,7,8,0]</t>
  </si>
  <si>
    <t>[0,0,-200,100,-200,0,-200,-100,200,100,200,-100,200,0,-100,-50,100,-50,0,-100]</t>
  </si>
  <si>
    <t>[0,9,0,7,3,2,1,2,3,7,0,9,8,5,6,4,6,5,8,0]</t>
  </si>
  <si>
    <t>[0,0,100,-100,-100,-100,-200,-100,-200,0,-200,100,200,-100,200,0,200,100,100,100,-100,100,0,100,0,-100]</t>
  </si>
  <si>
    <t>[0,12,2,3,4,5,10,11,0,12,1,6,7,8,9,11,0]</t>
  </si>
  <si>
    <t>[-200,100,200,100,-100,100,100,100,0,100,200,-100,100,-100,-200,-100,-100,-100,0,-100,150,0,-150,0,50,0,-50,0]</t>
  </si>
  <si>
    <t>[12,6,9,12,3,10,5,6,10,1,10,6,5,10,3,12,9,6,12,4,13,8,9,13,2,11,7,8,11,7,8,11,0,11,8,7,11,2,13,9,8,13,4,12]</t>
  </si>
  <si>
    <t>[0,0,-100,-150,-200,-100,200,100,100,150,0,100,0,-100,-200,0,200,0,100,0,-100,0]</t>
  </si>
  <si>
    <t>[0,6,1,2,7,10,0,9,8,3,4,5,0]</t>
  </si>
  <si>
    <t>[0,0,0,-100,-200,-100,-200,0,-200,100,200,-100,200,0,200,100,100,150,-100,150,0,100]</t>
  </si>
  <si>
    <t>[0,1,0,10,8,7,6,5,6,7,8,10,0,1,0,10,9,4,3,2,3,4,9,10,0]</t>
  </si>
  <si>
    <t>[0,0,0,100,0,-100,-100,-50,-100,150,-200,100,-200,0,100,150,200,100,200,0,100,-50]</t>
  </si>
  <si>
    <t>[0,1,7,8,9,10,2,0,1,4,5,6,3,2,0]</t>
  </si>
  <si>
    <t>[100,-150,100,150,100,50,100,-50,-100,-150,-100,150,-100,-50,-100,50,0,-100,0,100,0,0]</t>
  </si>
  <si>
    <t>[10,7,9,5,9,1,9,2,10,3,8,0,8,4,8,6,10]</t>
  </si>
  <si>
    <t>[200,50,200,-50,100,-100,0,-150,-200,-50,-200,50,-100,100,100,100,0,150,0,50,-100,-100]</t>
  </si>
  <si>
    <t>[8,6,9,7,8,6,5,4,10,3,2,1,0,7,8]</t>
  </si>
  <si>
    <t>[200,50,150,-50,250,150,50,150,-50,150,-250,150,-200,50,-150,-50,100,50,-100,50,50,-50,-50,-50]</t>
  </si>
  <si>
    <t>[3,4,9,11,10,1,0,2,0,1,10,11,9,4,3,8,10,11,7,6,5,6,7,11,10,8,3]</t>
  </si>
  <si>
    <t>[150,100,50,100,-50,100,-150,100,150,-100,50,-100,-50,-100,-150,-100,200,0,-200,0,100,0,-100,0]</t>
  </si>
  <si>
    <t>[1,2,3,9,11,7,6,5,4,8,10,0,1]</t>
  </si>
  <si>
    <t>[0,150,100,100,-100,100,200,50,-200,50,-200,-50,200,-50,100,-100,-100,-100,0,-120,0,-20]</t>
  </si>
  <si>
    <t>[8,10,7,9,8,5,4,2,0,1,3,6,7,9,8]</t>
  </si>
  <si>
    <t>[150,100,50,100,-50,100,-150,100,220,-100,-220,-100,50,-100,-50,-100,200,0,-200,0,100,0,-100,0]</t>
  </si>
  <si>
    <t>[2,1,10,6,7,11,2,1,0,8,4,8,0,1,2,11,7,6,10,1,2,3,9,5,9,3,2]</t>
  </si>
  <si>
    <t>[-200,-100,-200,0,-200,100,200,-100,200,0,200,100,50,150,-50,150,50,-150,-50,-150,100,-50,100,50,-100,-50,-100,50]</t>
  </si>
  <si>
    <t>[12,9,8,10,3,4,5,11,6,7,13,2,1,0,12]</t>
  </si>
  <si>
    <t>[-100,150,-200,50,100,150,200,50,100,-50,100,-150,0,-150,-100,-150,-100,-50,0,50]</t>
  </si>
  <si>
    <t>[9,4,5,6,7,8,9,2,3,2,9,8,7,6,5,4,9,0,1,0,9]</t>
  </si>
  <si>
    <t>[125,-150,200,-50,200,50,125,150,-125,-150,-200,-50,-200,50,-125,150,50,-50,-50,-50,50,50,-50,50]</t>
  </si>
  <si>
    <t>[10,9,4,5,6,7,11,8,0,1,2,3,10]</t>
  </si>
  <si>
    <t>[100,-100,200,-50,200,50,100,100,-100,-100,0,-50,-200,-50,-200,50,0,150,-100,100,0,50]</t>
  </si>
  <si>
    <t>[5,10,8,9,7,6,4,5,10,8,3,2,1,0,5]</t>
  </si>
  <si>
    <t>[50,50,150,-50,-150,-50,-150,250,50,250,50,-50,-50,-50,-50,250,50,150,-50,150,150,250,-50,50]</t>
  </si>
  <si>
    <t>[2,6,5,1,0,9,3,7,4,10,8,11,2]</t>
  </si>
  <si>
    <t>[150,0,200,100,100,130,0,180,-100,130,-200,100,-150,0,-200,-100,200,-100,100,-140,-100,-140,0,-180,0,-80,0,80]</t>
  </si>
  <si>
    <t>[11,10,7,6,5,4,3,13,3,2,1,0,8,9,11,12,11]</t>
  </si>
  <si>
    <t>[150,250,150,150,50,150,150,50,150,-50,-150,-50,50,-50,-50,-50,50,50,-50,50]</t>
  </si>
  <si>
    <t>[5,7,6,4,3,1,0,2,8,9,2,8,9,5]</t>
  </si>
  <si>
    <t>[100,0,-200,150,-220,50,-200,-50,220,50,200,150,0,150,0,-150,100,-100,100,100,-100,100,-100,-100,200,-50,-100,0]</t>
  </si>
  <si>
    <t>[3,2,1,10,13,11,7,8,0,9,5,4,12,8,0,9,6,10,13,11,3]</t>
  </si>
  <si>
    <t>[-200,100,-100,150,0,200,100,150,200,100,200,-100,100,-150,0,-200,-100,-150,-200,-100,220,0,-220,0,120,0,-120,0]</t>
  </si>
  <si>
    <t>[11,0,1,2,3,4,10,5,12,4,10,5,6,7,8,9,11,0,13,9,11]</t>
  </si>
  <si>
    <t>[0,0,-150,-150,-200,100,-200,-50,150,-150,200,100,200,-50,100,-50,100,56,-100,50,-100,-50,0,100]</t>
  </si>
  <si>
    <t>[11,0,8,5,8,7,6,7,4,7,0,10,1,10,3,10,9,2,9,11]</t>
  </si>
  <si>
    <t>[200,100,100,150,-100,150,-200,100,-250,0,250,0,200,-100,100,-150,-200,-100,-100,-150,50,0,-50,0,0,100,0,-100]</t>
  </si>
  <si>
    <t>[12,10,13,9,8,4,3,2,12,11,13,7,6,5,0,1,12]</t>
  </si>
  <si>
    <t>[-200,-100,-200,0,-200,100,200,100,200,0,200,-100,100,-50,100,50,-100,50,-100,-50,50,-200,-50,-200,0,-100,0,100]</t>
  </si>
  <si>
    <t>[13,8,2,1,0,9,12,11,10,12,6,5,4,3,7,13]</t>
  </si>
  <si>
    <t>[-100,50,-100,150,200,100,100,150,100,50,200,-100,100,-150,100,-50,-200,-100,-100,-150,-100,-50,0,-100,0,100,-200,100]</t>
  </si>
  <si>
    <t>[13,1,12,3,2,4,7,5,6,11,9,8,10,0,13]</t>
  </si>
  <si>
    <t>[100,100,200,150,200,50,200,-50,200,-150,100,-100,0,-150,-100,-100,-200,-150,-200,-50,-200,150,-200,50,-100,100,0,150]</t>
  </si>
  <si>
    <t>[13,0,1,2,3,4,5,6,7,8,9,11,10,12,13]</t>
  </si>
  <si>
    <t>[200,-50,-200,-50,-150,150,-200,50,200,50,150,150,-100,50,100,50,150,-150,-150,-150,50,-150,-50,-150,75,-50,-75,-50]</t>
  </si>
  <si>
    <t>[11,9,1,3,2,6,13,11,10,12,7,5,4,0,8,10,11]</t>
  </si>
  <si>
    <t>[250,100,200,200,100,150,200,0,150,-150,-150,-150,-100,150,-200,200,-250,100,-200,0,101,-50,-100,-50,0,-100,0,100]</t>
  </si>
  <si>
    <t>[13,2,1,0,3,10,4,10,12,11,5,11,9,8,7,6,13]</t>
  </si>
  <si>
    <t>[-200,-100,-200,0,-200,100,200,-100,200,100,100,-50,100,50,-100,-50,-100,50,0,200,0,100,0,-200,0,-100,200,0]</t>
  </si>
  <si>
    <t>[10,8,7,0,1,2,8,7,12,11,12,5,6,4,13,3,5,6,10,9,10]</t>
  </si>
  <si>
    <t>[150,-100,150,0,250,80,150,150,-50,190,50,90,-50,90,-150,100,-150,0,-250,-60,-150,-140,50,-190,50,-90,-50,-90]</t>
  </si>
  <si>
    <t>[5,3,2,1,0,12,11,12,13,10,9,8,7,6,4,6,5]</t>
  </si>
  <si>
    <t>[0,200,50,100,-50,100,100,-200,-100,-200,0,-200,150,-100,-150,-100,50,-100,-50,-100,200,0,-200,0,100,0,-100,0]</t>
  </si>
  <si>
    <t>[0,1,12,10,6,3,8,5,9,4,7,11,13,2,0]</t>
  </si>
  <si>
    <t>[-100,250,-200,200,-200,0,-250,100,100,250,200,200,250,100,200,0,100,-150,100,-50,-100,-50,-100,-150,0,-200,0,-100]</t>
  </si>
  <si>
    <t>[13,8,12,11,13,9,7,6,5,4,5,6,7,9,13,11,12,8,13,10,2,3,1,0,1,3,2,10,13]</t>
  </si>
  <si>
    <t>[150,-150,150,-50,150,50,150,150,50,150,50,-150,-50,-150,-150,-150,-150,-50,-150,50,-150,150,-50,150,50,-50,-50,-50,50,50,-50,50]</t>
  </si>
  <si>
    <t>[15,9,10,11,15,14,4,3,2,14,12,1,0,5,12,13,6,7,8,13,15]</t>
  </si>
  <si>
    <t>[300,-400,200,-400,100,-400,0,-400,-100,-400,-200,-400,-300,-300,-300,-200,0,400,-100,400,-300,-400,-300,400,-300,300,-300,200,-200,400,300,-200,300,-300,300,200,300,300,300,400,200,400,100,400]</t>
  </si>
  <si>
    <t>[11,14,12,11,14,9,8,21,20,19,18,20,19,18,17,15,16,0,1,16,0,1,2,3,4,5,10,6,5,10,6,7,13,12,11]</t>
  </si>
  <si>
    <t>[0,-50,0,50,-100,-50,-100,50,100,-50,100,50,-200,150,-300,250,-300,350,-200,450,-100,450,-5,350,100,450,200,450,300,350,300,250,200,150,-200,-150,-300,-250,-300,-350,-200,-450,-100,-450,0,-350,100,-450,200,-450,300,-350,300,-250,200,-150]</t>
  </si>
  <si>
    <t>[0,5,16,15,14,13,12,11,10,9,8,7,6,3,1,4,27,26,25,24,23,22,21,20,19,18,17,2,0]</t>
  </si>
  <si>
    <t>[0,-50,0,50,-100,-50,-100,50,100,-50,100,50,-200,150,-300,250,-300,350,-200,450,-100,450,0,350,100,450,200,450,300,350,300,250,200,150,-200,-150,-300,-250,-300,-350,-200,-450,-100,-450,0,-350,100,-450,200,-450,300,-350,300,-250,200,-150,300,150,300,-150,-300,150,-300,-150]</t>
  </si>
  <si>
    <t>[0,5,16,28,15,14,13,12,11,10,9,8,7,30,6,3,1,4,27,29,26,25,24,23,22,21,20,19,18,31,17,2,0]</t>
  </si>
  <si>
    <t>[0,-50,0,50,-100,-50,-100,50,100,-50,100,50,-200,150,-300,250,-300,350,-200,450,-100,450,0,350,100,450,200,450,300,350,300,250,200,150,-200,-150,-300,-250,-300,-350,-200,-450,-100,-450,0,-350,100,-450,200,-450,300,-350,300,-250,200,-150,300,150,300,-150,-300,150,-300,-150,0,250,0,-250]</t>
  </si>
  <si>
    <t>[0,5,16,28,15,14,13,12,11,32,11,10,9,8,7,30,6,3,1,4,27,29,26,25,24,23,22,33,22,21,20,19,18,31,17,2,0]</t>
  </si>
  <si>
    <t>[-100,-50,-100,-150,-100,50,-100,150,100,150,100,50,100,-50,100,-150,0,250,0,350,-100,450,-200,350,-300,250,-300,150,-300,50,-300,-50,-300,-150,-300,-250,100,450,200,350,300,250,300,150,300,50,300,-50,300,-150,300,-250,200,-350,100,-450,0,-250,0,-350,-100,-450,-200,-350]</t>
  </si>
  <si>
    <t>[8,9,10,11,12,13,14,15,16,17,31,30,29,28,7,6,5,4,8,9,18,19,20,21,22,23,24,25,26,27,29,28,1,0,2,3,8]</t>
  </si>
  <si>
    <t>[-100,-50,-100,-150,-100,50,-100,150,100,150,100,50,100,-50,100,-150,0,250,0,350,-100,450,-200,350,-300,250,-300,150,-300,50,-300,-50,-300,-150,-300,-250,100,450,200,350,300,250,300,150,300,50,300,-50,300,-150,300,-250,200,-350,100,-450,0,-250,0,-350,-100,-450,-200,-350,300,450,300,-450,-300,450,-300,-450]</t>
  </si>
  <si>
    <t>[8,9,10,11,34,11,12,13,14,15,16,17,31,35,31,30,29,28,7,6,5,4,8,9,18,19,32,19,20,21,22,23,24,25,26,33,26,27,29,28,1,0,2,3,8]</t>
  </si>
  <si>
    <t>[-100,-50,-100,-150,-100,50,-100,150,100,150,100,50,100,-50,100,-150,0,250,0,350,-100,450,-200,350,-300,250,-300,150,-300,50,-300,-50,-300,-150,-300,-250,100,450,200,350,300,250,300,150,300,50,300,-50,300,-150,300,-250,200,-350,100,-450,0,-250,0,-350,-100,-450,-200,-350,300,450,300,-450,-300,450,-300,-450,-100,-350,100,350,100,-350,-100,350]</t>
  </si>
  <si>
    <t>[8,9,10,39,11,34,11,12,13,14,15,16,17,31,35,31,36,30,29,28,7,6,5,4,8,9,18,37,19,32,19,20,21,22,23,24,25,26,33,26,38,27,29,28,1,0,2,3,8]</t>
  </si>
  <si>
    <t>[-100,-50,-100,50,-200,150,-300,50,-300,-50,-200,250,-300,350,-200,450,-100,350,0,250,0,450,100,350,200,250,300,350,200,450,200,150,100,50,100,-50,300,50,300,-50,200,-150,200,-250,300,-350,200,-450,100,-350,0,-250,0,-450,-100,-350,-200,-150,-200,-250,-300,-350,-200,-450]</t>
  </si>
  <si>
    <t>[11,10,8,9,11,10,8,7,6,5,2,3,4,28,0,1,2,3,4,28,29,30,31,27,25,24,26,27,25,24,23,22,21,20,19,18,15,16,17,20,19,18,15,12,13,14,11]</t>
  </si>
  <si>
    <t>[-100,-50,-100,50,-203,150,-300,50,-300,-50,-200,250,-300,350,-200,450,-100,350,0,250,0,450,100,350,200,250,300,350,200,450,200,150,100,50,100,-50,300,50,300,-50,200,-150,200,-250,300,-350,200,-450,100,-350,0,-250,0,-450,-100,-350,-200,-150,-200,-250,-300,-350,-200,-450,300,450,300,-450,-300,450,-300,-450]</t>
  </si>
  <si>
    <t>[11,10,8,9,11,10,8,7,34,6,5,2,3,4,28,0,1,2,3,4,28,29,30,35,31,27,25,24,26,27,25,24,23,33,22,21,20,19,18,15,16,17,20,19,18,15,12,13,32,14,11]</t>
  </si>
  <si>
    <t>[-100,-50,-100,50,-203,150,-300,50,-300,-50,-200,250,-300,350,-200,450,-100,350,0,250,0,450,100,350,200,250,300,350,200,450,200,150,100,50,100,-50,300,50,300,-50,200,-150,200,-250,300,-350,200,-450,100,-350,0,-250,0,-450,-100,-350,-200,-150,-200,-250,-300,-350,-200,-450,300,450,300,-450,-300,450,-300,-450,0,350,0,-350]</t>
  </si>
  <si>
    <t>[11,10,8,9,11,36,8,7,34,6,5,2,3,4,28,0,1,2,3,4,28,29,30,35,31,27,25,24,26,27,37,24,23,33,22,21,20,19,18,15,16,17,20,19,18,15,12,13,32,14,11]</t>
  </si>
  <si>
    <t>[-100,-50,-200,-50,-100,50,-200,50,-300,150,-200,250,0,150,100,50,100,-50,200,50,200,-50,-300,350,-200,450,-100,450,0,350,100,450,200,450,300,350,200,250,300,150,-300,-150,-200,-250,-300,-350,-200,-450,-100,-450,0,-350,100,-450,200,-450,300,-350,200,-250,300,-150,0,-150]</t>
  </si>
  <si>
    <t>[0,31,8,9,19,18,17,16,15,14,13,12,11,5,4,3,1,20,21,22,23,24,25,26,27,28,29,30,10,7,6,2,0]</t>
  </si>
  <si>
    <t>[-100,-50,-200,-50,-100,50,-200,50,-300,150,-200,250,0,150,100,50,100,-50,200,50,200,-50,-300,350,-200,450,-100,450,0,350,100,450,200,450,300,350,200,250,300,150,-300,-150,-200,-250,-300,-350,-200,-450,-100,-450,0,-350,100,-450,200,-450,300,-350,200,-250,300,-150,0,-150,-200,350,200,350,-200,-350,200,-350]</t>
  </si>
  <si>
    <t>[0,31,8,9,19,18,33,17,33,16,15,14,13,12,32,11,32,5,4,3,1,20,21,34,22,34,23,24,25,26,27,35,28,35,29,30,10,7,6,2,0]</t>
  </si>
  <si>
    <t>[-100,-50,-200,-50,-100,50,-200,50,-300,150,-200,250,0,150,100,50,100,-50,200,50,200,-50,-300,350,-200,450,-100,450,0,350,100,450,200,450,300,350,200,250,300,150,-300,-150,-200,-250,-300,-350,-200,-450,-100,-450,0,-350,100,-450,200,-450,300,-350,200,-250,300,-150,0,-150,-200,350,200,350,-200,-350,200,-350,0,450,0,-450]</t>
  </si>
  <si>
    <t>[0,31,8,9,19,18,33,17,33,16,15,36,14,36,13,12,32,11,32,5,4,3,1,20,21,34,22,34,23,24,37,25,37,26,27,35,28,35,29,30,10,7,6,2,0]</t>
  </si>
  <si>
    <t>[-300,50,-300,-50,-200,-150,-100,-250,0,-350,100,-250,200,-150,300,-50,300,50,-300,-250,-200,-350,-100,-450,100,-450,200,-350,300,-250,-200,150,-300,250,-100,250,-200,350,0,350,-100,450,100,450,100,250,200,350,200,150,300,250]</t>
  </si>
  <si>
    <t>[19,17,15,16,18,20,19,22,24,25,23,21,19,17,15,0,1,2,3,4,5,6,14,13,12,4,3,2,9,10,11,4,5,6,7,8,24,22,19]</t>
  </si>
  <si>
    <t>[-300,50,-300,-50,-200,-150,-100,-250,0,-350,100,-250,200,-150,300,-50,300,50,-300,-250,-200,-350,-100,-450,100,-450,200,-350,300,-250,-200,150,-300,250,-100,250,-200,350,0,350,-100,450,100,450,100,250,200,350,200,150,300,250,300,450,300,-450,-300,-450,-300,450]</t>
  </si>
  <si>
    <t>[19,17,15,16,18,29,18,20,19,22,24,25,23,26,23,21,19,17,15,0,1,2,3,4,5,6,14,13,27,13,12,4,11,10,28,10,9,2,3,4,5,6,7,8,24,22,19]</t>
  </si>
  <si>
    <t>[-300,50,-300,-50,-200,-150,-100,-250,0,-350,100,-250,200,-150,300,-50,300,50,-300,-250,-200,-350,-100,-450,100,-450,200,-350,300,-250,-200,150,-300,250,-100,250,-200,350,0,350,-100,450,100,450,100,250,200,350,200,150,300,250,300,450,300,-450,-300,-450,-300,450,0,150,0,-150]</t>
  </si>
  <si>
    <t>[19,17,30,22,19,17,15,16,18,29,18,20,19,21,23,26,23,25,24,22,19,17,15,0,1,2,3,4,5,31,3,4,5,6,14,13,27,13,12,4,3,2,9,10,28,10,11,4,5,6,7,8,24,22,19]</t>
  </si>
  <si>
    <t>[-300,50,-200,50,-300,-50,-200,-50,-100,150,-100,250,0,350,-200,350,-300,350,-300,450,-200,450,100,250,100,150,200,350,200,450,300,450,300,350,200,50,200,-50,300,50,300,-50,-100,-150,-100,-250,100,-150,100,-250,0,-350,-200,-350,-300,-350,-300,-450,-200,-450,200,-350,200,-450,300,-350,300,-450]</t>
  </si>
  <si>
    <t>[6,5,7,10,9,8,7,5,4,1,2,0,3,21,22,26,29,28,27,26,22,25,24,30,31,33,32,30,24,23,18,19,20,17,12,11,13,14,15,16,13,11,6]</t>
  </si>
  <si>
    <t>[-300,50,-200,50,-300,-50,-200,-50,-100,150,-100,250,0,350,-200,350,-300,350,-300,450,-200,450,100,250,100,150,200,350,200,450,300,450,300,350,200,50,200,-50,300,50,300,-50,-100,-150,-100,-250,100,-150,100,-250,0,-350,-200,-350,-300,-350,-300,-450,-200,-450,200,-350,200,-450,300,-350,300,-450,-300,250,300,250,-300,-250,300,-250]</t>
  </si>
  <si>
    <t>[6,5,7,10,9,8,34,7,5,4,1,2,0,3,21,22,26,36,27,28,29,26,22,25,24,30,31,33,32,37,30,24,23,18,19,20,17,12,11,13,35,16,15,14,13,11,6]</t>
  </si>
  <si>
    <t>[-300,50,-200,50,-300,-50,-200,-50,-100,150,-100,250,0,350,-200,350,-300,350,-300,450,-200,450,100,250,100,150,200,350,200,450,300,450,300,350,200,50,200,-50,300,50,300,-50,-100,-150,-100,-250,100,-150,100,-250,0,-350,-200,-350,-300,-350,-300,-450,-200,-450,200,-350,200,-450,300,-350,300,-450,-300,250,300,250,-300,-250,300,-250,0,450,0,-450]</t>
  </si>
  <si>
    <t>[6,38,6,5,7,10,9,8,34,7,5,4,1,2,0,3,21,22,26,36,27,28,29,26,22,25,39,25,24,30,31,33,32,37,30,24,23,18,19,20,17,12,11,13,35,16,15,14,13,11,6]</t>
  </si>
  <si>
    <t>[-100,-50,-200,-50,-100,50,-200,50,-300,350,-300,150,-300,250,-200,450,-100,450,0,350,0,250,0,150,100,-50,100,50,200,-50,200,50,300,150,300,250,300,350,200,450,100,450,-300,-150,-300,-250,-300,-350,-200,-450,-100,-450,0,-350,0,-250,0,-150,100,-450,200,-450,300,-350,300,-250,300,-150]</t>
  </si>
  <si>
    <t>[11,10,9,8,7,4,6,5,3,0,28,27,26,29,30,31,32,33,14,13,11,2,1,21,22,23,24,25,26,27,28,12,15,16,17,18,19,20,9,10,11]</t>
  </si>
  <si>
    <t>[-100,-50,-200,-50,-100,50,-200,50,-300,350,-300,150,-300,250,-200,450,-100,450,0,350,0,250,0,150,100,-50,100,50,200,-50,200,50,300,150,300,250,300,350,200,450,100,450,-300,-150,-300,-250,-300,-350,-200,-450,-100,-450,0,-350,0,-250,0,-150,100,-450,200,-450,300,-350,300,-250,300,-150,-200,250,200,250,-200,-250,200,-250]</t>
  </si>
  <si>
    <t>[11,10,9,8,7,4,6,34,6,5,3,0,28,27,26,29,30,31,32,37,32,33,14,13,11,2,1,21,22,36,22,23,24,25,26,27,28,12,15,16,17,35,17,18,19,20,9,10,11]</t>
  </si>
  <si>
    <t>[-100,-50,-200,-50,-100,50,-200,50,-300,350,-300,150,-300,250,-200,450,-100,450,0,350,0,250,0,150,100,-50,100,50,200,-50,200,50,300,150,300,250,300,350,200,450,100,450,-300,-150,-300,-250,-300,-350,-200,-450,-100,-450,0,-350,0,-250,0,-150,100,-450,200,-450,300,-350,300,-250,300,-150,-200,250,200,250,-200,-250,200,-250,0,450,0,-450]</t>
  </si>
  <si>
    <t>[11,10,9,38,8,7,4,6,34,6,5,3,0,28,27,26,39,29,30,31,32,37,32,33,14,13,11,2,1,21,22,36,22,23,24,25,39,26,27,28,12,15,16,17,35,17,18,19,20,38,9,10,11]</t>
  </si>
  <si>
    <t>[-100,-50,-100,50,-200,-150,-200,150,-300,50,-300,-50,-100,250,-200,350,-300,450,-100,450,0,350,100,250,100,450,200,350,300,450,100,50,300,-50,200,150,300,50,100,-50,200,-150,-100,-250,100,-250,-200,-350,0,-350,200,-350,-300,-450,-100,-450,100,-450,300,-450]</t>
  </si>
  <si>
    <t>[8,7,6,3,4,5,2,0,1,3,4,5,2,21,23,26,23,27,24,28,25,29,25,22,20,16,18,17,15,19,20,16,18,17,11,13,14,13,12,10,9,7,8]</t>
  </si>
  <si>
    <t>[-100,-50,-100,50,-200,-150,-200,150,-300,50,-300,-50,-100,250,-200,350,-300,450,-100,450,0,350,100,250,100,450,200,350,300,450,100,50,300,-50,200,150,300,50,100,-50,200,-150,-100,-250,100,-250,-200,-350,0,-350,200,-350,-300,-450,-100,-450,100,-450,300,-450,300,250,300,-250,-300,250,-300,-250]</t>
  </si>
  <si>
    <t>[8,7,6,3,32,7,6,3,4,5,2,0,1,3,4,5,2,21,23,33,2,21,23,26,23,27,24,28,25,29,25,22,20,31,25,22,20,16,18,17,15,19,20,16,18,17,11,13,30,13,14,13,12,10,9,7,8]</t>
  </si>
  <si>
    <t>[-100,-50,-100,50,-200,-150,-200,150,-300,50,-300,-50,-100,250,-200,350,-300,450,-100,450,0,350,100,250,100,450,200,350,300,450,100,50,300,-50,200,150,300,50,100,-50,200,-150,-100,-250,100,-250,-200,-350,0,-350,200,-350,-300,-450,-100,-450,100,-450,300,-450,300,250,300,-250,-300,250,-300,-250,0,450,0,-450]</t>
  </si>
  <si>
    <t>[8,7,6,3,32,7,6,3,4,5,2,0,1,3,4,5,2,21,23,33,2,21,23,26,23,27,35,24,35,28,25,29,25,22,20,31,25,22,20,16,18,17,15,19,20,16,18,17,11,13,30,17,11,13,14,13,12,34,10,34,9,7,8]</t>
  </si>
  <si>
    <t>[-100,-50,-100,50,-200,150,-300,150,-200,250,-300,250,-200,-150,-300,-150,-300,-250,-200,-250,-100,350,-100,450,0,350,0,450,100,450,100,350,200,250,200,150,300,250,300,150,100,50,100,-50,200,-150,200,-250,300,-150,300,-250,-100,-350,0,-350,100,-350,-100,-450,0,-450,100,-450]</t>
  </si>
  <si>
    <t>[12,14,13,15,16,19,18,17,20,21,22,25,24,23,28,30,31,27,29,26,9,7,8,6,0,1,2,5,3,4,10,11,12]</t>
  </si>
  <si>
    <t>[-100,-50,-100,50,-200,150,-300,150,-200,250,-300,250,-200,-150,-300,-150,-300,-250,-200,-250,-100,350,-100,450,0,350,0,450,100,450,100,350,200,250,200,150,300,250,300,150,100,50,100,-50,200,-150,200,-250,300,-150,300,-250,-100,-350,0,-350,100,-350,-100,-450,0,-450,100,-450,300,350,300,-350,-300,350,-300,-350]</t>
  </si>
  <si>
    <t>[12,14,13,15,16,19,18,32,16,17,20,21,22,23,33,25,24,23,28,31,27,29,30,26,9,35,8,7,9,6,0,1,2,4,3,5,34,4,10,11,12]</t>
  </si>
  <si>
    <t>[-100,-50,-100,50,-200,150,-300,150,-200,250,-300,250,-200,-150,-300,-150,-300,-250,-200,-250,-100,350,-100,450,0,350,0,450,100,450,100,350,200,250,200,150,300,250,300,150,100,50,100,-50,200,-150,200,-250,300,-150,300,-250,-100,-350,0,-350,100,-350,-100,-450,0,-450,100,-450,300,350,300,-350,-300,350,-300,-350,300,450,300,-450,-300,450,-300,-450]</t>
  </si>
  <si>
    <t>[12,14,13,15,16,19,18,32,36,32,16,17,20,21,22,23,33,37,33,25,24,23,28,31,27,29,30,26,9,7,8,35,39,35,9,6,0,1,2,4,34,38,34,5,3,4,10,11,12]</t>
  </si>
  <si>
    <t>隐藏</t>
  </si>
  <si>
    <t>装备品质</t>
  </si>
  <si>
    <t>最大等级</t>
  </si>
  <si>
    <t>说明文本</t>
  </si>
  <si>
    <t>off</t>
  </si>
  <si>
    <t>relicscCharacter</t>
  </si>
  <si>
    <t>relicscUp</t>
  </si>
  <si>
    <r>
      <rPr>
        <sz val="12"/>
        <color rgb="FF0F1115"/>
        <rFont val="宋体"/>
        <charset val="134"/>
      </rPr>
      <t>关卡</t>
    </r>
    <r>
      <rPr>
        <sz val="12"/>
        <color rgb="FF0F1115"/>
        <rFont val="Segoe UI"/>
        <charset val="134"/>
      </rPr>
      <t>5</t>
    </r>
    <r>
      <rPr>
        <sz val="12"/>
        <color rgb="FF0F1115"/>
        <rFont val="宋体"/>
        <charset val="134"/>
      </rPr>
      <t>之后的敌人掉落</t>
    </r>
  </si>
  <si>
    <t>关卡10之后的敌人掉落</t>
  </si>
  <si>
    <r>
      <rPr>
        <sz val="12"/>
        <color rgb="FF0F1115"/>
        <rFont val="宋体"/>
        <charset val="134"/>
      </rPr>
      <t>关卡</t>
    </r>
    <r>
      <rPr>
        <sz val="12"/>
        <color rgb="FF0F1115"/>
        <rFont val="Segoe UI"/>
        <charset val="134"/>
      </rPr>
      <t>1</t>
    </r>
    <r>
      <rPr>
        <sz val="12"/>
        <color rgb="FF0F1115"/>
        <rFont val="宋体"/>
        <charset val="134"/>
      </rPr>
      <t>5之后的敌人掉落</t>
    </r>
  </si>
  <si>
    <t>关卡20之后的敌人掉落</t>
  </si>
  <si>
    <t>关卡25之后的敌人掉落</t>
  </si>
  <si>
    <t>关卡30之后的敌人掉落</t>
  </si>
  <si>
    <t>关卡35之后的敌人掉落</t>
  </si>
  <si>
    <t>法宝养成ID1</t>
  </si>
  <si>
    <t>被动技能1</t>
  </si>
  <si>
    <t>升级所需1</t>
  </si>
  <si>
    <t>法宝养成ID2</t>
  </si>
  <si>
    <t>被动技能2</t>
  </si>
  <si>
    <t>升级所需2</t>
  </si>
  <si>
    <t>法宝养成ID3</t>
  </si>
  <si>
    <t>被动技能3</t>
  </si>
  <si>
    <t>升级所需3</t>
  </si>
  <si>
    <t>法宝养成ID4</t>
  </si>
  <si>
    <t>被动技能4</t>
  </si>
  <si>
    <t>升级所需4</t>
  </si>
  <si>
    <t>升级消耗4</t>
  </si>
  <si>
    <t>法宝养成ID5</t>
  </si>
  <si>
    <t>被动技能5</t>
  </si>
  <si>
    <t>升级所需5</t>
  </si>
  <si>
    <t>升级消耗5</t>
  </si>
  <si>
    <t>法宝养成ID6</t>
  </si>
  <si>
    <t>被动技能6</t>
  </si>
  <si>
    <t>升级所需6</t>
  </si>
  <si>
    <t>升级消耗6</t>
  </si>
  <si>
    <t>法宝养成ID7</t>
  </si>
  <si>
    <t>被动技能7</t>
  </si>
  <si>
    <t>升级所需7</t>
  </si>
  <si>
    <t>升级消耗7</t>
  </si>
  <si>
    <t>法宝养成ID8</t>
  </si>
  <si>
    <t>被动技能8</t>
  </si>
  <si>
    <t>升级所需8</t>
  </si>
  <si>
    <t>升级消耗8</t>
  </si>
  <si>
    <t>法宝养成ID9</t>
  </si>
  <si>
    <t>被动技能9</t>
  </si>
  <si>
    <t>升级所需9</t>
  </si>
  <si>
    <t>升级消耗9</t>
  </si>
  <si>
    <t>法宝养成ID10</t>
  </si>
  <si>
    <t>被动技能0</t>
  </si>
  <si>
    <t>升级所需10</t>
  </si>
  <si>
    <t>升级消耗10</t>
  </si>
  <si>
    <t>法宝养成ID11</t>
  </si>
  <si>
    <t>升级所需11</t>
  </si>
  <si>
    <t>升级消耗11</t>
  </si>
  <si>
    <t>法宝养成ID12</t>
  </si>
  <si>
    <t>升级所需12</t>
  </si>
  <si>
    <t>升级消耗12</t>
  </si>
  <si>
    <t>relics1</t>
  </si>
  <si>
    <t>attribute1</t>
  </si>
  <si>
    <t>relics2</t>
  </si>
  <si>
    <t>attribute2</t>
  </si>
  <si>
    <t>relics3</t>
  </si>
  <si>
    <t>attribute3</t>
  </si>
  <si>
    <t>item3</t>
  </si>
  <si>
    <t>relics4</t>
  </si>
  <si>
    <t>attribute4</t>
  </si>
  <si>
    <t>item4</t>
  </si>
  <si>
    <t>relics5</t>
  </si>
  <si>
    <t>attribute5</t>
  </si>
  <si>
    <t>item5</t>
  </si>
  <si>
    <t>relics6</t>
  </si>
  <si>
    <t>attribute6</t>
  </si>
  <si>
    <t>item6</t>
  </si>
  <si>
    <t>relics7</t>
  </si>
  <si>
    <t>attribute7</t>
  </si>
  <si>
    <t>item7</t>
  </si>
  <si>
    <t>relics8</t>
  </si>
  <si>
    <t>attribute8</t>
  </si>
  <si>
    <t>item8</t>
  </si>
  <si>
    <t>relics9</t>
  </si>
  <si>
    <t>attribute9</t>
  </si>
  <si>
    <t>item9</t>
  </si>
  <si>
    <t>cost9</t>
  </si>
  <si>
    <t>relics10</t>
  </si>
  <si>
    <t>attribute10</t>
  </si>
  <si>
    <t>item10</t>
  </si>
  <si>
    <t>cost10</t>
  </si>
  <si>
    <t>relics11</t>
  </si>
  <si>
    <t>attribute11</t>
  </si>
  <si>
    <t>item11</t>
  </si>
  <si>
    <t>cost11</t>
  </si>
  <si>
    <t>relics12</t>
  </si>
  <si>
    <t>attribute12</t>
  </si>
  <si>
    <t>item12</t>
  </si>
  <si>
    <t>cost12</t>
  </si>
  <si>
    <t>遗物ID</t>
  </si>
  <si>
    <t>属性A</t>
  </si>
  <si>
    <t>属性B</t>
  </si>
  <si>
    <t>ICON美术资源</t>
  </si>
  <si>
    <t>基础速度</t>
  </si>
  <si>
    <t>脚步声</t>
  </si>
  <si>
    <t>主动技能</t>
  </si>
  <si>
    <t>被动技能</t>
  </si>
  <si>
    <t>广告解锁</t>
  </si>
  <si>
    <t>描述1</t>
  </si>
  <si>
    <t>描述2</t>
  </si>
  <si>
    <t>解锁描述</t>
  </si>
  <si>
    <t>string[]</t>
  </si>
  <si>
    <t>res</t>
  </si>
  <si>
    <t>foot</t>
  </si>
  <si>
    <t>skill1</t>
  </si>
  <si>
    <t>skill2</t>
  </si>
  <si>
    <t>note1</t>
  </si>
  <si>
    <t>note3</t>
  </si>
  <si>
    <t>run1,run2</t>
  </si>
  <si>
    <t>剑术一塌糊涂的小修士</t>
  </si>
  <si>
    <t>run3,run4</t>
  </si>
  <si>
    <t>暴躁的鬼神。暴击率+&lt;g&gt;5%&lt;/g&gt;</t>
  </si>
  <si>
    <t>完成关卡23获取</t>
  </si>
  <si>
    <t>长发的楚姓人士。移动速度+&lt;g&gt;5%&lt;/g&gt;</t>
  </si>
  <si>
    <t>每次击杀有5%的概率获得额外的元宝。楚某人打不过漫天神魔，但搬点小财可以可以做到的。</t>
  </si>
  <si>
    <t>累积观看{x}/10个广告获取</t>
  </si>
  <si>
    <t>西洋的留学生。生命+&lt;g&gt;5%&lt;/g&gt;</t>
  </si>
  <si>
    <t>签到第七天获取</t>
  </si>
  <si>
    <t>技能CD时间</t>
  </si>
  <si>
    <t>发射次数</t>
  </si>
  <si>
    <t>发射间隔</t>
  </si>
  <si>
    <t>施法动作</t>
  </si>
  <si>
    <t>shoot</t>
  </si>
  <si>
    <t>shootFrequency</t>
  </si>
  <si>
    <t>shootCD</t>
  </si>
  <si>
    <t>att</t>
  </si>
  <si>
    <t>act</t>
  </si>
  <si>
    <t>actSkill_1</t>
  </si>
  <si>
    <t>七星剑</t>
  </si>
  <si>
    <t>召唤数把七星剑，对附近敌人造成上阵攻击20%的伤害，最多持续30秒。靠近者，斩！</t>
  </si>
  <si>
    <t>actSkill_2</t>
  </si>
  <si>
    <t>阿瓦达光球</t>
  </si>
  <si>
    <t>发出多道在敌人间弹跳的绿色光球，造成上阵攻击33%的伤害，威力随弹跳次数衰弱。这是远古魔法！</t>
  </si>
  <si>
    <t>icon_zhhd</t>
  </si>
  <si>
    <t>召唤灵蝶</t>
  </si>
  <si>
    <t>间歇性召唤多只灵蝶，协助首领攻击玩家</t>
  </si>
  <si>
    <t>icon_bd</t>
  </si>
  <si>
    <t>幽冥冰封</t>
  </si>
  <si>
    <t>释放幽冥寒气在格子上，冻结格子中武器/技能效果</t>
  </si>
  <si>
    <t>icon_xsy</t>
  </si>
  <si>
    <t>猛毒血咒</t>
  </si>
  <si>
    <t>释放血咒在格子上，踩到中毒(持续扣血，无视护盾)</t>
  </si>
  <si>
    <t>世界BOSS召怪1级-血蝴蝶</t>
  </si>
  <si>
    <t>attack2</t>
  </si>
  <si>
    <t>世界BOSS召怪1级-白蝴蝶</t>
  </si>
  <si>
    <t>世界BOSS召怪2级-血蝴蝶</t>
  </si>
  <si>
    <t>世界BOSS召怪2级-白蝴蝶</t>
  </si>
  <si>
    <t>世界BOSS召怪3级-血蝴蝶</t>
  </si>
  <si>
    <t>世界BOSS召怪3级-白蝴蝶</t>
  </si>
  <si>
    <t>attack1</t>
  </si>
  <si>
    <t>attack3</t>
  </si>
  <si>
    <t>世界BOSS白蝴蝶4阶段</t>
  </si>
  <si>
    <t>世界BOSS召怪4级1</t>
  </si>
  <si>
    <t>世界BOSS红蝴蝶4阶段</t>
  </si>
  <si>
    <t>世界BOSS召怪4级2</t>
  </si>
  <si>
    <t>世界BOSS冰蝴蝶4阶段</t>
  </si>
  <si>
    <t>世界BOSS召怪4级3</t>
  </si>
  <si>
    <t>世界BOSS黑无常4阶段</t>
  </si>
  <si>
    <t>世界BOSS召怪4级4</t>
  </si>
  <si>
    <t>世界BOSS白无常4阶段</t>
  </si>
  <si>
    <t>世界BOSS召怪4级5</t>
  </si>
  <si>
    <t>星级</t>
  </si>
  <si>
    <t>依赖强化ID</t>
  </si>
  <si>
    <t>唯一</t>
  </si>
  <si>
    <t>怪物移速修正</t>
  </si>
  <si>
    <t>英雄移速修正</t>
  </si>
  <si>
    <t>怪物攻击修正</t>
  </si>
  <si>
    <t>玩家攻击修正</t>
  </si>
  <si>
    <t>暴率修正</t>
  </si>
  <si>
    <t>爆伤修正</t>
  </si>
  <si>
    <t>格挡修正</t>
  </si>
  <si>
    <t>按数值修改HP</t>
  </si>
  <si>
    <t>每10秒恢复HP</t>
  </si>
  <si>
    <t>百分比获得SP</t>
  </si>
  <si>
    <t>玩家防御</t>
  </si>
  <si>
    <t>star</t>
  </si>
  <si>
    <t>require4</t>
  </si>
  <si>
    <t>only</t>
  </si>
  <si>
    <t>monSpeed</t>
  </si>
  <si>
    <t>heroSpeed</t>
  </si>
  <si>
    <t>monAtk</t>
  </si>
  <si>
    <t>heroAtkMul</t>
  </si>
  <si>
    <t>CriticalProbabilityAdd</t>
  </si>
  <si>
    <t>CriticalDamAdd</t>
  </si>
  <si>
    <t>HPAdd</t>
  </si>
  <si>
    <t>HPRes</t>
  </si>
  <si>
    <t>SPMul</t>
  </si>
  <si>
    <t>heroDef</t>
  </si>
  <si>
    <t>攻击&lt;g&gt;+10%&lt;/g&gt;</t>
  </si>
  <si>
    <t>sCard_1</t>
  </si>
  <si>
    <t>攻击&lt;g&gt;+15%&lt;/g&gt;</t>
  </si>
  <si>
    <t>攻击&lt;g&gt;+30%&lt;/g&gt;</t>
  </si>
  <si>
    <t>攻击&lt;g&gt;+40%&lt;/g&gt;</t>
  </si>
  <si>
    <t>最大生命&lt;g&gt;+10%&lt;/g&gt;</t>
  </si>
  <si>
    <t>sCard_2</t>
  </si>
  <si>
    <t>最大生命&lt;g&gt;+20%&lt;/g&gt;</t>
  </si>
  <si>
    <t>最大生命&lt;g&gt;+30%&lt;/g&gt;</t>
  </si>
  <si>
    <t>最大生命&lt;g&gt;+40%&lt;/g&gt;</t>
  </si>
  <si>
    <t>每10秒生命&lt;g&gt;+5&lt;/g&gt;</t>
  </si>
  <si>
    <t>sCard_3</t>
  </si>
  <si>
    <t>每10秒生命&lt;g&gt;+10&lt;/g&gt;</t>
  </si>
  <si>
    <t>每10秒生命&lt;g&gt;+15&lt;/g&gt;</t>
  </si>
  <si>
    <t>每10秒生命&lt;g&gt;+20&lt;/g&gt;</t>
  </si>
  <si>
    <t>铜钱&lt;g&gt;+20&lt;/g&gt;</t>
  </si>
  <si>
    <t>sCard_4</t>
  </si>
  <si>
    <t>铜钱&lt;g&gt;+30&lt;/g&gt;</t>
  </si>
  <si>
    <t>铜钱&lt;g&gt;+40&lt;/g&gt;</t>
  </si>
  <si>
    <t>铜钱&lt;g&gt;+50&lt;/g&gt;</t>
  </si>
  <si>
    <t>格挡&lt;g&gt;+15%&lt;/g&gt;</t>
  </si>
  <si>
    <t>sCard_5</t>
  </si>
  <si>
    <t>格挡&lt;g&gt;+20%&lt;/g&gt;</t>
  </si>
  <si>
    <t>格挡&lt;g&gt;+30%&lt;/g&gt;</t>
  </si>
  <si>
    <t>格挡&lt;g&gt;+35%&lt;/g&gt;</t>
  </si>
  <si>
    <t>英雄移速&lt;g&gt;+15%&lt;/g&gt;</t>
  </si>
  <si>
    <t>sCard_6</t>
  </si>
  <si>
    <t>英雄移速&lt;g&gt;+20%&lt;/g&gt;</t>
  </si>
  <si>
    <t>英雄移速&lt;g&gt;+30%&lt;/g&gt;</t>
  </si>
  <si>
    <t>英雄移速&lt;g&gt;+35%&lt;/g&gt;</t>
  </si>
  <si>
    <t>生命&lt;g&gt;+30&lt;/g&gt;</t>
  </si>
  <si>
    <t>sCard_7</t>
  </si>
  <si>
    <t>生命&lt;g&gt;+50&lt;/g&gt;</t>
  </si>
  <si>
    <t>生命&lt;g&gt;+75&lt;/g&gt;</t>
  </si>
  <si>
    <t>生命&lt;g&gt;+100&lt;/g&gt;</t>
  </si>
  <si>
    <t>暴伤&lt;g&gt;+50%&lt;/g&gt;</t>
  </si>
  <si>
    <t>sCard_8</t>
  </si>
  <si>
    <t>暴伤&lt;g&gt;+60%&lt;/g&gt;</t>
  </si>
  <si>
    <t>暴伤&lt;g&gt;+75%&lt;/g&gt;</t>
  </si>
  <si>
    <t>暴伤&lt;g&gt;+100%&lt;/g&gt;</t>
  </si>
  <si>
    <t>暴率&lt;g&gt;+5%&lt;/g&gt;</t>
  </si>
  <si>
    <t>sCard_9</t>
  </si>
  <si>
    <t>暴率&lt;g&gt;+10%&lt;/g&gt;</t>
  </si>
  <si>
    <t>暴率&lt;g&gt;+20%&lt;/g&gt;</t>
  </si>
  <si>
    <t>暴率&lt;g&gt;+30%&lt;/g&gt;</t>
  </si>
  <si>
    <t>护盾&lt;g&gt;+15%&lt;/g&gt;</t>
  </si>
  <si>
    <t>sCard_10</t>
  </si>
  <si>
    <t>护盾&lt;g&gt;+20%&lt;/g&gt;</t>
  </si>
  <si>
    <t>护盾&lt;g&gt;+30%&lt;/g&gt;</t>
  </si>
  <si>
    <t>护盾&lt;g&gt;+35%&lt;/g&gt;</t>
  </si>
  <si>
    <t>怪物移速&lt;g&gt;-15%&lt;/g&gt;</t>
  </si>
  <si>
    <t>sCard_11</t>
  </si>
  <si>
    <t>怪物移速&lt;g&gt;-20%&lt;/g&gt;</t>
  </si>
  <si>
    <t>怪物移速&lt;g&gt;-30%&lt;/g&gt;</t>
  </si>
  <si>
    <t>怪物移速&lt;g&gt;-35%&lt;/g&gt;</t>
  </si>
  <si>
    <t>伤害减免&lt;g&gt;+10%&lt;/g&gt;</t>
  </si>
  <si>
    <t>sCard_12</t>
  </si>
  <si>
    <t>伤害减免&lt;g&gt;+15%&lt;/g&gt;</t>
  </si>
  <si>
    <t>伤害减免&lt;g&gt;+30%&lt;/g&gt;</t>
  </si>
  <si>
    <t>伤害减免&lt;g&gt;+40%&lt;/g&gt;</t>
  </si>
  <si>
    <t>百分比提高SP</t>
  </si>
  <si>
    <t>按数值修改SP</t>
  </si>
  <si>
    <t>武器射速修正</t>
  </si>
  <si>
    <t>精英增伤</t>
  </si>
  <si>
    <t>随机掉元宝</t>
  </si>
  <si>
    <t>maxHPAdd</t>
  </si>
  <si>
    <t>SPAdd</t>
  </si>
  <si>
    <t>cdChange</t>
  </si>
  <si>
    <t>bossKill</t>
  </si>
  <si>
    <t>暴击率+&lt;g&gt;5%&lt;/g&gt;</t>
  </si>
  <si>
    <t>杀死怪物时，有5%的概率随机掉落元宝</t>
  </si>
  <si>
    <t>5,1,10,1</t>
  </si>
  <si>
    <t>生命+&lt;g&gt;5%&lt;/g&gt;</t>
  </si>
  <si>
    <t>额外生命+&lt;g&gt;30&lt;/g&gt;&lt;/n&gt;生命加成+&lt;g&gt;1%&lt;/g&gt;</t>
  </si>
  <si>
    <t>额外生命+&lt;g&gt;40&lt;/g&gt;&lt;/n&gt;生命加成+&lt;g&gt;1.5%&lt;/g&gt;</t>
  </si>
  <si>
    <t>额外生命+&lt;g&gt;50&lt;/g&gt;&lt;/n&gt;生命加成+&lt;g&gt;2%&lt;/g&gt;</t>
  </si>
  <si>
    <t>额外生命+&lt;g&gt;60&lt;/g&gt;&lt;/n&gt;生命加成+&lt;g&gt;2.5%&lt;/g&gt;</t>
  </si>
  <si>
    <t>额外护盾+&lt;g&gt;30&lt;/g&gt;&lt;/n&gt;护盾加成+&lt;g&gt;1%&lt;/g&gt;</t>
  </si>
  <si>
    <t>额外护盾+&lt;g&gt;40&lt;/g&gt;&lt;/n&gt;护盾加成+&lt;g&gt;1.5%&lt;/g&gt;</t>
  </si>
  <si>
    <t>额外护盾+&lt;g&gt;50&lt;/g&gt;&lt;/n&gt;护盾加成+&lt;g&gt;2%&lt;/g&gt;</t>
  </si>
  <si>
    <t>额外护盾+&lt;g&gt;60&lt;/g&gt;&lt;/n&gt;护盾加成+&lt;g&gt;2.5%&lt;/g&gt;</t>
  </si>
  <si>
    <t>额外生命+&lt;g&gt;15&lt;/g&gt;&lt;/n&gt;武器射速+&lt;g&gt;3%&lt;/g&gt;</t>
  </si>
  <si>
    <t>额外生命+&lt;g&gt;30&lt;/g&gt;&lt;/n&gt;武器射速+&lt;g&gt;4%&lt;/g&gt;</t>
  </si>
  <si>
    <t>额外生命+&lt;g&gt;45&lt;/g&gt;&lt;/n&gt;武器射速+&lt;g&gt;4.5%&lt;/g&gt;</t>
  </si>
  <si>
    <t>额外生命+&lt;g&gt;53&lt;/g&gt;&lt;/n&gt;武器射速+&lt;g&gt;5%&lt;/g&gt;</t>
  </si>
  <si>
    <t>额外护盾+&lt;g&gt;15&lt;/g&gt;&lt;/n&gt;BOSS受到的伤害+&lt;g&gt;1%&lt;/g&gt;</t>
  </si>
  <si>
    <t>额外护盾+&lt;g&gt;30&lt;/g&gt;&lt;/n&gt;BOSS受到的伤害+&lt;g&gt;1.5%&lt;/g&gt;</t>
  </si>
  <si>
    <t>额外护盾+&lt;g&gt;45&lt;/g&gt;&lt;/n&gt;BOSS受到的伤害+&lt;g&gt;2%&lt;/g&gt;</t>
  </si>
  <si>
    <t>额外护盾+&lt;g&gt;53&lt;/g&gt;&lt;/n&gt;BOSS受到的伤害+&lt;g&gt;2.5%&lt;/g&gt;</t>
  </si>
  <si>
    <t>额外生命+&lt;g&gt;20&lt;/g&gt;&lt;/n&gt;暴击伤害+&lt;g&gt;2%&lt;/g&gt;</t>
  </si>
  <si>
    <t>额外生命+&lt;g&gt;40&lt;/g&gt;&lt;/n&gt;暴击伤害+&lt;g&gt;2.5%&lt;/g&gt;</t>
  </si>
  <si>
    <t>额外生命+&lt;g&gt;60&lt;/g&gt;&lt;/n&gt;暴击伤害+&lt;g&gt;3%&lt;/g&gt;</t>
  </si>
  <si>
    <t>额外生命+&lt;g&gt;70&lt;/g&gt;&lt;/n&gt;暴击伤害+&lt;g&gt;4%&lt;/g&gt;</t>
  </si>
  <si>
    <t>额外生命+&lt;g&gt;20&lt;/g&gt;&lt;/n&gt;英雄移速+&lt;g&gt;2%&lt;/g&gt;</t>
  </si>
  <si>
    <t>额外生命+&lt;g&gt;40&lt;/g&gt;&lt;/n&gt;英雄移速+&lt;g&gt;2.5%&lt;/g&gt;</t>
  </si>
  <si>
    <t>额外生命+&lt;g&gt;60&lt;/g&gt;&lt;/n&gt;英雄移速+&lt;g&gt;3%&lt;/g&gt;</t>
  </si>
  <si>
    <t>额外生命+&lt;g&gt;70&lt;/g&gt;&lt;/n&gt;英雄移速+&lt;g&gt;4%&lt;/g&gt;</t>
  </si>
  <si>
    <t>额外生命+&lt;g&gt;30&lt;/g&gt;&lt;/n&gt;格挡概率+&lt;g&gt;2%&lt;/g&gt;</t>
  </si>
  <si>
    <t>额外生命+&lt;g&gt;60&lt;/g&gt;&lt;/n&gt;格挡概率+&lt;g&gt;3%&lt;/g&gt;</t>
  </si>
  <si>
    <t>额外生命+&lt;g&gt;90&lt;/g&gt;&lt;/n&gt;格挡概率+&lt;g&gt;4%&lt;/g&gt;</t>
  </si>
  <si>
    <t>额外生命+&lt;g&gt;105&lt;/g&gt;&lt;/n&gt;格挡概率+&lt;g&gt;5%&lt;/g&gt;</t>
  </si>
  <si>
    <t>宝箱1价格</t>
  </si>
  <si>
    <t>加值</t>
  </si>
  <si>
    <t>宝箱2价格</t>
  </si>
  <si>
    <t>倍数</t>
  </si>
  <si>
    <t>10折(不打折）权重</t>
  </si>
  <si>
    <t>50</t>
  </si>
  <si>
    <t>9折权重</t>
  </si>
  <si>
    <t>8折权重</t>
  </si>
  <si>
    <t>7折权重</t>
  </si>
  <si>
    <t>13</t>
  </si>
  <si>
    <t>6折权重</t>
  </si>
  <si>
    <t>5折权重</t>
  </si>
  <si>
    <t>每日商店1号商品道具</t>
  </si>
  <si>
    <t>1号商品购买次数</t>
  </si>
  <si>
    <t>11</t>
  </si>
  <si>
    <t>每日商店2号商品随机库</t>
  </si>
  <si>
    <t>23,1</t>
  </si>
  <si>
    <t>2号商品购买方式</t>
  </si>
  <si>
    <t>0,0,1</t>
  </si>
  <si>
    <t>每日商店3号商品随机库</t>
  </si>
  <si>
    <t>22,1</t>
  </si>
  <si>
    <t>3号商品购买方式</t>
  </si>
  <si>
    <t>4,2,1</t>
  </si>
  <si>
    <t>每日商店4号商品随机库</t>
  </si>
  <si>
    <t>4号商品购买方式</t>
  </si>
  <si>
    <t>每日商店5号商品随机库</t>
  </si>
  <si>
    <t>5号商品购买方式</t>
  </si>
  <si>
    <t>每日商店6号商品随机库</t>
  </si>
  <si>
    <t>6号商品购买方式</t>
  </si>
  <si>
    <t>每日商店7号商品随机库</t>
  </si>
  <si>
    <t>7号商品购买方式</t>
  </si>
  <si>
    <t>每日商店8号商品随机库</t>
  </si>
  <si>
    <t>8号商品购买方式</t>
  </si>
  <si>
    <t>每日商店每日刷新次数</t>
  </si>
  <si>
    <t>宝箱1获得经验</t>
  </si>
  <si>
    <t>宝箱1免费间隔</t>
  </si>
  <si>
    <t>宝箱2获得经验</t>
  </si>
  <si>
    <t>200</t>
  </si>
  <si>
    <t>金币商品1广告次数</t>
  </si>
  <si>
    <t>金币商品1道具</t>
  </si>
  <si>
    <t>金币商品1翻倍概率</t>
  </si>
  <si>
    <t>0,40,40,10,10</t>
  </si>
  <si>
    <t>金币商品2价格</t>
  </si>
  <si>
    <t>金币商品2道具</t>
  </si>
  <si>
    <t>1,2500</t>
  </si>
  <si>
    <t>金币商品3价格</t>
  </si>
  <si>
    <t>2,1500</t>
  </si>
  <si>
    <t>金币商品3道具</t>
  </si>
  <si>
    <t>1,10000</t>
  </si>
  <si>
    <t>经验值</t>
  </si>
  <si>
    <t>1号礼包固定奖励</t>
  </si>
  <si>
    <t>1号礼包随机奖励</t>
  </si>
  <si>
    <t>1号礼包预览</t>
  </si>
  <si>
    <t>2号礼包固定奖励</t>
  </si>
  <si>
    <t>2号礼包随机奖励</t>
  </si>
  <si>
    <t>2号礼包预览</t>
  </si>
  <si>
    <t>碎片抽象道具</t>
  </si>
  <si>
    <t>exp</t>
  </si>
  <si>
    <t>bounsA1</t>
  </si>
  <si>
    <t>bounsB1</t>
  </si>
  <si>
    <t>preview1</t>
  </si>
  <si>
    <t>bounsA2</t>
  </si>
  <si>
    <t>bounsB2</t>
  </si>
  <si>
    <t>preview2</t>
  </si>
  <si>
    <t>蓝</t>
  </si>
  <si>
    <t>紫</t>
  </si>
  <si>
    <t>黄</t>
  </si>
  <si>
    <t>红</t>
  </si>
  <si>
    <t>参数id</t>
  </si>
  <si>
    <t>格式说明</t>
  </si>
  <si>
    <t>每日免费挑战次数</t>
  </si>
  <si>
    <t>每日广告挑战次数</t>
  </si>
  <si>
    <t>挑战限时--秒</t>
  </si>
  <si>
    <t>每次铜钱数，单局广告次数上限</t>
  </si>
  <si>
    <t>BOSS阶段对应结束时间--秒</t>
  </si>
  <si>
    <t>90,180,270,360</t>
  </si>
  <si>
    <t>阶段1时间，阶段2时间……</t>
  </si>
  <si>
    <t>商店看广告得铜钱</t>
  </si>
  <si>
    <t>60,5</t>
  </si>
  <si>
    <t>boss技能和时间关系</t>
  </si>
  <si>
    <t>340,101,320,102,290,103</t>
  </si>
  <si>
    <t>剩余时间XX秒，技能id</t>
  </si>
  <si>
    <t>入口界面展示的3个技能</t>
  </si>
  <si>
    <t>1001,1002,1003</t>
  </si>
  <si>
    <t>技能id，技能id，技能id(对应actSkill表)</t>
  </si>
  <si>
    <t>结算奖励--固定奖励</t>
  </si>
  <si>
    <t>1,100,2,100</t>
  </si>
  <si>
    <t>结算奖励--阶段1奖励</t>
  </si>
  <si>
    <t>1,50</t>
  </si>
  <si>
    <t>物品，数量</t>
  </si>
  <si>
    <t>结算奖励--阶段2奖励</t>
  </si>
  <si>
    <t>1,50,2,50</t>
  </si>
  <si>
    <t>结算奖励--阶段3奖励</t>
  </si>
  <si>
    <t>1,50,2,100</t>
  </si>
  <si>
    <t>结算奖励--阶段4奖励</t>
  </si>
  <si>
    <t>阶段解锁的格子</t>
  </si>
  <si>
    <t>1,2,1,21,2,4,2,9,3,10</t>
  </si>
  <si>
    <t>通过阶段要求,格子id</t>
  </si>
  <si>
    <t>广告解锁的格子</t>
  </si>
  <si>
    <t>11,19,0</t>
  </si>
  <si>
    <t>格子id</t>
  </si>
  <si>
    <t>自带局内紫色武器的格子</t>
  </si>
  <si>
    <t>11,1,3</t>
  </si>
  <si>
    <t>格子id，取上阵中第几个，局内等级</t>
  </si>
  <si>
    <t>自带局内满级武器的格子</t>
  </si>
  <si>
    <t>0,2</t>
  </si>
  <si>
    <t>格子id，取上阵中第几个
(固定为最大等级，局外解锁了此武器超武则此处为超武，否则为橙色）</t>
  </si>
  <si>
    <t>自带装备技能的格子</t>
  </si>
  <si>
    <t>19</t>
  </si>
  <si>
    <t>技能格子可选装备技能列表</t>
  </si>
  <si>
    <t>1001,1101,1201</t>
  </si>
  <si>
    <t>装备合成等级id，可填多个</t>
  </si>
  <si>
    <t>阶段预警文本1</t>
  </si>
  <si>
    <t>鬼新娘来袭，注意布防！</t>
  </si>
  <si>
    <t>阶段预警文本2</t>
  </si>
  <si>
    <t>鬼新娘生气了，攻击频率变高！</t>
  </si>
  <si>
    <t>阶段预警文本3</t>
  </si>
  <si>
    <t>鬼新娘狂暴了，攻击伤害变高！</t>
  </si>
  <si>
    <t>阶段预警文本4</t>
  </si>
  <si>
    <t>鬼新娘进入最后阶段，坚持住！</t>
  </si>
  <si>
    <t>幸运宝箱所需步数</t>
  </si>
  <si>
    <t>180,180,180,180,180,360,720,1440,2880</t>
  </si>
  <si>
    <t>第一轮步数，第二轮步数……</t>
  </si>
  <si>
    <t>幸运宝箱抽奖消耗铜钱</t>
  </si>
  <si>
    <t>每次固定消耗</t>
  </si>
  <si>
    <t>幸运宝箱奖励类型权重</t>
  </si>
  <si>
    <t>8,2</t>
  </si>
  <si>
    <t>格子升级的权重，强化效果的权重</t>
  </si>
  <si>
    <t>幸运宝箱奖励级别对应卡牌</t>
  </si>
  <si>
    <t>3,3,4,4,5,5</t>
  </si>
  <si>
    <t>1级卡牌数，品质框，2级卡牌数，品质框，3级卡牌数，品质框</t>
  </si>
  <si>
    <t>幸运宝箱装备强化效果奖励</t>
  </si>
  <si>
    <t>4,1,1301,2,2,1302,1,3,1303,4,1,1304,2,2,1305,1,3,1306,4,1,1307,2,2,1308,1,3,1309</t>
  </si>
  <si>
    <t>权重，对应幸运级别，强化效果ID</t>
  </si>
  <si>
    <t>幸运宝箱装备奖励</t>
  </si>
  <si>
    <t>4,1,1,2,2,2,1,3,3</t>
  </si>
  <si>
    <t>权重，对应幸运级别，最大相同装备生效格子数</t>
  </si>
  <si>
    <t>阶段--场景切换</t>
  </si>
  <si>
    <t>4,1002</t>
  </si>
  <si>
    <t>达到阶段数，新关卡id</t>
  </si>
  <si>
    <t>刷小怪的随机刷怪点</t>
  </si>
  <si>
    <t>-140,-220,-140,220,-140,-120,-140,120,140,-220,140,220,140,-120,140,120,0,-220,0,220</t>
  </si>
  <si>
    <t>以地图中心为（0，0）点，配多个随机坐标做刷怪点</t>
  </si>
  <si>
    <t>61</t>
  </si>
  <si>
    <t>BOSS1阶段技能列表</t>
  </si>
  <si>
    <t>5,1011,10,1012,16,1011,23,1021,30,1012,33,1011,35,1031,40,1012,45,1021,50,1011,58,1012,64,1011,68,1031,72,1021,75,1012,80,1011,85,1012</t>
  </si>
  <si>
    <t>时间（秒），技能id（按每个阶段起始时间开始算）</t>
  </si>
  <si>
    <t>62</t>
  </si>
  <si>
    <t>BOSS2阶段技能列表</t>
  </si>
  <si>
    <t>2,1022,4,1041,7,1014,10,1032,13,1013,17,1022,20,1041,28,1013,32,1014,35,1022,38,1041,40,1032,45,1014,48,1032,52,1013,57,1041,62,1013,65,1014,67,1032,73,1041,78,1014,82,1013,85,1022,88,1041</t>
  </si>
  <si>
    <t>时间（秒），技能id</t>
  </si>
  <si>
    <t>63</t>
  </si>
  <si>
    <t>BOSS3阶段技能列表</t>
  </si>
  <si>
    <t>2,1015,7,1033,10,1042,12,1023,14,1015,20,1016,26,1042,29,1023,31,1016,36,1015,38,1033,42,1042,46,1015,49,1023,53,1016,60,1033,62,1042,64,1023,70,1016,75,1015,80,1023,83,1042,86,1033</t>
  </si>
  <si>
    <t>64</t>
  </si>
  <si>
    <t>BOSS4阶段技能列表</t>
  </si>
  <si>
    <t>2,1051,4,1043,7,1024,12,1052,16,1055,19,1034,25,1043,30,1024,32,1051,36,1054,40,1024,42,1043,45,1034,48,1055,52,1053,58,1024,60,1043,64,1054,66,1034,69,1052,73,1043,75,1024,80,1053,85,1052</t>
  </si>
  <si>
    <t>伤害值</t>
  </si>
  <si>
    <t>奖励预览</t>
  </si>
  <si>
    <t>固定奖励</t>
  </si>
  <si>
    <t>随机奖励</t>
  </si>
  <si>
    <t>dam</t>
  </si>
  <si>
    <t>preview</t>
  </si>
  <si>
    <t>最高伤害万</t>
  </si>
  <si>
    <t>名称</t>
  </si>
  <si>
    <t>物品id</t>
  </si>
  <si>
    <t>钻石</t>
  </si>
  <si>
    <t>金币</t>
  </si>
  <si>
    <t>蓝卡</t>
  </si>
  <si>
    <t>18,10</t>
  </si>
  <si>
    <t>18,20</t>
  </si>
  <si>
    <t>紫卡</t>
  </si>
  <si>
    <t>19,10</t>
  </si>
  <si>
    <t>19,15</t>
  </si>
  <si>
    <t>橙卡</t>
  </si>
  <si>
    <t>20,10</t>
  </si>
  <si>
    <t>20,15</t>
  </si>
  <si>
    <t>阵营</t>
  </si>
  <si>
    <t>跨波次</t>
  </si>
  <si>
    <t>移动方式</t>
  </si>
  <si>
    <t>camp</t>
  </si>
  <si>
    <t>monID</t>
  </si>
  <si>
    <t>hpType</t>
  </si>
  <si>
    <t>overWave</t>
  </si>
  <si>
    <t>range</t>
  </si>
  <si>
    <t>moveType</t>
  </si>
  <si>
    <t>attType</t>
  </si>
  <si>
    <t>attMul</t>
  </si>
  <si>
    <t>焚天功（1重）</t>
  </si>
  <si>
    <t>焚天功（5重）</t>
  </si>
  <si>
    <t>id（排序用）</t>
  </si>
  <si>
    <t>活动名称</t>
  </si>
  <si>
    <t>活动id</t>
  </si>
  <si>
    <t>解锁条件类型
1-关卡</t>
  </si>
  <si>
    <t>解锁条件值</t>
  </si>
  <si>
    <t>宣传图</t>
  </si>
  <si>
    <t>说明文本（富文本）</t>
  </si>
  <si>
    <t>奖励展示列表
[物品id，数量，物品id，数量……]</t>
  </si>
  <si>
    <t>active</t>
  </si>
  <si>
    <t>unlock_type</t>
  </si>
  <si>
    <t>unlock_value</t>
  </si>
  <si>
    <t>rich_text</t>
  </si>
  <si>
    <t>item_list</t>
  </si>
  <si>
    <t>雪的新娘</t>
  </si>
  <si>
    <t>img_active1</t>
  </si>
  <si>
    <t>排行榜每日0点重置</t>
  </si>
  <si>
    <t>131,10,132,5,1,100,2,100</t>
  </si>
  <si>
    <t>img_active2</t>
  </si>
  <si>
    <t>日期</t>
  </si>
  <si>
    <t>波次和对应路径id
（起始波，路径id）</t>
  </si>
  <si>
    <t>武器加成组
（武器id，伤害加成百分比，品质框）</t>
  </si>
  <si>
    <t>wavePath</t>
  </si>
  <si>
    <t>weaponAdd</t>
  </si>
  <si>
    <t>1,1011,11,1012,21,1013</t>
  </si>
  <si>
    <t>1,100,5,4,60,4,7,30,3</t>
  </si>
  <si>
    <t>1,1021,11,1022,21,1023</t>
  </si>
  <si>
    <t>2,100,5,5,60,4,8,30,3</t>
  </si>
  <si>
    <t>1,1031,11,1032,21,1033</t>
  </si>
  <si>
    <t>3,100,5,6,60,4,20,30,3</t>
  </si>
  <si>
    <t>1,1041,11,1042,21,1043</t>
  </si>
  <si>
    <t>4,100,5,7,60,4,21,30,3</t>
  </si>
  <si>
    <t>1,1051,11,1052,21,1053</t>
  </si>
  <si>
    <t>5,100,5,8,60,4,22,30,3</t>
  </si>
  <si>
    <t>1,1061,11,1062,21,1063</t>
  </si>
  <si>
    <t>6,100,5,20,60,4,23,30,3</t>
  </si>
  <si>
    <t>1,1071,11,1072,21,1073</t>
  </si>
  <si>
    <t>7,100,5,21,60,4,24,30,3</t>
  </si>
  <si>
    <t>1,1081,11,1082,21,1083</t>
  </si>
  <si>
    <t>8,100,5,22,60,4,1,30,3</t>
  </si>
  <si>
    <t>1,1091,11,1092,21,1093</t>
  </si>
  <si>
    <t>20,100,5,23,60,4,2,30,3</t>
  </si>
  <si>
    <t>21,100,5,24,60,4,3,30,3</t>
  </si>
  <si>
    <t>22,100,5,1,60,4,4,30,3</t>
  </si>
  <si>
    <t>23,100,5,2,60,4,5,30,3</t>
  </si>
  <si>
    <t>24,100,5,3,60,4,6,30,3</t>
  </si>
  <si>
    <t>挑战次数</t>
  </si>
  <si>
    <t>每日免费次数，每日广告次数</t>
  </si>
  <si>
    <t>匹配队友范围</t>
  </si>
  <si>
    <t>8000,-3,3,1500,-8,8,500,-50,50</t>
  </si>
  <si>
    <t>权重，前X关，后X关（先随出通关数范围，再在里面随机一个非自己的玩家）</t>
  </si>
  <si>
    <t>商店倒计时</t>
  </si>
  <si>
    <t>每次商店弹出后的倒计时XX秒</t>
  </si>
  <si>
    <t>丹炉属性</t>
  </si>
  <si>
    <t>1000,0</t>
  </si>
  <si>
    <t>丹炉生命，丹炉护盾</t>
  </si>
  <si>
    <t>假人准备时间范围</t>
  </si>
  <si>
    <t>5,15</t>
  </si>
  <si>
    <t>在范围内随机一个秒数，假人在商店弹出后的这个秒数准备完毕</t>
  </si>
  <si>
    <t>屏蔽装备id</t>
  </si>
  <si>
    <t>9,10,16,19</t>
  </si>
  <si>
    <t>屏蔽某些装备，玩家自己和假人都不会在商店里抽到。装备id对应装备大类表</t>
  </si>
  <si>
    <t>假人免广券范围</t>
  </si>
  <si>
    <t>每局假人可使用的免广券范围，从区间里等概率随机一个值即可</t>
  </si>
  <si>
    <t>解锁条件</t>
  </si>
  <si>
    <t>147,30,165,20,1,3000,2,300</t>
  </si>
  <si>
    <t>147,30,1,3000,2,300</t>
  </si>
  <si>
    <t>147,40,165,30,1,4500,2,400</t>
  </si>
  <si>
    <t>147,40,1,4500,2,400</t>
  </si>
  <si>
    <t>18,30</t>
  </si>
  <si>
    <t>147,60,165,40,1,6000,2,500</t>
  </si>
  <si>
    <t>147,60,1,6000,2,500</t>
  </si>
  <si>
    <t>18,40</t>
  </si>
  <si>
    <t>对应装备</t>
  </si>
  <si>
    <t>地图配置</t>
  </si>
  <si>
    <t>播放特效</t>
  </si>
  <si>
    <t>special</t>
  </si>
  <si>
    <t>147,30</t>
  </si>
  <si>
    <t>clearance_001</t>
  </si>
  <si>
    <t>special_105</t>
  </si>
  <si>
    <t>148,20</t>
  </si>
  <si>
    <t>clearance_002</t>
  </si>
  <si>
    <t>special_205</t>
  </si>
  <si>
    <t>148,10</t>
  </si>
  <si>
    <t>151,5</t>
  </si>
  <si>
    <t>clearance_003</t>
  </si>
  <si>
    <t>special_505</t>
  </si>
  <si>
    <t>207,15</t>
  </si>
  <si>
    <t>clearance_004</t>
  </si>
  <si>
    <t>special_2805</t>
  </si>
  <si>
    <t>207,7</t>
  </si>
  <si>
    <t>159,10</t>
  </si>
  <si>
    <t>clearance_005</t>
  </si>
  <si>
    <t>special_2405</t>
  </si>
  <si>
    <t>159,5</t>
  </si>
  <si>
    <t>155,15</t>
  </si>
  <si>
    <t>special_2005</t>
  </si>
  <si>
    <t>155,7</t>
  </si>
  <si>
    <t>149,20</t>
  </si>
  <si>
    <t>special_305</t>
  </si>
  <si>
    <t>149,10</t>
  </si>
  <si>
    <t>150,20</t>
  </si>
  <si>
    <t>special_405</t>
  </si>
  <si>
    <t>150,10</t>
  </si>
  <si>
    <t>monsterPath</t>
  </si>
  <si>
    <t>direction</t>
  </si>
  <si>
    <t>圆圈</t>
  </si>
  <si>
    <t>-4,320,0,-189,285,0,-302,136,0,-296,-112,0,-189,-277,0,-7,-333,0,189,-287,0,297,-113,0,300,144,0,187,278,0,-4,322,0</t>
  </si>
  <si>
    <t>圆圈反</t>
  </si>
  <si>
    <t>300半径正圆</t>
  </si>
  <si>
    <t>300,0,0,295,52,0,281,102,0,259,150,0,229,192,0,192,229,0,150,259,0,102,281,0,52,295,0,0,300,0,-53,295,0,-103,281,0,-150,259,0,-193,229,0,-230,192,0,-260,150,0,-282,102,0,-296,52,0,-300,0,0,-296,-53,0,-282,-103,0,-260,-150,0,-230,-193,0,-193,-230,0,-150,-260,0,-103,-282,0,-53,-296,0,-1,-300,0,52,-296,0,102,-282,0,150,-260,0,192,-230,0,229,-193,0,259,-150,0,281,-103,0,295,-53,0</t>
  </si>
  <si>
    <t>300半径反圆</t>
  </si>
  <si>
    <t>0螺旋</t>
  </si>
  <si>
    <t>400,0,0,354,62,0,300,109,0,242,140,0,183,154,0,147,176,0,110,190,0,71,197,0,34,196,0,0,190,0,-32,177,0,-59,159,0,-80,138,0,-97,114,0,-123,102,0,-148,85,0,-170,61,0,-188,32,0,-200,0,0,-207,-37,0,-207,-76,0,-200,-115,0,-184,-155,0,-161,-192,0,-120,-208,0,-79,-217,0,-39,-217,0,-1,-210,0,34,-197,0,64,-179,0,90,-156,0,109,-131,0,122,-103,0,129,-76,0,150,-55,0,167,-30,0,180,0,0,187,32,0,187,68,0,181,105,0,168,141,0,147,176,0,120,207,0,85,234,0,41,236,0,0,230,0,-39,216,0,-72,197,0,-100,173,0,-123,145,0,-138,115,0,-148,85,0,-151,54,0,-148,26,0,-160,0,0,-168,-30,0,-170,-62,0,-165,-95,0,-154,-129,0,-139,-165,0,-115,-200,0,-84,-231,0,-46,-257,0,-1,-275,0,50,-286,0,104,-287,0,160,-278,0,215,-257,0,268,-225,0,316,-183,0,357,-130,0,388,-69,0</t>
  </si>
  <si>
    <t>90螺旋</t>
  </si>
  <si>
    <t>0,400,0,-63,354,0,-110,300,0,-140,242,0,-155,183,0,-177,147,0,-191,110,0,-198,71,0,-197,34,0,-190,0,0,-178,-32,0,-160,-59,0,-139,-80,0,-115,-97,0,-103,-123,0,-86,-148,0,-62,-170,0,-33,-188,0,-1,-200,0,36,-207,0,75,-207,0,115,-200,0,154,-184,0,191,-161,0,207,-120,0,216,-79,0,216,-39,0,210,0,0,196,34,0,178,64,0,155,90,0,130,109,0,102,122,0,75,129,0,54,150,0,29,167,0,0,180,0,-33,187,0,-69,187,0,-105,181,0,-142,168,0,-177,147,0,-208,120,0,-235,85,0,-237,41,0,-230,0,0,-217,-39,0,-198,-72,0,-174,-100,0,-146,-123,0,-116,-138,0,-86,-148,0,-55,-151,0,-27,-148,0,-1,-160,0,29,-168,0,61,-170,0,95,-165,0,128,-154,0,164,-139,0,199,-115,0,230,-84,0,256,-46,0,275,0,0,285,50,0,286,104,0,277,160,0,256,215,0,224,268,0,182,316,0,129,357,0,68,388,0</t>
  </si>
  <si>
    <t>180螺旋</t>
  </si>
  <si>
    <t>-400,0,0,-355,-63,0,-301,-110,0,-243,-140,0,-184,-155,0,-148,-177,0,-110,-191,0,-72,-198,0,-35,-197,0,-1,-190,0,31,-178,0,58,-160,0,80,-139,0,96,-115,0,122,-103,0,147,-86,0,169,-62,0,187,-33,0,200,0,0,206,36,0,206,75,0,199,115,0,183,154,0,160,191,0,120,207,0,78,216,0,38,216,0,0,210,0,-35,196,0,-65,178,0,-90,155,0,-110,130,0,-123,102,0,-130,75,0,-151,54,0,-168,29,0,-180,0,0,-188,-33,0,-188,-69,0,-182,-105,0,-169,-142,0,-148,-177,0,-120,-208,0,-86,-235,0,-42,-237,0,-1,-230,0,38,-217,0,71,-198,0,100,-174,0,122,-146,0,137,-116,0,147,-86,0,150,-55,0,147,-27,0,160,0,0,167,29,0,169,61,0,164,95,0,153,128,0,138,164,0,115,199,0,83,230,0,45,256,0,0,275,0,-51,285,0,-105,286,0,-160,277,0,-216,256,0,-269,224,0,-317,182,0,-358,129,0,-389,68,0</t>
  </si>
  <si>
    <t>270螺旋</t>
  </si>
  <si>
    <t>-1,-400,0,62,-355,0,109,-301,0,140,-243,0,154,-184,0,176,-148,0,190,-110,0,197,-72,0,196,-35,0,190,0,0,177,31,0,159,58,0,138,80,0,114,96,0,102,122,0,85,147,0,61,169,0,32,187,0,0,200,0,-37,206,0,-76,206,0,-115,199,0,-155,183,0,-192,160,0,-208,120,0,-217,78,0,-217,38,0,-210,0,0,-197,-35,0,-179,-65,0,-156,-90,0,-131,-110,0,-103,-123,0,-76,-130,0,-55,-151,0,-30,-168,0,-1,-180,0,32,-188,0,68,-188,0,105,-182,0,141,-169,0,176,-148,0,207,-120,0,234,-86,0,236,-42,0,230,0,0,216,38,0,197,71,0,173,100,0,145,122,0,115,137,0,85,147,0,54,150,0,26,147,0,0,160,0,-30,167,0,-62,169,0,-95,164,0,-129,153,0,-165,138,0,-200,115,0,-231,83,0,-257,45,0,-275,0,0,-286,-51,0,-287,-105,0,-278,-160,0,-257,-216,0,-225,-269,0,-183,-317,0,-130,-358,0,-69,-389,0</t>
  </si>
  <si>
    <t>精英怪蛇皮闪烁</t>
  </si>
  <si>
    <t>0,450,0,-300,400,0,-280,350,0,260,300,0,240,250,0,-220,200,0,200,180,0</t>
  </si>
  <si>
    <t>精英怪循环圆</t>
  </si>
  <si>
    <t>0,530,0,-31,523,0,-60,511,0,-86,495,0,-108,474,0,-127,451,0,-141,425,0,-150,397,0,-154,369,0,-153,341,0,-148,313,0,-139,288,0,-125,266,0,-109,246,0,-89,230,0,-68,218,0,-46,209,0,-23,205,0,-1,206,0,21,209,0,41,217,0,58,227,0,73,240,0,85,255,0,93,271,0,98,289,0,100,306,0,99,323,0,94,338,0,87,352,0,77,365,0,66,374,0,53,382,0,40,387,0,26,389,0,13,388,0,0,386,0,-12,380,0,-23,374,0,-32,365,0,-39,355,0,-44,345,0,-47,335,0,-48,324,0,-48,314,0,-45,305,0,-42,296,0,-38,289,0,-35,282,0,-31,275,0,-26,269,0,-20,264,0,-14,260,0,-7,257,0,-1,256,0,6,255,0,13,256,0,20,258,0,25,261,0,30,265,0,34,270,0,37,275,0,39,281,0,40,287,0,39,292,0,37,298,0,34,304,0,30,308,0,25,312,0,20,315,0,13,317,0,6,318,0</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</si>
</sst>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36">
    <font>
      <sz val="11"/>
      <color theme="1"/>
      <name val="宋体"/>
      <charset val="134"/>
      <scheme val="minor"/>
    </font>
    <font>
      <sz val="12"/>
      <name val="宋体"/>
      <charset val="134"/>
    </font>
    <font>
      <sz val="11"/>
      <color theme="0"/>
      <name val="宋体"/>
      <charset val="134"/>
      <scheme val="minor"/>
    </font>
    <font>
      <strike/>
      <sz val="11"/>
      <color theme="1"/>
      <name val="宋体"/>
      <charset val="134"/>
      <scheme val="minor"/>
    </font>
    <font>
      <sz val="11"/>
      <color rgb="FFFF0000"/>
      <name val="宋体"/>
      <charset val="134"/>
      <scheme val="minor"/>
    </font>
    <font>
      <b/>
      <sz val="11"/>
      <color theme="1"/>
      <name val="宋体"/>
      <charset val="134"/>
      <scheme val="minor"/>
    </font>
    <font>
      <sz val="12"/>
      <color rgb="FF0F1115"/>
      <name val="宋体"/>
      <charset val="134"/>
    </font>
    <font>
      <sz val="12"/>
      <color rgb="FF0F1115"/>
      <name val="Segoe UI"/>
      <charset val="134"/>
    </font>
    <font>
      <sz val="10.5"/>
      <name val="Consolas"/>
      <charset val="134"/>
    </font>
    <font>
      <sz val="10"/>
      <color theme="1"/>
      <name val="等线"/>
      <charset val="134"/>
    </font>
    <font>
      <sz val="6"/>
      <color theme="1"/>
      <name val="宋体"/>
      <charset val="134"/>
      <scheme val="minor"/>
    </font>
    <font>
      <b/>
      <sz val="11"/>
      <color rgb="FFFF0000"/>
      <name val="宋体"/>
      <charset val="134"/>
      <scheme val="minor"/>
    </font>
    <font>
      <sz val="12"/>
      <color theme="0"/>
      <name val="宋体"/>
      <charset val="134"/>
    </font>
    <font>
      <b/>
      <sz val="12"/>
      <color rgb="FFFF0000"/>
      <name val="宋体"/>
      <charset val="134"/>
    </font>
    <font>
      <sz val="12"/>
      <color rgb="FF333333"/>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9"/>
      <name val="宋体"/>
      <charset val="134"/>
    </font>
    <font>
      <sz val="9"/>
      <name val="宋体"/>
      <charset val="134"/>
    </font>
  </fonts>
  <fills count="44">
    <fill>
      <patternFill patternType="none"/>
    </fill>
    <fill>
      <patternFill patternType="gray125"/>
    </fill>
    <fill>
      <patternFill patternType="solid">
        <fgColor theme="1"/>
        <bgColor indexed="64"/>
      </patternFill>
    </fill>
    <fill>
      <patternFill patternType="solid">
        <fgColor theme="6" tint="0.8"/>
        <bgColor indexed="64"/>
      </patternFill>
    </fill>
    <fill>
      <patternFill patternType="solid">
        <fgColor theme="2" tint="-0.1"/>
        <bgColor indexed="64"/>
      </patternFill>
    </fill>
    <fill>
      <patternFill patternType="solid">
        <fgColor rgb="FFFFFF00"/>
        <bgColor indexed="64"/>
      </patternFill>
    </fill>
    <fill>
      <patternFill patternType="solid">
        <fgColor theme="1" tint="0.5"/>
        <bgColor indexed="64"/>
      </patternFill>
    </fill>
    <fill>
      <patternFill patternType="solid">
        <fgColor rgb="FF92D050"/>
        <bgColor indexed="64"/>
      </patternFill>
    </fill>
    <fill>
      <patternFill patternType="solid">
        <fgColor theme="7"/>
        <bgColor indexed="64"/>
      </patternFill>
    </fill>
    <fill>
      <patternFill patternType="solid">
        <fgColor theme="0" tint="-0.5"/>
        <bgColor indexed="64"/>
      </patternFill>
    </fill>
    <fill>
      <patternFill patternType="solid">
        <fgColor rgb="FFFF0000"/>
        <bgColor indexed="64"/>
      </patternFill>
    </fill>
    <fill>
      <patternFill patternType="solid">
        <fgColor theme="7" tint="0.8"/>
        <bgColor indexed="64"/>
      </patternFill>
    </fill>
    <fill>
      <patternFill patternType="solid">
        <fgColor theme="8" tint="0.799981688894314"/>
        <bgColor indexed="64"/>
      </patternFill>
    </fill>
    <fill>
      <patternFill patternType="solid">
        <fgColor theme="8" tint="0.8"/>
        <bgColor indexed="64"/>
      </patternFill>
    </fill>
    <fill>
      <patternFill patternType="solid">
        <fgColor theme="7" tint="0.799981688894314"/>
        <bgColor indexed="64"/>
      </patternFill>
    </fill>
    <fill>
      <patternFill patternType="solid">
        <fgColor theme="7"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indexed="8"/>
      </left>
      <right style="medium">
        <color auto="1"/>
      </right>
      <top/>
      <bottom/>
      <diagonal/>
    </border>
    <border>
      <left style="medium">
        <color auto="1"/>
      </left>
      <right/>
      <top/>
      <bottom/>
      <diagonal/>
    </border>
    <border>
      <left/>
      <right style="medium">
        <color auto="1"/>
      </right>
      <top/>
      <bottom/>
      <diagonal/>
    </border>
    <border>
      <left style="thin">
        <color auto="1"/>
      </left>
      <right/>
      <top/>
      <bottom/>
      <diagonal/>
    </border>
    <border>
      <left/>
      <right style="thin">
        <color auto="1"/>
      </right>
      <top/>
      <bottom/>
      <diagonal/>
    </border>
    <border>
      <left style="thin">
        <color auto="1"/>
      </left>
      <right style="thin">
        <color auto="1"/>
      </right>
      <top/>
      <bottom/>
      <diagonal/>
    </border>
    <border>
      <left style="medium">
        <color indexed="8"/>
      </left>
      <right/>
      <top/>
      <bottom/>
      <diagonal/>
    </border>
    <border>
      <left style="medium">
        <color auto="1"/>
      </left>
      <right style="medium">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0" fillId="16" borderId="16"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17" applyNumberFormat="0" applyFill="0" applyAlignment="0" applyProtection="0">
      <alignment vertical="center"/>
    </xf>
    <xf numFmtId="0" fontId="21" fillId="0" borderId="17" applyNumberFormat="0" applyFill="0" applyAlignment="0" applyProtection="0">
      <alignment vertical="center"/>
    </xf>
    <xf numFmtId="0" fontId="22" fillId="0" borderId="18" applyNumberFormat="0" applyFill="0" applyAlignment="0" applyProtection="0">
      <alignment vertical="center"/>
    </xf>
    <xf numFmtId="0" fontId="22" fillId="0" borderId="0" applyNumberFormat="0" applyFill="0" applyBorder="0" applyAlignment="0" applyProtection="0">
      <alignment vertical="center"/>
    </xf>
    <xf numFmtId="0" fontId="23" fillId="17" borderId="19" applyNumberFormat="0" applyAlignment="0" applyProtection="0">
      <alignment vertical="center"/>
    </xf>
    <xf numFmtId="0" fontId="24" fillId="18" borderId="20" applyNumberFormat="0" applyAlignment="0" applyProtection="0">
      <alignment vertical="center"/>
    </xf>
    <xf numFmtId="0" fontId="25" fillId="18" borderId="19" applyNumberFormat="0" applyAlignment="0" applyProtection="0">
      <alignment vertical="center"/>
    </xf>
    <xf numFmtId="0" fontId="26" fillId="19" borderId="21" applyNumberFormat="0" applyAlignment="0" applyProtection="0">
      <alignment vertical="center"/>
    </xf>
    <xf numFmtId="0" fontId="27" fillId="0" borderId="22" applyNumberFormat="0" applyFill="0" applyAlignment="0" applyProtection="0">
      <alignment vertical="center"/>
    </xf>
    <xf numFmtId="0" fontId="28" fillId="0" borderId="23" applyNumberFormat="0" applyFill="0" applyAlignment="0" applyProtection="0">
      <alignment vertical="center"/>
    </xf>
    <xf numFmtId="0" fontId="29" fillId="20" borderId="0" applyNumberFormat="0" applyBorder="0" applyAlignment="0" applyProtection="0">
      <alignment vertical="center"/>
    </xf>
    <xf numFmtId="0" fontId="30" fillId="21" borderId="0" applyNumberFormat="0" applyBorder="0" applyAlignment="0" applyProtection="0">
      <alignment vertical="center"/>
    </xf>
    <xf numFmtId="0" fontId="31" fillId="22" borderId="0" applyNumberFormat="0" applyBorder="0" applyAlignment="0" applyProtection="0">
      <alignment vertical="center"/>
    </xf>
    <xf numFmtId="0" fontId="32" fillId="23" borderId="0" applyNumberFormat="0" applyBorder="0" applyAlignment="0" applyProtection="0">
      <alignment vertical="center"/>
    </xf>
    <xf numFmtId="0" fontId="33" fillId="24" borderId="0" applyNumberFormat="0" applyBorder="0" applyAlignment="0" applyProtection="0">
      <alignment vertical="center"/>
    </xf>
    <xf numFmtId="0" fontId="33" fillId="25" borderId="0" applyNumberFormat="0" applyBorder="0" applyAlignment="0" applyProtection="0">
      <alignment vertical="center"/>
    </xf>
    <xf numFmtId="0" fontId="32" fillId="26" borderId="0" applyNumberFormat="0" applyBorder="0" applyAlignment="0" applyProtection="0">
      <alignment vertical="center"/>
    </xf>
    <xf numFmtId="0" fontId="32" fillId="27" borderId="0" applyNumberFormat="0" applyBorder="0" applyAlignment="0" applyProtection="0">
      <alignment vertical="center"/>
    </xf>
    <xf numFmtId="0" fontId="33" fillId="28" borderId="0" applyNumberFormat="0" applyBorder="0" applyAlignment="0" applyProtection="0">
      <alignment vertical="center"/>
    </xf>
    <xf numFmtId="0" fontId="33" fillId="29" borderId="0" applyNumberFormat="0" applyBorder="0" applyAlignment="0" applyProtection="0">
      <alignment vertical="center"/>
    </xf>
    <xf numFmtId="0" fontId="32" fillId="30" borderId="0" applyNumberFormat="0" applyBorder="0" applyAlignment="0" applyProtection="0">
      <alignment vertical="center"/>
    </xf>
    <xf numFmtId="0" fontId="32" fillId="31" borderId="0" applyNumberFormat="0" applyBorder="0" applyAlignment="0" applyProtection="0">
      <alignment vertical="center"/>
    </xf>
    <xf numFmtId="0" fontId="33" fillId="32" borderId="0" applyNumberFormat="0" applyBorder="0" applyAlignment="0" applyProtection="0">
      <alignment vertical="center"/>
    </xf>
    <xf numFmtId="0" fontId="33" fillId="33" borderId="0" applyNumberFormat="0" applyBorder="0" applyAlignment="0" applyProtection="0">
      <alignment vertical="center"/>
    </xf>
    <xf numFmtId="0" fontId="32" fillId="34" borderId="0" applyNumberFormat="0" applyBorder="0" applyAlignment="0" applyProtection="0">
      <alignment vertical="center"/>
    </xf>
    <xf numFmtId="0" fontId="32" fillId="8" borderId="0" applyNumberFormat="0" applyBorder="0" applyAlignment="0" applyProtection="0">
      <alignment vertical="center"/>
    </xf>
    <xf numFmtId="0" fontId="33" fillId="14" borderId="0" applyNumberFormat="0" applyBorder="0" applyAlignment="0" applyProtection="0">
      <alignment vertical="center"/>
    </xf>
    <xf numFmtId="0" fontId="33" fillId="35" borderId="0" applyNumberFormat="0" applyBorder="0" applyAlignment="0" applyProtection="0">
      <alignment vertical="center"/>
    </xf>
    <xf numFmtId="0" fontId="32" fillId="36" borderId="0" applyNumberFormat="0" applyBorder="0" applyAlignment="0" applyProtection="0">
      <alignment vertical="center"/>
    </xf>
    <xf numFmtId="0" fontId="32" fillId="37" borderId="0" applyNumberFormat="0" applyBorder="0" applyAlignment="0" applyProtection="0">
      <alignment vertical="center"/>
    </xf>
    <xf numFmtId="0" fontId="33" fillId="12" borderId="0" applyNumberFormat="0" applyBorder="0" applyAlignment="0" applyProtection="0">
      <alignment vertical="center"/>
    </xf>
    <xf numFmtId="0" fontId="33" fillId="38" borderId="0" applyNumberFormat="0" applyBorder="0" applyAlignment="0" applyProtection="0">
      <alignment vertical="center"/>
    </xf>
    <xf numFmtId="0" fontId="32" fillId="39" borderId="0" applyNumberFormat="0" applyBorder="0" applyAlignment="0" applyProtection="0">
      <alignment vertical="center"/>
    </xf>
    <xf numFmtId="0" fontId="32" fillId="40" borderId="0" applyNumberFormat="0" applyBorder="0" applyAlignment="0" applyProtection="0">
      <alignment vertical="center"/>
    </xf>
    <xf numFmtId="0" fontId="33" fillId="41" borderId="0" applyNumberFormat="0" applyBorder="0" applyAlignment="0" applyProtection="0">
      <alignment vertical="center"/>
    </xf>
    <xf numFmtId="0" fontId="33" fillId="42" borderId="0" applyNumberFormat="0" applyBorder="0" applyAlignment="0" applyProtection="0">
      <alignment vertical="center"/>
    </xf>
    <xf numFmtId="0" fontId="32" fillId="43" borderId="0" applyNumberFormat="0" applyBorder="0" applyAlignment="0" applyProtection="0">
      <alignment vertical="center"/>
    </xf>
  </cellStyleXfs>
  <cellXfs count="102">
    <xf numFmtId="0" fontId="0" fillId="0" borderId="0" xfId="0">
      <alignment vertical="center"/>
    </xf>
    <xf numFmtId="49" fontId="0" fillId="0" borderId="0" xfId="0" applyNumberFormat="1">
      <alignment vertical="center"/>
    </xf>
    <xf numFmtId="0" fontId="1" fillId="0" borderId="0" xfId="0" applyFont="1" applyFill="1" applyBorder="1" applyAlignment="1">
      <alignment vertical="center"/>
    </xf>
    <xf numFmtId="49" fontId="1" fillId="0" borderId="0" xfId="0" applyNumberFormat="1" applyFont="1" applyFill="1" applyBorder="1" applyAlignment="1">
      <alignment vertical="center"/>
    </xf>
    <xf numFmtId="0" fontId="0" fillId="0" borderId="0" xfId="0" applyAlignment="1">
      <alignment vertical="center"/>
    </xf>
    <xf numFmtId="49" fontId="0" fillId="0" borderId="0" xfId="0" applyNumberFormat="1" applyAlignment="1">
      <alignment vertical="center"/>
    </xf>
    <xf numFmtId="49" fontId="0" fillId="0" borderId="0" xfId="0" applyNumberFormat="1" applyFont="1" applyAlignment="1">
      <alignment vertical="center"/>
    </xf>
    <xf numFmtId="0" fontId="1" fillId="0" borderId="0" xfId="0" applyFont="1" applyFill="1" applyAlignment="1">
      <alignment vertical="center"/>
    </xf>
    <xf numFmtId="176" fontId="1" fillId="0" borderId="0" xfId="0" applyNumberFormat="1" applyFont="1" applyFill="1" applyBorder="1" applyAlignment="1">
      <alignment vertical="center"/>
    </xf>
    <xf numFmtId="49" fontId="1" fillId="0" borderId="0" xfId="0" applyNumberFormat="1" applyFont="1" applyFill="1" applyAlignment="1">
      <alignment vertical="center"/>
    </xf>
    <xf numFmtId="0" fontId="0" fillId="0" borderId="0" xfId="0" applyFill="1" applyAlignment="1">
      <alignment horizontal="right" vertical="center"/>
    </xf>
    <xf numFmtId="176" fontId="0" fillId="0" borderId="0" xfId="0" applyNumberFormat="1">
      <alignment vertical="center"/>
    </xf>
    <xf numFmtId="0" fontId="2" fillId="2" borderId="1" xfId="0" applyFont="1" applyFill="1" applyBorder="1" applyAlignment="1">
      <alignment vertical="center"/>
    </xf>
    <xf numFmtId="0" fontId="2" fillId="2" borderId="1" xfId="0" applyFont="1" applyFill="1" applyBorder="1" applyAlignment="1">
      <alignment vertical="center" wrapText="1"/>
    </xf>
    <xf numFmtId="49" fontId="0" fillId="3" borderId="1" xfId="0" applyNumberFormat="1" applyFill="1" applyBorder="1">
      <alignment vertical="center"/>
    </xf>
    <xf numFmtId="49" fontId="0" fillId="4" borderId="1" xfId="0" applyNumberFormat="1" applyFill="1" applyBorder="1">
      <alignment vertical="center"/>
    </xf>
    <xf numFmtId="0" fontId="0" fillId="0" borderId="1" xfId="0" applyBorder="1" applyAlignment="1">
      <alignment vertical="center"/>
    </xf>
    <xf numFmtId="0" fontId="0" fillId="4" borderId="1" xfId="0" applyFill="1" applyBorder="1" applyAlignment="1">
      <alignment vertical="center"/>
    </xf>
    <xf numFmtId="49" fontId="0" fillId="0" borderId="1" xfId="0" applyNumberFormat="1" applyBorder="1" applyAlignment="1">
      <alignment vertical="center"/>
    </xf>
    <xf numFmtId="0" fontId="0" fillId="5" borderId="1" xfId="0" applyFill="1" applyBorder="1" applyAlignment="1">
      <alignment vertical="center"/>
    </xf>
    <xf numFmtId="0" fontId="0" fillId="0" borderId="1" xfId="0" applyBorder="1">
      <alignment vertical="center"/>
    </xf>
    <xf numFmtId="0" fontId="0" fillId="0" borderId="0" xfId="0" applyFill="1">
      <alignment vertical="center"/>
    </xf>
    <xf numFmtId="0" fontId="0" fillId="2" borderId="0" xfId="0" applyFill="1">
      <alignment vertical="center"/>
    </xf>
    <xf numFmtId="49" fontId="0" fillId="0" borderId="0" xfId="0" applyNumberFormat="1" applyFont="1" applyFill="1">
      <alignment vertical="center"/>
    </xf>
    <xf numFmtId="49" fontId="0" fillId="0" borderId="0" xfId="0" applyNumberFormat="1" applyFont="1" applyFill="1" applyAlignment="1">
      <alignment vertical="center"/>
    </xf>
    <xf numFmtId="49" fontId="3" fillId="6" borderId="0" xfId="0" applyNumberFormat="1" applyFont="1" applyFill="1">
      <alignment vertical="center"/>
    </xf>
    <xf numFmtId="49" fontId="3" fillId="6" borderId="0" xfId="0" applyNumberFormat="1" applyFont="1" applyFill="1" applyAlignment="1">
      <alignment vertical="center"/>
    </xf>
    <xf numFmtId="0" fontId="3" fillId="0" borderId="0" xfId="0" applyFont="1" applyAlignment="1">
      <alignment vertical="center"/>
    </xf>
    <xf numFmtId="49" fontId="4" fillId="0" borderId="0" xfId="0" applyNumberFormat="1" applyFont="1">
      <alignment vertical="center"/>
    </xf>
    <xf numFmtId="0" fontId="5" fillId="0" borderId="0" xfId="0" applyFont="1" applyAlignment="1">
      <alignment vertical="center"/>
    </xf>
    <xf numFmtId="0" fontId="0" fillId="7" borderId="0" xfId="0" applyFill="1">
      <alignment vertical="center"/>
    </xf>
    <xf numFmtId="0" fontId="0" fillId="8" borderId="0" xfId="0" applyFill="1">
      <alignment vertical="center"/>
    </xf>
    <xf numFmtId="0" fontId="0" fillId="9" borderId="0" xfId="0" applyFill="1">
      <alignment vertical="center"/>
    </xf>
    <xf numFmtId="0" fontId="5" fillId="0" borderId="0" xfId="0" applyFont="1">
      <alignment vertical="center"/>
    </xf>
    <xf numFmtId="0" fontId="1" fillId="9" borderId="0" xfId="0" applyFont="1" applyFill="1" applyBorder="1" applyAlignment="1">
      <alignment vertical="center"/>
    </xf>
    <xf numFmtId="0" fontId="0" fillId="10" borderId="0" xfId="0" applyFill="1">
      <alignment vertical="center"/>
    </xf>
    <xf numFmtId="0" fontId="0" fillId="5" borderId="0" xfId="0" applyFill="1">
      <alignment vertical="center"/>
    </xf>
    <xf numFmtId="0" fontId="0" fillId="11" borderId="0" xfId="0" applyFill="1">
      <alignment vertical="center"/>
    </xf>
    <xf numFmtId="0" fontId="1" fillId="0" borderId="0" xfId="0" applyFont="1" applyFill="1" applyBorder="1" applyAlignment="1">
      <alignment vertical="center" wrapText="1"/>
    </xf>
    <xf numFmtId="0" fontId="6" fillId="0" borderId="0" xfId="0" applyFont="1">
      <alignment vertical="center"/>
    </xf>
    <xf numFmtId="49" fontId="6" fillId="0" borderId="0" xfId="0" applyNumberFormat="1" applyFont="1">
      <alignment vertical="center"/>
    </xf>
    <xf numFmtId="49" fontId="7" fillId="0" borderId="0" xfId="0" applyNumberFormat="1" applyFont="1">
      <alignment vertical="center"/>
    </xf>
    <xf numFmtId="0" fontId="8" fillId="0" borderId="0" xfId="0" applyFont="1" applyAlignment="1">
      <alignment vertical="center" wrapText="1"/>
    </xf>
    <xf numFmtId="0" fontId="8" fillId="0" borderId="0" xfId="0" applyFont="1" applyAlignment="1">
      <alignment vertical="center"/>
    </xf>
    <xf numFmtId="0" fontId="9" fillId="0" borderId="0" xfId="0" applyFont="1" applyFill="1" applyAlignment="1">
      <alignment vertical="center"/>
    </xf>
    <xf numFmtId="49" fontId="0" fillId="0" borderId="0" xfId="0" applyNumberFormat="1" applyAlignment="1">
      <alignment horizontal="right" vertical="center"/>
    </xf>
    <xf numFmtId="0" fontId="0" fillId="0" borderId="0" xfId="0" applyAlignment="1">
      <alignment horizontal="right" vertical="center"/>
    </xf>
    <xf numFmtId="0" fontId="0" fillId="0" borderId="0" xfId="0" applyNumberFormat="1">
      <alignment vertical="center"/>
    </xf>
    <xf numFmtId="0" fontId="1" fillId="0" borderId="2" xfId="0" applyFont="1" applyFill="1" applyBorder="1" applyAlignment="1">
      <alignment vertical="center"/>
    </xf>
    <xf numFmtId="0" fontId="1" fillId="0" borderId="3" xfId="0" applyFont="1" applyFill="1" applyBorder="1" applyAlignment="1">
      <alignment vertical="center"/>
    </xf>
    <xf numFmtId="0" fontId="1" fillId="0" borderId="4" xfId="0" applyFont="1" applyFill="1" applyBorder="1" applyAlignment="1">
      <alignment vertical="center"/>
    </xf>
    <xf numFmtId="0" fontId="1" fillId="0" borderId="5" xfId="0" applyFont="1" applyFill="1" applyBorder="1" applyAlignment="1">
      <alignment vertical="center"/>
    </xf>
    <xf numFmtId="0" fontId="1" fillId="0" borderId="6" xfId="0" applyFont="1" applyFill="1" applyBorder="1" applyAlignment="1">
      <alignment vertical="center"/>
    </xf>
    <xf numFmtId="0" fontId="1" fillId="0" borderId="7" xfId="0" applyFont="1" applyFill="1" applyBorder="1" applyAlignment="1">
      <alignment vertical="center"/>
    </xf>
    <xf numFmtId="0" fontId="1" fillId="7" borderId="0" xfId="0" applyFont="1" applyFill="1" applyAlignment="1">
      <alignment vertical="center"/>
    </xf>
    <xf numFmtId="0" fontId="1" fillId="11" borderId="0" xfId="0" applyFont="1" applyFill="1" applyAlignment="1">
      <alignment vertical="center"/>
    </xf>
    <xf numFmtId="0" fontId="10" fillId="0" borderId="0" xfId="0" applyFont="1">
      <alignment vertical="center"/>
    </xf>
    <xf numFmtId="0" fontId="1" fillId="0" borderId="0" xfId="0" applyNumberFormat="1" applyFont="1" applyFill="1" applyBorder="1" applyAlignment="1">
      <alignment vertical="center"/>
    </xf>
    <xf numFmtId="49" fontId="11" fillId="5" borderId="0" xfId="0" applyNumberFormat="1" applyFont="1" applyFill="1">
      <alignment vertical="center"/>
    </xf>
    <xf numFmtId="0" fontId="1" fillId="2" borderId="0" xfId="0" applyFont="1" applyFill="1" applyBorder="1" applyAlignment="1">
      <alignment vertical="center"/>
    </xf>
    <xf numFmtId="0" fontId="12" fillId="2" borderId="0" xfId="0" applyFont="1" applyFill="1" applyBorder="1" applyAlignment="1">
      <alignment vertical="center"/>
    </xf>
    <xf numFmtId="0" fontId="1" fillId="7" borderId="0" xfId="0" applyFont="1" applyFill="1" applyBorder="1" applyAlignment="1">
      <alignment vertical="center"/>
    </xf>
    <xf numFmtId="49" fontId="1" fillId="0" borderId="3" xfId="0" applyNumberFormat="1" applyFont="1" applyFill="1" applyBorder="1" applyAlignment="1">
      <alignment vertical="center"/>
    </xf>
    <xf numFmtId="0" fontId="1" fillId="2" borderId="6" xfId="0" applyFont="1" applyFill="1" applyBorder="1" applyAlignment="1">
      <alignment vertical="center"/>
    </xf>
    <xf numFmtId="0" fontId="1" fillId="2" borderId="7" xfId="0" applyFont="1" applyFill="1" applyBorder="1" applyAlignment="1">
      <alignment vertical="center"/>
    </xf>
    <xf numFmtId="0" fontId="1" fillId="0" borderId="0" xfId="0" applyFont="1" applyFill="1" applyAlignment="1">
      <alignment horizontal="center" vertical="center"/>
    </xf>
    <xf numFmtId="49" fontId="13" fillId="5" borderId="0" xfId="0" applyNumberFormat="1" applyFont="1" applyFill="1" applyBorder="1" applyAlignment="1">
      <alignment vertical="center"/>
    </xf>
    <xf numFmtId="0" fontId="13" fillId="5" borderId="0" xfId="0" applyFont="1" applyFill="1" applyBorder="1" applyAlignment="1">
      <alignment vertical="center"/>
    </xf>
    <xf numFmtId="3" fontId="0" fillId="0" borderId="0" xfId="0" applyNumberFormat="1">
      <alignment vertical="center"/>
    </xf>
    <xf numFmtId="0" fontId="1" fillId="5" borderId="0" xfId="0" applyFont="1" applyFill="1" applyBorder="1" applyAlignment="1">
      <alignment vertical="center"/>
    </xf>
    <xf numFmtId="49" fontId="0" fillId="0" borderId="0" xfId="0" applyNumberFormat="1" applyFill="1">
      <alignment vertical="center"/>
    </xf>
    <xf numFmtId="0" fontId="0" fillId="0" borderId="0" xfId="0" applyAlignment="1">
      <alignment horizontal="center" vertical="center"/>
    </xf>
    <xf numFmtId="0" fontId="14" fillId="0" borderId="0" xfId="0" applyFont="1">
      <alignment vertical="center"/>
    </xf>
    <xf numFmtId="49" fontId="5" fillId="0" borderId="0" xfId="0" applyNumberFormat="1" applyFont="1">
      <alignment vertical="center"/>
    </xf>
    <xf numFmtId="0" fontId="0" fillId="6" borderId="0" xfId="0" applyFill="1">
      <alignment vertical="center"/>
    </xf>
    <xf numFmtId="0" fontId="1" fillId="6" borderId="0" xfId="0" applyFont="1" applyFill="1" applyBorder="1" applyAlignment="1">
      <alignment vertical="center"/>
    </xf>
    <xf numFmtId="49" fontId="1" fillId="12" borderId="8" xfId="0" applyNumberFormat="1" applyFont="1" applyFill="1" applyBorder="1" applyAlignment="1">
      <alignment vertical="center"/>
    </xf>
    <xf numFmtId="49" fontId="1" fillId="0" borderId="9" xfId="0" applyNumberFormat="1" applyFont="1" applyFill="1" applyBorder="1" applyAlignment="1">
      <alignment vertical="center"/>
    </xf>
    <xf numFmtId="49" fontId="1" fillId="0" borderId="10" xfId="0" applyNumberFormat="1" applyFont="1" applyFill="1" applyBorder="1" applyAlignment="1">
      <alignment vertical="center"/>
    </xf>
    <xf numFmtId="49" fontId="1" fillId="0" borderId="11" xfId="0" applyNumberFormat="1" applyFont="1" applyFill="1" applyBorder="1" applyAlignment="1">
      <alignment vertical="center"/>
    </xf>
    <xf numFmtId="49" fontId="1" fillId="0" borderId="12" xfId="0" applyNumberFormat="1" applyFont="1" applyFill="1" applyBorder="1" applyAlignment="1">
      <alignment vertical="center"/>
    </xf>
    <xf numFmtId="49" fontId="1" fillId="12" borderId="13" xfId="0" applyNumberFormat="1" applyFont="1" applyFill="1" applyBorder="1" applyAlignment="1">
      <alignment vertical="center"/>
    </xf>
    <xf numFmtId="0" fontId="1" fillId="0" borderId="11" xfId="0" applyFont="1" applyFill="1" applyBorder="1" applyAlignment="1">
      <alignment vertical="center"/>
    </xf>
    <xf numFmtId="0" fontId="1" fillId="0" borderId="12" xfId="0" applyFont="1" applyFill="1" applyBorder="1" applyAlignment="1">
      <alignment vertical="center"/>
    </xf>
    <xf numFmtId="0" fontId="1" fillId="0" borderId="9" xfId="0" applyFont="1" applyFill="1" applyBorder="1" applyAlignment="1">
      <alignment vertical="center"/>
    </xf>
    <xf numFmtId="0" fontId="1" fillId="0" borderId="10" xfId="0" applyFont="1" applyFill="1" applyBorder="1" applyAlignment="1">
      <alignment vertical="center"/>
    </xf>
    <xf numFmtId="0" fontId="1" fillId="0" borderId="14" xfId="0" applyFont="1" applyFill="1" applyBorder="1" applyAlignment="1">
      <alignment vertical="center"/>
    </xf>
    <xf numFmtId="49" fontId="1" fillId="12" borderId="10" xfId="0" applyNumberFormat="1" applyFont="1" applyFill="1" applyBorder="1" applyAlignment="1">
      <alignment vertical="center"/>
    </xf>
    <xf numFmtId="0" fontId="0" fillId="0" borderId="11" xfId="0" applyBorder="1">
      <alignment vertical="center"/>
    </xf>
    <xf numFmtId="0" fontId="0" fillId="0" borderId="12" xfId="0" applyBorder="1">
      <alignment vertical="center"/>
    </xf>
    <xf numFmtId="49" fontId="0" fillId="13" borderId="0" xfId="0" applyNumberFormat="1" applyFill="1">
      <alignment vertical="center"/>
    </xf>
    <xf numFmtId="49" fontId="1" fillId="12" borderId="15" xfId="0" applyNumberFormat="1" applyFont="1" applyFill="1" applyBorder="1" applyAlignment="1">
      <alignment vertical="center"/>
    </xf>
    <xf numFmtId="0" fontId="1" fillId="10" borderId="0" xfId="0" applyFont="1" applyFill="1" applyAlignment="1">
      <alignment vertical="center"/>
    </xf>
    <xf numFmtId="43" fontId="0" fillId="2" borderId="0" xfId="0" applyNumberFormat="1" applyFill="1">
      <alignment vertical="center"/>
    </xf>
    <xf numFmtId="49" fontId="0" fillId="7" borderId="0" xfId="0" applyNumberFormat="1" applyFill="1">
      <alignment vertical="center"/>
    </xf>
    <xf numFmtId="0" fontId="1" fillId="9" borderId="0" xfId="0" applyFont="1" applyFill="1" applyAlignment="1">
      <alignment vertical="center"/>
    </xf>
    <xf numFmtId="0" fontId="1" fillId="14" borderId="0" xfId="0" applyFont="1" applyFill="1" applyAlignment="1">
      <alignment vertical="center"/>
    </xf>
    <xf numFmtId="0" fontId="0" fillId="15" borderId="0" xfId="0" applyFill="1">
      <alignment vertical="center"/>
    </xf>
    <xf numFmtId="0" fontId="5" fillId="15" borderId="0" xfId="0" applyFont="1" applyFill="1">
      <alignment vertical="center"/>
    </xf>
    <xf numFmtId="176" fontId="0" fillId="0" borderId="0" xfId="0" applyNumberFormat="1" applyFill="1">
      <alignment vertical="center"/>
    </xf>
    <xf numFmtId="0" fontId="11" fillId="0" borderId="0" xfId="0" applyFont="1">
      <alignment vertical="center"/>
    </xf>
    <xf numFmtId="0" fontId="15" fillId="0" borderId="0" xfId="6">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3" Type="http://schemas.openxmlformats.org/officeDocument/2006/relationships/styles" Target="styles.xml"/><Relationship Id="rId52" Type="http://schemas.openxmlformats.org/officeDocument/2006/relationships/sharedStrings" Target="sharedStrings.xml"/><Relationship Id="rId51" Type="http://schemas.openxmlformats.org/officeDocument/2006/relationships/theme" Target="theme/theme1.xml"/><Relationship Id="rId50" Type="http://schemas.openxmlformats.org/officeDocument/2006/relationships/externalLink" Target="externalLinks/externalLink1.xml"/><Relationship Id="rId5" Type="http://schemas.openxmlformats.org/officeDocument/2006/relationships/worksheet" Target="worksheets/sheet5.xml"/><Relationship Id="rId49" Type="http://schemas.openxmlformats.org/officeDocument/2006/relationships/worksheet" Target="worksheets/sheet49.xml"/><Relationship Id="rId48" Type="http://schemas.openxmlformats.org/officeDocument/2006/relationships/worksheet" Target="worksheets/sheet48.xml"/><Relationship Id="rId47" Type="http://schemas.openxmlformats.org/officeDocument/2006/relationships/worksheet" Target="worksheets/sheet47.xml"/><Relationship Id="rId46" Type="http://schemas.openxmlformats.org/officeDocument/2006/relationships/worksheet" Target="worksheets/sheet46.xml"/><Relationship Id="rId45" Type="http://schemas.openxmlformats.org/officeDocument/2006/relationships/worksheet" Target="worksheets/sheet45.xml"/><Relationship Id="rId44" Type="http://schemas.openxmlformats.org/officeDocument/2006/relationships/worksheet" Target="worksheets/sheet44.xml"/><Relationship Id="rId43" Type="http://schemas.openxmlformats.org/officeDocument/2006/relationships/worksheet" Target="worksheets/sheet43.xml"/><Relationship Id="rId42" Type="http://schemas.openxmlformats.org/officeDocument/2006/relationships/worksheet" Target="worksheets/sheet42.xml"/><Relationship Id="rId41" Type="http://schemas.openxmlformats.org/officeDocument/2006/relationships/worksheet" Target="worksheets/sheet4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3" Type="http://schemas.openxmlformats.org/officeDocument/2006/relationships/image" Target="../media/image33.png"/><Relationship Id="rId32" Type="http://schemas.openxmlformats.org/officeDocument/2006/relationships/image" Target="../media/image32.png"/><Relationship Id="rId31" Type="http://schemas.openxmlformats.org/officeDocument/2006/relationships/image" Target="../media/image31.png"/><Relationship Id="rId30" Type="http://schemas.openxmlformats.org/officeDocument/2006/relationships/image" Target="../media/image30.png"/><Relationship Id="rId3" Type="http://schemas.openxmlformats.org/officeDocument/2006/relationships/image" Target="../media/image3.png"/><Relationship Id="rId29" Type="http://schemas.openxmlformats.org/officeDocument/2006/relationships/image" Target="../media/image29.png"/><Relationship Id="rId28" Type="http://schemas.openxmlformats.org/officeDocument/2006/relationships/image" Target="../media/image28.png"/><Relationship Id="rId27" Type="http://schemas.openxmlformats.org/officeDocument/2006/relationships/image" Target="../media/image27.png"/><Relationship Id="rId26" Type="http://schemas.openxmlformats.org/officeDocument/2006/relationships/image" Target="../media/image26.png"/><Relationship Id="rId25" Type="http://schemas.openxmlformats.org/officeDocument/2006/relationships/image" Target="../media/image25.png"/><Relationship Id="rId24" Type="http://schemas.openxmlformats.org/officeDocument/2006/relationships/image" Target="../media/image24.png"/><Relationship Id="rId23" Type="http://schemas.openxmlformats.org/officeDocument/2006/relationships/image" Target="../media/image23.png"/><Relationship Id="rId22" Type="http://schemas.openxmlformats.org/officeDocument/2006/relationships/image" Target="../media/image22.png"/><Relationship Id="rId21" Type="http://schemas.openxmlformats.org/officeDocument/2006/relationships/image" Target="../media/image21.png"/><Relationship Id="rId20" Type="http://schemas.openxmlformats.org/officeDocument/2006/relationships/image" Target="../media/image20.png"/><Relationship Id="rId2" Type="http://schemas.openxmlformats.org/officeDocument/2006/relationships/image" Target="../media/image2.png"/><Relationship Id="rId19" Type="http://schemas.openxmlformats.org/officeDocument/2006/relationships/image" Target="../media/image19.png"/><Relationship Id="rId18" Type="http://schemas.openxmlformats.org/officeDocument/2006/relationships/image" Target="../media/image18.png"/><Relationship Id="rId17" Type="http://schemas.openxmlformats.org/officeDocument/2006/relationships/image" Target="../media/image17.png"/><Relationship Id="rId16" Type="http://schemas.openxmlformats.org/officeDocument/2006/relationships/image" Target="../media/image16.png"/><Relationship Id="rId15" Type="http://schemas.openxmlformats.org/officeDocument/2006/relationships/image" Target="../media/image15.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4.png"/></Relationships>
</file>

<file path=xl/drawings/_rels/drawing3.xml.rels><?xml version="1.0" encoding="UTF-8" standalone="yes"?>
<Relationships xmlns="http://schemas.openxmlformats.org/package/2006/relationships"><Relationship Id="rId1" Type="http://schemas.openxmlformats.org/officeDocument/2006/relationships/image" Target="../media/image35.png"/></Relationships>
</file>

<file path=xl/drawings/_rels/drawing4.xml.rels><?xml version="1.0" encoding="UTF-8" standalone="yes"?>
<Relationships xmlns="http://schemas.openxmlformats.org/package/2006/relationships"><Relationship Id="rId5" Type="http://schemas.openxmlformats.org/officeDocument/2006/relationships/image" Target="../media/image40.png"/><Relationship Id="rId4" Type="http://schemas.openxmlformats.org/officeDocument/2006/relationships/image" Target="../media/image39.png"/><Relationship Id="rId3" Type="http://schemas.openxmlformats.org/officeDocument/2006/relationships/image" Target="../media/image38.png"/><Relationship Id="rId2" Type="http://schemas.openxmlformats.org/officeDocument/2006/relationships/image" Target="../media/image37.png"/><Relationship Id="rId1" Type="http://schemas.openxmlformats.org/officeDocument/2006/relationships/image" Target="../media/image36.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161925</xdr:colOff>
      <xdr:row>38</xdr:row>
      <xdr:rowOff>85725</xdr:rowOff>
    </xdr:from>
    <xdr:to>
      <xdr:col>8</xdr:col>
      <xdr:colOff>514350</xdr:colOff>
      <xdr:row>76</xdr:row>
      <xdr:rowOff>9525</xdr:rowOff>
    </xdr:to>
    <xdr:pic>
      <xdr:nvPicPr>
        <xdr:cNvPr id="2" name="图片 1"/>
        <xdr:cNvPicPr>
          <a:picLocks noChangeAspect="1"/>
        </xdr:cNvPicPr>
      </xdr:nvPicPr>
      <xdr:blipFill>
        <a:blip r:embed="rId1"/>
        <a:stretch>
          <a:fillRect/>
        </a:stretch>
      </xdr:blipFill>
      <xdr:spPr>
        <a:xfrm>
          <a:off x="2219325" y="6934200"/>
          <a:ext cx="3781425" cy="6438900"/>
        </a:xfrm>
        <a:prstGeom prst="rect">
          <a:avLst/>
        </a:prstGeom>
        <a:noFill/>
        <a:ln w="9525">
          <a:noFill/>
        </a:ln>
      </xdr:spPr>
    </xdr:pic>
    <xdr:clientData/>
  </xdr:twoCellAnchor>
  <xdr:twoCellAnchor editAs="oneCell">
    <xdr:from>
      <xdr:col>3</xdr:col>
      <xdr:colOff>238125</xdr:colOff>
      <xdr:row>45</xdr:row>
      <xdr:rowOff>152400</xdr:rowOff>
    </xdr:from>
    <xdr:to>
      <xdr:col>3</xdr:col>
      <xdr:colOff>665480</xdr:colOff>
      <xdr:row>48</xdr:row>
      <xdr:rowOff>86360</xdr:rowOff>
    </xdr:to>
    <xdr:pic>
      <xdr:nvPicPr>
        <xdr:cNvPr id="3" name="图片 2"/>
        <xdr:cNvPicPr>
          <a:picLocks noChangeAspect="1"/>
        </xdr:cNvPicPr>
      </xdr:nvPicPr>
      <xdr:blipFill>
        <a:blip r:embed="rId2"/>
        <a:stretch>
          <a:fillRect/>
        </a:stretch>
      </xdr:blipFill>
      <xdr:spPr>
        <a:xfrm>
          <a:off x="2295525" y="8201025"/>
          <a:ext cx="427355" cy="448310"/>
        </a:xfrm>
        <a:prstGeom prst="rect">
          <a:avLst/>
        </a:prstGeom>
        <a:noFill/>
        <a:ln w="9525">
          <a:noFill/>
        </a:ln>
      </xdr:spPr>
    </xdr:pic>
    <xdr:clientData/>
  </xdr:twoCellAnchor>
  <xdr:twoCellAnchor editAs="oneCell">
    <xdr:from>
      <xdr:col>3</xdr:col>
      <xdr:colOff>238125</xdr:colOff>
      <xdr:row>48</xdr:row>
      <xdr:rowOff>133350</xdr:rowOff>
    </xdr:from>
    <xdr:to>
      <xdr:col>3</xdr:col>
      <xdr:colOff>665480</xdr:colOff>
      <xdr:row>51</xdr:row>
      <xdr:rowOff>67310</xdr:rowOff>
    </xdr:to>
    <xdr:pic>
      <xdr:nvPicPr>
        <xdr:cNvPr id="4" name="图片 3"/>
        <xdr:cNvPicPr>
          <a:picLocks noChangeAspect="1"/>
        </xdr:cNvPicPr>
      </xdr:nvPicPr>
      <xdr:blipFill>
        <a:blip r:embed="rId2"/>
        <a:stretch>
          <a:fillRect/>
        </a:stretch>
      </xdr:blipFill>
      <xdr:spPr>
        <a:xfrm>
          <a:off x="2295525" y="8696325"/>
          <a:ext cx="427355" cy="448310"/>
        </a:xfrm>
        <a:prstGeom prst="rect">
          <a:avLst/>
        </a:prstGeom>
        <a:noFill/>
        <a:ln w="9525">
          <a:noFill/>
        </a:ln>
      </xdr:spPr>
    </xdr:pic>
    <xdr:clientData/>
  </xdr:twoCellAnchor>
  <xdr:twoCellAnchor editAs="oneCell">
    <xdr:from>
      <xdr:col>3</xdr:col>
      <xdr:colOff>238125</xdr:colOff>
      <xdr:row>51</xdr:row>
      <xdr:rowOff>95250</xdr:rowOff>
    </xdr:from>
    <xdr:to>
      <xdr:col>3</xdr:col>
      <xdr:colOff>665480</xdr:colOff>
      <xdr:row>54</xdr:row>
      <xdr:rowOff>29210</xdr:rowOff>
    </xdr:to>
    <xdr:pic>
      <xdr:nvPicPr>
        <xdr:cNvPr id="6" name="图片 5"/>
        <xdr:cNvPicPr>
          <a:picLocks noChangeAspect="1"/>
        </xdr:cNvPicPr>
      </xdr:nvPicPr>
      <xdr:blipFill>
        <a:blip r:embed="rId2"/>
        <a:stretch>
          <a:fillRect/>
        </a:stretch>
      </xdr:blipFill>
      <xdr:spPr>
        <a:xfrm>
          <a:off x="2295525" y="9172575"/>
          <a:ext cx="427355" cy="448310"/>
        </a:xfrm>
        <a:prstGeom prst="rect">
          <a:avLst/>
        </a:prstGeom>
        <a:noFill/>
        <a:ln w="9525">
          <a:noFill/>
        </a:ln>
      </xdr:spPr>
    </xdr:pic>
    <xdr:clientData/>
  </xdr:twoCellAnchor>
  <xdr:twoCellAnchor>
    <xdr:from>
      <xdr:col>3</xdr:col>
      <xdr:colOff>517842</xdr:colOff>
      <xdr:row>45</xdr:row>
      <xdr:rowOff>140652</xdr:rowOff>
    </xdr:from>
    <xdr:to>
      <xdr:col>3</xdr:col>
      <xdr:colOff>675322</xdr:colOff>
      <xdr:row>46</xdr:row>
      <xdr:rowOff>90487</xdr:rowOff>
    </xdr:to>
    <xdr:sp>
      <xdr:nvSpPr>
        <xdr:cNvPr id="8" name="等腰三角形 7"/>
        <xdr:cNvSpPr/>
      </xdr:nvSpPr>
      <xdr:spPr>
        <a:xfrm rot="5400000">
          <a:off x="2592705" y="8170545"/>
          <a:ext cx="121285" cy="157480"/>
        </a:xfrm>
        <a:prstGeom prst="triangle">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3</xdr:col>
      <xdr:colOff>515302</xdr:colOff>
      <xdr:row>48</xdr:row>
      <xdr:rowOff>146367</xdr:rowOff>
    </xdr:from>
    <xdr:to>
      <xdr:col>3</xdr:col>
      <xdr:colOff>672782</xdr:colOff>
      <xdr:row>49</xdr:row>
      <xdr:rowOff>96202</xdr:rowOff>
    </xdr:to>
    <xdr:sp>
      <xdr:nvSpPr>
        <xdr:cNvPr id="9" name="等腰三角形 8"/>
        <xdr:cNvSpPr/>
      </xdr:nvSpPr>
      <xdr:spPr>
        <a:xfrm rot="5400000">
          <a:off x="2590165" y="8690610"/>
          <a:ext cx="121285" cy="157480"/>
        </a:xfrm>
        <a:prstGeom prst="triangle">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3</xdr:col>
      <xdr:colOff>512762</xdr:colOff>
      <xdr:row>51</xdr:row>
      <xdr:rowOff>125412</xdr:rowOff>
    </xdr:from>
    <xdr:to>
      <xdr:col>3</xdr:col>
      <xdr:colOff>670242</xdr:colOff>
      <xdr:row>52</xdr:row>
      <xdr:rowOff>75247</xdr:rowOff>
    </xdr:to>
    <xdr:sp>
      <xdr:nvSpPr>
        <xdr:cNvPr id="10" name="等腰三角形 9"/>
        <xdr:cNvSpPr/>
      </xdr:nvSpPr>
      <xdr:spPr>
        <a:xfrm rot="5400000">
          <a:off x="2587625" y="9184005"/>
          <a:ext cx="121285" cy="157480"/>
        </a:xfrm>
        <a:prstGeom prst="triangle">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editAs="oneCell">
    <xdr:from>
      <xdr:col>11</xdr:col>
      <xdr:colOff>142240</xdr:colOff>
      <xdr:row>43</xdr:row>
      <xdr:rowOff>8255</xdr:rowOff>
    </xdr:from>
    <xdr:to>
      <xdr:col>13</xdr:col>
      <xdr:colOff>170815</xdr:colOff>
      <xdr:row>52</xdr:row>
      <xdr:rowOff>113030</xdr:rowOff>
    </xdr:to>
    <xdr:pic>
      <xdr:nvPicPr>
        <xdr:cNvPr id="7" name="图片 6"/>
        <xdr:cNvPicPr>
          <a:picLocks noChangeAspect="1"/>
        </xdr:cNvPicPr>
      </xdr:nvPicPr>
      <xdr:blipFill>
        <a:blip r:embed="rId3"/>
        <a:stretch>
          <a:fillRect/>
        </a:stretch>
      </xdr:blipFill>
      <xdr:spPr>
        <a:xfrm>
          <a:off x="7686040" y="7713980"/>
          <a:ext cx="1676400" cy="1647825"/>
        </a:xfrm>
        <a:prstGeom prst="rect">
          <a:avLst/>
        </a:prstGeom>
        <a:noFill/>
        <a:ln w="9525">
          <a:noFill/>
        </a:ln>
      </xdr:spPr>
    </xdr:pic>
    <xdr:clientData/>
  </xdr:twoCellAnchor>
  <xdr:twoCellAnchor editAs="oneCell">
    <xdr:from>
      <xdr:col>11</xdr:col>
      <xdr:colOff>585470</xdr:colOff>
      <xdr:row>44</xdr:row>
      <xdr:rowOff>113665</xdr:rowOff>
    </xdr:from>
    <xdr:to>
      <xdr:col>12</xdr:col>
      <xdr:colOff>165735</xdr:colOff>
      <xdr:row>49</xdr:row>
      <xdr:rowOff>69850</xdr:rowOff>
    </xdr:to>
    <xdr:pic>
      <xdr:nvPicPr>
        <xdr:cNvPr id="13" name="图片 12"/>
        <xdr:cNvPicPr>
          <a:picLocks noChangeAspect="1"/>
        </xdr:cNvPicPr>
      </xdr:nvPicPr>
      <xdr:blipFill>
        <a:blip r:embed="rId4"/>
        <a:stretch>
          <a:fillRect/>
        </a:stretch>
      </xdr:blipFill>
      <xdr:spPr>
        <a:xfrm>
          <a:off x="8129270" y="7990840"/>
          <a:ext cx="266065" cy="813435"/>
        </a:xfrm>
        <a:prstGeom prst="rect">
          <a:avLst/>
        </a:prstGeom>
        <a:noFill/>
        <a:ln w="9525">
          <a:noFill/>
        </a:ln>
      </xdr:spPr>
    </xdr:pic>
    <xdr:clientData/>
  </xdr:twoCellAnchor>
  <xdr:twoCellAnchor editAs="oneCell">
    <xdr:from>
      <xdr:col>11</xdr:col>
      <xdr:colOff>303530</xdr:colOff>
      <xdr:row>43</xdr:row>
      <xdr:rowOff>163195</xdr:rowOff>
    </xdr:from>
    <xdr:to>
      <xdr:col>11</xdr:col>
      <xdr:colOff>589280</xdr:colOff>
      <xdr:row>48</xdr:row>
      <xdr:rowOff>153670</xdr:rowOff>
    </xdr:to>
    <xdr:pic>
      <xdr:nvPicPr>
        <xdr:cNvPr id="14" name="图片 13"/>
        <xdr:cNvPicPr>
          <a:picLocks noChangeAspect="1"/>
        </xdr:cNvPicPr>
      </xdr:nvPicPr>
      <xdr:blipFill>
        <a:blip r:embed="rId5"/>
        <a:stretch>
          <a:fillRect/>
        </a:stretch>
      </xdr:blipFill>
      <xdr:spPr>
        <a:xfrm>
          <a:off x="7847330" y="7868920"/>
          <a:ext cx="285750" cy="847725"/>
        </a:xfrm>
        <a:prstGeom prst="rect">
          <a:avLst/>
        </a:prstGeom>
        <a:noFill/>
        <a:ln w="9525">
          <a:noFill/>
        </a:ln>
      </xdr:spPr>
    </xdr:pic>
    <xdr:clientData/>
  </xdr:twoCellAnchor>
  <xdr:twoCellAnchor editAs="oneCell">
    <xdr:from>
      <xdr:col>11</xdr:col>
      <xdr:colOff>660400</xdr:colOff>
      <xdr:row>43</xdr:row>
      <xdr:rowOff>128905</xdr:rowOff>
    </xdr:from>
    <xdr:to>
      <xdr:col>12</xdr:col>
      <xdr:colOff>669925</xdr:colOff>
      <xdr:row>48</xdr:row>
      <xdr:rowOff>165100</xdr:rowOff>
    </xdr:to>
    <xdr:pic>
      <xdr:nvPicPr>
        <xdr:cNvPr id="15" name="图片 14"/>
        <xdr:cNvPicPr>
          <a:picLocks noChangeAspect="1"/>
        </xdr:cNvPicPr>
      </xdr:nvPicPr>
      <xdr:blipFill>
        <a:blip r:embed="rId6"/>
        <a:stretch>
          <a:fillRect/>
        </a:stretch>
      </xdr:blipFill>
      <xdr:spPr>
        <a:xfrm>
          <a:off x="8204200" y="7834630"/>
          <a:ext cx="695325" cy="893445"/>
        </a:xfrm>
        <a:prstGeom prst="rect">
          <a:avLst/>
        </a:prstGeom>
        <a:noFill/>
        <a:ln w="9525">
          <a:noFill/>
        </a:ln>
      </xdr:spPr>
    </xdr:pic>
    <xdr:clientData/>
  </xdr:twoCellAnchor>
  <xdr:twoCellAnchor editAs="oneCell">
    <xdr:from>
      <xdr:col>10</xdr:col>
      <xdr:colOff>287655</xdr:colOff>
      <xdr:row>55</xdr:row>
      <xdr:rowOff>80010</xdr:rowOff>
    </xdr:from>
    <xdr:to>
      <xdr:col>15</xdr:col>
      <xdr:colOff>40005</xdr:colOff>
      <xdr:row>58</xdr:row>
      <xdr:rowOff>3810</xdr:rowOff>
    </xdr:to>
    <xdr:pic>
      <xdr:nvPicPr>
        <xdr:cNvPr id="16" name="图片 15"/>
        <xdr:cNvPicPr>
          <a:picLocks noChangeAspect="1"/>
        </xdr:cNvPicPr>
      </xdr:nvPicPr>
      <xdr:blipFill>
        <a:blip r:embed="rId7"/>
        <a:stretch>
          <a:fillRect/>
        </a:stretch>
      </xdr:blipFill>
      <xdr:spPr>
        <a:xfrm>
          <a:off x="7145655" y="9843135"/>
          <a:ext cx="3457575" cy="438150"/>
        </a:xfrm>
        <a:prstGeom prst="rect">
          <a:avLst/>
        </a:prstGeom>
        <a:noFill/>
        <a:ln w="9525">
          <a:noFill/>
        </a:ln>
      </xdr:spPr>
    </xdr:pic>
    <xdr:clientData/>
  </xdr:twoCellAnchor>
  <xdr:twoCellAnchor editAs="oneCell">
    <xdr:from>
      <xdr:col>10</xdr:col>
      <xdr:colOff>287020</xdr:colOff>
      <xdr:row>60</xdr:row>
      <xdr:rowOff>71755</xdr:rowOff>
    </xdr:from>
    <xdr:to>
      <xdr:col>15</xdr:col>
      <xdr:colOff>39370</xdr:colOff>
      <xdr:row>62</xdr:row>
      <xdr:rowOff>167005</xdr:rowOff>
    </xdr:to>
    <xdr:pic>
      <xdr:nvPicPr>
        <xdr:cNvPr id="17" name="图片 16"/>
        <xdr:cNvPicPr>
          <a:picLocks noChangeAspect="1"/>
        </xdr:cNvPicPr>
      </xdr:nvPicPr>
      <xdr:blipFill>
        <a:blip r:embed="rId7"/>
        <a:stretch>
          <a:fillRect/>
        </a:stretch>
      </xdr:blipFill>
      <xdr:spPr>
        <a:xfrm>
          <a:off x="7145020" y="10692130"/>
          <a:ext cx="3457575" cy="438150"/>
        </a:xfrm>
        <a:prstGeom prst="rect">
          <a:avLst/>
        </a:prstGeom>
        <a:noFill/>
        <a:ln w="9525">
          <a:noFill/>
        </a:ln>
      </xdr:spPr>
    </xdr:pic>
    <xdr:clientData/>
  </xdr:twoCellAnchor>
  <xdr:twoCellAnchor editAs="oneCell">
    <xdr:from>
      <xdr:col>12</xdr:col>
      <xdr:colOff>842645</xdr:colOff>
      <xdr:row>60</xdr:row>
      <xdr:rowOff>80010</xdr:rowOff>
    </xdr:from>
    <xdr:to>
      <xdr:col>15</xdr:col>
      <xdr:colOff>604520</xdr:colOff>
      <xdr:row>62</xdr:row>
      <xdr:rowOff>146685</xdr:rowOff>
    </xdr:to>
    <xdr:pic>
      <xdr:nvPicPr>
        <xdr:cNvPr id="18" name="图片 17"/>
        <xdr:cNvPicPr>
          <a:picLocks noChangeAspect="1"/>
        </xdr:cNvPicPr>
      </xdr:nvPicPr>
      <xdr:blipFill>
        <a:blip r:embed="rId8"/>
        <a:stretch>
          <a:fillRect/>
        </a:stretch>
      </xdr:blipFill>
      <xdr:spPr>
        <a:xfrm>
          <a:off x="9072245" y="10700385"/>
          <a:ext cx="2095500" cy="409575"/>
        </a:xfrm>
        <a:prstGeom prst="rect">
          <a:avLst/>
        </a:prstGeom>
        <a:noFill/>
        <a:ln w="9525">
          <a:noFill/>
        </a:ln>
      </xdr:spPr>
    </xdr:pic>
    <xdr:clientData/>
  </xdr:twoCellAnchor>
  <xdr:twoCellAnchor editAs="oneCell">
    <xdr:from>
      <xdr:col>12</xdr:col>
      <xdr:colOff>909320</xdr:colOff>
      <xdr:row>60</xdr:row>
      <xdr:rowOff>154305</xdr:rowOff>
    </xdr:from>
    <xdr:to>
      <xdr:col>13</xdr:col>
      <xdr:colOff>213995</xdr:colOff>
      <xdr:row>62</xdr:row>
      <xdr:rowOff>87630</xdr:rowOff>
    </xdr:to>
    <xdr:pic>
      <xdr:nvPicPr>
        <xdr:cNvPr id="19" name="图片 18"/>
        <xdr:cNvPicPr>
          <a:picLocks noChangeAspect="1"/>
        </xdr:cNvPicPr>
      </xdr:nvPicPr>
      <xdr:blipFill>
        <a:blip r:embed="rId9"/>
        <a:stretch>
          <a:fillRect/>
        </a:stretch>
      </xdr:blipFill>
      <xdr:spPr>
        <a:xfrm rot="1500000">
          <a:off x="9138920" y="10774680"/>
          <a:ext cx="266700" cy="276225"/>
        </a:xfrm>
        <a:prstGeom prst="rect">
          <a:avLst/>
        </a:prstGeom>
        <a:noFill/>
        <a:ln w="9525">
          <a:noFill/>
        </a:ln>
      </xdr:spPr>
    </xdr:pic>
    <xdr:clientData/>
  </xdr:twoCellAnchor>
  <xdr:twoCellAnchor>
    <xdr:from>
      <xdr:col>12</xdr:col>
      <xdr:colOff>323850</xdr:colOff>
      <xdr:row>58</xdr:row>
      <xdr:rowOff>140970</xdr:rowOff>
    </xdr:from>
    <xdr:to>
      <xdr:col>13</xdr:col>
      <xdr:colOff>452120</xdr:colOff>
      <xdr:row>59</xdr:row>
      <xdr:rowOff>100330</xdr:rowOff>
    </xdr:to>
    <xdr:sp>
      <xdr:nvSpPr>
        <xdr:cNvPr id="20" name="下箭头 19"/>
        <xdr:cNvSpPr/>
      </xdr:nvSpPr>
      <xdr:spPr>
        <a:xfrm>
          <a:off x="8553450" y="10418445"/>
          <a:ext cx="1090295" cy="130810"/>
        </a:xfrm>
        <a:prstGeom prst="downArrow">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endParaRPr lang="zh-CN" altLang="en-US" sz="1100"/>
        </a:p>
      </xdr:txBody>
    </xdr:sp>
    <xdr:clientData/>
  </xdr:twoCellAnchor>
  <xdr:twoCellAnchor editAs="oneCell">
    <xdr:from>
      <xdr:col>10</xdr:col>
      <xdr:colOff>0</xdr:colOff>
      <xdr:row>69</xdr:row>
      <xdr:rowOff>0</xdr:rowOff>
    </xdr:from>
    <xdr:to>
      <xdr:col>15</xdr:col>
      <xdr:colOff>219075</xdr:colOff>
      <xdr:row>94</xdr:row>
      <xdr:rowOff>57150</xdr:rowOff>
    </xdr:to>
    <xdr:pic>
      <xdr:nvPicPr>
        <xdr:cNvPr id="11" name="图片 10"/>
        <xdr:cNvPicPr>
          <a:picLocks noChangeAspect="1"/>
        </xdr:cNvPicPr>
      </xdr:nvPicPr>
      <xdr:blipFill>
        <a:blip r:embed="rId10"/>
        <a:stretch>
          <a:fillRect/>
        </a:stretch>
      </xdr:blipFill>
      <xdr:spPr>
        <a:xfrm>
          <a:off x="6858000" y="12163425"/>
          <a:ext cx="3924300" cy="4343400"/>
        </a:xfrm>
        <a:prstGeom prst="rect">
          <a:avLst/>
        </a:prstGeom>
        <a:noFill/>
        <a:ln w="9525">
          <a:noFill/>
        </a:ln>
      </xdr:spPr>
    </xdr:pic>
    <xdr:clientData/>
  </xdr:twoCellAnchor>
  <xdr:twoCellAnchor editAs="oneCell">
    <xdr:from>
      <xdr:col>13</xdr:col>
      <xdr:colOff>544195</xdr:colOff>
      <xdr:row>70</xdr:row>
      <xdr:rowOff>128905</xdr:rowOff>
    </xdr:from>
    <xdr:to>
      <xdr:col>15</xdr:col>
      <xdr:colOff>119380</xdr:colOff>
      <xdr:row>72</xdr:row>
      <xdr:rowOff>138430</xdr:rowOff>
    </xdr:to>
    <xdr:pic>
      <xdr:nvPicPr>
        <xdr:cNvPr id="12" name="图片 11"/>
        <xdr:cNvPicPr>
          <a:picLocks noChangeAspect="1"/>
        </xdr:cNvPicPr>
      </xdr:nvPicPr>
      <xdr:blipFill>
        <a:blip r:embed="rId11"/>
        <a:stretch>
          <a:fillRect/>
        </a:stretch>
      </xdr:blipFill>
      <xdr:spPr>
        <a:xfrm>
          <a:off x="9735820" y="12463780"/>
          <a:ext cx="946785" cy="352425"/>
        </a:xfrm>
        <a:prstGeom prst="rect">
          <a:avLst/>
        </a:prstGeom>
        <a:noFill/>
        <a:ln w="9525">
          <a:noFill/>
        </a:ln>
      </xdr:spPr>
    </xdr:pic>
    <xdr:clientData/>
  </xdr:twoCellAnchor>
  <xdr:twoCellAnchor editAs="oneCell">
    <xdr:from>
      <xdr:col>4</xdr:col>
      <xdr:colOff>271145</xdr:colOff>
      <xdr:row>79</xdr:row>
      <xdr:rowOff>13970</xdr:rowOff>
    </xdr:from>
    <xdr:to>
      <xdr:col>8</xdr:col>
      <xdr:colOff>290195</xdr:colOff>
      <xdr:row>102</xdr:row>
      <xdr:rowOff>80645</xdr:rowOff>
    </xdr:to>
    <xdr:pic>
      <xdr:nvPicPr>
        <xdr:cNvPr id="21" name="图片 20"/>
        <xdr:cNvPicPr>
          <a:picLocks noChangeAspect="1"/>
        </xdr:cNvPicPr>
      </xdr:nvPicPr>
      <xdr:blipFill>
        <a:blip r:embed="rId12"/>
        <a:stretch>
          <a:fillRect/>
        </a:stretch>
      </xdr:blipFill>
      <xdr:spPr>
        <a:xfrm>
          <a:off x="3014345" y="13891895"/>
          <a:ext cx="2762250" cy="4010025"/>
        </a:xfrm>
        <a:prstGeom prst="rect">
          <a:avLst/>
        </a:prstGeom>
        <a:noFill/>
        <a:ln w="9525">
          <a:noFill/>
        </a:ln>
      </xdr:spPr>
    </xdr:pic>
    <xdr:clientData/>
  </xdr:twoCellAnchor>
  <xdr:twoCellAnchor editAs="oneCell">
    <xdr:from>
      <xdr:col>5</xdr:col>
      <xdr:colOff>278130</xdr:colOff>
      <xdr:row>81</xdr:row>
      <xdr:rowOff>104140</xdr:rowOff>
    </xdr:from>
    <xdr:to>
      <xdr:col>7</xdr:col>
      <xdr:colOff>217805</xdr:colOff>
      <xdr:row>84</xdr:row>
      <xdr:rowOff>67945</xdr:rowOff>
    </xdr:to>
    <xdr:pic>
      <xdr:nvPicPr>
        <xdr:cNvPr id="22" name="图片 21"/>
        <xdr:cNvPicPr>
          <a:picLocks noChangeAspect="1"/>
        </xdr:cNvPicPr>
      </xdr:nvPicPr>
      <xdr:blipFill>
        <a:blip r:embed="rId13"/>
        <a:stretch>
          <a:fillRect/>
        </a:stretch>
      </xdr:blipFill>
      <xdr:spPr>
        <a:xfrm>
          <a:off x="3707130" y="14324965"/>
          <a:ext cx="1311275" cy="478155"/>
        </a:xfrm>
        <a:prstGeom prst="rect">
          <a:avLst/>
        </a:prstGeom>
        <a:noFill/>
        <a:ln w="9525">
          <a:noFill/>
        </a:ln>
      </xdr:spPr>
    </xdr:pic>
    <xdr:clientData/>
  </xdr:twoCellAnchor>
  <xdr:twoCellAnchor editAs="oneCell">
    <xdr:from>
      <xdr:col>7</xdr:col>
      <xdr:colOff>121285</xdr:colOff>
      <xdr:row>86</xdr:row>
      <xdr:rowOff>53975</xdr:rowOff>
    </xdr:from>
    <xdr:to>
      <xdr:col>7</xdr:col>
      <xdr:colOff>453390</xdr:colOff>
      <xdr:row>89</xdr:row>
      <xdr:rowOff>58420</xdr:rowOff>
    </xdr:to>
    <xdr:pic>
      <xdr:nvPicPr>
        <xdr:cNvPr id="23" name="图片 22"/>
        <xdr:cNvPicPr>
          <a:picLocks noChangeAspect="1"/>
        </xdr:cNvPicPr>
      </xdr:nvPicPr>
      <xdr:blipFill>
        <a:blip r:embed="rId14"/>
        <a:stretch>
          <a:fillRect/>
        </a:stretch>
      </xdr:blipFill>
      <xdr:spPr>
        <a:xfrm>
          <a:off x="4921885" y="15132050"/>
          <a:ext cx="332105" cy="518795"/>
        </a:xfrm>
        <a:prstGeom prst="rect">
          <a:avLst/>
        </a:prstGeom>
        <a:noFill/>
        <a:ln w="9525">
          <a:noFill/>
        </a:ln>
      </xdr:spPr>
    </xdr:pic>
    <xdr:clientData/>
  </xdr:twoCellAnchor>
  <xdr:twoCellAnchor editAs="oneCell">
    <xdr:from>
      <xdr:col>1</xdr:col>
      <xdr:colOff>611505</xdr:colOff>
      <xdr:row>90</xdr:row>
      <xdr:rowOff>55880</xdr:rowOff>
    </xdr:from>
    <xdr:to>
      <xdr:col>3</xdr:col>
      <xdr:colOff>649605</xdr:colOff>
      <xdr:row>93</xdr:row>
      <xdr:rowOff>36830</xdr:rowOff>
    </xdr:to>
    <xdr:pic>
      <xdr:nvPicPr>
        <xdr:cNvPr id="24" name="图片 23"/>
        <xdr:cNvPicPr>
          <a:picLocks noChangeAspect="1"/>
        </xdr:cNvPicPr>
      </xdr:nvPicPr>
      <xdr:blipFill>
        <a:blip r:embed="rId15"/>
        <a:stretch>
          <a:fillRect/>
        </a:stretch>
      </xdr:blipFill>
      <xdr:spPr>
        <a:xfrm>
          <a:off x="1297305" y="15819755"/>
          <a:ext cx="1409700" cy="495300"/>
        </a:xfrm>
        <a:prstGeom prst="rect">
          <a:avLst/>
        </a:prstGeom>
        <a:noFill/>
        <a:ln w="9525">
          <a:noFill/>
        </a:ln>
      </xdr:spPr>
    </xdr:pic>
    <xdr:clientData/>
  </xdr:twoCellAnchor>
  <xdr:twoCellAnchor editAs="oneCell">
    <xdr:from>
      <xdr:col>5</xdr:col>
      <xdr:colOff>28575</xdr:colOff>
      <xdr:row>96</xdr:row>
      <xdr:rowOff>143510</xdr:rowOff>
    </xdr:from>
    <xdr:to>
      <xdr:col>7</xdr:col>
      <xdr:colOff>642620</xdr:colOff>
      <xdr:row>99</xdr:row>
      <xdr:rowOff>148590</xdr:rowOff>
    </xdr:to>
    <xdr:pic>
      <xdr:nvPicPr>
        <xdr:cNvPr id="25" name="图片 24"/>
        <xdr:cNvPicPr>
          <a:picLocks noChangeAspect="1"/>
        </xdr:cNvPicPr>
      </xdr:nvPicPr>
      <xdr:blipFill>
        <a:blip r:embed="rId14"/>
        <a:stretch>
          <a:fillRect/>
        </a:stretch>
      </xdr:blipFill>
      <xdr:spPr>
        <a:xfrm>
          <a:off x="3457575" y="16936085"/>
          <a:ext cx="1985645" cy="519430"/>
        </a:xfrm>
        <a:prstGeom prst="rect">
          <a:avLst/>
        </a:prstGeom>
        <a:noFill/>
        <a:ln w="9525">
          <a:noFill/>
        </a:ln>
      </xdr:spPr>
    </xdr:pic>
    <xdr:clientData/>
  </xdr:twoCellAnchor>
  <xdr:twoCellAnchor editAs="oneCell">
    <xdr:from>
      <xdr:col>5</xdr:col>
      <xdr:colOff>163830</xdr:colOff>
      <xdr:row>96</xdr:row>
      <xdr:rowOff>163195</xdr:rowOff>
    </xdr:from>
    <xdr:to>
      <xdr:col>7</xdr:col>
      <xdr:colOff>201930</xdr:colOff>
      <xdr:row>99</xdr:row>
      <xdr:rowOff>144145</xdr:rowOff>
    </xdr:to>
    <xdr:pic>
      <xdr:nvPicPr>
        <xdr:cNvPr id="26" name="图片 25"/>
        <xdr:cNvPicPr>
          <a:picLocks noChangeAspect="1"/>
        </xdr:cNvPicPr>
      </xdr:nvPicPr>
      <xdr:blipFill>
        <a:blip r:embed="rId15"/>
        <a:stretch>
          <a:fillRect/>
        </a:stretch>
      </xdr:blipFill>
      <xdr:spPr>
        <a:xfrm>
          <a:off x="3592830" y="16955770"/>
          <a:ext cx="1409700" cy="495300"/>
        </a:xfrm>
        <a:prstGeom prst="rect">
          <a:avLst/>
        </a:prstGeom>
        <a:noFill/>
        <a:ln w="9525">
          <a:noFill/>
        </a:ln>
      </xdr:spPr>
    </xdr:pic>
    <xdr:clientData/>
  </xdr:twoCellAnchor>
  <xdr:twoCellAnchor>
    <xdr:from>
      <xdr:col>0</xdr:col>
      <xdr:colOff>9525</xdr:colOff>
      <xdr:row>110</xdr:row>
      <xdr:rowOff>100965</xdr:rowOff>
    </xdr:from>
    <xdr:to>
      <xdr:col>5</xdr:col>
      <xdr:colOff>566420</xdr:colOff>
      <xdr:row>149</xdr:row>
      <xdr:rowOff>37465</xdr:rowOff>
    </xdr:to>
    <xdr:sp>
      <xdr:nvSpPr>
        <xdr:cNvPr id="28" name="矩形 27"/>
        <xdr:cNvSpPr/>
      </xdr:nvSpPr>
      <xdr:spPr>
        <a:xfrm>
          <a:off x="9525" y="19293840"/>
          <a:ext cx="3985895" cy="6623050"/>
        </a:xfrm>
        <a:prstGeom prst="rect">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endParaRPr lang="zh-CN" altLang="en-US" sz="1100"/>
        </a:p>
      </xdr:txBody>
    </xdr:sp>
    <xdr:clientData/>
  </xdr:twoCellAnchor>
  <xdr:twoCellAnchor editAs="oneCell">
    <xdr:from>
      <xdr:col>0</xdr:col>
      <xdr:colOff>9525</xdr:colOff>
      <xdr:row>110</xdr:row>
      <xdr:rowOff>133985</xdr:rowOff>
    </xdr:from>
    <xdr:to>
      <xdr:col>5</xdr:col>
      <xdr:colOff>549275</xdr:colOff>
      <xdr:row>143</xdr:row>
      <xdr:rowOff>62865</xdr:rowOff>
    </xdr:to>
    <xdr:pic>
      <xdr:nvPicPr>
        <xdr:cNvPr id="27" name="图片 26"/>
        <xdr:cNvPicPr>
          <a:picLocks noChangeAspect="1"/>
        </xdr:cNvPicPr>
      </xdr:nvPicPr>
      <xdr:blipFill>
        <a:blip r:embed="rId16"/>
        <a:stretch>
          <a:fillRect/>
        </a:stretch>
      </xdr:blipFill>
      <xdr:spPr>
        <a:xfrm>
          <a:off x="9525" y="19326860"/>
          <a:ext cx="3968750" cy="5586730"/>
        </a:xfrm>
        <a:prstGeom prst="rect">
          <a:avLst/>
        </a:prstGeom>
        <a:noFill/>
        <a:ln w="9525">
          <a:noFill/>
        </a:ln>
      </xdr:spPr>
    </xdr:pic>
    <xdr:clientData/>
  </xdr:twoCellAnchor>
  <xdr:twoCellAnchor editAs="oneCell">
    <xdr:from>
      <xdr:col>14</xdr:col>
      <xdr:colOff>419100</xdr:colOff>
      <xdr:row>66</xdr:row>
      <xdr:rowOff>120015</xdr:rowOff>
    </xdr:from>
    <xdr:to>
      <xdr:col>20</xdr:col>
      <xdr:colOff>34925</xdr:colOff>
      <xdr:row>105</xdr:row>
      <xdr:rowOff>77470</xdr:rowOff>
    </xdr:to>
    <xdr:pic>
      <xdr:nvPicPr>
        <xdr:cNvPr id="29" name="图片 28"/>
        <xdr:cNvPicPr>
          <a:picLocks noChangeAspect="1"/>
        </xdr:cNvPicPr>
      </xdr:nvPicPr>
      <xdr:blipFill>
        <a:blip r:embed="rId17"/>
        <a:stretch>
          <a:fillRect/>
        </a:stretch>
      </xdr:blipFill>
      <xdr:spPr>
        <a:xfrm>
          <a:off x="10296525" y="11769090"/>
          <a:ext cx="3730625" cy="6644005"/>
        </a:xfrm>
        <a:prstGeom prst="rect">
          <a:avLst/>
        </a:prstGeom>
        <a:noFill/>
        <a:ln w="9525">
          <a:noFill/>
        </a:ln>
      </xdr:spPr>
    </xdr:pic>
    <xdr:clientData/>
  </xdr:twoCellAnchor>
  <xdr:twoCellAnchor editAs="oneCell">
    <xdr:from>
      <xdr:col>0</xdr:col>
      <xdr:colOff>635</xdr:colOff>
      <xdr:row>141</xdr:row>
      <xdr:rowOff>19685</xdr:rowOff>
    </xdr:from>
    <xdr:to>
      <xdr:col>5</xdr:col>
      <xdr:colOff>520065</xdr:colOff>
      <xdr:row>145</xdr:row>
      <xdr:rowOff>136525</xdr:rowOff>
    </xdr:to>
    <xdr:pic>
      <xdr:nvPicPr>
        <xdr:cNvPr id="30" name="图片 29"/>
        <xdr:cNvPicPr>
          <a:picLocks noChangeAspect="1"/>
        </xdr:cNvPicPr>
      </xdr:nvPicPr>
      <xdr:blipFill>
        <a:blip r:embed="rId18"/>
        <a:stretch>
          <a:fillRect/>
        </a:stretch>
      </xdr:blipFill>
      <xdr:spPr>
        <a:xfrm>
          <a:off x="635" y="24527510"/>
          <a:ext cx="3948430" cy="802640"/>
        </a:xfrm>
        <a:prstGeom prst="rect">
          <a:avLst/>
        </a:prstGeom>
        <a:noFill/>
        <a:ln w="9525">
          <a:noFill/>
        </a:ln>
      </xdr:spPr>
    </xdr:pic>
    <xdr:clientData/>
  </xdr:twoCellAnchor>
  <xdr:twoCellAnchor editAs="oneCell">
    <xdr:from>
      <xdr:col>0</xdr:col>
      <xdr:colOff>9525</xdr:colOff>
      <xdr:row>110</xdr:row>
      <xdr:rowOff>121920</xdr:rowOff>
    </xdr:from>
    <xdr:to>
      <xdr:col>5</xdr:col>
      <xdr:colOff>545465</xdr:colOff>
      <xdr:row>113</xdr:row>
      <xdr:rowOff>56515</xdr:rowOff>
    </xdr:to>
    <xdr:pic>
      <xdr:nvPicPr>
        <xdr:cNvPr id="32" name="图片 31"/>
        <xdr:cNvPicPr>
          <a:picLocks noChangeAspect="1"/>
        </xdr:cNvPicPr>
      </xdr:nvPicPr>
      <xdr:blipFill>
        <a:blip r:embed="rId19"/>
        <a:stretch>
          <a:fillRect/>
        </a:stretch>
      </xdr:blipFill>
      <xdr:spPr>
        <a:xfrm>
          <a:off x="9525" y="19314795"/>
          <a:ext cx="3964940" cy="448945"/>
        </a:xfrm>
        <a:prstGeom prst="rect">
          <a:avLst/>
        </a:prstGeom>
        <a:noFill/>
        <a:ln w="9525">
          <a:noFill/>
        </a:ln>
      </xdr:spPr>
    </xdr:pic>
    <xdr:clientData/>
  </xdr:twoCellAnchor>
  <xdr:twoCellAnchor editAs="oneCell">
    <xdr:from>
      <xdr:col>0</xdr:col>
      <xdr:colOff>9525</xdr:colOff>
      <xdr:row>145</xdr:row>
      <xdr:rowOff>146685</xdr:rowOff>
    </xdr:from>
    <xdr:to>
      <xdr:col>5</xdr:col>
      <xdr:colOff>560070</xdr:colOff>
      <xdr:row>149</xdr:row>
      <xdr:rowOff>28575</xdr:rowOff>
    </xdr:to>
    <xdr:pic>
      <xdr:nvPicPr>
        <xdr:cNvPr id="38" name="图片 37"/>
        <xdr:cNvPicPr>
          <a:picLocks noChangeAspect="1"/>
        </xdr:cNvPicPr>
      </xdr:nvPicPr>
      <xdr:blipFill>
        <a:blip r:embed="rId20"/>
        <a:stretch>
          <a:fillRect/>
        </a:stretch>
      </xdr:blipFill>
      <xdr:spPr>
        <a:xfrm>
          <a:off x="9525" y="25340310"/>
          <a:ext cx="3979545" cy="567690"/>
        </a:xfrm>
        <a:prstGeom prst="rect">
          <a:avLst/>
        </a:prstGeom>
        <a:noFill/>
        <a:ln w="9525">
          <a:noFill/>
        </a:ln>
      </xdr:spPr>
    </xdr:pic>
    <xdr:clientData/>
  </xdr:twoCellAnchor>
  <xdr:twoCellAnchor>
    <xdr:from>
      <xdr:col>0</xdr:col>
      <xdr:colOff>9525</xdr:colOff>
      <xdr:row>145</xdr:row>
      <xdr:rowOff>159385</xdr:rowOff>
    </xdr:from>
    <xdr:to>
      <xdr:col>5</xdr:col>
      <xdr:colOff>564515</xdr:colOff>
      <xdr:row>149</xdr:row>
      <xdr:rowOff>12700</xdr:rowOff>
    </xdr:to>
    <xdr:sp>
      <xdr:nvSpPr>
        <xdr:cNvPr id="39" name="矩形 38"/>
        <xdr:cNvSpPr/>
      </xdr:nvSpPr>
      <xdr:spPr>
        <a:xfrm>
          <a:off x="9525" y="25353010"/>
          <a:ext cx="3983990" cy="539115"/>
        </a:xfrm>
        <a:prstGeom prst="rect">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endParaRPr lang="zh-CN" altLang="en-US" sz="1100"/>
        </a:p>
      </xdr:txBody>
    </xdr:sp>
    <xdr:clientData/>
  </xdr:twoCellAnchor>
  <xdr:twoCellAnchor editAs="oneCell">
    <xdr:from>
      <xdr:col>1</xdr:col>
      <xdr:colOff>561340</xdr:colOff>
      <xdr:row>131</xdr:row>
      <xdr:rowOff>143510</xdr:rowOff>
    </xdr:from>
    <xdr:to>
      <xdr:col>2</xdr:col>
      <xdr:colOff>580390</xdr:colOff>
      <xdr:row>136</xdr:row>
      <xdr:rowOff>34290</xdr:rowOff>
    </xdr:to>
    <xdr:pic>
      <xdr:nvPicPr>
        <xdr:cNvPr id="41" name="图片 40"/>
        <xdr:cNvPicPr>
          <a:picLocks noChangeAspect="1"/>
        </xdr:cNvPicPr>
      </xdr:nvPicPr>
      <xdr:blipFill>
        <a:blip r:embed="rId21"/>
        <a:stretch>
          <a:fillRect/>
        </a:stretch>
      </xdr:blipFill>
      <xdr:spPr>
        <a:xfrm>
          <a:off x="1247140" y="22936835"/>
          <a:ext cx="704850" cy="748030"/>
        </a:xfrm>
        <a:prstGeom prst="rect">
          <a:avLst/>
        </a:prstGeom>
        <a:noFill/>
        <a:ln w="9525">
          <a:noFill/>
        </a:ln>
      </xdr:spPr>
    </xdr:pic>
    <xdr:clientData/>
  </xdr:twoCellAnchor>
  <xdr:twoCellAnchor editAs="oneCell">
    <xdr:from>
      <xdr:col>0</xdr:col>
      <xdr:colOff>652780</xdr:colOff>
      <xdr:row>129</xdr:row>
      <xdr:rowOff>43815</xdr:rowOff>
    </xdr:from>
    <xdr:to>
      <xdr:col>1</xdr:col>
      <xdr:colOff>671830</xdr:colOff>
      <xdr:row>133</xdr:row>
      <xdr:rowOff>106045</xdr:rowOff>
    </xdr:to>
    <xdr:pic>
      <xdr:nvPicPr>
        <xdr:cNvPr id="43" name="图片 42"/>
        <xdr:cNvPicPr>
          <a:picLocks noChangeAspect="1"/>
        </xdr:cNvPicPr>
      </xdr:nvPicPr>
      <xdr:blipFill>
        <a:blip r:embed="rId21"/>
        <a:stretch>
          <a:fillRect/>
        </a:stretch>
      </xdr:blipFill>
      <xdr:spPr>
        <a:xfrm>
          <a:off x="652780" y="22494240"/>
          <a:ext cx="704850" cy="748030"/>
        </a:xfrm>
        <a:prstGeom prst="rect">
          <a:avLst/>
        </a:prstGeom>
        <a:noFill/>
        <a:ln w="9525">
          <a:noFill/>
        </a:ln>
      </xdr:spPr>
    </xdr:pic>
    <xdr:clientData/>
  </xdr:twoCellAnchor>
  <xdr:twoCellAnchor editAs="oneCell">
    <xdr:from>
      <xdr:col>0</xdr:col>
      <xdr:colOff>247015</xdr:colOff>
      <xdr:row>133</xdr:row>
      <xdr:rowOff>134620</xdr:rowOff>
    </xdr:from>
    <xdr:to>
      <xdr:col>1</xdr:col>
      <xdr:colOff>266065</xdr:colOff>
      <xdr:row>138</xdr:row>
      <xdr:rowOff>25400</xdr:rowOff>
    </xdr:to>
    <xdr:pic>
      <xdr:nvPicPr>
        <xdr:cNvPr id="44" name="图片 43"/>
        <xdr:cNvPicPr>
          <a:picLocks noChangeAspect="1"/>
        </xdr:cNvPicPr>
      </xdr:nvPicPr>
      <xdr:blipFill>
        <a:blip r:embed="rId21"/>
        <a:stretch>
          <a:fillRect/>
        </a:stretch>
      </xdr:blipFill>
      <xdr:spPr>
        <a:xfrm>
          <a:off x="247015" y="23270845"/>
          <a:ext cx="704850" cy="748030"/>
        </a:xfrm>
        <a:prstGeom prst="rect">
          <a:avLst/>
        </a:prstGeom>
        <a:noFill/>
        <a:ln w="9525">
          <a:noFill/>
        </a:ln>
      </xdr:spPr>
    </xdr:pic>
    <xdr:clientData/>
  </xdr:twoCellAnchor>
  <xdr:twoCellAnchor editAs="oneCell">
    <xdr:from>
      <xdr:col>3</xdr:col>
      <xdr:colOff>221615</xdr:colOff>
      <xdr:row>134</xdr:row>
      <xdr:rowOff>22225</xdr:rowOff>
    </xdr:from>
    <xdr:to>
      <xdr:col>4</xdr:col>
      <xdr:colOff>67310</xdr:colOff>
      <xdr:row>137</xdr:row>
      <xdr:rowOff>66040</xdr:rowOff>
    </xdr:to>
    <xdr:pic>
      <xdr:nvPicPr>
        <xdr:cNvPr id="45" name="图片 44"/>
        <xdr:cNvPicPr>
          <a:picLocks noChangeAspect="1"/>
        </xdr:cNvPicPr>
      </xdr:nvPicPr>
      <xdr:blipFill>
        <a:blip r:embed="rId22"/>
        <a:stretch>
          <a:fillRect/>
        </a:stretch>
      </xdr:blipFill>
      <xdr:spPr>
        <a:xfrm>
          <a:off x="2279015" y="23329900"/>
          <a:ext cx="531495" cy="558165"/>
        </a:xfrm>
        <a:prstGeom prst="rect">
          <a:avLst/>
        </a:prstGeom>
        <a:noFill/>
        <a:ln w="9525">
          <a:noFill/>
        </a:ln>
      </xdr:spPr>
    </xdr:pic>
    <xdr:clientData/>
  </xdr:twoCellAnchor>
  <xdr:twoCellAnchor editAs="oneCell">
    <xdr:from>
      <xdr:col>3</xdr:col>
      <xdr:colOff>610235</xdr:colOff>
      <xdr:row>131</xdr:row>
      <xdr:rowOff>38100</xdr:rowOff>
    </xdr:from>
    <xdr:to>
      <xdr:col>4</xdr:col>
      <xdr:colOff>455930</xdr:colOff>
      <xdr:row>134</xdr:row>
      <xdr:rowOff>81915</xdr:rowOff>
    </xdr:to>
    <xdr:pic>
      <xdr:nvPicPr>
        <xdr:cNvPr id="46" name="图片 45"/>
        <xdr:cNvPicPr>
          <a:picLocks noChangeAspect="1"/>
        </xdr:cNvPicPr>
      </xdr:nvPicPr>
      <xdr:blipFill>
        <a:blip r:embed="rId22"/>
        <a:stretch>
          <a:fillRect/>
        </a:stretch>
      </xdr:blipFill>
      <xdr:spPr>
        <a:xfrm>
          <a:off x="2667635" y="22831425"/>
          <a:ext cx="531495" cy="558165"/>
        </a:xfrm>
        <a:prstGeom prst="rect">
          <a:avLst/>
        </a:prstGeom>
        <a:noFill/>
        <a:ln w="9525">
          <a:noFill/>
        </a:ln>
      </xdr:spPr>
    </xdr:pic>
    <xdr:clientData/>
  </xdr:twoCellAnchor>
  <xdr:twoCellAnchor editAs="oneCell">
    <xdr:from>
      <xdr:col>4</xdr:col>
      <xdr:colOff>196215</xdr:colOff>
      <xdr:row>134</xdr:row>
      <xdr:rowOff>137160</xdr:rowOff>
    </xdr:from>
    <xdr:to>
      <xdr:col>5</xdr:col>
      <xdr:colOff>41910</xdr:colOff>
      <xdr:row>138</xdr:row>
      <xdr:rowOff>9525</xdr:rowOff>
    </xdr:to>
    <xdr:pic>
      <xdr:nvPicPr>
        <xdr:cNvPr id="47" name="图片 46"/>
        <xdr:cNvPicPr>
          <a:picLocks noChangeAspect="1"/>
        </xdr:cNvPicPr>
      </xdr:nvPicPr>
      <xdr:blipFill>
        <a:blip r:embed="rId22"/>
        <a:stretch>
          <a:fillRect/>
        </a:stretch>
      </xdr:blipFill>
      <xdr:spPr>
        <a:xfrm>
          <a:off x="2939415" y="23444835"/>
          <a:ext cx="531495" cy="558165"/>
        </a:xfrm>
        <a:prstGeom prst="rect">
          <a:avLst/>
        </a:prstGeom>
        <a:noFill/>
        <a:ln w="9525">
          <a:noFill/>
        </a:ln>
      </xdr:spPr>
    </xdr:pic>
    <xdr:clientData/>
  </xdr:twoCellAnchor>
  <xdr:twoCellAnchor editAs="oneCell">
    <xdr:from>
      <xdr:col>4</xdr:col>
      <xdr:colOff>568325</xdr:colOff>
      <xdr:row>131</xdr:row>
      <xdr:rowOff>37465</xdr:rowOff>
    </xdr:from>
    <xdr:to>
      <xdr:col>5</xdr:col>
      <xdr:colOff>414020</xdr:colOff>
      <xdr:row>134</xdr:row>
      <xdr:rowOff>81280</xdr:rowOff>
    </xdr:to>
    <xdr:pic>
      <xdr:nvPicPr>
        <xdr:cNvPr id="48" name="图片 47"/>
        <xdr:cNvPicPr>
          <a:picLocks noChangeAspect="1"/>
        </xdr:cNvPicPr>
      </xdr:nvPicPr>
      <xdr:blipFill>
        <a:blip r:embed="rId22"/>
        <a:stretch>
          <a:fillRect/>
        </a:stretch>
      </xdr:blipFill>
      <xdr:spPr>
        <a:xfrm>
          <a:off x="3311525" y="22830790"/>
          <a:ext cx="531495" cy="558165"/>
        </a:xfrm>
        <a:prstGeom prst="rect">
          <a:avLst/>
        </a:prstGeom>
        <a:noFill/>
        <a:ln w="9525">
          <a:noFill/>
        </a:ln>
      </xdr:spPr>
    </xdr:pic>
    <xdr:clientData/>
  </xdr:twoCellAnchor>
  <xdr:twoCellAnchor>
    <xdr:from>
      <xdr:col>7</xdr:col>
      <xdr:colOff>332740</xdr:colOff>
      <xdr:row>110</xdr:row>
      <xdr:rowOff>141605</xdr:rowOff>
    </xdr:from>
    <xdr:to>
      <xdr:col>12</xdr:col>
      <xdr:colOff>855980</xdr:colOff>
      <xdr:row>149</xdr:row>
      <xdr:rowOff>23495</xdr:rowOff>
    </xdr:to>
    <xdr:sp>
      <xdr:nvSpPr>
        <xdr:cNvPr id="49" name="矩形 48"/>
        <xdr:cNvSpPr/>
      </xdr:nvSpPr>
      <xdr:spPr>
        <a:xfrm>
          <a:off x="5133340" y="19334480"/>
          <a:ext cx="3952240" cy="6568440"/>
        </a:xfrm>
        <a:prstGeom prst="rect">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endParaRPr lang="zh-CN" altLang="en-US" sz="1100"/>
        </a:p>
      </xdr:txBody>
    </xdr:sp>
    <xdr:clientData/>
  </xdr:twoCellAnchor>
  <xdr:twoCellAnchor>
    <xdr:from>
      <xdr:col>7</xdr:col>
      <xdr:colOff>476250</xdr:colOff>
      <xdr:row>130</xdr:row>
      <xdr:rowOff>133350</xdr:rowOff>
    </xdr:from>
    <xdr:to>
      <xdr:col>9</xdr:col>
      <xdr:colOff>8890</xdr:colOff>
      <xdr:row>138</xdr:row>
      <xdr:rowOff>105410</xdr:rowOff>
    </xdr:to>
    <xdr:grpSp>
      <xdr:nvGrpSpPr>
        <xdr:cNvPr id="54" name="组合 53"/>
        <xdr:cNvGrpSpPr/>
      </xdr:nvGrpSpPr>
      <xdr:grpSpPr>
        <a:xfrm>
          <a:off x="5276850" y="22755225"/>
          <a:ext cx="904240" cy="1343660"/>
          <a:chOff x="8310" y="35550"/>
          <a:chExt cx="1424" cy="2116"/>
        </a:xfrm>
      </xdr:grpSpPr>
      <xdr:sp>
        <xdr:nvSpPr>
          <xdr:cNvPr id="50" name="矩形 49"/>
          <xdr:cNvSpPr/>
        </xdr:nvSpPr>
        <xdr:spPr>
          <a:xfrm>
            <a:off x="8310" y="35550"/>
            <a:ext cx="1425" cy="2116"/>
          </a:xfrm>
          <a:prstGeom prst="rect">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r>
              <a:rPr lang="zh-CN" altLang="en-US" sz="1100"/>
              <a:t>飞船</a:t>
            </a:r>
            <a:endParaRPr lang="en-US" altLang="zh-CN" sz="1100"/>
          </a:p>
        </xdr:txBody>
      </xdr:sp>
      <xdr:sp>
        <xdr:nvSpPr>
          <xdr:cNvPr id="53" name="上箭头 52"/>
          <xdr:cNvSpPr/>
        </xdr:nvSpPr>
        <xdr:spPr>
          <a:xfrm>
            <a:off x="8640" y="36075"/>
            <a:ext cx="765" cy="1138"/>
          </a:xfrm>
          <a:prstGeom prst="upArrow">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endParaRPr lang="zh-CN" altLang="en-US" sz="1100"/>
          </a:p>
        </xdr:txBody>
      </xdr:sp>
    </xdr:grpSp>
    <xdr:clientData/>
  </xdr:twoCellAnchor>
  <xdr:twoCellAnchor>
    <xdr:from>
      <xdr:col>11</xdr:col>
      <xdr:colOff>193675</xdr:colOff>
      <xdr:row>131</xdr:row>
      <xdr:rowOff>79375</xdr:rowOff>
    </xdr:from>
    <xdr:to>
      <xdr:col>12</xdr:col>
      <xdr:colOff>412115</xdr:colOff>
      <xdr:row>139</xdr:row>
      <xdr:rowOff>51435</xdr:rowOff>
    </xdr:to>
    <xdr:grpSp>
      <xdr:nvGrpSpPr>
        <xdr:cNvPr id="60" name="组合 59"/>
        <xdr:cNvGrpSpPr/>
      </xdr:nvGrpSpPr>
      <xdr:grpSpPr>
        <a:xfrm>
          <a:off x="7737475" y="22872700"/>
          <a:ext cx="904240" cy="1343660"/>
          <a:chOff x="8310" y="35550"/>
          <a:chExt cx="1424" cy="2116"/>
        </a:xfrm>
      </xdr:grpSpPr>
      <xdr:sp>
        <xdr:nvSpPr>
          <xdr:cNvPr id="61" name="矩形 60"/>
          <xdr:cNvSpPr/>
        </xdr:nvSpPr>
        <xdr:spPr>
          <a:xfrm>
            <a:off x="8310" y="35550"/>
            <a:ext cx="1425" cy="2116"/>
          </a:xfrm>
          <a:prstGeom prst="rect">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飞船</a:t>
            </a:r>
            <a:endParaRPr lang="en-US" altLang="zh-CN" sz="1100"/>
          </a:p>
        </xdr:txBody>
      </xdr:sp>
      <xdr:sp>
        <xdr:nvSpPr>
          <xdr:cNvPr id="62" name="上箭头 61"/>
          <xdr:cNvSpPr/>
        </xdr:nvSpPr>
        <xdr:spPr>
          <a:xfrm>
            <a:off x="8640" y="36075"/>
            <a:ext cx="765" cy="1138"/>
          </a:xfrm>
          <a:prstGeom prst="upArrow">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clientData/>
  </xdr:twoCellAnchor>
  <xdr:twoCellAnchor>
    <xdr:from>
      <xdr:col>9</xdr:col>
      <xdr:colOff>285750</xdr:colOff>
      <xdr:row>136</xdr:row>
      <xdr:rowOff>123825</xdr:rowOff>
    </xdr:from>
    <xdr:to>
      <xdr:col>10</xdr:col>
      <xdr:colOff>504190</xdr:colOff>
      <xdr:row>144</xdr:row>
      <xdr:rowOff>95885</xdr:rowOff>
    </xdr:to>
    <xdr:grpSp>
      <xdr:nvGrpSpPr>
        <xdr:cNvPr id="63" name="组合 62"/>
        <xdr:cNvGrpSpPr/>
      </xdr:nvGrpSpPr>
      <xdr:grpSpPr>
        <a:xfrm>
          <a:off x="6457950" y="23774400"/>
          <a:ext cx="904240" cy="1343660"/>
          <a:chOff x="8310" y="35550"/>
          <a:chExt cx="1424" cy="2116"/>
        </a:xfrm>
      </xdr:grpSpPr>
      <xdr:sp>
        <xdr:nvSpPr>
          <xdr:cNvPr id="64" name="矩形 63"/>
          <xdr:cNvSpPr/>
        </xdr:nvSpPr>
        <xdr:spPr>
          <a:xfrm>
            <a:off x="8310" y="35550"/>
            <a:ext cx="1425" cy="2116"/>
          </a:xfrm>
          <a:prstGeom prst="rect">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飞船</a:t>
            </a:r>
            <a:endParaRPr lang="en-US" altLang="zh-CN" sz="1100"/>
          </a:p>
        </xdr:txBody>
      </xdr:sp>
      <xdr:sp>
        <xdr:nvSpPr>
          <xdr:cNvPr id="65" name="上箭头 64"/>
          <xdr:cNvSpPr/>
        </xdr:nvSpPr>
        <xdr:spPr>
          <a:xfrm>
            <a:off x="8640" y="36075"/>
            <a:ext cx="765" cy="1138"/>
          </a:xfrm>
          <a:prstGeom prst="upArrow">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clientData/>
  </xdr:twoCellAnchor>
  <xdr:twoCellAnchor>
    <xdr:from>
      <xdr:col>8</xdr:col>
      <xdr:colOff>285750</xdr:colOff>
      <xdr:row>115</xdr:row>
      <xdr:rowOff>95250</xdr:rowOff>
    </xdr:from>
    <xdr:to>
      <xdr:col>9</xdr:col>
      <xdr:colOff>504190</xdr:colOff>
      <xdr:row>123</xdr:row>
      <xdr:rowOff>67310</xdr:rowOff>
    </xdr:to>
    <xdr:grpSp>
      <xdr:nvGrpSpPr>
        <xdr:cNvPr id="67" name="组合 66"/>
        <xdr:cNvGrpSpPr/>
      </xdr:nvGrpSpPr>
      <xdr:grpSpPr>
        <a:xfrm>
          <a:off x="5772150" y="20145375"/>
          <a:ext cx="904240" cy="1343660"/>
          <a:chOff x="8310" y="35550"/>
          <a:chExt cx="1424" cy="2116"/>
        </a:xfrm>
      </xdr:grpSpPr>
      <xdr:sp>
        <xdr:nvSpPr>
          <xdr:cNvPr id="68" name="矩形 67"/>
          <xdr:cNvSpPr/>
        </xdr:nvSpPr>
        <xdr:spPr>
          <a:xfrm>
            <a:off x="8310" y="35550"/>
            <a:ext cx="1425" cy="2116"/>
          </a:xfrm>
          <a:prstGeom prst="rect">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敌方飞船</a:t>
            </a:r>
            <a:endParaRPr lang="en-US" altLang="zh-CN" sz="1100"/>
          </a:p>
        </xdr:txBody>
      </xdr:sp>
      <xdr:sp>
        <xdr:nvSpPr>
          <xdr:cNvPr id="69" name="上箭头 68"/>
          <xdr:cNvSpPr/>
        </xdr:nvSpPr>
        <xdr:spPr>
          <a:xfrm rot="10800000">
            <a:off x="8640" y="36075"/>
            <a:ext cx="765" cy="1138"/>
          </a:xfrm>
          <a:prstGeom prst="upArrow">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clientData/>
  </xdr:twoCellAnchor>
  <xdr:twoCellAnchor>
    <xdr:from>
      <xdr:col>10</xdr:col>
      <xdr:colOff>447675</xdr:colOff>
      <xdr:row>118</xdr:row>
      <xdr:rowOff>66675</xdr:rowOff>
    </xdr:from>
    <xdr:to>
      <xdr:col>11</xdr:col>
      <xdr:colOff>666115</xdr:colOff>
      <xdr:row>126</xdr:row>
      <xdr:rowOff>38735</xdr:rowOff>
    </xdr:to>
    <xdr:grpSp>
      <xdr:nvGrpSpPr>
        <xdr:cNvPr id="70" name="组合 69"/>
        <xdr:cNvGrpSpPr/>
      </xdr:nvGrpSpPr>
      <xdr:grpSpPr>
        <a:xfrm>
          <a:off x="7305675" y="20631150"/>
          <a:ext cx="904240" cy="1343660"/>
          <a:chOff x="8310" y="35550"/>
          <a:chExt cx="1424" cy="2116"/>
        </a:xfrm>
      </xdr:grpSpPr>
      <xdr:sp>
        <xdr:nvSpPr>
          <xdr:cNvPr id="71" name="矩形 70"/>
          <xdr:cNvSpPr/>
        </xdr:nvSpPr>
        <xdr:spPr>
          <a:xfrm>
            <a:off x="8310" y="35550"/>
            <a:ext cx="1425" cy="2116"/>
          </a:xfrm>
          <a:prstGeom prst="rect">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敌方飞船</a:t>
            </a:r>
            <a:endParaRPr lang="en-US" altLang="zh-CN" sz="1100"/>
          </a:p>
        </xdr:txBody>
      </xdr:sp>
      <xdr:sp>
        <xdr:nvSpPr>
          <xdr:cNvPr id="72" name="上箭头 71"/>
          <xdr:cNvSpPr/>
        </xdr:nvSpPr>
        <xdr:spPr>
          <a:xfrm rot="10800000">
            <a:off x="8640" y="36075"/>
            <a:ext cx="765" cy="1138"/>
          </a:xfrm>
          <a:prstGeom prst="upArrow">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grpSp>
    <xdr:clientData/>
  </xdr:twoCellAnchor>
  <xdr:twoCellAnchor editAs="oneCell">
    <xdr:from>
      <xdr:col>7</xdr:col>
      <xdr:colOff>342900</xdr:colOff>
      <xdr:row>110</xdr:row>
      <xdr:rowOff>142875</xdr:rowOff>
    </xdr:from>
    <xdr:to>
      <xdr:col>12</xdr:col>
      <xdr:colOff>857250</xdr:colOff>
      <xdr:row>113</xdr:row>
      <xdr:rowOff>76200</xdr:rowOff>
    </xdr:to>
    <xdr:pic>
      <xdr:nvPicPr>
        <xdr:cNvPr id="73" name="图片 72"/>
        <xdr:cNvPicPr>
          <a:picLocks noChangeAspect="1"/>
        </xdr:cNvPicPr>
      </xdr:nvPicPr>
      <xdr:blipFill>
        <a:blip r:embed="rId23"/>
        <a:stretch>
          <a:fillRect/>
        </a:stretch>
      </xdr:blipFill>
      <xdr:spPr>
        <a:xfrm>
          <a:off x="5143500" y="19335750"/>
          <a:ext cx="3943350" cy="447675"/>
        </a:xfrm>
        <a:prstGeom prst="rect">
          <a:avLst/>
        </a:prstGeom>
        <a:noFill/>
        <a:ln w="9525">
          <a:noFill/>
        </a:ln>
      </xdr:spPr>
    </xdr:pic>
    <xdr:clientData/>
  </xdr:twoCellAnchor>
  <xdr:twoCellAnchor editAs="oneCell">
    <xdr:from>
      <xdr:col>28</xdr:col>
      <xdr:colOff>550545</xdr:colOff>
      <xdr:row>160</xdr:row>
      <xdr:rowOff>41910</xdr:rowOff>
    </xdr:from>
    <xdr:to>
      <xdr:col>37</xdr:col>
      <xdr:colOff>17145</xdr:colOff>
      <xdr:row>213</xdr:row>
      <xdr:rowOff>41910</xdr:rowOff>
    </xdr:to>
    <xdr:pic>
      <xdr:nvPicPr>
        <xdr:cNvPr id="74" name="图片 73"/>
        <xdr:cNvPicPr>
          <a:picLocks noChangeAspect="1"/>
        </xdr:cNvPicPr>
      </xdr:nvPicPr>
      <xdr:blipFill>
        <a:blip r:embed="rId24"/>
        <a:stretch>
          <a:fillRect/>
        </a:stretch>
      </xdr:blipFill>
      <xdr:spPr>
        <a:xfrm>
          <a:off x="20305395" y="27807285"/>
          <a:ext cx="5638800" cy="9086850"/>
        </a:xfrm>
        <a:prstGeom prst="rect">
          <a:avLst/>
        </a:prstGeom>
        <a:noFill/>
        <a:ln w="9525">
          <a:noFill/>
        </a:ln>
      </xdr:spPr>
    </xdr:pic>
    <xdr:clientData/>
  </xdr:twoCellAnchor>
  <xdr:twoCellAnchor editAs="oneCell">
    <xdr:from>
      <xdr:col>37</xdr:col>
      <xdr:colOff>132080</xdr:colOff>
      <xdr:row>182</xdr:row>
      <xdr:rowOff>105410</xdr:rowOff>
    </xdr:from>
    <xdr:to>
      <xdr:col>51</xdr:col>
      <xdr:colOff>284480</xdr:colOff>
      <xdr:row>239</xdr:row>
      <xdr:rowOff>86360</xdr:rowOff>
    </xdr:to>
    <xdr:pic>
      <xdr:nvPicPr>
        <xdr:cNvPr id="75" name="图片 74"/>
        <xdr:cNvPicPr>
          <a:picLocks noChangeAspect="1"/>
        </xdr:cNvPicPr>
      </xdr:nvPicPr>
      <xdr:blipFill>
        <a:blip r:embed="rId25"/>
        <a:stretch>
          <a:fillRect/>
        </a:stretch>
      </xdr:blipFill>
      <xdr:spPr>
        <a:xfrm>
          <a:off x="26059130" y="31642685"/>
          <a:ext cx="9753600" cy="9753600"/>
        </a:xfrm>
        <a:prstGeom prst="rect">
          <a:avLst/>
        </a:prstGeom>
        <a:noFill/>
        <a:ln w="9525">
          <a:noFill/>
        </a:ln>
      </xdr:spPr>
    </xdr:pic>
    <xdr:clientData/>
  </xdr:twoCellAnchor>
  <xdr:twoCellAnchor editAs="oneCell">
    <xdr:from>
      <xdr:col>9</xdr:col>
      <xdr:colOff>611505</xdr:colOff>
      <xdr:row>245</xdr:row>
      <xdr:rowOff>20320</xdr:rowOff>
    </xdr:from>
    <xdr:to>
      <xdr:col>17</xdr:col>
      <xdr:colOff>543560</xdr:colOff>
      <xdr:row>298</xdr:row>
      <xdr:rowOff>57150</xdr:rowOff>
    </xdr:to>
    <xdr:pic>
      <xdr:nvPicPr>
        <xdr:cNvPr id="76" name="图片 75"/>
        <xdr:cNvPicPr>
          <a:picLocks noChangeAspect="1"/>
        </xdr:cNvPicPr>
      </xdr:nvPicPr>
      <xdr:blipFill>
        <a:blip r:embed="rId26"/>
        <a:stretch>
          <a:fillRect/>
        </a:stretch>
      </xdr:blipFill>
      <xdr:spPr>
        <a:xfrm>
          <a:off x="6783705" y="42358945"/>
          <a:ext cx="5694680" cy="9123680"/>
        </a:xfrm>
        <a:prstGeom prst="rect">
          <a:avLst/>
        </a:prstGeom>
        <a:noFill/>
        <a:ln w="9525">
          <a:noFill/>
        </a:ln>
      </xdr:spPr>
    </xdr:pic>
    <xdr:clientData/>
  </xdr:twoCellAnchor>
  <xdr:twoCellAnchor>
    <xdr:from>
      <xdr:col>10</xdr:col>
      <xdr:colOff>188595</xdr:colOff>
      <xdr:row>192</xdr:row>
      <xdr:rowOff>41910</xdr:rowOff>
    </xdr:from>
    <xdr:to>
      <xdr:col>17</xdr:col>
      <xdr:colOff>200660</xdr:colOff>
      <xdr:row>239</xdr:row>
      <xdr:rowOff>105410</xdr:rowOff>
    </xdr:to>
    <xdr:sp>
      <xdr:nvSpPr>
        <xdr:cNvPr id="77" name="矩形 76"/>
        <xdr:cNvSpPr/>
      </xdr:nvSpPr>
      <xdr:spPr>
        <a:xfrm>
          <a:off x="7046595" y="33293685"/>
          <a:ext cx="5088890" cy="8121650"/>
        </a:xfrm>
        <a:prstGeom prst="rect">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endParaRPr lang="zh-CN" altLang="en-US" sz="1100"/>
        </a:p>
      </xdr:txBody>
    </xdr:sp>
    <xdr:clientData/>
  </xdr:twoCellAnchor>
  <xdr:twoCellAnchor editAs="oneCell">
    <xdr:from>
      <xdr:col>12</xdr:col>
      <xdr:colOff>909955</xdr:colOff>
      <xdr:row>221</xdr:row>
      <xdr:rowOff>26035</xdr:rowOff>
    </xdr:from>
    <xdr:to>
      <xdr:col>14</xdr:col>
      <xdr:colOff>43180</xdr:colOff>
      <xdr:row>225</xdr:row>
      <xdr:rowOff>168910</xdr:rowOff>
    </xdr:to>
    <xdr:pic>
      <xdr:nvPicPr>
        <xdr:cNvPr id="78" name="图片 77"/>
        <xdr:cNvPicPr>
          <a:picLocks noChangeAspect="1"/>
        </xdr:cNvPicPr>
      </xdr:nvPicPr>
      <xdr:blipFill>
        <a:blip r:embed="rId27"/>
        <a:stretch>
          <a:fillRect/>
        </a:stretch>
      </xdr:blipFill>
      <xdr:spPr>
        <a:xfrm>
          <a:off x="9139555" y="38249860"/>
          <a:ext cx="781050" cy="828675"/>
        </a:xfrm>
        <a:prstGeom prst="rect">
          <a:avLst/>
        </a:prstGeom>
        <a:noFill/>
        <a:ln w="9525">
          <a:noFill/>
        </a:ln>
      </xdr:spPr>
    </xdr:pic>
    <xdr:clientData/>
  </xdr:twoCellAnchor>
  <xdr:twoCellAnchor editAs="oneCell">
    <xdr:from>
      <xdr:col>11</xdr:col>
      <xdr:colOff>517525</xdr:colOff>
      <xdr:row>224</xdr:row>
      <xdr:rowOff>127000</xdr:rowOff>
    </xdr:from>
    <xdr:to>
      <xdr:col>12</xdr:col>
      <xdr:colOff>612775</xdr:colOff>
      <xdr:row>229</xdr:row>
      <xdr:rowOff>98425</xdr:rowOff>
    </xdr:to>
    <xdr:pic>
      <xdr:nvPicPr>
        <xdr:cNvPr id="79" name="图片 78"/>
        <xdr:cNvPicPr>
          <a:picLocks noChangeAspect="1"/>
        </xdr:cNvPicPr>
      </xdr:nvPicPr>
      <xdr:blipFill>
        <a:blip r:embed="rId27"/>
        <a:stretch>
          <a:fillRect/>
        </a:stretch>
      </xdr:blipFill>
      <xdr:spPr>
        <a:xfrm>
          <a:off x="8061325" y="38865175"/>
          <a:ext cx="781050" cy="828675"/>
        </a:xfrm>
        <a:prstGeom prst="rect">
          <a:avLst/>
        </a:prstGeom>
        <a:noFill/>
        <a:ln w="9525">
          <a:noFill/>
        </a:ln>
      </xdr:spPr>
    </xdr:pic>
    <xdr:clientData/>
  </xdr:twoCellAnchor>
  <xdr:twoCellAnchor editAs="oneCell">
    <xdr:from>
      <xdr:col>14</xdr:col>
      <xdr:colOff>248920</xdr:colOff>
      <xdr:row>224</xdr:row>
      <xdr:rowOff>114935</xdr:rowOff>
    </xdr:from>
    <xdr:to>
      <xdr:col>15</xdr:col>
      <xdr:colOff>344170</xdr:colOff>
      <xdr:row>229</xdr:row>
      <xdr:rowOff>86995</xdr:rowOff>
    </xdr:to>
    <xdr:pic>
      <xdr:nvPicPr>
        <xdr:cNvPr id="80" name="图片 79"/>
        <xdr:cNvPicPr>
          <a:picLocks noChangeAspect="1"/>
        </xdr:cNvPicPr>
      </xdr:nvPicPr>
      <xdr:blipFill>
        <a:blip r:embed="rId27"/>
        <a:stretch>
          <a:fillRect/>
        </a:stretch>
      </xdr:blipFill>
      <xdr:spPr>
        <a:xfrm>
          <a:off x="10126345" y="38853110"/>
          <a:ext cx="781050" cy="829310"/>
        </a:xfrm>
        <a:prstGeom prst="rect">
          <a:avLst/>
        </a:prstGeom>
        <a:noFill/>
        <a:ln w="9525">
          <a:noFill/>
        </a:ln>
      </xdr:spPr>
    </xdr:pic>
    <xdr:clientData/>
  </xdr:twoCellAnchor>
  <xdr:twoCellAnchor editAs="oneCell">
    <xdr:from>
      <xdr:col>11</xdr:col>
      <xdr:colOff>91440</xdr:colOff>
      <xdr:row>215</xdr:row>
      <xdr:rowOff>126365</xdr:rowOff>
    </xdr:from>
    <xdr:to>
      <xdr:col>12</xdr:col>
      <xdr:colOff>186690</xdr:colOff>
      <xdr:row>220</xdr:row>
      <xdr:rowOff>98425</xdr:rowOff>
    </xdr:to>
    <xdr:pic>
      <xdr:nvPicPr>
        <xdr:cNvPr id="81" name="图片 80"/>
        <xdr:cNvPicPr>
          <a:picLocks noChangeAspect="1"/>
        </xdr:cNvPicPr>
      </xdr:nvPicPr>
      <xdr:blipFill>
        <a:blip r:embed="rId27"/>
        <a:stretch>
          <a:fillRect/>
        </a:stretch>
      </xdr:blipFill>
      <xdr:spPr>
        <a:xfrm>
          <a:off x="7635240" y="37321490"/>
          <a:ext cx="781050" cy="829310"/>
        </a:xfrm>
        <a:prstGeom prst="rect">
          <a:avLst/>
        </a:prstGeom>
        <a:noFill/>
        <a:ln w="9525">
          <a:noFill/>
        </a:ln>
      </xdr:spPr>
    </xdr:pic>
    <xdr:clientData/>
  </xdr:twoCellAnchor>
  <xdr:twoCellAnchor editAs="oneCell">
    <xdr:from>
      <xdr:col>15</xdr:col>
      <xdr:colOff>34925</xdr:colOff>
      <xdr:row>215</xdr:row>
      <xdr:rowOff>125730</xdr:rowOff>
    </xdr:from>
    <xdr:to>
      <xdr:col>16</xdr:col>
      <xdr:colOff>130175</xdr:colOff>
      <xdr:row>220</xdr:row>
      <xdr:rowOff>97790</xdr:rowOff>
    </xdr:to>
    <xdr:pic>
      <xdr:nvPicPr>
        <xdr:cNvPr id="82" name="图片 81"/>
        <xdr:cNvPicPr>
          <a:picLocks noChangeAspect="1"/>
        </xdr:cNvPicPr>
      </xdr:nvPicPr>
      <xdr:blipFill>
        <a:blip r:embed="rId27"/>
        <a:stretch>
          <a:fillRect/>
        </a:stretch>
      </xdr:blipFill>
      <xdr:spPr>
        <a:xfrm>
          <a:off x="10598150" y="37320855"/>
          <a:ext cx="781050" cy="829310"/>
        </a:xfrm>
        <a:prstGeom prst="rect">
          <a:avLst/>
        </a:prstGeom>
        <a:noFill/>
        <a:ln w="9525">
          <a:noFill/>
        </a:ln>
      </xdr:spPr>
    </xdr:pic>
    <xdr:clientData/>
  </xdr:twoCellAnchor>
  <xdr:twoCellAnchor editAs="oneCell">
    <xdr:from>
      <xdr:col>10</xdr:col>
      <xdr:colOff>661670</xdr:colOff>
      <xdr:row>231</xdr:row>
      <xdr:rowOff>102870</xdr:rowOff>
    </xdr:from>
    <xdr:to>
      <xdr:col>12</xdr:col>
      <xdr:colOff>71120</xdr:colOff>
      <xdr:row>236</xdr:row>
      <xdr:rowOff>74930</xdr:rowOff>
    </xdr:to>
    <xdr:pic>
      <xdr:nvPicPr>
        <xdr:cNvPr id="83" name="图片 82"/>
        <xdr:cNvPicPr>
          <a:picLocks noChangeAspect="1"/>
        </xdr:cNvPicPr>
      </xdr:nvPicPr>
      <xdr:blipFill>
        <a:blip r:embed="rId27"/>
        <a:stretch>
          <a:fillRect/>
        </a:stretch>
      </xdr:blipFill>
      <xdr:spPr>
        <a:xfrm>
          <a:off x="7519670" y="40041195"/>
          <a:ext cx="781050" cy="829310"/>
        </a:xfrm>
        <a:prstGeom prst="rect">
          <a:avLst/>
        </a:prstGeom>
        <a:noFill/>
        <a:ln w="9525">
          <a:noFill/>
        </a:ln>
      </xdr:spPr>
    </xdr:pic>
    <xdr:clientData/>
  </xdr:twoCellAnchor>
  <xdr:twoCellAnchor editAs="oneCell">
    <xdr:from>
      <xdr:col>15</xdr:col>
      <xdr:colOff>292100</xdr:colOff>
      <xdr:row>231</xdr:row>
      <xdr:rowOff>102870</xdr:rowOff>
    </xdr:from>
    <xdr:to>
      <xdr:col>16</xdr:col>
      <xdr:colOff>387350</xdr:colOff>
      <xdr:row>236</xdr:row>
      <xdr:rowOff>74930</xdr:rowOff>
    </xdr:to>
    <xdr:pic>
      <xdr:nvPicPr>
        <xdr:cNvPr id="84" name="图片 83"/>
        <xdr:cNvPicPr>
          <a:picLocks noChangeAspect="1"/>
        </xdr:cNvPicPr>
      </xdr:nvPicPr>
      <xdr:blipFill>
        <a:blip r:embed="rId27"/>
        <a:stretch>
          <a:fillRect/>
        </a:stretch>
      </xdr:blipFill>
      <xdr:spPr>
        <a:xfrm>
          <a:off x="10855325" y="40041195"/>
          <a:ext cx="781050" cy="829310"/>
        </a:xfrm>
        <a:prstGeom prst="rect">
          <a:avLst/>
        </a:prstGeom>
        <a:noFill/>
        <a:ln w="9525">
          <a:noFill/>
        </a:ln>
      </xdr:spPr>
    </xdr:pic>
    <xdr:clientData/>
  </xdr:twoCellAnchor>
  <xdr:twoCellAnchor editAs="oneCell">
    <xdr:from>
      <xdr:col>11</xdr:col>
      <xdr:colOff>46355</xdr:colOff>
      <xdr:row>194</xdr:row>
      <xdr:rowOff>149225</xdr:rowOff>
    </xdr:from>
    <xdr:to>
      <xdr:col>11</xdr:col>
      <xdr:colOff>532130</xdr:colOff>
      <xdr:row>197</xdr:row>
      <xdr:rowOff>53975</xdr:rowOff>
    </xdr:to>
    <xdr:pic>
      <xdr:nvPicPr>
        <xdr:cNvPr id="85" name="图片 84"/>
        <xdr:cNvPicPr>
          <a:picLocks noChangeAspect="1"/>
        </xdr:cNvPicPr>
      </xdr:nvPicPr>
      <xdr:blipFill>
        <a:blip r:embed="rId28"/>
        <a:stretch>
          <a:fillRect/>
        </a:stretch>
      </xdr:blipFill>
      <xdr:spPr>
        <a:xfrm>
          <a:off x="7590155" y="33743900"/>
          <a:ext cx="485775" cy="419100"/>
        </a:xfrm>
        <a:prstGeom prst="rect">
          <a:avLst/>
        </a:prstGeom>
        <a:noFill/>
        <a:ln w="9525">
          <a:noFill/>
        </a:ln>
      </xdr:spPr>
    </xdr:pic>
    <xdr:clientData/>
  </xdr:twoCellAnchor>
  <xdr:twoCellAnchor editAs="oneCell">
    <xdr:from>
      <xdr:col>12</xdr:col>
      <xdr:colOff>360045</xdr:colOff>
      <xdr:row>199</xdr:row>
      <xdr:rowOff>0</xdr:rowOff>
    </xdr:from>
    <xdr:to>
      <xdr:col>12</xdr:col>
      <xdr:colOff>845820</xdr:colOff>
      <xdr:row>201</xdr:row>
      <xdr:rowOff>76200</xdr:rowOff>
    </xdr:to>
    <xdr:pic>
      <xdr:nvPicPr>
        <xdr:cNvPr id="86" name="图片 85"/>
        <xdr:cNvPicPr>
          <a:picLocks noChangeAspect="1"/>
        </xdr:cNvPicPr>
      </xdr:nvPicPr>
      <xdr:blipFill>
        <a:blip r:embed="rId28"/>
        <a:stretch>
          <a:fillRect/>
        </a:stretch>
      </xdr:blipFill>
      <xdr:spPr>
        <a:xfrm>
          <a:off x="8589645" y="34451925"/>
          <a:ext cx="485775" cy="419100"/>
        </a:xfrm>
        <a:prstGeom prst="rect">
          <a:avLst/>
        </a:prstGeom>
        <a:noFill/>
        <a:ln w="9525">
          <a:noFill/>
        </a:ln>
      </xdr:spPr>
    </xdr:pic>
    <xdr:clientData/>
  </xdr:twoCellAnchor>
  <xdr:twoCellAnchor editAs="oneCell">
    <xdr:from>
      <xdr:col>13</xdr:col>
      <xdr:colOff>67945</xdr:colOff>
      <xdr:row>196</xdr:row>
      <xdr:rowOff>170815</xdr:rowOff>
    </xdr:from>
    <xdr:to>
      <xdr:col>13</xdr:col>
      <xdr:colOff>553720</xdr:colOff>
      <xdr:row>199</xdr:row>
      <xdr:rowOff>75565</xdr:rowOff>
    </xdr:to>
    <xdr:pic>
      <xdr:nvPicPr>
        <xdr:cNvPr id="87" name="图片 86"/>
        <xdr:cNvPicPr>
          <a:picLocks noChangeAspect="1"/>
        </xdr:cNvPicPr>
      </xdr:nvPicPr>
      <xdr:blipFill>
        <a:blip r:embed="rId28"/>
        <a:stretch>
          <a:fillRect/>
        </a:stretch>
      </xdr:blipFill>
      <xdr:spPr>
        <a:xfrm>
          <a:off x="9259570" y="34108390"/>
          <a:ext cx="485775" cy="419100"/>
        </a:xfrm>
        <a:prstGeom prst="rect">
          <a:avLst/>
        </a:prstGeom>
        <a:noFill/>
        <a:ln w="9525">
          <a:noFill/>
        </a:ln>
      </xdr:spPr>
    </xdr:pic>
    <xdr:clientData/>
  </xdr:twoCellAnchor>
  <xdr:twoCellAnchor editAs="oneCell">
    <xdr:from>
      <xdr:col>14</xdr:col>
      <xdr:colOff>448945</xdr:colOff>
      <xdr:row>203</xdr:row>
      <xdr:rowOff>69850</xdr:rowOff>
    </xdr:from>
    <xdr:to>
      <xdr:col>15</xdr:col>
      <xdr:colOff>248920</xdr:colOff>
      <xdr:row>205</xdr:row>
      <xdr:rowOff>146050</xdr:rowOff>
    </xdr:to>
    <xdr:pic>
      <xdr:nvPicPr>
        <xdr:cNvPr id="88" name="图片 87"/>
        <xdr:cNvPicPr>
          <a:picLocks noChangeAspect="1"/>
        </xdr:cNvPicPr>
      </xdr:nvPicPr>
      <xdr:blipFill>
        <a:blip r:embed="rId28"/>
        <a:stretch>
          <a:fillRect/>
        </a:stretch>
      </xdr:blipFill>
      <xdr:spPr>
        <a:xfrm>
          <a:off x="10326370" y="35207575"/>
          <a:ext cx="485775" cy="419100"/>
        </a:xfrm>
        <a:prstGeom prst="rect">
          <a:avLst/>
        </a:prstGeom>
        <a:noFill/>
        <a:ln w="9525">
          <a:noFill/>
        </a:ln>
      </xdr:spPr>
    </xdr:pic>
    <xdr:clientData/>
  </xdr:twoCellAnchor>
  <xdr:twoCellAnchor editAs="oneCell">
    <xdr:from>
      <xdr:col>14</xdr:col>
      <xdr:colOff>650875</xdr:colOff>
      <xdr:row>198</xdr:row>
      <xdr:rowOff>24765</xdr:rowOff>
    </xdr:from>
    <xdr:to>
      <xdr:col>15</xdr:col>
      <xdr:colOff>450850</xdr:colOff>
      <xdr:row>200</xdr:row>
      <xdr:rowOff>100965</xdr:rowOff>
    </xdr:to>
    <xdr:pic>
      <xdr:nvPicPr>
        <xdr:cNvPr id="89" name="图片 88"/>
        <xdr:cNvPicPr>
          <a:picLocks noChangeAspect="1"/>
        </xdr:cNvPicPr>
      </xdr:nvPicPr>
      <xdr:blipFill>
        <a:blip r:embed="rId28"/>
        <a:stretch>
          <a:fillRect/>
        </a:stretch>
      </xdr:blipFill>
      <xdr:spPr>
        <a:xfrm>
          <a:off x="10528300" y="34305240"/>
          <a:ext cx="485775" cy="419100"/>
        </a:xfrm>
        <a:prstGeom prst="rect">
          <a:avLst/>
        </a:prstGeom>
        <a:noFill/>
        <a:ln w="9525">
          <a:noFill/>
        </a:ln>
      </xdr:spPr>
    </xdr:pic>
    <xdr:clientData/>
  </xdr:twoCellAnchor>
  <xdr:twoCellAnchor editAs="oneCell">
    <xdr:from>
      <xdr:col>12</xdr:col>
      <xdr:colOff>762635</xdr:colOff>
      <xdr:row>205</xdr:row>
      <xdr:rowOff>91440</xdr:rowOff>
    </xdr:from>
    <xdr:to>
      <xdr:col>13</xdr:col>
      <xdr:colOff>286385</xdr:colOff>
      <xdr:row>207</xdr:row>
      <xdr:rowOff>167640</xdr:rowOff>
    </xdr:to>
    <xdr:pic>
      <xdr:nvPicPr>
        <xdr:cNvPr id="90" name="图片 89"/>
        <xdr:cNvPicPr>
          <a:picLocks noChangeAspect="1"/>
        </xdr:cNvPicPr>
      </xdr:nvPicPr>
      <xdr:blipFill>
        <a:blip r:embed="rId28"/>
        <a:stretch>
          <a:fillRect/>
        </a:stretch>
      </xdr:blipFill>
      <xdr:spPr>
        <a:xfrm>
          <a:off x="8992235" y="35572065"/>
          <a:ext cx="485775" cy="419100"/>
        </a:xfrm>
        <a:prstGeom prst="rect">
          <a:avLst/>
        </a:prstGeom>
        <a:noFill/>
        <a:ln w="9525">
          <a:noFill/>
        </a:ln>
      </xdr:spPr>
    </xdr:pic>
    <xdr:clientData/>
  </xdr:twoCellAnchor>
  <xdr:twoCellAnchor editAs="oneCell">
    <xdr:from>
      <xdr:col>10</xdr:col>
      <xdr:colOff>215265</xdr:colOff>
      <xdr:row>192</xdr:row>
      <xdr:rowOff>80010</xdr:rowOff>
    </xdr:from>
    <xdr:to>
      <xdr:col>17</xdr:col>
      <xdr:colOff>147955</xdr:colOff>
      <xdr:row>194</xdr:row>
      <xdr:rowOff>165100</xdr:rowOff>
    </xdr:to>
    <xdr:pic>
      <xdr:nvPicPr>
        <xdr:cNvPr id="91" name="图片 90"/>
        <xdr:cNvPicPr>
          <a:picLocks noChangeAspect="1"/>
        </xdr:cNvPicPr>
      </xdr:nvPicPr>
      <xdr:blipFill>
        <a:blip r:embed="rId29"/>
        <a:stretch>
          <a:fillRect/>
        </a:stretch>
      </xdr:blipFill>
      <xdr:spPr>
        <a:xfrm>
          <a:off x="7073265" y="33331785"/>
          <a:ext cx="5009515" cy="427990"/>
        </a:xfrm>
        <a:prstGeom prst="rect">
          <a:avLst/>
        </a:prstGeom>
        <a:noFill/>
        <a:ln w="9525">
          <a:noFill/>
        </a:ln>
      </xdr:spPr>
    </xdr:pic>
    <xdr:clientData/>
  </xdr:twoCellAnchor>
  <xdr:twoCellAnchor>
    <xdr:from>
      <xdr:col>17</xdr:col>
      <xdr:colOff>602615</xdr:colOff>
      <xdr:row>192</xdr:row>
      <xdr:rowOff>41275</xdr:rowOff>
    </xdr:from>
    <xdr:to>
      <xdr:col>25</xdr:col>
      <xdr:colOff>205105</xdr:colOff>
      <xdr:row>239</xdr:row>
      <xdr:rowOff>104775</xdr:rowOff>
    </xdr:to>
    <xdr:sp>
      <xdr:nvSpPr>
        <xdr:cNvPr id="93" name="矩形 92"/>
        <xdr:cNvSpPr/>
      </xdr:nvSpPr>
      <xdr:spPr>
        <a:xfrm>
          <a:off x="12537440" y="33293050"/>
          <a:ext cx="5088890" cy="8121650"/>
        </a:xfrm>
        <a:prstGeom prst="rect">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editAs="oneCell">
    <xdr:from>
      <xdr:col>17</xdr:col>
      <xdr:colOff>628015</xdr:colOff>
      <xdr:row>192</xdr:row>
      <xdr:rowOff>78740</xdr:rowOff>
    </xdr:from>
    <xdr:to>
      <xdr:col>25</xdr:col>
      <xdr:colOff>152400</xdr:colOff>
      <xdr:row>194</xdr:row>
      <xdr:rowOff>163830</xdr:rowOff>
    </xdr:to>
    <xdr:pic>
      <xdr:nvPicPr>
        <xdr:cNvPr id="94" name="图片 93"/>
        <xdr:cNvPicPr>
          <a:picLocks noChangeAspect="1"/>
        </xdr:cNvPicPr>
      </xdr:nvPicPr>
      <xdr:blipFill>
        <a:blip r:embed="rId29"/>
        <a:stretch>
          <a:fillRect/>
        </a:stretch>
      </xdr:blipFill>
      <xdr:spPr>
        <a:xfrm>
          <a:off x="12562840" y="33330515"/>
          <a:ext cx="5010785" cy="427990"/>
        </a:xfrm>
        <a:prstGeom prst="rect">
          <a:avLst/>
        </a:prstGeom>
        <a:noFill/>
        <a:ln w="9525">
          <a:noFill/>
        </a:ln>
      </xdr:spPr>
    </xdr:pic>
    <xdr:clientData/>
  </xdr:twoCellAnchor>
  <xdr:twoCellAnchor>
    <xdr:from>
      <xdr:col>19</xdr:col>
      <xdr:colOff>435610</xdr:colOff>
      <xdr:row>214</xdr:row>
      <xdr:rowOff>10795</xdr:rowOff>
    </xdr:from>
    <xdr:to>
      <xdr:col>20</xdr:col>
      <xdr:colOff>657225</xdr:colOff>
      <xdr:row>219</xdr:row>
      <xdr:rowOff>57150</xdr:rowOff>
    </xdr:to>
    <xdr:sp>
      <xdr:nvSpPr>
        <xdr:cNvPr id="95" name="矩形 94"/>
        <xdr:cNvSpPr/>
      </xdr:nvSpPr>
      <xdr:spPr>
        <a:xfrm>
          <a:off x="13742035" y="37034470"/>
          <a:ext cx="907415" cy="903605"/>
        </a:xfrm>
        <a:prstGeom prst="rect">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endParaRPr lang="zh-CN" altLang="en-US" sz="1100"/>
        </a:p>
      </xdr:txBody>
    </xdr:sp>
    <xdr:clientData/>
  </xdr:twoCellAnchor>
  <xdr:twoCellAnchor>
    <xdr:from>
      <xdr:col>22</xdr:col>
      <xdr:colOff>87630</xdr:colOff>
      <xdr:row>214</xdr:row>
      <xdr:rowOff>10795</xdr:rowOff>
    </xdr:from>
    <xdr:to>
      <xdr:col>23</xdr:col>
      <xdr:colOff>309245</xdr:colOff>
      <xdr:row>219</xdr:row>
      <xdr:rowOff>57150</xdr:rowOff>
    </xdr:to>
    <xdr:sp>
      <xdr:nvSpPr>
        <xdr:cNvPr id="96" name="矩形 95"/>
        <xdr:cNvSpPr/>
      </xdr:nvSpPr>
      <xdr:spPr>
        <a:xfrm>
          <a:off x="15451455" y="37034470"/>
          <a:ext cx="907415" cy="903605"/>
        </a:xfrm>
        <a:prstGeom prst="rect">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19</xdr:col>
      <xdr:colOff>434975</xdr:colOff>
      <xdr:row>202</xdr:row>
      <xdr:rowOff>143510</xdr:rowOff>
    </xdr:from>
    <xdr:to>
      <xdr:col>20</xdr:col>
      <xdr:colOff>656590</xdr:colOff>
      <xdr:row>208</xdr:row>
      <xdr:rowOff>18415</xdr:rowOff>
    </xdr:to>
    <xdr:sp>
      <xdr:nvSpPr>
        <xdr:cNvPr id="97" name="矩形 96"/>
        <xdr:cNvSpPr/>
      </xdr:nvSpPr>
      <xdr:spPr>
        <a:xfrm>
          <a:off x="13741400" y="35109785"/>
          <a:ext cx="907415" cy="903605"/>
        </a:xfrm>
        <a:prstGeom prst="rect">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22</xdr:col>
      <xdr:colOff>85090</xdr:colOff>
      <xdr:row>202</xdr:row>
      <xdr:rowOff>143510</xdr:rowOff>
    </xdr:from>
    <xdr:to>
      <xdr:col>23</xdr:col>
      <xdr:colOff>306705</xdr:colOff>
      <xdr:row>208</xdr:row>
      <xdr:rowOff>18415</xdr:rowOff>
    </xdr:to>
    <xdr:sp>
      <xdr:nvSpPr>
        <xdr:cNvPr id="98" name="矩形 97"/>
        <xdr:cNvSpPr/>
      </xdr:nvSpPr>
      <xdr:spPr>
        <a:xfrm>
          <a:off x="15448915" y="35109785"/>
          <a:ext cx="907415" cy="903605"/>
        </a:xfrm>
        <a:prstGeom prst="rect">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18</xdr:col>
      <xdr:colOff>483870</xdr:colOff>
      <xdr:row>196</xdr:row>
      <xdr:rowOff>109855</xdr:rowOff>
    </xdr:from>
    <xdr:to>
      <xdr:col>20</xdr:col>
      <xdr:colOff>19685</xdr:colOff>
      <xdr:row>201</xdr:row>
      <xdr:rowOff>156210</xdr:rowOff>
    </xdr:to>
    <xdr:sp>
      <xdr:nvSpPr>
        <xdr:cNvPr id="99" name="矩形 98"/>
        <xdr:cNvSpPr/>
      </xdr:nvSpPr>
      <xdr:spPr>
        <a:xfrm>
          <a:off x="13104495" y="34047430"/>
          <a:ext cx="907415" cy="903605"/>
        </a:xfrm>
        <a:prstGeom prst="rect">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22</xdr:col>
      <xdr:colOff>674370</xdr:colOff>
      <xdr:row>196</xdr:row>
      <xdr:rowOff>109220</xdr:rowOff>
    </xdr:from>
    <xdr:to>
      <xdr:col>24</xdr:col>
      <xdr:colOff>210185</xdr:colOff>
      <xdr:row>201</xdr:row>
      <xdr:rowOff>155575</xdr:rowOff>
    </xdr:to>
    <xdr:sp>
      <xdr:nvSpPr>
        <xdr:cNvPr id="100" name="矩形 99"/>
        <xdr:cNvSpPr/>
      </xdr:nvSpPr>
      <xdr:spPr>
        <a:xfrm>
          <a:off x="16038195" y="34046795"/>
          <a:ext cx="907415" cy="903605"/>
        </a:xfrm>
        <a:prstGeom prst="rect">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18</xdr:col>
      <xdr:colOff>459105</xdr:colOff>
      <xdr:row>220</xdr:row>
      <xdr:rowOff>67945</xdr:rowOff>
    </xdr:from>
    <xdr:to>
      <xdr:col>19</xdr:col>
      <xdr:colOff>680720</xdr:colOff>
      <xdr:row>225</xdr:row>
      <xdr:rowOff>114300</xdr:rowOff>
    </xdr:to>
    <xdr:sp>
      <xdr:nvSpPr>
        <xdr:cNvPr id="101" name="矩形 100"/>
        <xdr:cNvSpPr/>
      </xdr:nvSpPr>
      <xdr:spPr>
        <a:xfrm>
          <a:off x="13079730" y="38120320"/>
          <a:ext cx="907415" cy="903605"/>
        </a:xfrm>
        <a:prstGeom prst="rect">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22</xdr:col>
      <xdr:colOff>600075</xdr:colOff>
      <xdr:row>220</xdr:row>
      <xdr:rowOff>67310</xdr:rowOff>
    </xdr:from>
    <xdr:to>
      <xdr:col>24</xdr:col>
      <xdr:colOff>135890</xdr:colOff>
      <xdr:row>225</xdr:row>
      <xdr:rowOff>113665</xdr:rowOff>
    </xdr:to>
    <xdr:sp>
      <xdr:nvSpPr>
        <xdr:cNvPr id="102" name="矩形 101"/>
        <xdr:cNvSpPr/>
      </xdr:nvSpPr>
      <xdr:spPr>
        <a:xfrm>
          <a:off x="15963900" y="38119685"/>
          <a:ext cx="907415" cy="903605"/>
        </a:xfrm>
        <a:prstGeom prst="rect">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editAs="oneCell">
    <xdr:from>
      <xdr:col>20</xdr:col>
      <xdr:colOff>652780</xdr:colOff>
      <xdr:row>208</xdr:row>
      <xdr:rowOff>116205</xdr:rowOff>
    </xdr:from>
    <xdr:to>
      <xdr:col>22</xdr:col>
      <xdr:colOff>62230</xdr:colOff>
      <xdr:row>213</xdr:row>
      <xdr:rowOff>87630</xdr:rowOff>
    </xdr:to>
    <xdr:pic>
      <xdr:nvPicPr>
        <xdr:cNvPr id="103" name="图片 102"/>
        <xdr:cNvPicPr>
          <a:picLocks noChangeAspect="1"/>
        </xdr:cNvPicPr>
      </xdr:nvPicPr>
      <xdr:blipFill>
        <a:blip r:embed="rId27"/>
        <a:stretch>
          <a:fillRect/>
        </a:stretch>
      </xdr:blipFill>
      <xdr:spPr>
        <a:xfrm>
          <a:off x="14645005" y="36111180"/>
          <a:ext cx="781050" cy="828675"/>
        </a:xfrm>
        <a:prstGeom prst="rect">
          <a:avLst/>
        </a:prstGeom>
        <a:noFill/>
        <a:ln w="9525">
          <a:noFill/>
        </a:ln>
      </xdr:spPr>
    </xdr:pic>
    <xdr:clientData/>
  </xdr:twoCellAnchor>
  <xdr:twoCellAnchor editAs="oneCell">
    <xdr:from>
      <xdr:col>19</xdr:col>
      <xdr:colOff>609600</xdr:colOff>
      <xdr:row>214</xdr:row>
      <xdr:rowOff>140335</xdr:rowOff>
    </xdr:from>
    <xdr:to>
      <xdr:col>20</xdr:col>
      <xdr:colOff>508000</xdr:colOff>
      <xdr:row>218</xdr:row>
      <xdr:rowOff>71755</xdr:rowOff>
    </xdr:to>
    <xdr:pic>
      <xdr:nvPicPr>
        <xdr:cNvPr id="104" name="图片 103"/>
        <xdr:cNvPicPr>
          <a:picLocks noChangeAspect="1"/>
        </xdr:cNvPicPr>
      </xdr:nvPicPr>
      <xdr:blipFill>
        <a:blip r:embed="rId27"/>
        <a:stretch>
          <a:fillRect/>
        </a:stretch>
      </xdr:blipFill>
      <xdr:spPr>
        <a:xfrm>
          <a:off x="13916025" y="37164010"/>
          <a:ext cx="584200" cy="617220"/>
        </a:xfrm>
        <a:prstGeom prst="rect">
          <a:avLst/>
        </a:prstGeom>
        <a:noFill/>
        <a:ln w="9525">
          <a:noFill/>
        </a:ln>
      </xdr:spPr>
    </xdr:pic>
    <xdr:clientData/>
  </xdr:twoCellAnchor>
  <xdr:twoCellAnchor editAs="oneCell">
    <xdr:from>
      <xdr:col>22</xdr:col>
      <xdr:colOff>245110</xdr:colOff>
      <xdr:row>214</xdr:row>
      <xdr:rowOff>140335</xdr:rowOff>
    </xdr:from>
    <xdr:to>
      <xdr:col>23</xdr:col>
      <xdr:colOff>143510</xdr:colOff>
      <xdr:row>218</xdr:row>
      <xdr:rowOff>71755</xdr:rowOff>
    </xdr:to>
    <xdr:pic>
      <xdr:nvPicPr>
        <xdr:cNvPr id="105" name="图片 104"/>
        <xdr:cNvPicPr>
          <a:picLocks noChangeAspect="1"/>
        </xdr:cNvPicPr>
      </xdr:nvPicPr>
      <xdr:blipFill>
        <a:blip r:embed="rId27"/>
        <a:stretch>
          <a:fillRect/>
        </a:stretch>
      </xdr:blipFill>
      <xdr:spPr>
        <a:xfrm>
          <a:off x="15608935" y="37164010"/>
          <a:ext cx="584200" cy="617220"/>
        </a:xfrm>
        <a:prstGeom prst="rect">
          <a:avLst/>
        </a:prstGeom>
        <a:noFill/>
        <a:ln w="9525">
          <a:noFill/>
        </a:ln>
      </xdr:spPr>
    </xdr:pic>
    <xdr:clientData/>
  </xdr:twoCellAnchor>
  <xdr:twoCellAnchor editAs="oneCell">
    <xdr:from>
      <xdr:col>19</xdr:col>
      <xdr:colOff>608965</xdr:colOff>
      <xdr:row>203</xdr:row>
      <xdr:rowOff>132080</xdr:rowOff>
    </xdr:from>
    <xdr:to>
      <xdr:col>20</xdr:col>
      <xdr:colOff>507365</xdr:colOff>
      <xdr:row>207</xdr:row>
      <xdr:rowOff>63500</xdr:rowOff>
    </xdr:to>
    <xdr:pic>
      <xdr:nvPicPr>
        <xdr:cNvPr id="106" name="图片 105"/>
        <xdr:cNvPicPr>
          <a:picLocks noChangeAspect="1"/>
        </xdr:cNvPicPr>
      </xdr:nvPicPr>
      <xdr:blipFill>
        <a:blip r:embed="rId27"/>
        <a:stretch>
          <a:fillRect/>
        </a:stretch>
      </xdr:blipFill>
      <xdr:spPr>
        <a:xfrm>
          <a:off x="13915390" y="35269805"/>
          <a:ext cx="584200" cy="617220"/>
        </a:xfrm>
        <a:prstGeom prst="rect">
          <a:avLst/>
        </a:prstGeom>
        <a:noFill/>
        <a:ln w="9525">
          <a:noFill/>
        </a:ln>
      </xdr:spPr>
    </xdr:pic>
    <xdr:clientData/>
  </xdr:twoCellAnchor>
  <xdr:twoCellAnchor editAs="oneCell">
    <xdr:from>
      <xdr:col>22</xdr:col>
      <xdr:colOff>294005</xdr:colOff>
      <xdr:row>203</xdr:row>
      <xdr:rowOff>132080</xdr:rowOff>
    </xdr:from>
    <xdr:to>
      <xdr:col>23</xdr:col>
      <xdr:colOff>192405</xdr:colOff>
      <xdr:row>207</xdr:row>
      <xdr:rowOff>63500</xdr:rowOff>
    </xdr:to>
    <xdr:pic>
      <xdr:nvPicPr>
        <xdr:cNvPr id="107" name="图片 106"/>
        <xdr:cNvPicPr>
          <a:picLocks noChangeAspect="1"/>
        </xdr:cNvPicPr>
      </xdr:nvPicPr>
      <xdr:blipFill>
        <a:blip r:embed="rId27"/>
        <a:stretch>
          <a:fillRect/>
        </a:stretch>
      </xdr:blipFill>
      <xdr:spPr>
        <a:xfrm>
          <a:off x="15657830" y="35269805"/>
          <a:ext cx="584200" cy="617220"/>
        </a:xfrm>
        <a:prstGeom prst="rect">
          <a:avLst/>
        </a:prstGeom>
        <a:noFill/>
        <a:ln w="9525">
          <a:noFill/>
        </a:ln>
      </xdr:spPr>
    </xdr:pic>
    <xdr:clientData/>
  </xdr:twoCellAnchor>
  <xdr:twoCellAnchor>
    <xdr:from>
      <xdr:col>17</xdr:col>
      <xdr:colOff>624840</xdr:colOff>
      <xdr:row>227</xdr:row>
      <xdr:rowOff>117475</xdr:rowOff>
    </xdr:from>
    <xdr:to>
      <xdr:col>25</xdr:col>
      <xdr:colOff>193675</xdr:colOff>
      <xdr:row>239</xdr:row>
      <xdr:rowOff>62865</xdr:rowOff>
    </xdr:to>
    <xdr:sp>
      <xdr:nvSpPr>
        <xdr:cNvPr id="108" name="矩形 107"/>
        <xdr:cNvSpPr/>
      </xdr:nvSpPr>
      <xdr:spPr>
        <a:xfrm>
          <a:off x="12559665" y="39370000"/>
          <a:ext cx="5055235" cy="2002790"/>
        </a:xfrm>
        <a:prstGeom prst="rect">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18</xdr:col>
      <xdr:colOff>523240</xdr:colOff>
      <xdr:row>229</xdr:row>
      <xdr:rowOff>59055</xdr:rowOff>
    </xdr:from>
    <xdr:to>
      <xdr:col>20</xdr:col>
      <xdr:colOff>59055</xdr:colOff>
      <xdr:row>234</xdr:row>
      <xdr:rowOff>105410</xdr:rowOff>
    </xdr:to>
    <xdr:sp>
      <xdr:nvSpPr>
        <xdr:cNvPr id="109" name="矩形 108"/>
        <xdr:cNvSpPr/>
      </xdr:nvSpPr>
      <xdr:spPr>
        <a:xfrm>
          <a:off x="13143865" y="39654480"/>
          <a:ext cx="907415" cy="903605"/>
        </a:xfrm>
        <a:prstGeom prst="rect">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20</xdr:col>
      <xdr:colOff>490855</xdr:colOff>
      <xdr:row>229</xdr:row>
      <xdr:rowOff>59055</xdr:rowOff>
    </xdr:from>
    <xdr:to>
      <xdr:col>22</xdr:col>
      <xdr:colOff>26670</xdr:colOff>
      <xdr:row>234</xdr:row>
      <xdr:rowOff>105410</xdr:rowOff>
    </xdr:to>
    <xdr:sp>
      <xdr:nvSpPr>
        <xdr:cNvPr id="112" name="矩形 111"/>
        <xdr:cNvSpPr/>
      </xdr:nvSpPr>
      <xdr:spPr>
        <a:xfrm>
          <a:off x="14483080" y="39654480"/>
          <a:ext cx="907415" cy="903605"/>
        </a:xfrm>
        <a:prstGeom prst="rect">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22</xdr:col>
      <xdr:colOff>556895</xdr:colOff>
      <xdr:row>229</xdr:row>
      <xdr:rowOff>59055</xdr:rowOff>
    </xdr:from>
    <xdr:to>
      <xdr:col>24</xdr:col>
      <xdr:colOff>92710</xdr:colOff>
      <xdr:row>234</xdr:row>
      <xdr:rowOff>105410</xdr:rowOff>
    </xdr:to>
    <xdr:sp>
      <xdr:nvSpPr>
        <xdr:cNvPr id="113" name="矩形 112"/>
        <xdr:cNvSpPr/>
      </xdr:nvSpPr>
      <xdr:spPr>
        <a:xfrm>
          <a:off x="15920720" y="39654480"/>
          <a:ext cx="907415" cy="903605"/>
        </a:xfrm>
        <a:prstGeom prst="rect">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21</xdr:col>
      <xdr:colOff>41275</xdr:colOff>
      <xdr:row>226</xdr:row>
      <xdr:rowOff>125095</xdr:rowOff>
    </xdr:from>
    <xdr:to>
      <xdr:col>22</xdr:col>
      <xdr:colOff>262255</xdr:colOff>
      <xdr:row>228</xdr:row>
      <xdr:rowOff>114935</xdr:rowOff>
    </xdr:to>
    <xdr:sp>
      <xdr:nvSpPr>
        <xdr:cNvPr id="115" name="矩形 114"/>
        <xdr:cNvSpPr/>
      </xdr:nvSpPr>
      <xdr:spPr>
        <a:xfrm>
          <a:off x="14719300" y="39206170"/>
          <a:ext cx="906780" cy="332740"/>
        </a:xfrm>
        <a:prstGeom prst="rect">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zh-CN" altLang="en-US" sz="1100"/>
            <a:t>金币：</a:t>
          </a:r>
          <a:r>
            <a:rPr lang="en-US" altLang="zh-CN" sz="1100"/>
            <a:t>999</a:t>
          </a:r>
          <a:endParaRPr lang="en-US" altLang="zh-CN" sz="1100"/>
        </a:p>
      </xdr:txBody>
    </xdr:sp>
    <xdr:clientData/>
  </xdr:twoCellAnchor>
  <xdr:twoCellAnchor editAs="oneCell">
    <xdr:from>
      <xdr:col>17</xdr:col>
      <xdr:colOff>609600</xdr:colOff>
      <xdr:row>226</xdr:row>
      <xdr:rowOff>55245</xdr:rowOff>
    </xdr:from>
    <xdr:to>
      <xdr:col>19</xdr:col>
      <xdr:colOff>132715</xdr:colOff>
      <xdr:row>228</xdr:row>
      <xdr:rowOff>111760</xdr:rowOff>
    </xdr:to>
    <xdr:pic>
      <xdr:nvPicPr>
        <xdr:cNvPr id="119" name="图片 118"/>
        <xdr:cNvPicPr>
          <a:picLocks noChangeAspect="1"/>
        </xdr:cNvPicPr>
      </xdr:nvPicPr>
      <xdr:blipFill>
        <a:blip r:embed="rId30"/>
        <a:stretch>
          <a:fillRect/>
        </a:stretch>
      </xdr:blipFill>
      <xdr:spPr>
        <a:xfrm>
          <a:off x="12544425" y="39136320"/>
          <a:ext cx="894715" cy="399415"/>
        </a:xfrm>
        <a:prstGeom prst="rect">
          <a:avLst/>
        </a:prstGeom>
        <a:noFill/>
        <a:ln w="9525">
          <a:noFill/>
        </a:ln>
      </xdr:spPr>
    </xdr:pic>
    <xdr:clientData/>
  </xdr:twoCellAnchor>
  <xdr:twoCellAnchor editAs="oneCell">
    <xdr:from>
      <xdr:col>18</xdr:col>
      <xdr:colOff>576580</xdr:colOff>
      <xdr:row>235</xdr:row>
      <xdr:rowOff>12700</xdr:rowOff>
    </xdr:from>
    <xdr:to>
      <xdr:col>23</xdr:col>
      <xdr:colOff>626745</xdr:colOff>
      <xdr:row>239</xdr:row>
      <xdr:rowOff>26670</xdr:rowOff>
    </xdr:to>
    <xdr:pic>
      <xdr:nvPicPr>
        <xdr:cNvPr id="120" name="图片 119"/>
        <xdr:cNvPicPr>
          <a:picLocks noChangeAspect="1"/>
        </xdr:cNvPicPr>
      </xdr:nvPicPr>
      <xdr:blipFill>
        <a:blip r:embed="rId31"/>
        <a:stretch>
          <a:fillRect/>
        </a:stretch>
      </xdr:blipFill>
      <xdr:spPr>
        <a:xfrm>
          <a:off x="13197205" y="40636825"/>
          <a:ext cx="3479165" cy="699770"/>
        </a:xfrm>
        <a:prstGeom prst="rect">
          <a:avLst/>
        </a:prstGeom>
        <a:noFill/>
        <a:ln w="9525">
          <a:noFill/>
        </a:ln>
      </xdr:spPr>
    </xdr:pic>
    <xdr:clientData/>
  </xdr:twoCellAnchor>
  <xdr:twoCellAnchor editAs="oneCell">
    <xdr:from>
      <xdr:col>24</xdr:col>
      <xdr:colOff>368300</xdr:colOff>
      <xdr:row>228</xdr:row>
      <xdr:rowOff>0</xdr:rowOff>
    </xdr:from>
    <xdr:to>
      <xdr:col>25</xdr:col>
      <xdr:colOff>167640</xdr:colOff>
      <xdr:row>230</xdr:row>
      <xdr:rowOff>114935</xdr:rowOff>
    </xdr:to>
    <xdr:pic>
      <xdr:nvPicPr>
        <xdr:cNvPr id="121" name="图片 120"/>
        <xdr:cNvPicPr>
          <a:picLocks noChangeAspect="1"/>
        </xdr:cNvPicPr>
      </xdr:nvPicPr>
      <xdr:blipFill>
        <a:blip r:embed="rId32"/>
        <a:stretch>
          <a:fillRect/>
        </a:stretch>
      </xdr:blipFill>
      <xdr:spPr>
        <a:xfrm>
          <a:off x="17103725" y="39423975"/>
          <a:ext cx="485140" cy="457835"/>
        </a:xfrm>
        <a:prstGeom prst="rect">
          <a:avLst/>
        </a:prstGeom>
        <a:noFill/>
        <a:ln w="9525">
          <a:noFill/>
        </a:ln>
      </xdr:spPr>
    </xdr:pic>
    <xdr:clientData/>
  </xdr:twoCellAnchor>
  <xdr:twoCellAnchor editAs="oneCell">
    <xdr:from>
      <xdr:col>13</xdr:col>
      <xdr:colOff>66675</xdr:colOff>
      <xdr:row>209</xdr:row>
      <xdr:rowOff>95250</xdr:rowOff>
    </xdr:from>
    <xdr:to>
      <xdr:col>13</xdr:col>
      <xdr:colOff>285750</xdr:colOff>
      <xdr:row>210</xdr:row>
      <xdr:rowOff>123825</xdr:rowOff>
    </xdr:to>
    <xdr:pic>
      <xdr:nvPicPr>
        <xdr:cNvPr id="123" name="图片 122"/>
        <xdr:cNvPicPr>
          <a:picLocks noChangeAspect="1"/>
        </xdr:cNvPicPr>
      </xdr:nvPicPr>
      <xdr:blipFill>
        <a:blip r:embed="rId33"/>
        <a:stretch>
          <a:fillRect/>
        </a:stretch>
      </xdr:blipFill>
      <xdr:spPr>
        <a:xfrm>
          <a:off x="9258300" y="36261675"/>
          <a:ext cx="219075" cy="200025"/>
        </a:xfrm>
        <a:prstGeom prst="rect">
          <a:avLst/>
        </a:prstGeom>
        <a:noFill/>
        <a:ln w="9525">
          <a:noFill/>
        </a:ln>
      </xdr:spPr>
    </xdr:pic>
    <xdr:clientData/>
  </xdr:twoCellAnchor>
  <xdr:twoCellAnchor editAs="oneCell">
    <xdr:from>
      <xdr:col>11</xdr:col>
      <xdr:colOff>666750</xdr:colOff>
      <xdr:row>213</xdr:row>
      <xdr:rowOff>9525</xdr:rowOff>
    </xdr:from>
    <xdr:to>
      <xdr:col>12</xdr:col>
      <xdr:colOff>200025</xdr:colOff>
      <xdr:row>214</xdr:row>
      <xdr:rowOff>38100</xdr:rowOff>
    </xdr:to>
    <xdr:pic>
      <xdr:nvPicPr>
        <xdr:cNvPr id="124" name="图片 123"/>
        <xdr:cNvPicPr>
          <a:picLocks noChangeAspect="1"/>
        </xdr:cNvPicPr>
      </xdr:nvPicPr>
      <xdr:blipFill>
        <a:blip r:embed="rId33"/>
        <a:stretch>
          <a:fillRect/>
        </a:stretch>
      </xdr:blipFill>
      <xdr:spPr>
        <a:xfrm>
          <a:off x="8210550" y="36861750"/>
          <a:ext cx="219075" cy="200025"/>
        </a:xfrm>
        <a:prstGeom prst="rect">
          <a:avLst/>
        </a:prstGeom>
        <a:noFill/>
        <a:ln w="9525">
          <a:noFill/>
        </a:ln>
      </xdr:spPr>
    </xdr:pic>
    <xdr:clientData/>
  </xdr:twoCellAnchor>
  <xdr:twoCellAnchor editAs="oneCell">
    <xdr:from>
      <xdr:col>11</xdr:col>
      <xdr:colOff>514350</xdr:colOff>
      <xdr:row>207</xdr:row>
      <xdr:rowOff>76200</xdr:rowOff>
    </xdr:from>
    <xdr:to>
      <xdr:col>12</xdr:col>
      <xdr:colOff>47625</xdr:colOff>
      <xdr:row>208</xdr:row>
      <xdr:rowOff>104775</xdr:rowOff>
    </xdr:to>
    <xdr:pic>
      <xdr:nvPicPr>
        <xdr:cNvPr id="125" name="图片 124"/>
        <xdr:cNvPicPr>
          <a:picLocks noChangeAspect="1"/>
        </xdr:cNvPicPr>
      </xdr:nvPicPr>
      <xdr:blipFill>
        <a:blip r:embed="rId33"/>
        <a:stretch>
          <a:fillRect/>
        </a:stretch>
      </xdr:blipFill>
      <xdr:spPr>
        <a:xfrm>
          <a:off x="8058150" y="35899725"/>
          <a:ext cx="219075" cy="200025"/>
        </a:xfrm>
        <a:prstGeom prst="rect">
          <a:avLst/>
        </a:prstGeom>
        <a:noFill/>
        <a:ln w="9525">
          <a:noFill/>
        </a:ln>
      </xdr:spPr>
    </xdr:pic>
    <xdr:clientData/>
  </xdr:twoCellAnchor>
  <xdr:twoCellAnchor editAs="oneCell">
    <xdr:from>
      <xdr:col>15</xdr:col>
      <xdr:colOff>600075</xdr:colOff>
      <xdr:row>207</xdr:row>
      <xdr:rowOff>19050</xdr:rowOff>
    </xdr:from>
    <xdr:to>
      <xdr:col>16</xdr:col>
      <xdr:colOff>133350</xdr:colOff>
      <xdr:row>208</xdr:row>
      <xdr:rowOff>47625</xdr:rowOff>
    </xdr:to>
    <xdr:pic>
      <xdr:nvPicPr>
        <xdr:cNvPr id="126" name="图片 125"/>
        <xdr:cNvPicPr>
          <a:picLocks noChangeAspect="1"/>
        </xdr:cNvPicPr>
      </xdr:nvPicPr>
      <xdr:blipFill>
        <a:blip r:embed="rId33"/>
        <a:stretch>
          <a:fillRect/>
        </a:stretch>
      </xdr:blipFill>
      <xdr:spPr>
        <a:xfrm>
          <a:off x="11163300" y="35842575"/>
          <a:ext cx="219075" cy="200025"/>
        </a:xfrm>
        <a:prstGeom prst="rect">
          <a:avLst/>
        </a:prstGeom>
        <a:noFill/>
        <a:ln w="9525">
          <a:noFill/>
        </a:ln>
      </xdr:spPr>
    </xdr:pic>
    <xdr:clientData/>
  </xdr:twoCellAnchor>
  <xdr:twoCellAnchor editAs="oneCell">
    <xdr:from>
      <xdr:col>14</xdr:col>
      <xdr:colOff>590550</xdr:colOff>
      <xdr:row>210</xdr:row>
      <xdr:rowOff>19050</xdr:rowOff>
    </xdr:from>
    <xdr:to>
      <xdr:col>15</xdr:col>
      <xdr:colOff>123825</xdr:colOff>
      <xdr:row>211</xdr:row>
      <xdr:rowOff>47625</xdr:rowOff>
    </xdr:to>
    <xdr:pic>
      <xdr:nvPicPr>
        <xdr:cNvPr id="127" name="图片 126"/>
        <xdr:cNvPicPr>
          <a:picLocks noChangeAspect="1"/>
        </xdr:cNvPicPr>
      </xdr:nvPicPr>
      <xdr:blipFill>
        <a:blip r:embed="rId33"/>
        <a:stretch>
          <a:fillRect/>
        </a:stretch>
      </xdr:blipFill>
      <xdr:spPr>
        <a:xfrm>
          <a:off x="10467975" y="36356925"/>
          <a:ext cx="219075" cy="200025"/>
        </a:xfrm>
        <a:prstGeom prst="rect">
          <a:avLst/>
        </a:prstGeom>
        <a:noFill/>
        <a:ln w="9525">
          <a:noFill/>
        </a:ln>
      </xdr:spPr>
    </xdr:pic>
    <xdr:clientData/>
  </xdr:twoCellAnchor>
  <xdr:twoCellAnchor editAs="oneCell">
    <xdr:from>
      <xdr:col>13</xdr:col>
      <xdr:colOff>542925</xdr:colOff>
      <xdr:row>203</xdr:row>
      <xdr:rowOff>142875</xdr:rowOff>
    </xdr:from>
    <xdr:to>
      <xdr:col>14</xdr:col>
      <xdr:colOff>76200</xdr:colOff>
      <xdr:row>205</xdr:row>
      <xdr:rowOff>0</xdr:rowOff>
    </xdr:to>
    <xdr:pic>
      <xdr:nvPicPr>
        <xdr:cNvPr id="128" name="图片 127"/>
        <xdr:cNvPicPr>
          <a:picLocks noChangeAspect="1"/>
        </xdr:cNvPicPr>
      </xdr:nvPicPr>
      <xdr:blipFill>
        <a:blip r:embed="rId33"/>
        <a:stretch>
          <a:fillRect/>
        </a:stretch>
      </xdr:blipFill>
      <xdr:spPr>
        <a:xfrm>
          <a:off x="9734550" y="35280600"/>
          <a:ext cx="219075" cy="200025"/>
        </a:xfrm>
        <a:prstGeom prst="rect">
          <a:avLst/>
        </a:prstGeom>
        <a:noFill/>
        <a:ln w="9525">
          <a:noFill/>
        </a:ln>
      </xdr:spPr>
    </xdr:pic>
    <xdr:clientData/>
  </xdr:twoCellAnchor>
  <xdr:twoCellAnchor editAs="oneCell">
    <xdr:from>
      <xdr:col>14</xdr:col>
      <xdr:colOff>219075</xdr:colOff>
      <xdr:row>215</xdr:row>
      <xdr:rowOff>19050</xdr:rowOff>
    </xdr:from>
    <xdr:to>
      <xdr:col>14</xdr:col>
      <xdr:colOff>438150</xdr:colOff>
      <xdr:row>216</xdr:row>
      <xdr:rowOff>47625</xdr:rowOff>
    </xdr:to>
    <xdr:pic>
      <xdr:nvPicPr>
        <xdr:cNvPr id="129" name="图片 128"/>
        <xdr:cNvPicPr>
          <a:picLocks noChangeAspect="1"/>
        </xdr:cNvPicPr>
      </xdr:nvPicPr>
      <xdr:blipFill>
        <a:blip r:embed="rId33"/>
        <a:stretch>
          <a:fillRect/>
        </a:stretch>
      </xdr:blipFill>
      <xdr:spPr>
        <a:xfrm>
          <a:off x="10096500" y="37214175"/>
          <a:ext cx="219075" cy="200025"/>
        </a:xfrm>
        <a:prstGeom prst="rect">
          <a:avLst/>
        </a:prstGeom>
        <a:noFill/>
        <a:ln w="9525">
          <a:noFill/>
        </a:ln>
      </xdr:spPr>
    </xdr:pic>
    <xdr:clientData/>
  </xdr:twoCellAnchor>
  <xdr:twoCellAnchor>
    <xdr:from>
      <xdr:col>32</xdr:col>
      <xdr:colOff>26670</xdr:colOff>
      <xdr:row>224</xdr:row>
      <xdr:rowOff>83820</xdr:rowOff>
    </xdr:from>
    <xdr:to>
      <xdr:col>33</xdr:col>
      <xdr:colOff>255270</xdr:colOff>
      <xdr:row>225</xdr:row>
      <xdr:rowOff>102870</xdr:rowOff>
    </xdr:to>
    <xdr:sp>
      <xdr:nvSpPr>
        <xdr:cNvPr id="130" name="矩形 129"/>
        <xdr:cNvSpPr/>
      </xdr:nvSpPr>
      <xdr:spPr>
        <a:xfrm>
          <a:off x="22524720" y="38821995"/>
          <a:ext cx="914400" cy="190500"/>
        </a:xfrm>
        <a:prstGeom prst="rect">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endParaRPr lang="zh-CN" altLang="en-US" sz="1100"/>
        </a:p>
      </xdr:txBody>
    </xdr:sp>
    <xdr:clientData/>
  </xdr:twoCellAnchor>
  <xdr:twoCellAnchor>
    <xdr:from>
      <xdr:col>12</xdr:col>
      <xdr:colOff>861060</xdr:colOff>
      <xdr:row>219</xdr:row>
      <xdr:rowOff>111125</xdr:rowOff>
    </xdr:from>
    <xdr:to>
      <xdr:col>14</xdr:col>
      <xdr:colOff>127635</xdr:colOff>
      <xdr:row>220</xdr:row>
      <xdr:rowOff>130175</xdr:rowOff>
    </xdr:to>
    <xdr:sp>
      <xdr:nvSpPr>
        <xdr:cNvPr id="131" name="矩形 130"/>
        <xdr:cNvSpPr/>
      </xdr:nvSpPr>
      <xdr:spPr>
        <a:xfrm>
          <a:off x="9090660" y="37992050"/>
          <a:ext cx="914400" cy="190500"/>
        </a:xfrm>
        <a:prstGeom prst="rect">
          <a:avLst/>
        </a:prstGeom>
        <a:solidFill>
          <a:sysClr val="window" lastClr="FFFFFF"/>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11</xdr:col>
      <xdr:colOff>24130</xdr:colOff>
      <xdr:row>214</xdr:row>
      <xdr:rowOff>69215</xdr:rowOff>
    </xdr:from>
    <xdr:to>
      <xdr:col>12</xdr:col>
      <xdr:colOff>252730</xdr:colOff>
      <xdr:row>215</xdr:row>
      <xdr:rowOff>88265</xdr:rowOff>
    </xdr:to>
    <xdr:sp>
      <xdr:nvSpPr>
        <xdr:cNvPr id="132" name="矩形 131"/>
        <xdr:cNvSpPr/>
      </xdr:nvSpPr>
      <xdr:spPr>
        <a:xfrm>
          <a:off x="7567930" y="37092890"/>
          <a:ext cx="914400" cy="190500"/>
        </a:xfrm>
        <a:prstGeom prst="rect">
          <a:avLst/>
        </a:prstGeom>
        <a:solidFill>
          <a:sysClr val="window" lastClr="FFFFFF"/>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14</xdr:col>
      <xdr:colOff>654050</xdr:colOff>
      <xdr:row>214</xdr:row>
      <xdr:rowOff>60960</xdr:rowOff>
    </xdr:from>
    <xdr:to>
      <xdr:col>16</xdr:col>
      <xdr:colOff>196850</xdr:colOff>
      <xdr:row>215</xdr:row>
      <xdr:rowOff>80010</xdr:rowOff>
    </xdr:to>
    <xdr:sp>
      <xdr:nvSpPr>
        <xdr:cNvPr id="133" name="矩形 132"/>
        <xdr:cNvSpPr/>
      </xdr:nvSpPr>
      <xdr:spPr>
        <a:xfrm>
          <a:off x="10531475" y="37084635"/>
          <a:ext cx="914400" cy="190500"/>
        </a:xfrm>
        <a:prstGeom prst="rect">
          <a:avLst/>
        </a:prstGeom>
        <a:solidFill>
          <a:sysClr val="window" lastClr="FFFFFF"/>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12</xdr:col>
      <xdr:colOff>661035</xdr:colOff>
      <xdr:row>203</xdr:row>
      <xdr:rowOff>167640</xdr:rowOff>
    </xdr:from>
    <xdr:to>
      <xdr:col>13</xdr:col>
      <xdr:colOff>332105</xdr:colOff>
      <xdr:row>205</xdr:row>
      <xdr:rowOff>15240</xdr:rowOff>
    </xdr:to>
    <xdr:sp>
      <xdr:nvSpPr>
        <xdr:cNvPr id="134" name="矩形 133"/>
        <xdr:cNvSpPr/>
      </xdr:nvSpPr>
      <xdr:spPr>
        <a:xfrm>
          <a:off x="8890635" y="35305365"/>
          <a:ext cx="633095" cy="190500"/>
        </a:xfrm>
        <a:prstGeom prst="rect">
          <a:avLst/>
        </a:prstGeom>
        <a:solidFill>
          <a:sysClr val="window" lastClr="FFFFFF"/>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14</xdr:col>
      <xdr:colOff>321310</xdr:colOff>
      <xdr:row>202</xdr:row>
      <xdr:rowOff>10795</xdr:rowOff>
    </xdr:from>
    <xdr:to>
      <xdr:col>15</xdr:col>
      <xdr:colOff>268605</xdr:colOff>
      <xdr:row>203</xdr:row>
      <xdr:rowOff>29845</xdr:rowOff>
    </xdr:to>
    <xdr:sp>
      <xdr:nvSpPr>
        <xdr:cNvPr id="135" name="矩形 134"/>
        <xdr:cNvSpPr/>
      </xdr:nvSpPr>
      <xdr:spPr>
        <a:xfrm>
          <a:off x="10198735" y="34977070"/>
          <a:ext cx="633095" cy="190500"/>
        </a:xfrm>
        <a:prstGeom prst="rect">
          <a:avLst/>
        </a:prstGeom>
        <a:solidFill>
          <a:sysClr val="window" lastClr="FFFFFF"/>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17</xdr:col>
      <xdr:colOff>828675</xdr:colOff>
      <xdr:row>0</xdr:row>
      <xdr:rowOff>635</xdr:rowOff>
    </xdr:from>
    <xdr:to>
      <xdr:col>22</xdr:col>
      <xdr:colOff>590550</xdr:colOff>
      <xdr:row>12</xdr:row>
      <xdr:rowOff>29210</xdr:rowOff>
    </xdr:to>
    <xdr:pic>
      <xdr:nvPicPr>
        <xdr:cNvPr id="5" name="图片 4"/>
        <xdr:cNvPicPr>
          <a:picLocks noChangeAspect="1"/>
        </xdr:cNvPicPr>
      </xdr:nvPicPr>
      <xdr:blipFill>
        <a:blip r:embed="rId1"/>
        <a:stretch>
          <a:fillRect/>
        </a:stretch>
      </xdr:blipFill>
      <xdr:spPr>
        <a:xfrm>
          <a:off x="14230350" y="635"/>
          <a:ext cx="5295900" cy="2200275"/>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228600</xdr:colOff>
      <xdr:row>15</xdr:row>
      <xdr:rowOff>0</xdr:rowOff>
    </xdr:from>
    <xdr:to>
      <xdr:col>6</xdr:col>
      <xdr:colOff>419100</xdr:colOff>
      <xdr:row>18</xdr:row>
      <xdr:rowOff>28575</xdr:rowOff>
    </xdr:to>
    <xdr:pic>
      <xdr:nvPicPr>
        <xdr:cNvPr id="3" name="图片 2"/>
        <xdr:cNvPicPr>
          <a:picLocks noChangeAspect="1"/>
        </xdr:cNvPicPr>
      </xdr:nvPicPr>
      <xdr:blipFill>
        <a:blip r:embed="rId1"/>
        <a:stretch>
          <a:fillRect/>
        </a:stretch>
      </xdr:blipFill>
      <xdr:spPr>
        <a:xfrm>
          <a:off x="3657600" y="2714625"/>
          <a:ext cx="876300" cy="571500"/>
        </a:xfrm>
        <a:prstGeom prst="rect">
          <a:avLst/>
        </a:prstGeom>
        <a:noFill/>
        <a:ln w="9525">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635</xdr:rowOff>
    </xdr:from>
    <xdr:to>
      <xdr:col>4</xdr:col>
      <xdr:colOff>267335</xdr:colOff>
      <xdr:row>15</xdr:row>
      <xdr:rowOff>10160</xdr:rowOff>
    </xdr:to>
    <xdr:pic>
      <xdr:nvPicPr>
        <xdr:cNvPr id="2" name="图片 1"/>
        <xdr:cNvPicPr>
          <a:picLocks noChangeAspect="1"/>
        </xdr:cNvPicPr>
      </xdr:nvPicPr>
      <xdr:blipFill>
        <a:blip r:embed="rId1"/>
        <a:stretch>
          <a:fillRect/>
        </a:stretch>
      </xdr:blipFill>
      <xdr:spPr>
        <a:xfrm>
          <a:off x="635" y="635"/>
          <a:ext cx="3009900" cy="2581275"/>
        </a:xfrm>
        <a:prstGeom prst="rect">
          <a:avLst/>
        </a:prstGeom>
        <a:noFill/>
        <a:ln w="9525">
          <a:noFill/>
        </a:ln>
      </xdr:spPr>
    </xdr:pic>
    <xdr:clientData/>
  </xdr:twoCellAnchor>
  <xdr:twoCellAnchor editAs="oneCell">
    <xdr:from>
      <xdr:col>4</xdr:col>
      <xdr:colOff>571500</xdr:colOff>
      <xdr:row>0</xdr:row>
      <xdr:rowOff>635</xdr:rowOff>
    </xdr:from>
    <xdr:to>
      <xdr:col>9</xdr:col>
      <xdr:colOff>85725</xdr:colOff>
      <xdr:row>17</xdr:row>
      <xdr:rowOff>58420</xdr:rowOff>
    </xdr:to>
    <xdr:pic>
      <xdr:nvPicPr>
        <xdr:cNvPr id="3" name="图片 2"/>
        <xdr:cNvPicPr>
          <a:picLocks noChangeAspect="1"/>
        </xdr:cNvPicPr>
      </xdr:nvPicPr>
      <xdr:blipFill>
        <a:blip r:embed="rId2"/>
        <a:stretch>
          <a:fillRect/>
        </a:stretch>
      </xdr:blipFill>
      <xdr:spPr>
        <a:xfrm>
          <a:off x="3314700" y="635"/>
          <a:ext cx="2943225" cy="2972435"/>
        </a:xfrm>
        <a:prstGeom prst="rect">
          <a:avLst/>
        </a:prstGeom>
        <a:noFill/>
        <a:ln w="9525">
          <a:noFill/>
        </a:ln>
      </xdr:spPr>
    </xdr:pic>
    <xdr:clientData/>
  </xdr:twoCellAnchor>
  <xdr:twoCellAnchor editAs="oneCell">
    <xdr:from>
      <xdr:col>9</xdr:col>
      <xdr:colOff>457200</xdr:colOff>
      <xdr:row>0</xdr:row>
      <xdr:rowOff>635</xdr:rowOff>
    </xdr:from>
    <xdr:to>
      <xdr:col>14</xdr:col>
      <xdr:colOff>0</xdr:colOff>
      <xdr:row>16</xdr:row>
      <xdr:rowOff>86995</xdr:rowOff>
    </xdr:to>
    <xdr:pic>
      <xdr:nvPicPr>
        <xdr:cNvPr id="4" name="图片 3"/>
        <xdr:cNvPicPr>
          <a:picLocks noChangeAspect="1"/>
        </xdr:cNvPicPr>
      </xdr:nvPicPr>
      <xdr:blipFill>
        <a:blip r:embed="rId3"/>
        <a:stretch>
          <a:fillRect/>
        </a:stretch>
      </xdr:blipFill>
      <xdr:spPr>
        <a:xfrm>
          <a:off x="6629400" y="635"/>
          <a:ext cx="2971800" cy="2829560"/>
        </a:xfrm>
        <a:prstGeom prst="rect">
          <a:avLst/>
        </a:prstGeom>
        <a:noFill/>
        <a:ln w="9525">
          <a:noFill/>
        </a:ln>
      </xdr:spPr>
    </xdr:pic>
    <xdr:clientData/>
  </xdr:twoCellAnchor>
  <xdr:twoCellAnchor editAs="oneCell">
    <xdr:from>
      <xdr:col>14</xdr:col>
      <xdr:colOff>304800</xdr:colOff>
      <xdr:row>0</xdr:row>
      <xdr:rowOff>635</xdr:rowOff>
    </xdr:from>
    <xdr:to>
      <xdr:col>18</xdr:col>
      <xdr:colOff>485775</xdr:colOff>
      <xdr:row>14</xdr:row>
      <xdr:rowOff>86360</xdr:rowOff>
    </xdr:to>
    <xdr:pic>
      <xdr:nvPicPr>
        <xdr:cNvPr id="5" name="图片 4"/>
        <xdr:cNvPicPr>
          <a:picLocks noChangeAspect="1"/>
        </xdr:cNvPicPr>
      </xdr:nvPicPr>
      <xdr:blipFill>
        <a:blip r:embed="rId4"/>
        <a:stretch>
          <a:fillRect/>
        </a:stretch>
      </xdr:blipFill>
      <xdr:spPr>
        <a:xfrm>
          <a:off x="9906000" y="635"/>
          <a:ext cx="2924175" cy="2486025"/>
        </a:xfrm>
        <a:prstGeom prst="rect">
          <a:avLst/>
        </a:prstGeom>
        <a:noFill/>
        <a:ln w="9525">
          <a:noFill/>
        </a:ln>
      </xdr:spPr>
    </xdr:pic>
    <xdr:clientData/>
  </xdr:twoCellAnchor>
  <xdr:twoCellAnchor editAs="oneCell">
    <xdr:from>
      <xdr:col>19</xdr:col>
      <xdr:colOff>219075</xdr:colOff>
      <xdr:row>0</xdr:row>
      <xdr:rowOff>635</xdr:rowOff>
    </xdr:from>
    <xdr:to>
      <xdr:col>23</xdr:col>
      <xdr:colOff>285750</xdr:colOff>
      <xdr:row>14</xdr:row>
      <xdr:rowOff>153035</xdr:rowOff>
    </xdr:to>
    <xdr:pic>
      <xdr:nvPicPr>
        <xdr:cNvPr id="6" name="图片 5"/>
        <xdr:cNvPicPr>
          <a:picLocks noChangeAspect="1"/>
        </xdr:cNvPicPr>
      </xdr:nvPicPr>
      <xdr:blipFill>
        <a:blip r:embed="rId5"/>
        <a:stretch>
          <a:fillRect/>
        </a:stretch>
      </xdr:blipFill>
      <xdr:spPr>
        <a:xfrm>
          <a:off x="13249275" y="635"/>
          <a:ext cx="2809875" cy="2552700"/>
        </a:xfrm>
        <a:prstGeom prst="rect">
          <a:avLst/>
        </a:prstGeom>
        <a:noFill/>
        <a:ln w="9525">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S&#27700;&#26524;&#36710;\project\&#20027;&#34920;-&#27700;&#26524;&#36710;.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M1"/>
      <sheetName val="果蔬矩阵|vegeMatrix"/>
      <sheetName val="道具表|itemBase"/>
      <sheetName val="果蔬升级|vegCost"/>
      <sheetName val="常数|kv"/>
      <sheetName val="抽奖-主库|drawMain"/>
      <sheetName val="抽奖-子库|drawSub"/>
      <sheetName val="关卡表|pass"/>
      <sheetName val="波次表|waveTimes"/>
      <sheetName val="怪物|monster"/>
      <sheetName val="怪物路径|monsterPath"/>
      <sheetName val="果蔬效果|vageEffect"/>
      <sheetName val="果蔬类|vegetable"/>
      <sheetName val="果蔬合成等级|vageFusion"/>
      <sheetName val="发射包|shootBag"/>
      <sheetName val="子弹表|bullet"/>
      <sheetName val="子弹资源|bulltetSpEff"/>
      <sheetName val="强化效果|powUp"/>
      <sheetName val="强化特例|powUpEx"/>
      <sheetName val="子弹技能|bulletSkill"/>
      <sheetName val="BUFF|buff"/>
      <sheetName val="！属性枚举|attribute"/>
      <sheetName val="载具矩阵|carrierMatrix"/>
      <sheetName val="强化所需经验|needExp"/>
      <sheetName val="英雄主表|heroMain"/>
      <sheetName val="英雄升级|heroUpCost"/>
      <sheetName val="英雄技能|heroSkill"/>
      <sheetName val="商店表|shop"/>
      <sheetName val="商店水果礼包表|shopBox"/>
      <sheetName val="载具养成|car"/>
      <sheetName val="载具皮肤|carFacade"/>
      <sheetName val="美术资源汇总"/>
      <sheetName val="超级进化表|spuer"/>
      <sheetName val="签到|sign"/>
      <sheetName val="后勤人员|logistics"/>
      <sheetName val="后勤强化|logisticsSkill"/>
      <sheetName val="补给|supply"/>
      <sheetName val="放置事件|afkEvent"/>
      <sheetName val="挂机奖励|afkBouns"/>
      <sheetName val="战斗宝箱|battleChest"/>
      <sheetName val="战斗宝箱花费|battleChestCost"/>
      <sheetName val="音频|vioce"/>
      <sheetName val="功能解锁表|functionUnlock"/>
      <sheetName val="功能事件|functionEvent"/>
      <sheetName val="关卡基金|stageFund"/>
      <sheetName val="超值回馈|advFeedback"/>
      <sheetName val="限时礼包|limitGift"/>
    </sheetNames>
    <sheetDataSet>
      <sheetData sheetId="0"/>
      <sheetData sheetId="1"/>
      <sheetData sheetId="2"/>
      <sheetData sheetId="3"/>
      <sheetData sheetId="4"/>
      <sheetData sheetId="5"/>
      <sheetData sheetId="6"/>
      <sheetData sheetId="7"/>
      <sheetData sheetId="8"/>
      <sheetData sheetId="9">
        <row r="1">
          <cell r="N1" t="str">
            <v>ID</v>
          </cell>
          <cell r="O1" t="str">
            <v>备注</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comments" Target="../comments7.xml"/></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comments" Target="../comments8.xml"/></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comments" Target="../comments9.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comments" Target="../comments10.xml"/></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comments" Target="../comments11.xml"/></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comments" Target="../comments12.xml"/></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13.vml"/><Relationship Id="rId1" Type="http://schemas.openxmlformats.org/officeDocument/2006/relationships/comments" Target="../comments13.xml"/></Relationships>
</file>

<file path=xl/worksheets/_rels/sheet17.xml.rels><?xml version="1.0" encoding="UTF-8" standalone="yes"?>
<Relationships xmlns="http://schemas.openxmlformats.org/package/2006/relationships"><Relationship Id="rId2" Type="http://schemas.openxmlformats.org/officeDocument/2006/relationships/vmlDrawing" Target="../drawings/vmlDrawing14.vml"/><Relationship Id="rId1" Type="http://schemas.openxmlformats.org/officeDocument/2006/relationships/comments" Target="../comments14.xml"/></Relationships>
</file>

<file path=xl/worksheets/_rels/sheet18.xml.rels><?xml version="1.0" encoding="UTF-8" standalone="yes"?>
<Relationships xmlns="http://schemas.openxmlformats.org/package/2006/relationships"><Relationship Id="rId2" Type="http://schemas.openxmlformats.org/officeDocument/2006/relationships/vmlDrawing" Target="../drawings/vmlDrawing15.vml"/><Relationship Id="rId1" Type="http://schemas.openxmlformats.org/officeDocument/2006/relationships/comments" Target="../comments15.xml"/></Relationships>
</file>

<file path=xl/worksheets/_rels/sheet19.xml.rels><?xml version="1.0" encoding="UTF-8" standalone="yes"?>
<Relationships xmlns="http://schemas.openxmlformats.org/package/2006/relationships"><Relationship Id="rId2" Type="http://schemas.openxmlformats.org/officeDocument/2006/relationships/vmlDrawing" Target="../drawings/vmlDrawing16.vml"/><Relationship Id="rId1" Type="http://schemas.openxmlformats.org/officeDocument/2006/relationships/comments" Target="../comments16.xml"/></Relationships>
</file>

<file path=xl/worksheets/_rels/sheet20.xml.rels><?xml version="1.0" encoding="UTF-8" standalone="yes"?>
<Relationships xmlns="http://schemas.openxmlformats.org/package/2006/relationships"><Relationship Id="rId2" Type="http://schemas.openxmlformats.org/officeDocument/2006/relationships/vmlDrawing" Target="../drawings/vmlDrawing17.vml"/><Relationship Id="rId1" Type="http://schemas.openxmlformats.org/officeDocument/2006/relationships/comments" Target="../comments17.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xml"/><Relationship Id="rId1" Type="http://schemas.openxmlformats.org/officeDocument/2006/relationships/comments" Target="../comments18.xm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3.xml"/><Relationship Id="rId1" Type="http://schemas.openxmlformats.org/officeDocument/2006/relationships/comments" Target="../comments19.xml"/></Relationships>
</file>

<file path=xl/worksheets/_rels/sheet23.xml.rels><?xml version="1.0" encoding="UTF-8" standalone="yes"?>
<Relationships xmlns="http://schemas.openxmlformats.org/package/2006/relationships"><Relationship Id="rId2" Type="http://schemas.openxmlformats.org/officeDocument/2006/relationships/vmlDrawing" Target="../drawings/vmlDrawing20.vml"/><Relationship Id="rId1" Type="http://schemas.openxmlformats.org/officeDocument/2006/relationships/comments" Target="../comments20.xml"/></Relationships>
</file>

<file path=xl/worksheets/_rels/sheet24.xml.rels><?xml version="1.0" encoding="UTF-8" standalone="yes"?>
<Relationships xmlns="http://schemas.openxmlformats.org/package/2006/relationships"><Relationship Id="rId2" Type="http://schemas.openxmlformats.org/officeDocument/2006/relationships/vmlDrawing" Target="../drawings/vmlDrawing21.vml"/><Relationship Id="rId1" Type="http://schemas.openxmlformats.org/officeDocument/2006/relationships/comments" Target="../comments21.xml"/></Relationships>
</file>

<file path=xl/worksheets/_rels/sheet25.xml.rels><?xml version="1.0" encoding="UTF-8" standalone="yes"?>
<Relationships xmlns="http://schemas.openxmlformats.org/package/2006/relationships"><Relationship Id="rId2" Type="http://schemas.openxmlformats.org/officeDocument/2006/relationships/vmlDrawing" Target="../drawings/vmlDrawing22.vml"/><Relationship Id="rId1" Type="http://schemas.openxmlformats.org/officeDocument/2006/relationships/comments" Target="../comments22.xml"/></Relationships>
</file>

<file path=xl/worksheets/_rels/sheet26.xml.rels><?xml version="1.0" encoding="UTF-8" standalone="yes"?>
<Relationships xmlns="http://schemas.openxmlformats.org/package/2006/relationships"><Relationship Id="rId2" Type="http://schemas.openxmlformats.org/officeDocument/2006/relationships/vmlDrawing" Target="../drawings/vmlDrawing23.vml"/><Relationship Id="rId1" Type="http://schemas.openxmlformats.org/officeDocument/2006/relationships/comments" Target="../comments23.xml"/></Relationships>
</file>

<file path=xl/worksheets/_rels/sheet27.xml.rels><?xml version="1.0" encoding="UTF-8" standalone="yes"?>
<Relationships xmlns="http://schemas.openxmlformats.org/package/2006/relationships"><Relationship Id="rId2" Type="http://schemas.openxmlformats.org/officeDocument/2006/relationships/vmlDrawing" Target="../drawings/vmlDrawing24.vml"/><Relationship Id="rId1" Type="http://schemas.openxmlformats.org/officeDocument/2006/relationships/comments" Target="../comments24.xml"/></Relationships>
</file>

<file path=xl/worksheets/_rels/sheet28.xml.rels><?xml version="1.0" encoding="UTF-8" standalone="yes"?>
<Relationships xmlns="http://schemas.openxmlformats.org/package/2006/relationships"><Relationship Id="rId2" Type="http://schemas.openxmlformats.org/officeDocument/2006/relationships/vmlDrawing" Target="../drawings/vmlDrawing25.vml"/><Relationship Id="rId1" Type="http://schemas.openxmlformats.org/officeDocument/2006/relationships/comments" Target="../comments25.xml"/></Relationships>
</file>

<file path=xl/worksheets/_rels/sheet29.xml.rels><?xml version="1.0" encoding="UTF-8" standalone="yes"?>
<Relationships xmlns="http://schemas.openxmlformats.org/package/2006/relationships"><Relationship Id="rId2" Type="http://schemas.openxmlformats.org/officeDocument/2006/relationships/vmlDrawing" Target="../drawings/vmlDrawing26.vml"/><Relationship Id="rId1" Type="http://schemas.openxmlformats.org/officeDocument/2006/relationships/comments" Target="../comments26.xml"/></Relationships>
</file>

<file path=xl/worksheets/_rels/sheet30.xml.rels><?xml version="1.0" encoding="UTF-8" standalone="yes"?>
<Relationships xmlns="http://schemas.openxmlformats.org/package/2006/relationships"><Relationship Id="rId2" Type="http://schemas.openxmlformats.org/officeDocument/2006/relationships/vmlDrawing" Target="../drawings/vmlDrawing27.vml"/><Relationship Id="rId1" Type="http://schemas.openxmlformats.org/officeDocument/2006/relationships/comments" Target="../comments27.xml"/></Relationships>
</file>

<file path=xl/worksheets/_rels/sheet31.xml.rels><?xml version="1.0" encoding="UTF-8" standalone="yes"?>
<Relationships xmlns="http://schemas.openxmlformats.org/package/2006/relationships"><Relationship Id="rId2" Type="http://schemas.openxmlformats.org/officeDocument/2006/relationships/vmlDrawing" Target="../drawings/vmlDrawing28.vml"/><Relationship Id="rId1" Type="http://schemas.openxmlformats.org/officeDocument/2006/relationships/comments" Target="../comments28.xml"/></Relationships>
</file>

<file path=xl/worksheets/_rels/sheet32.xml.rels><?xml version="1.0" encoding="UTF-8" standalone="yes"?>
<Relationships xmlns="http://schemas.openxmlformats.org/package/2006/relationships"><Relationship Id="rId2" Type="http://schemas.openxmlformats.org/officeDocument/2006/relationships/vmlDrawing" Target="../drawings/vmlDrawing29.vml"/><Relationship Id="rId1" Type="http://schemas.openxmlformats.org/officeDocument/2006/relationships/comments" Target="../comments29.xml"/></Relationships>
</file>

<file path=xl/worksheets/_rels/sheet33.xml.rels><?xml version="1.0" encoding="UTF-8" standalone="yes"?>
<Relationships xmlns="http://schemas.openxmlformats.org/package/2006/relationships"><Relationship Id="rId2" Type="http://schemas.openxmlformats.org/officeDocument/2006/relationships/vmlDrawing" Target="../drawings/vmlDrawing30.vml"/><Relationship Id="rId1" Type="http://schemas.openxmlformats.org/officeDocument/2006/relationships/comments" Target="../comments30.xml"/></Relationships>
</file>

<file path=xl/worksheets/_rels/sheet34.xml.rels><?xml version="1.0" encoding="UTF-8" standalone="yes"?>
<Relationships xmlns="http://schemas.openxmlformats.org/package/2006/relationships"><Relationship Id="rId2" Type="http://schemas.openxmlformats.org/officeDocument/2006/relationships/vmlDrawing" Target="../drawings/vmlDrawing31.vml"/><Relationship Id="rId1" Type="http://schemas.openxmlformats.org/officeDocument/2006/relationships/comments" Target="../comments31.xml"/></Relationships>
</file>

<file path=xl/worksheets/_rels/sheet35.xml.rels><?xml version="1.0" encoding="UTF-8" standalone="yes"?>
<Relationships xmlns="http://schemas.openxmlformats.org/package/2006/relationships"><Relationship Id="rId2" Type="http://schemas.openxmlformats.org/officeDocument/2006/relationships/vmlDrawing" Target="../drawings/vmlDrawing32.vml"/><Relationship Id="rId1" Type="http://schemas.openxmlformats.org/officeDocument/2006/relationships/comments" Target="../comments32.xml"/></Relationships>
</file>

<file path=xl/worksheets/_rels/sheet36.xml.rels><?xml version="1.0" encoding="UTF-8" standalone="yes"?>
<Relationships xmlns="http://schemas.openxmlformats.org/package/2006/relationships"><Relationship Id="rId2" Type="http://schemas.openxmlformats.org/officeDocument/2006/relationships/vmlDrawing" Target="../drawings/vmlDrawing33.vml"/><Relationship Id="rId1" Type="http://schemas.openxmlformats.org/officeDocument/2006/relationships/comments" Target="../comments33.xml"/></Relationships>
</file>

<file path=xl/worksheets/_rels/sheet37.xml.rels><?xml version="1.0" encoding="UTF-8" standalone="yes"?>
<Relationships xmlns="http://schemas.openxmlformats.org/package/2006/relationships"><Relationship Id="rId2" Type="http://schemas.openxmlformats.org/officeDocument/2006/relationships/vmlDrawing" Target="../drawings/vmlDrawing34.vml"/><Relationship Id="rId1" Type="http://schemas.openxmlformats.org/officeDocument/2006/relationships/comments" Target="../comments34.xml"/></Relationships>
</file>

<file path=xl/worksheets/_rels/sheet38.xml.rels><?xml version="1.0" encoding="UTF-8" standalone="yes"?>
<Relationships xmlns="http://schemas.openxmlformats.org/package/2006/relationships"><Relationship Id="rId2" Type="http://schemas.openxmlformats.org/officeDocument/2006/relationships/vmlDrawing" Target="../drawings/vmlDrawing35.vml"/><Relationship Id="rId1" Type="http://schemas.openxmlformats.org/officeDocument/2006/relationships/comments" Target="../comments35.xml"/></Relationships>
</file>

<file path=xl/worksheets/_rels/sheet41.xml.rels><?xml version="1.0" encoding="UTF-8" standalone="yes"?>
<Relationships xmlns="http://schemas.openxmlformats.org/package/2006/relationships"><Relationship Id="rId2" Type="http://schemas.openxmlformats.org/officeDocument/2006/relationships/vmlDrawing" Target="../drawings/vmlDrawing36.vml"/><Relationship Id="rId1" Type="http://schemas.openxmlformats.org/officeDocument/2006/relationships/comments" Target="../comments36.xml"/></Relationships>
</file>

<file path=xl/worksheets/_rels/sheet45.xml.rels><?xml version="1.0" encoding="UTF-8" standalone="yes"?>
<Relationships xmlns="http://schemas.openxmlformats.org/package/2006/relationships"><Relationship Id="rId2" Type="http://schemas.openxmlformats.org/officeDocument/2006/relationships/vmlDrawing" Target="../drawings/vmlDrawing37.vml"/><Relationship Id="rId1" Type="http://schemas.openxmlformats.org/officeDocument/2006/relationships/comments" Target="../comments37.xml"/></Relationships>
</file>

<file path=xl/worksheets/_rels/sheet46.xml.rels><?xml version="1.0" encoding="UTF-8" standalone="yes"?>
<Relationships xmlns="http://schemas.openxmlformats.org/package/2006/relationships"><Relationship Id="rId2" Type="http://schemas.openxmlformats.org/officeDocument/2006/relationships/vmlDrawing" Target="../drawings/vmlDrawing38.vml"/><Relationship Id="rId1" Type="http://schemas.openxmlformats.org/officeDocument/2006/relationships/comments" Target="../comments38.xml"/></Relationships>
</file>

<file path=xl/worksheets/_rels/sheet47.xml.rels><?xml version="1.0" encoding="UTF-8" standalone="yes"?>
<Relationships xmlns="http://schemas.openxmlformats.org/package/2006/relationships"><Relationship Id="rId2" Type="http://schemas.openxmlformats.org/officeDocument/2006/relationships/vmlDrawing" Target="../drawings/vmlDrawing39.vml"/><Relationship Id="rId1" Type="http://schemas.openxmlformats.org/officeDocument/2006/relationships/comments" Target="../comments39.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56"/>
  <sheetViews>
    <sheetView topLeftCell="C16" workbookViewId="0">
      <selection activeCell="H38" sqref="H38"/>
    </sheetView>
  </sheetViews>
  <sheetFormatPr defaultColWidth="9" defaultRowHeight="13.5"/>
  <cols>
    <col min="2" max="4" width="12.625"/>
    <col min="5" max="5" width="17.125" customWidth="1"/>
    <col min="6" max="8" width="12.625"/>
    <col min="10" max="11" width="12.625"/>
    <col min="13" max="13" width="9.375"/>
    <col min="15" max="15" width="12.625"/>
    <col min="17" max="19" width="12.625"/>
  </cols>
  <sheetData>
    <row r="1" spans="1:25">
      <c r="A1" t="s">
        <v>0</v>
      </c>
      <c r="H1" t="s">
        <v>1</v>
      </c>
      <c r="J1" t="s">
        <v>2</v>
      </c>
      <c r="M1" t="s">
        <v>3</v>
      </c>
      <c r="N1" t="s">
        <v>4</v>
      </c>
      <c r="Q1" t="s">
        <v>5</v>
      </c>
      <c r="R1" t="s">
        <v>4</v>
      </c>
      <c r="S1" t="s">
        <v>6</v>
      </c>
      <c r="X1" s="22"/>
      <c r="Y1" t="s">
        <v>7</v>
      </c>
    </row>
    <row r="2" spans="1:19">
      <c r="A2" t="s">
        <v>8</v>
      </c>
      <c r="H2" s="30">
        <v>32</v>
      </c>
      <c r="J2" s="30">
        <v>32</v>
      </c>
      <c r="M2">
        <f>'关卡表|pass'!AB55</f>
        <v>16912.5</v>
      </c>
      <c r="N2" s="35">
        <v>50</v>
      </c>
      <c r="Q2">
        <f>'关卡表|pass'!AA55</f>
        <v>29500</v>
      </c>
      <c r="R2" s="35">
        <v>50</v>
      </c>
      <c r="S2">
        <f>Q2</f>
        <v>29500</v>
      </c>
    </row>
    <row r="3" spans="1:17">
      <c r="A3" t="s">
        <v>9</v>
      </c>
      <c r="M3" t="s">
        <v>10</v>
      </c>
      <c r="Q3" t="s">
        <v>10</v>
      </c>
    </row>
    <row r="4" spans="7:17">
      <c r="G4" t="s">
        <v>11</v>
      </c>
      <c r="H4" t="s">
        <v>12</v>
      </c>
      <c r="I4" t="s">
        <v>13</v>
      </c>
      <c r="J4" t="s">
        <v>14</v>
      </c>
      <c r="M4">
        <f>M2*2</f>
        <v>33825</v>
      </c>
      <c r="Q4">
        <f>(Q2+T2)*2</f>
        <v>59000</v>
      </c>
    </row>
    <row r="5" spans="7:17">
      <c r="G5">
        <f>H2*B8</f>
        <v>320</v>
      </c>
      <c r="H5">
        <f>I5*B8*(J5+1)</f>
        <v>320</v>
      </c>
      <c r="I5" s="30">
        <v>10</v>
      </c>
      <c r="J5" s="30">
        <v>2.2</v>
      </c>
      <c r="M5" t="s">
        <v>15</v>
      </c>
      <c r="Q5" t="s">
        <v>15</v>
      </c>
    </row>
    <row r="6" spans="1:17">
      <c r="A6" t="s">
        <v>16</v>
      </c>
      <c r="M6" s="30">
        <v>500</v>
      </c>
      <c r="Q6" s="30">
        <v>1000</v>
      </c>
    </row>
    <row r="7" spans="1:18">
      <c r="A7" t="s">
        <v>17</v>
      </c>
      <c r="B7" t="s">
        <v>18</v>
      </c>
      <c r="C7" t="s">
        <v>19</v>
      </c>
      <c r="D7" t="s">
        <v>20</v>
      </c>
      <c r="H7" t="s">
        <v>21</v>
      </c>
      <c r="M7" t="s">
        <v>22</v>
      </c>
      <c r="N7" t="s">
        <v>23</v>
      </c>
      <c r="Q7" t="s">
        <v>22</v>
      </c>
      <c r="R7" t="s">
        <v>23</v>
      </c>
    </row>
    <row r="8" spans="1:18">
      <c r="A8">
        <v>1</v>
      </c>
      <c r="B8" s="30">
        <v>10</v>
      </c>
      <c r="C8" t="s">
        <v>24</v>
      </c>
      <c r="D8">
        <v>1</v>
      </c>
      <c r="H8" s="30">
        <v>0.5</v>
      </c>
      <c r="M8" s="30">
        <v>1000</v>
      </c>
      <c r="N8" s="30">
        <v>50</v>
      </c>
      <c r="Q8" s="30">
        <v>1000</v>
      </c>
      <c r="R8" s="30">
        <v>50</v>
      </c>
    </row>
    <row r="9" spans="1:4">
      <c r="A9">
        <v>2</v>
      </c>
      <c r="B9" s="30">
        <v>20</v>
      </c>
      <c r="C9" t="s">
        <v>24</v>
      </c>
      <c r="D9">
        <f t="shared" ref="D9:D11" si="0">B9/$B$8</f>
        <v>2</v>
      </c>
    </row>
    <row r="10" spans="1:17">
      <c r="A10">
        <v>3</v>
      </c>
      <c r="B10" s="30">
        <v>30</v>
      </c>
      <c r="C10" t="s">
        <v>25</v>
      </c>
      <c r="D10">
        <f t="shared" si="0"/>
        <v>3</v>
      </c>
      <c r="H10" t="s">
        <v>26</v>
      </c>
      <c r="I10" t="s">
        <v>27</v>
      </c>
      <c r="J10" t="s">
        <v>28</v>
      </c>
      <c r="M10" t="s">
        <v>29</v>
      </c>
      <c r="Q10" t="s">
        <v>29</v>
      </c>
    </row>
    <row r="11" spans="1:17">
      <c r="A11">
        <v>4</v>
      </c>
      <c r="B11" s="30">
        <v>40</v>
      </c>
      <c r="C11" t="s">
        <v>30</v>
      </c>
      <c r="D11">
        <f t="shared" si="0"/>
        <v>4</v>
      </c>
      <c r="H11">
        <f>'英雄|hero'!E5</f>
        <v>100</v>
      </c>
      <c r="I11">
        <f>(H11*J2-H11)*H8+H11</f>
        <v>1650</v>
      </c>
      <c r="J11">
        <f>H11*J2-I11</f>
        <v>1550</v>
      </c>
      <c r="M11">
        <f>M2*N8+M6*M8</f>
        <v>1345625</v>
      </c>
      <c r="Q11">
        <f>(Q2+S2)*R8+Q6*Q8</f>
        <v>3950000</v>
      </c>
    </row>
    <row r="12" spans="14:19">
      <c r="N12" t="s">
        <v>31</v>
      </c>
      <c r="O12" t="s">
        <v>32</v>
      </c>
      <c r="R12" t="s">
        <v>31</v>
      </c>
      <c r="S12" t="s">
        <v>32</v>
      </c>
    </row>
    <row r="13" spans="8:19">
      <c r="H13" t="s">
        <v>12</v>
      </c>
      <c r="I13" t="s">
        <v>33</v>
      </c>
      <c r="M13" t="s">
        <v>34</v>
      </c>
      <c r="N13">
        <f>100-N14-N15</f>
        <v>0</v>
      </c>
      <c r="O13">
        <f>INT(M11*N13/100)</f>
        <v>0</v>
      </c>
      <c r="Q13" t="s">
        <v>34</v>
      </c>
      <c r="R13">
        <f>100-R14-R15</f>
        <v>0</v>
      </c>
      <c r="S13">
        <f>INT(Q11*R13/100)</f>
        <v>0</v>
      </c>
    </row>
    <row r="14" spans="1:19">
      <c r="A14" t="s">
        <v>35</v>
      </c>
      <c r="C14" t="s">
        <v>36</v>
      </c>
      <c r="H14">
        <f>(I14)*H11+H11</f>
        <v>1600</v>
      </c>
      <c r="I14" s="30">
        <v>15</v>
      </c>
      <c r="M14" t="s">
        <v>37</v>
      </c>
      <c r="N14" s="30">
        <v>100</v>
      </c>
      <c r="O14">
        <f>INT($M$11*N14/100)</f>
        <v>1345625</v>
      </c>
      <c r="Q14" t="s">
        <v>38</v>
      </c>
      <c r="R14" s="30">
        <v>35</v>
      </c>
      <c r="S14">
        <f>INT($Q$11*R14/100)</f>
        <v>1382500</v>
      </c>
    </row>
    <row r="15" spans="1:19">
      <c r="A15" s="30">
        <v>9</v>
      </c>
      <c r="C15" s="30">
        <v>0.3</v>
      </c>
      <c r="H15" t="s">
        <v>12</v>
      </c>
      <c r="I15" t="s">
        <v>39</v>
      </c>
      <c r="N15" s="30"/>
      <c r="O15">
        <f>INT($M$11*N15/100)</f>
        <v>0</v>
      </c>
      <c r="Q15" t="s">
        <v>40</v>
      </c>
      <c r="R15" s="30">
        <v>65</v>
      </c>
      <c r="S15">
        <f>INT($Q$11*R15/100)</f>
        <v>2567500</v>
      </c>
    </row>
    <row r="16" spans="1:9">
      <c r="A16" t="s">
        <v>41</v>
      </c>
      <c r="C16" t="s">
        <v>42</v>
      </c>
      <c r="H16">
        <f>(I16)*H11</f>
        <v>1600</v>
      </c>
      <c r="I16" s="30">
        <v>16</v>
      </c>
    </row>
    <row r="17" spans="1:3">
      <c r="A17" s="30">
        <v>1</v>
      </c>
      <c r="B17" t="s">
        <v>43</v>
      </c>
      <c r="C17" s="30">
        <v>1</v>
      </c>
    </row>
    <row r="18" spans="1:1">
      <c r="A18" t="s">
        <v>44</v>
      </c>
    </row>
    <row r="19" spans="1:8">
      <c r="A19" s="30">
        <v>3</v>
      </c>
      <c r="B19" t="s">
        <v>45</v>
      </c>
      <c r="G19" t="s">
        <v>46</v>
      </c>
      <c r="H19" t="s">
        <v>47</v>
      </c>
    </row>
    <row r="20" spans="1:13">
      <c r="A20" t="s">
        <v>48</v>
      </c>
      <c r="G20">
        <v>1</v>
      </c>
      <c r="H20" s="30">
        <v>1000</v>
      </c>
      <c r="M20" t="s">
        <v>49</v>
      </c>
    </row>
    <row r="21" spans="1:22">
      <c r="A21" s="30">
        <f>VLOOKUP(A19,A8:B11,2,FALSE)*A15/A17</f>
        <v>270</v>
      </c>
      <c r="G21">
        <v>2</v>
      </c>
      <c r="H21" s="30">
        <v>1000</v>
      </c>
      <c r="N21" t="s">
        <v>50</v>
      </c>
      <c r="O21" t="s">
        <v>51</v>
      </c>
      <c r="P21" t="s">
        <v>52</v>
      </c>
      <c r="Q21" t="s">
        <v>53</v>
      </c>
      <c r="R21" t="s">
        <v>54</v>
      </c>
      <c r="S21" t="s">
        <v>55</v>
      </c>
      <c r="T21" t="s">
        <v>56</v>
      </c>
      <c r="U21" t="s">
        <v>57</v>
      </c>
      <c r="V21" t="s">
        <v>58</v>
      </c>
    </row>
    <row r="22" spans="1:22">
      <c r="A22" t="s">
        <v>59</v>
      </c>
      <c r="G22">
        <v>3</v>
      </c>
      <c r="H22" s="30">
        <v>800</v>
      </c>
      <c r="M22" t="s">
        <v>60</v>
      </c>
      <c r="N22" s="37">
        <v>90</v>
      </c>
      <c r="O22" s="37">
        <v>55</v>
      </c>
      <c r="P22">
        <f>VLOOKUP(O22,'天赋|talent'!$P$5:$AH$512,19,FALSE)+$H$11</f>
        <v>752</v>
      </c>
      <c r="Q22">
        <f t="shared" ref="Q22:Q25" si="1">P22/N22</f>
        <v>8.35555555555556</v>
      </c>
      <c r="R22">
        <f>'BUFF|buff'!M50/1000</f>
        <v>1</v>
      </c>
      <c r="S22" t="str">
        <f t="shared" ref="S22:S25" si="2">"["&amp;INT(Q22*R22)&amp;","&amp;ROUNDUP(Q22*R22,0)&amp;"]"</f>
        <v>[8,9]</v>
      </c>
      <c r="T22">
        <f t="shared" ref="T22:T25" si="3">P22</f>
        <v>752</v>
      </c>
      <c r="U22" s="37">
        <v>999</v>
      </c>
      <c r="V22">
        <f t="shared" ref="V22:V25" si="4">ROUNDUP(T22/U22,0)</f>
        <v>1</v>
      </c>
    </row>
    <row r="23" spans="1:22">
      <c r="A23" s="30">
        <v>5</v>
      </c>
      <c r="B23" t="s">
        <v>43</v>
      </c>
      <c r="G23">
        <v>4</v>
      </c>
      <c r="H23" s="30">
        <v>600</v>
      </c>
      <c r="M23" t="s">
        <v>61</v>
      </c>
      <c r="N23" s="37">
        <v>90</v>
      </c>
      <c r="O23" s="37">
        <v>55</v>
      </c>
      <c r="P23">
        <f>VLOOKUP(O23,'天赋|talent'!$P$5:$AH$512,19,FALSE)+$H$11</f>
        <v>752</v>
      </c>
      <c r="Q23">
        <f t="shared" si="1"/>
        <v>8.35555555555556</v>
      </c>
      <c r="R23">
        <f>'BUFF|buff'!M51/1000</f>
        <v>1.66</v>
      </c>
      <c r="S23" t="str">
        <f t="shared" si="2"/>
        <v>[13,14]</v>
      </c>
      <c r="T23">
        <f t="shared" si="3"/>
        <v>752</v>
      </c>
      <c r="U23" s="37">
        <v>500</v>
      </c>
      <c r="V23">
        <f t="shared" si="4"/>
        <v>2</v>
      </c>
    </row>
    <row r="24" spans="1:22">
      <c r="A24" t="s">
        <v>62</v>
      </c>
      <c r="G24">
        <v>5</v>
      </c>
      <c r="H24" s="30">
        <v>400</v>
      </c>
      <c r="M24" t="s">
        <v>63</v>
      </c>
      <c r="N24" s="37">
        <v>90</v>
      </c>
      <c r="O24" s="37">
        <v>55</v>
      </c>
      <c r="P24">
        <f>VLOOKUP(O24,'天赋|talent'!$P$5:$AH$512,19,FALSE)+$H$11</f>
        <v>752</v>
      </c>
      <c r="Q24">
        <f t="shared" si="1"/>
        <v>8.35555555555556</v>
      </c>
      <c r="R24">
        <f>'BUFF|buff'!M52/1000</f>
        <v>1.33</v>
      </c>
      <c r="S24" t="str">
        <f t="shared" si="2"/>
        <v>[11,12]</v>
      </c>
      <c r="T24">
        <f t="shared" si="3"/>
        <v>752</v>
      </c>
      <c r="U24" s="37">
        <v>333</v>
      </c>
      <c r="V24">
        <f t="shared" si="4"/>
        <v>3</v>
      </c>
    </row>
    <row r="25" spans="1:22">
      <c r="A25" s="30">
        <f>A21*A23</f>
        <v>1350</v>
      </c>
      <c r="M25" t="s">
        <v>64</v>
      </c>
      <c r="N25" s="37">
        <v>90</v>
      </c>
      <c r="O25" s="37">
        <v>100</v>
      </c>
      <c r="P25">
        <f>VLOOKUP(O25,'天赋|talent'!$P$5:$AH$512,19,FALSE)+$H$11</f>
        <v>1373</v>
      </c>
      <c r="Q25">
        <f t="shared" si="1"/>
        <v>15.2555555555556</v>
      </c>
      <c r="R25">
        <f>'BUFF|buff'!M53/1000</f>
        <v>1</v>
      </c>
      <c r="S25" t="str">
        <f t="shared" si="2"/>
        <v>[15,16]</v>
      </c>
      <c r="T25">
        <f t="shared" si="3"/>
        <v>1373</v>
      </c>
      <c r="U25" s="37">
        <v>444</v>
      </c>
      <c r="V25">
        <f t="shared" si="4"/>
        <v>4</v>
      </c>
    </row>
    <row r="26" spans="1:1">
      <c r="A26" t="s">
        <v>65</v>
      </c>
    </row>
    <row r="27" spans="1:1">
      <c r="A27" s="30">
        <v>100</v>
      </c>
    </row>
    <row r="28" spans="1:1">
      <c r="A28" t="s">
        <v>66</v>
      </c>
    </row>
    <row r="29" spans="1:1">
      <c r="A29" s="30">
        <f>A25/A27</f>
        <v>13.5</v>
      </c>
    </row>
    <row r="32" spans="1:3">
      <c r="A32" t="s">
        <v>67</v>
      </c>
      <c r="B32" t="s">
        <v>68</v>
      </c>
      <c r="C32" t="s">
        <v>69</v>
      </c>
    </row>
    <row r="33" spans="1:3">
      <c r="A33" t="s">
        <v>70</v>
      </c>
      <c r="B33" s="30">
        <v>20</v>
      </c>
      <c r="C33" s="30">
        <v>10</v>
      </c>
    </row>
    <row r="34" spans="1:3">
      <c r="A34" t="s">
        <v>71</v>
      </c>
      <c r="B34" s="30">
        <v>4</v>
      </c>
      <c r="C34" s="30">
        <v>2.5</v>
      </c>
    </row>
    <row r="35" spans="6:7">
      <c r="F35" t="s">
        <v>72</v>
      </c>
      <c r="G35" t="s">
        <v>73</v>
      </c>
    </row>
    <row r="36" spans="6:7">
      <c r="F36">
        <f>SUM(F38:F54)+F56</f>
        <v>1871</v>
      </c>
      <c r="G36">
        <f>SUM(J38:J54)+J56</f>
        <v>217.584745762712</v>
      </c>
    </row>
    <row r="37" spans="1:9">
      <c r="A37" t="s">
        <v>74</v>
      </c>
      <c r="B37" t="s">
        <v>75</v>
      </c>
      <c r="C37" t="s">
        <v>76</v>
      </c>
      <c r="D37" t="s">
        <v>77</v>
      </c>
      <c r="E37" t="s">
        <v>78</v>
      </c>
      <c r="F37" t="s">
        <v>79</v>
      </c>
      <c r="G37" t="s">
        <v>46</v>
      </c>
      <c r="H37" t="s">
        <v>80</v>
      </c>
      <c r="I37" t="s">
        <v>81</v>
      </c>
    </row>
    <row r="38" spans="1:10">
      <c r="A38" s="30">
        <v>1</v>
      </c>
      <c r="B38" t="s">
        <v>82</v>
      </c>
      <c r="C38">
        <f t="shared" ref="C38:C54" si="5">$S$15/E38*(F38/$F$36)</f>
        <v>83.7079102084447</v>
      </c>
      <c r="D38">
        <f t="shared" ref="D38:D56" si="6">C38/2</f>
        <v>41.8539551042223</v>
      </c>
      <c r="E38">
        <f t="shared" ref="E38:E54" si="7">VLOOKUP(G38,$G$20:$H$24,2,FALSE)</f>
        <v>1000</v>
      </c>
      <c r="F38" s="30">
        <v>61</v>
      </c>
      <c r="G38">
        <f>'装备大类|wapenTable'!Z5</f>
        <v>2</v>
      </c>
      <c r="H38">
        <f t="shared" ref="H38:H54" si="8">$S$14*(F38/$F$36)</f>
        <v>45073.4901122394</v>
      </c>
      <c r="I38">
        <f t="shared" ref="I38:I54" si="9">E38</f>
        <v>1000</v>
      </c>
      <c r="J38">
        <f t="shared" ref="J38:J54" si="10">I38/SUM($I$38:$I$54)*C38</f>
        <v>7.0938906956309</v>
      </c>
    </row>
    <row r="39" spans="1:10">
      <c r="A39" s="30">
        <v>2</v>
      </c>
      <c r="B39" t="s">
        <v>83</v>
      </c>
      <c r="C39">
        <f t="shared" si="5"/>
        <v>85.0801710315339</v>
      </c>
      <c r="D39">
        <f t="shared" si="6"/>
        <v>42.540085515767</v>
      </c>
      <c r="E39">
        <f t="shared" si="7"/>
        <v>1000</v>
      </c>
      <c r="F39" s="30">
        <v>62</v>
      </c>
      <c r="G39">
        <f>'装备大类|wapenTable'!Z6</f>
        <v>2</v>
      </c>
      <c r="H39">
        <f t="shared" si="8"/>
        <v>45812.3997862106</v>
      </c>
      <c r="I39">
        <f t="shared" si="9"/>
        <v>1000</v>
      </c>
      <c r="J39">
        <f t="shared" si="10"/>
        <v>7.21018398572321</v>
      </c>
    </row>
    <row r="40" spans="1:10">
      <c r="A40" s="30">
        <v>3</v>
      </c>
      <c r="B40" t="s">
        <v>84</v>
      </c>
      <c r="C40">
        <f t="shared" si="5"/>
        <v>86.4524318546232</v>
      </c>
      <c r="D40">
        <f t="shared" si="6"/>
        <v>43.2262159273116</v>
      </c>
      <c r="E40">
        <f t="shared" si="7"/>
        <v>1000</v>
      </c>
      <c r="F40" s="30">
        <v>63</v>
      </c>
      <c r="G40">
        <f>'装备大类|wapenTable'!Z7</f>
        <v>2</v>
      </c>
      <c r="H40">
        <f t="shared" si="8"/>
        <v>46551.3094601817</v>
      </c>
      <c r="I40">
        <f t="shared" si="9"/>
        <v>1000</v>
      </c>
      <c r="J40">
        <f t="shared" si="10"/>
        <v>7.32647727581552</v>
      </c>
    </row>
    <row r="41" spans="1:10">
      <c r="A41" s="30">
        <v>4</v>
      </c>
      <c r="B41" t="s">
        <v>85</v>
      </c>
      <c r="C41">
        <f t="shared" si="5"/>
        <v>87.8246926777124</v>
      </c>
      <c r="D41">
        <f t="shared" si="6"/>
        <v>43.9123463388562</v>
      </c>
      <c r="E41">
        <f t="shared" si="7"/>
        <v>1000</v>
      </c>
      <c r="F41" s="30">
        <v>64</v>
      </c>
      <c r="G41">
        <f>'装备大类|wapenTable'!Z8</f>
        <v>2</v>
      </c>
      <c r="H41">
        <f t="shared" si="8"/>
        <v>47290.2191341529</v>
      </c>
      <c r="I41">
        <f t="shared" si="9"/>
        <v>1000</v>
      </c>
      <c r="J41">
        <f t="shared" si="10"/>
        <v>7.44277056590783</v>
      </c>
    </row>
    <row r="42" spans="1:10">
      <c r="A42" s="30">
        <v>5</v>
      </c>
      <c r="B42" t="s">
        <v>86</v>
      </c>
      <c r="C42">
        <f t="shared" si="5"/>
        <v>154.379342597541</v>
      </c>
      <c r="D42">
        <f t="shared" si="6"/>
        <v>77.1896712987707</v>
      </c>
      <c r="E42">
        <f t="shared" si="7"/>
        <v>800</v>
      </c>
      <c r="F42" s="30">
        <v>90</v>
      </c>
      <c r="G42">
        <f>'装备大类|wapenTable'!Z9</f>
        <v>3</v>
      </c>
      <c r="H42">
        <f t="shared" si="8"/>
        <v>66501.8706574025</v>
      </c>
      <c r="I42">
        <f t="shared" si="9"/>
        <v>800</v>
      </c>
      <c r="J42">
        <f t="shared" si="10"/>
        <v>10.4663961083079</v>
      </c>
    </row>
    <row r="43" spans="1:10">
      <c r="A43" s="30">
        <v>6</v>
      </c>
      <c r="B43" t="s">
        <v>87</v>
      </c>
      <c r="C43">
        <f t="shared" si="5"/>
        <v>265.30375913059</v>
      </c>
      <c r="D43">
        <f t="shared" si="6"/>
        <v>132.651879565295</v>
      </c>
      <c r="E43">
        <f t="shared" si="7"/>
        <v>600</v>
      </c>
      <c r="F43" s="30">
        <v>116</v>
      </c>
      <c r="G43">
        <f>'装备大类|wapenTable'!Z10</f>
        <v>4</v>
      </c>
      <c r="H43">
        <f t="shared" si="8"/>
        <v>85713.5221806521</v>
      </c>
      <c r="I43">
        <f t="shared" si="9"/>
        <v>600</v>
      </c>
      <c r="J43">
        <f t="shared" si="10"/>
        <v>13.490021650708</v>
      </c>
    </row>
    <row r="44" spans="1:10">
      <c r="A44" s="30">
        <v>7</v>
      </c>
      <c r="B44" t="s">
        <v>88</v>
      </c>
      <c r="C44">
        <f t="shared" si="5"/>
        <v>267.590860502405</v>
      </c>
      <c r="D44">
        <f t="shared" si="6"/>
        <v>133.795430251203</v>
      </c>
      <c r="E44">
        <f t="shared" si="7"/>
        <v>600</v>
      </c>
      <c r="F44" s="30">
        <v>117</v>
      </c>
      <c r="G44">
        <f>'装备大类|wapenTable'!Z11</f>
        <v>4</v>
      </c>
      <c r="H44">
        <f t="shared" si="8"/>
        <v>86452.4318546232</v>
      </c>
      <c r="I44">
        <f t="shared" si="9"/>
        <v>600</v>
      </c>
      <c r="J44">
        <f t="shared" si="10"/>
        <v>13.6063149408003</v>
      </c>
    </row>
    <row r="45" spans="1:10">
      <c r="A45" s="30">
        <v>8</v>
      </c>
      <c r="B45" t="s">
        <v>89</v>
      </c>
      <c r="C45">
        <f t="shared" si="5"/>
        <v>490.583244254409</v>
      </c>
      <c r="D45">
        <f t="shared" si="6"/>
        <v>245.291622127205</v>
      </c>
      <c r="E45">
        <f t="shared" si="7"/>
        <v>400</v>
      </c>
      <c r="F45" s="30">
        <v>143</v>
      </c>
      <c r="G45">
        <f>'装备大类|wapenTable'!Z12</f>
        <v>5</v>
      </c>
      <c r="H45">
        <f t="shared" si="8"/>
        <v>105664.083377873</v>
      </c>
      <c r="I45">
        <f t="shared" si="9"/>
        <v>400</v>
      </c>
      <c r="J45">
        <f t="shared" si="10"/>
        <v>16.6299404832003</v>
      </c>
    </row>
    <row r="46" spans="1:10">
      <c r="A46" s="30">
        <v>20</v>
      </c>
      <c r="B46" t="s">
        <v>90</v>
      </c>
      <c r="C46">
        <f t="shared" si="5"/>
        <v>161.240646712988</v>
      </c>
      <c r="D46">
        <f t="shared" si="6"/>
        <v>80.6203233564939</v>
      </c>
      <c r="E46">
        <f t="shared" si="7"/>
        <v>800</v>
      </c>
      <c r="F46" s="30">
        <v>94</v>
      </c>
      <c r="G46">
        <f>'装备大类|wapenTable'!Z24</f>
        <v>3</v>
      </c>
      <c r="H46">
        <f t="shared" si="8"/>
        <v>69457.509353287</v>
      </c>
      <c r="I46">
        <f t="shared" si="9"/>
        <v>800</v>
      </c>
      <c r="J46">
        <f t="shared" si="10"/>
        <v>10.9315692686771</v>
      </c>
    </row>
    <row r="47" spans="1:10">
      <c r="A47" s="30">
        <v>21</v>
      </c>
      <c r="B47" t="s">
        <v>91</v>
      </c>
      <c r="C47">
        <f t="shared" si="5"/>
        <v>162.955972741849</v>
      </c>
      <c r="D47">
        <f t="shared" si="6"/>
        <v>81.4779863709246</v>
      </c>
      <c r="E47">
        <f t="shared" si="7"/>
        <v>800</v>
      </c>
      <c r="F47" s="30">
        <v>95</v>
      </c>
      <c r="G47">
        <f>'装备大类|wapenTable'!Z25</f>
        <v>3</v>
      </c>
      <c r="H47">
        <f t="shared" si="8"/>
        <v>70196.4190272581</v>
      </c>
      <c r="I47">
        <f t="shared" si="9"/>
        <v>800</v>
      </c>
      <c r="J47">
        <f t="shared" si="10"/>
        <v>11.0478625587694</v>
      </c>
    </row>
    <row r="48" spans="1:10">
      <c r="A48" s="30">
        <v>22</v>
      </c>
      <c r="B48" t="s">
        <v>92</v>
      </c>
      <c r="C48">
        <f t="shared" si="5"/>
        <v>164.671298770711</v>
      </c>
      <c r="D48">
        <f t="shared" si="6"/>
        <v>82.3356493853554</v>
      </c>
      <c r="E48">
        <f t="shared" si="7"/>
        <v>800</v>
      </c>
      <c r="F48" s="30">
        <v>96</v>
      </c>
      <c r="G48">
        <f>'装备大类|wapenTable'!Z26</f>
        <v>3</v>
      </c>
      <c r="H48">
        <f t="shared" si="8"/>
        <v>70935.3287012293</v>
      </c>
      <c r="I48">
        <f t="shared" si="9"/>
        <v>800</v>
      </c>
      <c r="J48">
        <f t="shared" si="10"/>
        <v>11.1641558488618</v>
      </c>
    </row>
    <row r="49" spans="1:10">
      <c r="A49" s="30">
        <v>23</v>
      </c>
      <c r="B49" t="s">
        <v>93</v>
      </c>
      <c r="C49">
        <f t="shared" si="5"/>
        <v>332.773249599145</v>
      </c>
      <c r="D49">
        <f t="shared" si="6"/>
        <v>166.386624799572</v>
      </c>
      <c r="E49">
        <f t="shared" si="7"/>
        <v>400</v>
      </c>
      <c r="F49" s="30">
        <v>97</v>
      </c>
      <c r="G49">
        <f>'装备大类|wapenTable'!Z27</f>
        <v>5</v>
      </c>
      <c r="H49">
        <f t="shared" si="8"/>
        <v>71674.2383752004</v>
      </c>
      <c r="I49">
        <f t="shared" si="9"/>
        <v>400</v>
      </c>
      <c r="J49">
        <f t="shared" si="10"/>
        <v>11.2804491389541</v>
      </c>
    </row>
    <row r="50" spans="1:10">
      <c r="A50" s="30">
        <v>24</v>
      </c>
      <c r="B50" t="s">
        <v>94</v>
      </c>
      <c r="C50">
        <f t="shared" si="5"/>
        <v>281.313468733298</v>
      </c>
      <c r="D50">
        <f t="shared" si="6"/>
        <v>140.656734366649</v>
      </c>
      <c r="E50">
        <f t="shared" si="7"/>
        <v>600</v>
      </c>
      <c r="F50" s="30">
        <v>123</v>
      </c>
      <c r="G50">
        <f>'装备大类|wapenTable'!Z28</f>
        <v>4</v>
      </c>
      <c r="H50">
        <f t="shared" si="8"/>
        <v>90885.88989845</v>
      </c>
      <c r="I50">
        <f t="shared" si="9"/>
        <v>600</v>
      </c>
      <c r="J50">
        <f t="shared" si="10"/>
        <v>14.3040746813541</v>
      </c>
    </row>
    <row r="51" spans="1:10">
      <c r="A51" s="30">
        <v>25</v>
      </c>
      <c r="B51" t="s">
        <v>95</v>
      </c>
      <c r="C51">
        <f t="shared" si="5"/>
        <v>283.600570105113</v>
      </c>
      <c r="D51">
        <f t="shared" si="6"/>
        <v>141.800285052557</v>
      </c>
      <c r="E51">
        <f t="shared" si="7"/>
        <v>600</v>
      </c>
      <c r="F51" s="30">
        <v>124</v>
      </c>
      <c r="G51">
        <f>'装备大类|wapenTable'!Z29</f>
        <v>4</v>
      </c>
      <c r="H51">
        <f t="shared" si="8"/>
        <v>91624.7995724212</v>
      </c>
      <c r="I51">
        <f t="shared" si="9"/>
        <v>600</v>
      </c>
      <c r="J51">
        <f t="shared" si="10"/>
        <v>14.4203679714464</v>
      </c>
    </row>
    <row r="52" spans="1:10">
      <c r="A52" s="30">
        <v>26</v>
      </c>
      <c r="B52" t="s">
        <v>96</v>
      </c>
      <c r="C52">
        <f t="shared" si="5"/>
        <v>285.887671476929</v>
      </c>
      <c r="D52">
        <f t="shared" si="6"/>
        <v>142.943835738464</v>
      </c>
      <c r="E52">
        <f t="shared" si="7"/>
        <v>600</v>
      </c>
      <c r="F52" s="30">
        <v>125</v>
      </c>
      <c r="G52">
        <f>'装备大类|wapenTable'!Z30</f>
        <v>4</v>
      </c>
      <c r="H52">
        <f t="shared" si="8"/>
        <v>92363.7092463923</v>
      </c>
      <c r="I52">
        <f t="shared" si="9"/>
        <v>600</v>
      </c>
      <c r="J52">
        <f t="shared" si="10"/>
        <v>14.5366612615387</v>
      </c>
    </row>
    <row r="53" spans="1:10">
      <c r="A53" s="30">
        <v>27</v>
      </c>
      <c r="B53" t="s">
        <v>97</v>
      </c>
      <c r="C53">
        <f t="shared" si="5"/>
        <v>518.028460716195</v>
      </c>
      <c r="D53">
        <f t="shared" si="6"/>
        <v>259.014230358097</v>
      </c>
      <c r="E53">
        <f t="shared" si="7"/>
        <v>400</v>
      </c>
      <c r="F53" s="30">
        <v>151</v>
      </c>
      <c r="G53">
        <f>'装备大类|wapenTable'!Z31</f>
        <v>5</v>
      </c>
      <c r="H53">
        <f t="shared" si="8"/>
        <v>111575.360769642</v>
      </c>
      <c r="I53">
        <f t="shared" si="9"/>
        <v>400</v>
      </c>
      <c r="J53">
        <f t="shared" si="10"/>
        <v>17.5602868039388</v>
      </c>
    </row>
    <row r="54" spans="1:10">
      <c r="A54" s="30">
        <v>28</v>
      </c>
      <c r="B54" t="s">
        <v>98</v>
      </c>
      <c r="C54">
        <f t="shared" si="5"/>
        <v>521.459112773918</v>
      </c>
      <c r="D54">
        <f t="shared" si="6"/>
        <v>260.729556386959</v>
      </c>
      <c r="E54">
        <f t="shared" si="7"/>
        <v>400</v>
      </c>
      <c r="F54" s="30">
        <v>152</v>
      </c>
      <c r="G54">
        <f>'装备大类|wapenTable'!Z32</f>
        <v>5</v>
      </c>
      <c r="H54">
        <f t="shared" si="8"/>
        <v>112314.270443613</v>
      </c>
      <c r="I54">
        <f t="shared" si="9"/>
        <v>400</v>
      </c>
      <c r="J54">
        <f t="shared" si="10"/>
        <v>17.6765800940311</v>
      </c>
    </row>
    <row r="55" spans="2:5">
      <c r="B55" t="s">
        <v>99</v>
      </c>
      <c r="C55" s="21">
        <f>O15/E55*2</f>
        <v>0</v>
      </c>
      <c r="D55">
        <f t="shared" si="6"/>
        <v>0</v>
      </c>
      <c r="E55" s="30">
        <v>500</v>
      </c>
    </row>
    <row r="56" spans="1:10">
      <c r="A56" s="30">
        <v>29</v>
      </c>
      <c r="B56" t="s">
        <v>100</v>
      </c>
      <c r="C56">
        <f>$S$15/E56*(F56/$F$36)</f>
        <v>134.481560662747</v>
      </c>
      <c r="D56">
        <f t="shared" si="6"/>
        <v>67.2407803313736</v>
      </c>
      <c r="E56">
        <f>VLOOKUP(G56,$G$20:$H$24,2,FALSE)</f>
        <v>1000</v>
      </c>
      <c r="F56" s="30">
        <v>98</v>
      </c>
      <c r="G56">
        <f>'装备大类|wapenTable'!Z33</f>
        <v>2</v>
      </c>
      <c r="H56">
        <f>$S$14*(F56/$F$36)</f>
        <v>72413.1480491716</v>
      </c>
      <c r="I56">
        <f>E56</f>
        <v>1000</v>
      </c>
      <c r="J56">
        <f>I56/SUM($I$38:$I$54)*C56</f>
        <v>11.3967424290464</v>
      </c>
    </row>
  </sheetData>
  <pageMargins left="0.7" right="0.7"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244"/>
  <sheetViews>
    <sheetView topLeftCell="D1" workbookViewId="0">
      <selection activeCell="T24" sqref="T24"/>
    </sheetView>
  </sheetViews>
  <sheetFormatPr defaultColWidth="9" defaultRowHeight="13.5"/>
  <cols>
    <col min="13" max="13" width="12.625"/>
    <col min="26" max="26" width="12.625"/>
  </cols>
  <sheetData>
    <row r="1" s="4" customFormat="1" ht="14.25" spans="1:10">
      <c r="A1" s="2" t="s">
        <v>17</v>
      </c>
      <c r="B1" s="2">
        <v>1</v>
      </c>
      <c r="C1" s="2">
        <v>2</v>
      </c>
      <c r="D1" s="2">
        <v>3</v>
      </c>
      <c r="E1" s="2">
        <v>4</v>
      </c>
      <c r="F1" s="2">
        <v>5</v>
      </c>
      <c r="G1" s="2">
        <v>6</v>
      </c>
      <c r="H1" s="2">
        <v>7</v>
      </c>
      <c r="I1" s="2">
        <v>8</v>
      </c>
      <c r="J1" s="2"/>
    </row>
    <row r="2" ht="14.25" spans="1:13">
      <c r="A2" s="2">
        <v>1</v>
      </c>
      <c r="B2" s="2">
        <v>72</v>
      </c>
      <c r="C2" s="2">
        <v>108</v>
      </c>
      <c r="D2" s="2">
        <v>130</v>
      </c>
      <c r="E2" s="2">
        <v>156</v>
      </c>
      <c r="F2" s="2">
        <v>188</v>
      </c>
      <c r="G2" s="2">
        <v>190</v>
      </c>
      <c r="H2" s="2">
        <v>190</v>
      </c>
      <c r="I2" s="2"/>
      <c r="J2" s="2"/>
      <c r="M2">
        <f>B3/B2</f>
        <v>1.23611111111111</v>
      </c>
    </row>
    <row r="3" ht="14.25" spans="1:25">
      <c r="A3" s="2">
        <v>2</v>
      </c>
      <c r="B3" s="2">
        <v>89</v>
      </c>
      <c r="C3" s="2">
        <v>130</v>
      </c>
      <c r="D3" s="2">
        <v>195</v>
      </c>
      <c r="E3" s="2">
        <v>234</v>
      </c>
      <c r="F3" s="2">
        <v>301</v>
      </c>
      <c r="G3" s="2">
        <v>304</v>
      </c>
      <c r="H3" s="2">
        <v>323</v>
      </c>
      <c r="I3" s="2">
        <v>340</v>
      </c>
      <c r="J3" s="2"/>
      <c r="R3" t="s">
        <v>101</v>
      </c>
      <c r="X3">
        <v>189</v>
      </c>
      <c r="Y3">
        <v>152</v>
      </c>
    </row>
    <row r="4" ht="14.25" spans="1:25">
      <c r="A4" s="2">
        <v>3</v>
      </c>
      <c r="B4" s="2">
        <v>108</v>
      </c>
      <c r="C4" s="2">
        <v>156</v>
      </c>
      <c r="D4" s="2">
        <v>293</v>
      </c>
      <c r="E4" s="2">
        <v>351</v>
      </c>
      <c r="F4" s="2">
        <v>482</v>
      </c>
      <c r="G4" s="2">
        <v>487</v>
      </c>
      <c r="H4" s="2">
        <v>550</v>
      </c>
      <c r="I4" s="2">
        <v>578</v>
      </c>
      <c r="J4" s="2"/>
      <c r="Q4">
        <v>1</v>
      </c>
      <c r="R4">
        <v>2</v>
      </c>
      <c r="X4">
        <v>221</v>
      </c>
      <c r="Y4">
        <v>182</v>
      </c>
    </row>
    <row r="5" ht="14.25" spans="1:18">
      <c r="A5" s="2">
        <v>4</v>
      </c>
      <c r="B5" s="2">
        <v>130</v>
      </c>
      <c r="C5" s="2">
        <v>187</v>
      </c>
      <c r="D5" s="2">
        <v>439</v>
      </c>
      <c r="E5" s="2">
        <v>527</v>
      </c>
      <c r="F5" s="2">
        <v>771</v>
      </c>
      <c r="G5" s="2">
        <v>779</v>
      </c>
      <c r="H5" s="2">
        <v>934</v>
      </c>
      <c r="I5" s="2">
        <v>983</v>
      </c>
      <c r="J5" s="2"/>
      <c r="Q5">
        <v>2</v>
      </c>
      <c r="R5">
        <v>2</v>
      </c>
    </row>
    <row r="6" ht="14.25" spans="1:19">
      <c r="A6" s="2">
        <v>5</v>
      </c>
      <c r="B6" s="2">
        <v>156</v>
      </c>
      <c r="C6" s="2">
        <v>224</v>
      </c>
      <c r="D6" s="2">
        <v>659</v>
      </c>
      <c r="E6" s="2">
        <v>790</v>
      </c>
      <c r="F6" s="2">
        <v>1233</v>
      </c>
      <c r="G6" s="2">
        <v>1246</v>
      </c>
      <c r="H6" s="2">
        <v>1587</v>
      </c>
      <c r="I6" s="2">
        <v>1671</v>
      </c>
      <c r="J6" s="2"/>
      <c r="Q6">
        <v>3</v>
      </c>
      <c r="R6">
        <v>2</v>
      </c>
      <c r="S6">
        <v>1</v>
      </c>
    </row>
    <row r="7" ht="14.25" spans="1:18">
      <c r="A7" s="2">
        <v>6</v>
      </c>
      <c r="B7" s="2">
        <v>187</v>
      </c>
      <c r="C7" s="2">
        <v>269</v>
      </c>
      <c r="D7" s="2"/>
      <c r="E7" s="2"/>
      <c r="F7" s="2"/>
      <c r="G7" s="2"/>
      <c r="H7" s="2"/>
      <c r="I7" s="2"/>
      <c r="J7" s="2"/>
      <c r="Q7">
        <v>4</v>
      </c>
      <c r="R7">
        <v>2</v>
      </c>
    </row>
    <row r="8" ht="14.25" spans="1:19">
      <c r="A8" s="2">
        <v>7</v>
      </c>
      <c r="B8" s="2">
        <v>224</v>
      </c>
      <c r="C8" s="2">
        <v>323</v>
      </c>
      <c r="D8" s="2"/>
      <c r="E8" s="2"/>
      <c r="F8" s="2"/>
      <c r="G8" s="2"/>
      <c r="H8" s="2"/>
      <c r="I8" s="2"/>
      <c r="J8" s="2"/>
      <c r="Q8">
        <v>5</v>
      </c>
      <c r="R8">
        <v>2</v>
      </c>
      <c r="S8">
        <v>1</v>
      </c>
    </row>
    <row r="9" ht="14.25" spans="1:18">
      <c r="A9" s="2">
        <v>8</v>
      </c>
      <c r="B9" s="2">
        <v>269</v>
      </c>
      <c r="C9" s="2">
        <v>387</v>
      </c>
      <c r="D9" s="2"/>
      <c r="E9" s="2"/>
      <c r="F9" s="2"/>
      <c r="G9" s="2"/>
      <c r="H9" s="2"/>
      <c r="I9" s="2"/>
      <c r="J9" s="2"/>
      <c r="Q9">
        <v>6</v>
      </c>
      <c r="R9">
        <v>2</v>
      </c>
    </row>
    <row r="10" ht="14.25" spans="1:19">
      <c r="A10" s="2">
        <v>9</v>
      </c>
      <c r="B10" s="2">
        <v>323</v>
      </c>
      <c r="C10" s="2">
        <v>465</v>
      </c>
      <c r="D10" s="2"/>
      <c r="E10" s="2"/>
      <c r="F10" s="2"/>
      <c r="G10" s="2"/>
      <c r="H10" s="2"/>
      <c r="I10" s="2"/>
      <c r="J10" s="2"/>
      <c r="Q10">
        <v>7</v>
      </c>
      <c r="R10">
        <v>2</v>
      </c>
      <c r="S10">
        <v>3</v>
      </c>
    </row>
    <row r="11" ht="14.25" spans="1:18">
      <c r="A11" s="2">
        <v>10</v>
      </c>
      <c r="B11" s="2">
        <v>387</v>
      </c>
      <c r="C11" s="2">
        <v>558</v>
      </c>
      <c r="D11" s="2"/>
      <c r="E11" s="2"/>
      <c r="F11" s="2"/>
      <c r="G11" s="2"/>
      <c r="H11" s="2"/>
      <c r="I11" s="2"/>
      <c r="J11" s="2"/>
      <c r="Q11">
        <v>8</v>
      </c>
      <c r="R11">
        <v>2</v>
      </c>
    </row>
    <row r="12" ht="14.25" spans="1:18">
      <c r="A12" s="2"/>
      <c r="B12" s="2"/>
      <c r="C12" s="2"/>
      <c r="D12" s="2"/>
      <c r="E12" s="2"/>
      <c r="F12" s="2"/>
      <c r="G12" s="2"/>
      <c r="H12" s="2"/>
      <c r="I12" s="2"/>
      <c r="J12" s="2"/>
      <c r="Q12">
        <v>9</v>
      </c>
      <c r="R12">
        <v>2</v>
      </c>
    </row>
    <row r="13" ht="14.25" spans="1:19">
      <c r="A13" s="2"/>
      <c r="B13" s="2"/>
      <c r="C13" s="2"/>
      <c r="D13" s="2"/>
      <c r="E13" s="2"/>
      <c r="F13" s="2"/>
      <c r="G13" s="2"/>
      <c r="H13" s="2"/>
      <c r="I13" s="2"/>
      <c r="J13" s="2"/>
      <c r="Q13">
        <v>10</v>
      </c>
      <c r="R13">
        <v>2</v>
      </c>
      <c r="S13">
        <v>1</v>
      </c>
    </row>
    <row r="14" ht="14.25" spans="1:18">
      <c r="A14" s="2">
        <v>1</v>
      </c>
      <c r="B14" s="2">
        <f t="shared" ref="B14:H14" si="0">B3-B2</f>
        <v>17</v>
      </c>
      <c r="C14" s="2">
        <f t="shared" si="0"/>
        <v>22</v>
      </c>
      <c r="D14" s="2">
        <f t="shared" si="0"/>
        <v>65</v>
      </c>
      <c r="E14" s="2">
        <f t="shared" si="0"/>
        <v>78</v>
      </c>
      <c r="F14" s="2">
        <f t="shared" si="0"/>
        <v>113</v>
      </c>
      <c r="G14" s="2">
        <f t="shared" si="0"/>
        <v>114</v>
      </c>
      <c r="H14" s="2">
        <f t="shared" si="0"/>
        <v>133</v>
      </c>
      <c r="I14" s="2"/>
      <c r="J14" s="2"/>
      <c r="Q14">
        <v>11</v>
      </c>
      <c r="R14">
        <v>2</v>
      </c>
    </row>
    <row r="15" ht="14.25" spans="1:19">
      <c r="A15" s="2">
        <v>2</v>
      </c>
      <c r="B15" s="2">
        <f t="shared" ref="B15:H15" si="1">B4-B3</f>
        <v>19</v>
      </c>
      <c r="C15" s="2">
        <f t="shared" si="1"/>
        <v>26</v>
      </c>
      <c r="D15" s="2">
        <f t="shared" si="1"/>
        <v>98</v>
      </c>
      <c r="E15" s="2">
        <f t="shared" si="1"/>
        <v>117</v>
      </c>
      <c r="F15" s="2">
        <f t="shared" si="1"/>
        <v>181</v>
      </c>
      <c r="G15" s="2">
        <f t="shared" si="1"/>
        <v>183</v>
      </c>
      <c r="H15" s="2">
        <f t="shared" si="1"/>
        <v>227</v>
      </c>
      <c r="I15" s="2"/>
      <c r="J15" s="2"/>
      <c r="Q15">
        <v>12</v>
      </c>
      <c r="R15">
        <v>2</v>
      </c>
      <c r="S15">
        <v>3</v>
      </c>
    </row>
    <row r="16" ht="14.25" spans="1:18">
      <c r="A16" s="2">
        <v>3</v>
      </c>
      <c r="B16" s="2">
        <f t="shared" ref="B16:H16" si="2">B5-B4</f>
        <v>22</v>
      </c>
      <c r="C16" s="2">
        <f t="shared" si="2"/>
        <v>31</v>
      </c>
      <c r="D16" s="2">
        <f t="shared" si="2"/>
        <v>146</v>
      </c>
      <c r="E16" s="2">
        <f t="shared" si="2"/>
        <v>176</v>
      </c>
      <c r="F16" s="2">
        <f t="shared" si="2"/>
        <v>289</v>
      </c>
      <c r="G16" s="2">
        <f t="shared" si="2"/>
        <v>292</v>
      </c>
      <c r="H16" s="2">
        <f t="shared" si="2"/>
        <v>384</v>
      </c>
      <c r="I16" s="2"/>
      <c r="J16" s="2"/>
      <c r="Q16">
        <v>13</v>
      </c>
      <c r="R16">
        <v>2</v>
      </c>
    </row>
    <row r="17" ht="14.25" spans="1:20">
      <c r="A17" s="2">
        <v>4</v>
      </c>
      <c r="B17" s="2">
        <f t="shared" ref="B17:H17" si="3">B6-B5</f>
        <v>26</v>
      </c>
      <c r="C17" s="2">
        <f t="shared" si="3"/>
        <v>37</v>
      </c>
      <c r="D17" s="2">
        <f t="shared" si="3"/>
        <v>220</v>
      </c>
      <c r="E17" s="2">
        <f t="shared" si="3"/>
        <v>263</v>
      </c>
      <c r="F17" s="2">
        <f t="shared" si="3"/>
        <v>462</v>
      </c>
      <c r="G17" s="2">
        <f t="shared" si="3"/>
        <v>467</v>
      </c>
      <c r="H17" s="2">
        <f t="shared" si="3"/>
        <v>653</v>
      </c>
      <c r="I17" s="2"/>
      <c r="J17" s="2"/>
      <c r="Q17">
        <v>14</v>
      </c>
      <c r="R17">
        <v>2</v>
      </c>
      <c r="S17">
        <v>1</v>
      </c>
      <c r="T17">
        <v>3</v>
      </c>
    </row>
    <row r="18" ht="14.25" spans="1:18">
      <c r="A18" s="2">
        <v>5</v>
      </c>
      <c r="B18" s="2">
        <f t="shared" ref="B18:B22" si="4">B7-B6</f>
        <v>31</v>
      </c>
      <c r="C18" s="2">
        <f t="shared" ref="C18:C22" si="5">C7-C6</f>
        <v>45</v>
      </c>
      <c r="D18" s="2"/>
      <c r="E18" s="2"/>
      <c r="F18" s="2"/>
      <c r="G18" s="2"/>
      <c r="H18" s="2"/>
      <c r="I18" s="2"/>
      <c r="J18" s="2"/>
      <c r="Q18">
        <v>15</v>
      </c>
      <c r="R18">
        <v>2</v>
      </c>
    </row>
    <row r="19" ht="14.25" spans="1:10">
      <c r="A19" s="2">
        <v>6</v>
      </c>
      <c r="B19" s="2">
        <f t="shared" si="4"/>
        <v>37</v>
      </c>
      <c r="C19" s="2">
        <f t="shared" si="5"/>
        <v>54</v>
      </c>
      <c r="D19" s="2"/>
      <c r="E19" s="2"/>
      <c r="F19" s="2"/>
      <c r="G19" s="2"/>
      <c r="H19" s="2"/>
      <c r="I19" s="2"/>
      <c r="J19" s="2"/>
    </row>
    <row r="20" ht="14.25" spans="1:10">
      <c r="A20" s="2">
        <v>7</v>
      </c>
      <c r="B20" s="2">
        <f t="shared" si="4"/>
        <v>45</v>
      </c>
      <c r="C20" s="2">
        <f t="shared" si="5"/>
        <v>64</v>
      </c>
      <c r="D20" s="2"/>
      <c r="E20" s="2"/>
      <c r="F20" s="2"/>
      <c r="G20" s="2"/>
      <c r="H20" s="2"/>
      <c r="I20" s="2"/>
      <c r="J20" s="2"/>
    </row>
    <row r="21" ht="14.25" spans="1:10">
      <c r="A21" s="2">
        <v>8</v>
      </c>
      <c r="B21" s="2">
        <f t="shared" si="4"/>
        <v>54</v>
      </c>
      <c r="C21" s="2">
        <f t="shared" si="5"/>
        <v>78</v>
      </c>
      <c r="D21" s="2"/>
      <c r="E21" s="2"/>
      <c r="F21" s="2"/>
      <c r="G21" s="2"/>
      <c r="H21" s="2"/>
      <c r="I21" s="2"/>
      <c r="J21" s="2"/>
    </row>
    <row r="22" ht="14.25" spans="1:10">
      <c r="A22" s="2">
        <v>9</v>
      </c>
      <c r="B22" s="2">
        <f t="shared" si="4"/>
        <v>64</v>
      </c>
      <c r="C22" s="2">
        <f t="shared" si="5"/>
        <v>93</v>
      </c>
      <c r="D22" s="2"/>
      <c r="E22" s="2"/>
      <c r="F22" s="2"/>
      <c r="G22" s="2"/>
      <c r="H22" s="2"/>
      <c r="I22" s="2"/>
      <c r="J22" s="2"/>
    </row>
    <row r="23" ht="14.25" spans="1:10">
      <c r="A23" s="2">
        <v>10</v>
      </c>
      <c r="B23" s="2"/>
      <c r="C23" s="2"/>
      <c r="D23" s="2"/>
      <c r="E23" s="2"/>
      <c r="F23" s="2"/>
      <c r="G23" s="2"/>
      <c r="H23" s="2"/>
      <c r="I23" s="2"/>
      <c r="J23" s="2"/>
    </row>
    <row r="24" ht="14.25" spans="1:10">
      <c r="A24" s="2"/>
      <c r="B24" s="2"/>
      <c r="C24" s="2"/>
      <c r="D24" s="2"/>
      <c r="E24" s="2"/>
      <c r="F24" s="2"/>
      <c r="G24" s="2"/>
      <c r="H24" s="2"/>
      <c r="I24" s="2"/>
      <c r="J24" s="2"/>
    </row>
    <row r="25" ht="14.25" spans="1:10">
      <c r="A25" s="2"/>
      <c r="B25" s="2"/>
      <c r="C25" s="2"/>
      <c r="D25" s="2"/>
      <c r="E25" s="2"/>
      <c r="F25" s="2"/>
      <c r="G25" s="2"/>
      <c r="H25" s="2"/>
      <c r="I25" s="2"/>
      <c r="J25" s="2"/>
    </row>
    <row r="26" ht="14.25" spans="1:10">
      <c r="A26" s="2">
        <v>1</v>
      </c>
      <c r="B26" s="2">
        <f t="shared" ref="B26:H26" si="6">B15-B14</f>
        <v>2</v>
      </c>
      <c r="C26" s="2">
        <f t="shared" si="6"/>
        <v>4</v>
      </c>
      <c r="D26" s="2">
        <f t="shared" si="6"/>
        <v>33</v>
      </c>
      <c r="E26" s="2">
        <f t="shared" si="6"/>
        <v>39</v>
      </c>
      <c r="F26" s="2">
        <f t="shared" si="6"/>
        <v>68</v>
      </c>
      <c r="G26" s="2">
        <f t="shared" si="6"/>
        <v>69</v>
      </c>
      <c r="H26" s="2">
        <f t="shared" si="6"/>
        <v>94</v>
      </c>
      <c r="I26" s="2"/>
      <c r="J26" s="2"/>
    </row>
    <row r="27" ht="14.25" spans="1:10">
      <c r="A27" s="2">
        <v>2</v>
      </c>
      <c r="B27" s="2">
        <f t="shared" ref="B27:H27" si="7">B16-B15</f>
        <v>3</v>
      </c>
      <c r="C27" s="2">
        <f t="shared" si="7"/>
        <v>5</v>
      </c>
      <c r="D27" s="2">
        <f t="shared" si="7"/>
        <v>48</v>
      </c>
      <c r="E27" s="2">
        <f t="shared" si="7"/>
        <v>59</v>
      </c>
      <c r="F27" s="2">
        <f t="shared" si="7"/>
        <v>108</v>
      </c>
      <c r="G27" s="2">
        <f t="shared" si="7"/>
        <v>109</v>
      </c>
      <c r="H27" s="2">
        <f t="shared" si="7"/>
        <v>157</v>
      </c>
      <c r="I27" s="2"/>
      <c r="J27" s="2"/>
    </row>
    <row r="28" ht="14.25" spans="1:10">
      <c r="A28" s="2">
        <v>3</v>
      </c>
      <c r="B28" s="2">
        <f t="shared" ref="B28:H28" si="8">B17-B16</f>
        <v>4</v>
      </c>
      <c r="C28" s="2">
        <f t="shared" si="8"/>
        <v>6</v>
      </c>
      <c r="D28" s="2">
        <f t="shared" si="8"/>
        <v>74</v>
      </c>
      <c r="E28" s="2">
        <f t="shared" si="8"/>
        <v>87</v>
      </c>
      <c r="F28" s="2">
        <f t="shared" si="8"/>
        <v>173</v>
      </c>
      <c r="G28" s="2">
        <f t="shared" si="8"/>
        <v>175</v>
      </c>
      <c r="H28" s="2">
        <f t="shared" si="8"/>
        <v>269</v>
      </c>
      <c r="I28" s="2"/>
      <c r="J28" s="2"/>
    </row>
    <row r="29" ht="14.25" spans="1:10">
      <c r="A29" s="2">
        <v>4</v>
      </c>
      <c r="B29" s="2">
        <f t="shared" ref="B29:B33" si="9">B18-B17</f>
        <v>5</v>
      </c>
      <c r="C29" s="2">
        <f t="shared" ref="C29:C33" si="10">C18-C17</f>
        <v>8</v>
      </c>
      <c r="D29" s="2"/>
      <c r="E29" s="2"/>
      <c r="F29" s="2"/>
      <c r="G29" s="2"/>
      <c r="H29" s="2"/>
      <c r="I29" s="2"/>
      <c r="J29" s="2"/>
    </row>
    <row r="30" ht="14.25" spans="1:10">
      <c r="A30" s="2">
        <v>5</v>
      </c>
      <c r="B30" s="2">
        <f t="shared" si="9"/>
        <v>6</v>
      </c>
      <c r="C30" s="2">
        <f t="shared" si="10"/>
        <v>9</v>
      </c>
      <c r="D30" s="2"/>
      <c r="E30" s="2"/>
      <c r="F30" s="2"/>
      <c r="G30" s="2"/>
      <c r="H30" s="2"/>
      <c r="I30" s="2"/>
      <c r="J30" s="2"/>
    </row>
    <row r="31" ht="14.25" spans="1:10">
      <c r="A31" s="2">
        <v>6</v>
      </c>
      <c r="B31" s="2">
        <f t="shared" si="9"/>
        <v>8</v>
      </c>
      <c r="C31" s="2">
        <f t="shared" si="10"/>
        <v>10</v>
      </c>
      <c r="D31" s="2"/>
      <c r="E31" s="2"/>
      <c r="F31" s="2"/>
      <c r="G31" s="2"/>
      <c r="H31" s="2"/>
      <c r="I31" s="2"/>
      <c r="J31" s="2"/>
    </row>
    <row r="32" ht="14.25" spans="1:10">
      <c r="A32" s="2">
        <v>7</v>
      </c>
      <c r="B32" s="2">
        <f t="shared" si="9"/>
        <v>9</v>
      </c>
      <c r="C32" s="2">
        <f t="shared" si="10"/>
        <v>14</v>
      </c>
      <c r="D32" s="2"/>
      <c r="E32" s="2"/>
      <c r="F32" s="2"/>
      <c r="G32" s="2"/>
      <c r="H32" s="2"/>
      <c r="I32" s="2"/>
      <c r="J32" s="2"/>
    </row>
    <row r="33" ht="14.25" spans="1:10">
      <c r="A33" s="2">
        <v>8</v>
      </c>
      <c r="B33" s="2">
        <f t="shared" si="9"/>
        <v>10</v>
      </c>
      <c r="C33" s="2">
        <f t="shared" si="10"/>
        <v>15</v>
      </c>
      <c r="D33" s="2"/>
      <c r="E33" s="2"/>
      <c r="F33" s="2"/>
      <c r="G33" s="2"/>
      <c r="H33" s="2"/>
      <c r="I33" s="2"/>
      <c r="J33" s="2"/>
    </row>
    <row r="34" ht="14.25" spans="1:10">
      <c r="A34" s="2">
        <v>9</v>
      </c>
      <c r="B34" s="2"/>
      <c r="C34" s="2"/>
      <c r="D34" s="2"/>
      <c r="E34" s="2"/>
      <c r="F34" s="2"/>
      <c r="G34" s="2"/>
      <c r="H34" s="2"/>
      <c r="I34" s="2"/>
      <c r="J34" s="2"/>
    </row>
    <row r="35" ht="14.25" spans="1:10">
      <c r="A35" s="2">
        <v>10</v>
      </c>
      <c r="B35" s="2"/>
      <c r="C35" s="2"/>
      <c r="D35" s="2"/>
      <c r="E35" s="2"/>
      <c r="F35" s="2"/>
      <c r="G35" s="2"/>
      <c r="H35" s="2"/>
      <c r="I35" s="2"/>
      <c r="J35" s="2"/>
    </row>
    <row r="85" spans="2:2">
      <c r="B85" t="s">
        <v>102</v>
      </c>
    </row>
    <row r="107" spans="1:1">
      <c r="A107" t="s">
        <v>103</v>
      </c>
    </row>
    <row r="108" spans="1:1">
      <c r="A108" t="s">
        <v>104</v>
      </c>
    </row>
    <row r="162" spans="10:10">
      <c r="J162" t="s">
        <v>105</v>
      </c>
    </row>
    <row r="164" spans="10:11">
      <c r="J164" t="s">
        <v>106</v>
      </c>
      <c r="K164" t="s">
        <v>107</v>
      </c>
    </row>
    <row r="165" spans="11:11">
      <c r="K165" t="s">
        <v>108</v>
      </c>
    </row>
    <row r="166" spans="11:11">
      <c r="K166" t="s">
        <v>109</v>
      </c>
    </row>
    <row r="167" spans="11:11">
      <c r="K167" t="s">
        <v>110</v>
      </c>
    </row>
    <row r="168" spans="11:11">
      <c r="K168" t="s">
        <v>111</v>
      </c>
    </row>
    <row r="169" spans="11:11">
      <c r="K169" t="s">
        <v>112</v>
      </c>
    </row>
    <row r="170" spans="11:11">
      <c r="K170" t="s">
        <v>113</v>
      </c>
    </row>
    <row r="172" spans="10:11">
      <c r="J172" t="s">
        <v>114</v>
      </c>
      <c r="K172" t="s">
        <v>115</v>
      </c>
    </row>
    <row r="173" spans="11:11">
      <c r="K173" t="s">
        <v>116</v>
      </c>
    </row>
    <row r="174" spans="11:11">
      <c r="K174" t="s">
        <v>117</v>
      </c>
    </row>
    <row r="175" spans="11:11">
      <c r="K175" t="s">
        <v>118</v>
      </c>
    </row>
    <row r="177" spans="10:10">
      <c r="J177" t="s">
        <v>119</v>
      </c>
    </row>
    <row r="178" spans="11:11">
      <c r="K178" t="s">
        <v>120</v>
      </c>
    </row>
    <row r="179" spans="11:11">
      <c r="K179" t="s">
        <v>121</v>
      </c>
    </row>
    <row r="180" spans="11:11">
      <c r="K180" t="s">
        <v>122</v>
      </c>
    </row>
    <row r="181" spans="11:11">
      <c r="K181" t="s">
        <v>123</v>
      </c>
    </row>
    <row r="183" spans="10:10">
      <c r="J183" t="s">
        <v>124</v>
      </c>
    </row>
    <row r="186" spans="10:10">
      <c r="J186" t="s">
        <v>125</v>
      </c>
    </row>
    <row r="187" spans="11:11">
      <c r="K187" t="s">
        <v>126</v>
      </c>
    </row>
    <row r="188" spans="11:11">
      <c r="K188" t="s">
        <v>127</v>
      </c>
    </row>
    <row r="189" spans="11:11">
      <c r="K189" t="s">
        <v>128</v>
      </c>
    </row>
    <row r="190" spans="11:11">
      <c r="K190" t="s">
        <v>129</v>
      </c>
    </row>
    <row r="244" spans="11:11">
      <c r="K244" s="33" t="s">
        <v>130</v>
      </c>
    </row>
  </sheetData>
  <pageMargins left="0.7" right="0.7" top="0.75" bottom="0.75" header="0.3" footer="0.3"/>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15"/>
  <sheetViews>
    <sheetView workbookViewId="0">
      <selection activeCell="B12" sqref="A1:J215"/>
    </sheetView>
  </sheetViews>
  <sheetFormatPr defaultColWidth="9" defaultRowHeight="13.5"/>
  <cols>
    <col min="2" max="2" width="22" customWidth="1"/>
    <col min="3" max="3" width="17.125" customWidth="1"/>
    <col min="4" max="4" width="16.75" customWidth="1"/>
    <col min="9" max="9" width="12.625"/>
    <col min="18" max="20" width="12.625"/>
  </cols>
  <sheetData>
    <row r="1" ht="14.25" spans="1:10">
      <c r="A1" s="7" t="s">
        <v>131</v>
      </c>
      <c r="B1" s="7" t="s">
        <v>132</v>
      </c>
      <c r="C1" s="7" t="s">
        <v>133</v>
      </c>
      <c r="D1" s="7" t="s">
        <v>134</v>
      </c>
      <c r="E1" s="7" t="s">
        <v>135</v>
      </c>
      <c r="F1" s="7" t="s">
        <v>136</v>
      </c>
      <c r="G1" s="7" t="s">
        <v>137</v>
      </c>
      <c r="H1" s="7" t="s">
        <v>138</v>
      </c>
      <c r="I1" t="s">
        <v>139</v>
      </c>
      <c r="J1" t="s">
        <v>140</v>
      </c>
    </row>
    <row r="2" ht="14.25" spans="1:10">
      <c r="A2" s="7" t="s">
        <v>141</v>
      </c>
      <c r="B2" s="7" t="s">
        <v>142</v>
      </c>
      <c r="C2" s="7" t="s">
        <v>141</v>
      </c>
      <c r="D2" s="7" t="s">
        <v>141</v>
      </c>
      <c r="E2" s="7" t="s">
        <v>141</v>
      </c>
      <c r="F2" s="7" t="s">
        <v>142</v>
      </c>
      <c r="G2" s="7" t="s">
        <v>141</v>
      </c>
      <c r="H2" s="7" t="s">
        <v>142</v>
      </c>
      <c r="I2" s="7" t="s">
        <v>141</v>
      </c>
      <c r="J2" s="7" t="s">
        <v>141</v>
      </c>
    </row>
    <row r="3" ht="14.25" spans="1:10">
      <c r="A3" s="7" t="s">
        <v>143</v>
      </c>
      <c r="B3" s="7" t="s">
        <v>144</v>
      </c>
      <c r="C3" s="7" t="s">
        <v>145</v>
      </c>
      <c r="D3" s="7" t="s">
        <v>146</v>
      </c>
      <c r="E3" s="7" t="s">
        <v>147</v>
      </c>
      <c r="F3" s="7" t="s">
        <v>148</v>
      </c>
      <c r="G3" s="7" t="s">
        <v>149</v>
      </c>
      <c r="H3" s="7" t="s">
        <v>150</v>
      </c>
      <c r="I3" t="s">
        <v>151</v>
      </c>
      <c r="J3" t="s">
        <v>152</v>
      </c>
    </row>
    <row r="4" ht="14.25" spans="1:10">
      <c r="A4" s="7" t="s">
        <v>153</v>
      </c>
      <c r="B4" s="7" t="s">
        <v>153</v>
      </c>
      <c r="C4" s="7" t="s">
        <v>153</v>
      </c>
      <c r="D4" s="7" t="s">
        <v>153</v>
      </c>
      <c r="E4" s="7" t="s">
        <v>153</v>
      </c>
      <c r="F4" s="7" t="s">
        <v>153</v>
      </c>
      <c r="G4" s="7" t="s">
        <v>153</v>
      </c>
      <c r="H4" s="7" t="s">
        <v>153</v>
      </c>
      <c r="I4" s="7" t="s">
        <v>153</v>
      </c>
      <c r="J4" s="7" t="s">
        <v>153</v>
      </c>
    </row>
    <row r="5" spans="1:7">
      <c r="A5">
        <v>1</v>
      </c>
      <c r="B5" t="s">
        <v>154</v>
      </c>
      <c r="C5">
        <v>0</v>
      </c>
      <c r="D5">
        <v>1</v>
      </c>
      <c r="F5" t="s">
        <v>155</v>
      </c>
      <c r="G5">
        <v>1</v>
      </c>
    </row>
    <row r="6" spans="1:7">
      <c r="A6">
        <v>2</v>
      </c>
      <c r="B6" t="s">
        <v>156</v>
      </c>
      <c r="C6">
        <v>0</v>
      </c>
      <c r="D6">
        <v>2</v>
      </c>
      <c r="F6" t="s">
        <v>157</v>
      </c>
      <c r="G6">
        <v>2</v>
      </c>
    </row>
    <row r="7" spans="1:7">
      <c r="A7">
        <v>3</v>
      </c>
      <c r="B7" t="s">
        <v>158</v>
      </c>
      <c r="C7">
        <v>0</v>
      </c>
      <c r="D7">
        <v>3</v>
      </c>
      <c r="F7" t="s">
        <v>159</v>
      </c>
      <c r="G7">
        <v>3</v>
      </c>
    </row>
    <row r="8" spans="1:7">
      <c r="A8">
        <v>4</v>
      </c>
      <c r="B8" t="s">
        <v>160</v>
      </c>
      <c r="C8">
        <v>0</v>
      </c>
      <c r="D8">
        <v>4</v>
      </c>
      <c r="F8" t="s">
        <v>161</v>
      </c>
      <c r="G8">
        <v>1</v>
      </c>
    </row>
    <row r="9" spans="1:7">
      <c r="A9">
        <v>5</v>
      </c>
      <c r="B9" t="s">
        <v>154</v>
      </c>
      <c r="C9">
        <v>0</v>
      </c>
      <c r="D9">
        <v>1</v>
      </c>
      <c r="E9">
        <v>1</v>
      </c>
      <c r="F9" t="s">
        <v>155</v>
      </c>
      <c r="G9">
        <v>1</v>
      </c>
    </row>
    <row r="10" spans="1:7">
      <c r="A10">
        <v>6</v>
      </c>
      <c r="B10" t="s">
        <v>156</v>
      </c>
      <c r="C10">
        <v>0</v>
      </c>
      <c r="D10">
        <v>2</v>
      </c>
      <c r="E10">
        <v>1</v>
      </c>
      <c r="F10" t="s">
        <v>157</v>
      </c>
      <c r="G10">
        <v>2</v>
      </c>
    </row>
    <row r="11" spans="1:4">
      <c r="A11">
        <v>7</v>
      </c>
      <c r="B11" t="str">
        <f>VLOOKUP(D11,'装备合成等级|wapenFusion'!$O$5:$P$1119,2,FALSE)</f>
        <v>道法箭(1重)</v>
      </c>
      <c r="C11">
        <v>1</v>
      </c>
      <c r="D11">
        <v>101</v>
      </c>
    </row>
    <row r="12" spans="1:4">
      <c r="A12">
        <v>8</v>
      </c>
      <c r="B12" t="str">
        <f>VLOOKUP(D12,'装备合成等级|wapenFusion'!$O$5:$P$1119,2,FALSE)</f>
        <v>道法箭(2重)</v>
      </c>
      <c r="C12">
        <v>1</v>
      </c>
      <c r="D12">
        <v>102</v>
      </c>
    </row>
    <row r="13" spans="1:4">
      <c r="A13">
        <v>9</v>
      </c>
      <c r="B13" t="str">
        <f>VLOOKUP(D13,'装备合成等级|wapenFusion'!$O$5:$P$1119,2,FALSE)</f>
        <v>道法箭(3重)</v>
      </c>
      <c r="C13">
        <v>1</v>
      </c>
      <c r="D13">
        <v>103</v>
      </c>
    </row>
    <row r="14" spans="1:4">
      <c r="A14">
        <v>10</v>
      </c>
      <c r="B14" t="str">
        <f>VLOOKUP(D14,'装备合成等级|wapenFusion'!$O$5:$P$1119,2,FALSE)</f>
        <v>道法箭(4重)</v>
      </c>
      <c r="C14">
        <v>1</v>
      </c>
      <c r="D14">
        <v>104</v>
      </c>
    </row>
    <row r="15" spans="1:4">
      <c r="A15">
        <v>11</v>
      </c>
      <c r="B15" t="str">
        <f>VLOOKUP(D15,'装备合成等级|wapenFusion'!$O$5:$P$1119,2,FALSE)</f>
        <v>鬼剑术(1重)</v>
      </c>
      <c r="C15">
        <v>1</v>
      </c>
      <c r="D15">
        <f t="shared" ref="D15:D78" si="0">D11+100</f>
        <v>201</v>
      </c>
    </row>
    <row r="16" spans="1:4">
      <c r="A16">
        <v>12</v>
      </c>
      <c r="B16" t="str">
        <f>VLOOKUP(D16,'装备合成等级|wapenFusion'!$O$5:$P$1119,2,FALSE)</f>
        <v>鬼剑术(2重)</v>
      </c>
      <c r="C16">
        <v>1</v>
      </c>
      <c r="D16">
        <f t="shared" si="0"/>
        <v>202</v>
      </c>
    </row>
    <row r="17" spans="1:4">
      <c r="A17">
        <v>13</v>
      </c>
      <c r="B17" t="str">
        <f>VLOOKUP(D17,'装备合成等级|wapenFusion'!$O$5:$P$1119,2,FALSE)</f>
        <v>鬼剑术(3重)</v>
      </c>
      <c r="C17">
        <v>1</v>
      </c>
      <c r="D17">
        <f t="shared" si="0"/>
        <v>203</v>
      </c>
    </row>
    <row r="18" spans="1:4">
      <c r="A18">
        <v>14</v>
      </c>
      <c r="B18" t="str">
        <f>VLOOKUP(D18,'装备合成等级|wapenFusion'!$O$5:$P$1119,2,FALSE)</f>
        <v>鬼剑术(4重)</v>
      </c>
      <c r="C18">
        <v>1</v>
      </c>
      <c r="D18">
        <f t="shared" si="0"/>
        <v>204</v>
      </c>
    </row>
    <row r="19" spans="1:4">
      <c r="A19">
        <v>15</v>
      </c>
      <c r="B19" t="str">
        <f>VLOOKUP(D19,'装备合成等级|wapenFusion'!$O$5:$P$1119,2,FALSE)</f>
        <v>降魔镖(1重)</v>
      </c>
      <c r="C19">
        <v>1</v>
      </c>
      <c r="D19">
        <f t="shared" si="0"/>
        <v>301</v>
      </c>
    </row>
    <row r="20" spans="1:4">
      <c r="A20">
        <v>16</v>
      </c>
      <c r="B20" t="str">
        <f>VLOOKUP(D20,'装备合成等级|wapenFusion'!$O$5:$P$1119,2,FALSE)</f>
        <v>降魔镖(2重)</v>
      </c>
      <c r="C20">
        <v>1</v>
      </c>
      <c r="D20">
        <f t="shared" si="0"/>
        <v>302</v>
      </c>
    </row>
    <row r="21" spans="1:4">
      <c r="A21">
        <v>17</v>
      </c>
      <c r="B21" t="str">
        <f>VLOOKUP(D21,'装备合成等级|wapenFusion'!$O$5:$P$1119,2,FALSE)</f>
        <v>降魔镖(3重)</v>
      </c>
      <c r="C21">
        <v>1</v>
      </c>
      <c r="D21">
        <f t="shared" si="0"/>
        <v>303</v>
      </c>
    </row>
    <row r="22" spans="1:4">
      <c r="A22">
        <v>18</v>
      </c>
      <c r="B22" t="str">
        <f>VLOOKUP(D22,'装备合成等级|wapenFusion'!$O$5:$P$1119,2,FALSE)</f>
        <v>降魔镖(4重)</v>
      </c>
      <c r="C22">
        <v>1</v>
      </c>
      <c r="D22">
        <f t="shared" si="0"/>
        <v>304</v>
      </c>
    </row>
    <row r="23" spans="1:4">
      <c r="A23">
        <v>19</v>
      </c>
      <c r="B23" t="str">
        <f>VLOOKUP(D23,'装备合成等级|wapenFusion'!$O$5:$P$1119,2,FALSE)</f>
        <v>摄魂符(1重)</v>
      </c>
      <c r="C23">
        <v>1</v>
      </c>
      <c r="D23">
        <f t="shared" si="0"/>
        <v>401</v>
      </c>
    </row>
    <row r="24" spans="1:4">
      <c r="A24">
        <v>20</v>
      </c>
      <c r="B24" t="str">
        <f>VLOOKUP(D24,'装备合成等级|wapenFusion'!$O$5:$P$1119,2,FALSE)</f>
        <v>摄魂符(2重)</v>
      </c>
      <c r="C24">
        <v>1</v>
      </c>
      <c r="D24">
        <f t="shared" si="0"/>
        <v>402</v>
      </c>
    </row>
    <row r="25" spans="1:4">
      <c r="A25">
        <v>21</v>
      </c>
      <c r="B25" t="str">
        <f>VLOOKUP(D25,'装备合成等级|wapenFusion'!$O$5:$P$1119,2,FALSE)</f>
        <v>摄魂符(3重)</v>
      </c>
      <c r="C25">
        <v>1</v>
      </c>
      <c r="D25">
        <f t="shared" si="0"/>
        <v>403</v>
      </c>
    </row>
    <row r="26" spans="1:4">
      <c r="A26">
        <v>22</v>
      </c>
      <c r="B26" t="str">
        <f>VLOOKUP(D26,'装备合成等级|wapenFusion'!$O$5:$P$1119,2,FALSE)</f>
        <v>摄魂符(4重)</v>
      </c>
      <c r="C26">
        <v>1</v>
      </c>
      <c r="D26">
        <f t="shared" si="0"/>
        <v>404</v>
      </c>
    </row>
    <row r="27" spans="1:4">
      <c r="A27">
        <v>23</v>
      </c>
      <c r="B27" t="str">
        <f>VLOOKUP(D27,'装备合成等级|wapenFusion'!$O$5:$P$1119,2,FALSE)</f>
        <v>打妖棍(1重)</v>
      </c>
      <c r="C27">
        <v>1</v>
      </c>
      <c r="D27">
        <f t="shared" si="0"/>
        <v>501</v>
      </c>
    </row>
    <row r="28" spans="1:4">
      <c r="A28">
        <v>24</v>
      </c>
      <c r="B28" t="str">
        <f>VLOOKUP(D28,'装备合成等级|wapenFusion'!$O$5:$P$1119,2,FALSE)</f>
        <v>打妖棍(2重)</v>
      </c>
      <c r="C28">
        <v>1</v>
      </c>
      <c r="D28">
        <f t="shared" si="0"/>
        <v>502</v>
      </c>
    </row>
    <row r="29" spans="1:4">
      <c r="A29">
        <v>25</v>
      </c>
      <c r="B29" t="str">
        <f>VLOOKUP(D29,'装备合成等级|wapenFusion'!$O$5:$P$1119,2,FALSE)</f>
        <v>打妖棍(3重)</v>
      </c>
      <c r="C29">
        <v>1</v>
      </c>
      <c r="D29">
        <f t="shared" si="0"/>
        <v>503</v>
      </c>
    </row>
    <row r="30" spans="1:4">
      <c r="A30">
        <v>26</v>
      </c>
      <c r="B30" t="str">
        <f>VLOOKUP(D30,'装备合成等级|wapenFusion'!$O$5:$P$1119,2,FALSE)</f>
        <v>打妖棍(4重)</v>
      </c>
      <c r="C30">
        <v>1</v>
      </c>
      <c r="D30">
        <f t="shared" si="0"/>
        <v>504</v>
      </c>
    </row>
    <row r="31" spans="1:4">
      <c r="A31">
        <v>27</v>
      </c>
      <c r="B31" t="str">
        <f>VLOOKUP(D31,'装备合成等级|wapenFusion'!$O$5:$P$1119,2,FALSE)</f>
        <v>旋风轮(1重)</v>
      </c>
      <c r="C31">
        <v>1</v>
      </c>
      <c r="D31">
        <f t="shared" si="0"/>
        <v>601</v>
      </c>
    </row>
    <row r="32" spans="1:4">
      <c r="A32">
        <v>28</v>
      </c>
      <c r="B32" t="str">
        <f>VLOOKUP(D32,'装备合成等级|wapenFusion'!$O$5:$P$1119,2,FALSE)</f>
        <v>旋风轮(2重)</v>
      </c>
      <c r="C32">
        <v>1</v>
      </c>
      <c r="D32">
        <f t="shared" si="0"/>
        <v>602</v>
      </c>
    </row>
    <row r="33" spans="1:4">
      <c r="A33">
        <v>29</v>
      </c>
      <c r="B33" t="str">
        <f>VLOOKUP(D33,'装备合成等级|wapenFusion'!$O$5:$P$1119,2,FALSE)</f>
        <v>旋风轮(3重)</v>
      </c>
      <c r="C33">
        <v>1</v>
      </c>
      <c r="D33">
        <f t="shared" si="0"/>
        <v>603</v>
      </c>
    </row>
    <row r="34" spans="1:4">
      <c r="A34">
        <v>30</v>
      </c>
      <c r="B34" t="str">
        <f>VLOOKUP(D34,'装备合成等级|wapenFusion'!$O$5:$P$1119,2,FALSE)</f>
        <v>旋风轮(4重)</v>
      </c>
      <c r="C34">
        <v>1</v>
      </c>
      <c r="D34">
        <f t="shared" si="0"/>
        <v>604</v>
      </c>
    </row>
    <row r="35" spans="1:4">
      <c r="A35">
        <v>31</v>
      </c>
      <c r="B35" t="str">
        <f>VLOOKUP(D35,'装备合成等级|wapenFusion'!$O$5:$P$1119,2,FALSE)</f>
        <v>灭魂火(1重)</v>
      </c>
      <c r="C35">
        <v>1</v>
      </c>
      <c r="D35">
        <f t="shared" si="0"/>
        <v>701</v>
      </c>
    </row>
    <row r="36" spans="1:4">
      <c r="A36">
        <v>32</v>
      </c>
      <c r="B36" t="str">
        <f>VLOOKUP(D36,'装备合成等级|wapenFusion'!$O$5:$P$1119,2,FALSE)</f>
        <v>灭魂火(2重)</v>
      </c>
      <c r="C36">
        <v>1</v>
      </c>
      <c r="D36">
        <f t="shared" si="0"/>
        <v>702</v>
      </c>
    </row>
    <row r="37" spans="1:4">
      <c r="A37">
        <v>33</v>
      </c>
      <c r="B37" t="str">
        <f>VLOOKUP(D37,'装备合成等级|wapenFusion'!$O$5:$P$1119,2,FALSE)</f>
        <v>灭魂火(3重)</v>
      </c>
      <c r="C37">
        <v>1</v>
      </c>
      <c r="D37">
        <f t="shared" si="0"/>
        <v>703</v>
      </c>
    </row>
    <row r="38" spans="1:4">
      <c r="A38">
        <v>34</v>
      </c>
      <c r="B38" t="str">
        <f>VLOOKUP(D38,'装备合成等级|wapenFusion'!$O$5:$P$1119,2,FALSE)</f>
        <v>灭魂火(4重)</v>
      </c>
      <c r="C38">
        <v>1</v>
      </c>
      <c r="D38">
        <f t="shared" si="0"/>
        <v>704</v>
      </c>
    </row>
    <row r="39" spans="1:4">
      <c r="A39">
        <v>35</v>
      </c>
      <c r="B39" t="str">
        <f>VLOOKUP(D39,'装备合成等级|wapenFusion'!$O$5:$P$1119,2,FALSE)</f>
        <v>囚天指(1重)</v>
      </c>
      <c r="C39">
        <v>1</v>
      </c>
      <c r="D39">
        <f t="shared" si="0"/>
        <v>801</v>
      </c>
    </row>
    <row r="40" spans="1:4">
      <c r="A40">
        <v>36</v>
      </c>
      <c r="B40" t="str">
        <f>VLOOKUP(D40,'装备合成等级|wapenFusion'!$O$5:$P$1119,2,FALSE)</f>
        <v>囚天指(2重)</v>
      </c>
      <c r="C40">
        <v>1</v>
      </c>
      <c r="D40">
        <f t="shared" si="0"/>
        <v>802</v>
      </c>
    </row>
    <row r="41" spans="1:4">
      <c r="A41">
        <v>37</v>
      </c>
      <c r="B41" t="str">
        <f>VLOOKUP(D41,'装备合成等级|wapenFusion'!$O$5:$P$1119,2,FALSE)</f>
        <v>囚天指(3重)</v>
      </c>
      <c r="C41">
        <v>1</v>
      </c>
      <c r="D41">
        <f t="shared" si="0"/>
        <v>803</v>
      </c>
    </row>
    <row r="42" spans="1:4">
      <c r="A42">
        <v>38</v>
      </c>
      <c r="B42" t="str">
        <f>VLOOKUP(D42,'装备合成等级|wapenFusion'!$O$5:$P$1119,2,FALSE)</f>
        <v>囚天指(4重)</v>
      </c>
      <c r="C42">
        <v>1</v>
      </c>
      <c r="D42">
        <f t="shared" si="0"/>
        <v>804</v>
      </c>
    </row>
    <row r="43" spans="1:4">
      <c r="A43">
        <v>39</v>
      </c>
      <c r="B43" t="str">
        <f>VLOOKUP(D43,'装备合成等级|wapenFusion'!$O$5:$P$1119,2,FALSE)</f>
        <v>强化宝箱(3重)</v>
      </c>
      <c r="C43">
        <v>1</v>
      </c>
      <c r="D43">
        <f t="shared" si="0"/>
        <v>901</v>
      </c>
    </row>
    <row r="44" spans="1:4">
      <c r="A44">
        <v>40</v>
      </c>
      <c r="B44" t="str">
        <f>VLOOKUP(D44,'装备合成等级|wapenFusion'!$O$5:$P$1119,2,FALSE)</f>
        <v>强化宝箱(2重)</v>
      </c>
      <c r="C44">
        <v>1</v>
      </c>
      <c r="D44">
        <f t="shared" si="0"/>
        <v>902</v>
      </c>
    </row>
    <row r="45" spans="1:4">
      <c r="A45">
        <v>41</v>
      </c>
      <c r="B45" t="str">
        <f>VLOOKUP(D45,'装备合成等级|wapenFusion'!$O$5:$P$1119,2,FALSE)</f>
        <v>强化宝箱(3重)</v>
      </c>
      <c r="C45">
        <v>1</v>
      </c>
      <c r="D45">
        <f t="shared" si="0"/>
        <v>903</v>
      </c>
    </row>
    <row r="46" spans="1:4">
      <c r="A46">
        <v>42</v>
      </c>
      <c r="B46" t="str">
        <f>VLOOKUP(D46,'装备合成等级|wapenFusion'!$O$5:$P$1119,2,FALSE)</f>
        <v>强化宝箱(4重)</v>
      </c>
      <c r="C46">
        <v>1</v>
      </c>
      <c r="D46">
        <f t="shared" si="0"/>
        <v>904</v>
      </c>
    </row>
    <row r="47" spans="1:4">
      <c r="A47">
        <v>43</v>
      </c>
      <c r="B47" t="str">
        <f>VLOOKUP(D47,'装备合成等级|wapenFusion'!$O$5:$P$1119,2,FALSE)</f>
        <v>傀儡人(3重)</v>
      </c>
      <c r="C47">
        <v>1</v>
      </c>
      <c r="D47">
        <f t="shared" si="0"/>
        <v>1001</v>
      </c>
    </row>
    <row r="48" spans="1:4">
      <c r="A48">
        <v>44</v>
      </c>
      <c r="B48" t="str">
        <f>VLOOKUP(D48,'装备合成等级|wapenFusion'!$O$5:$P$1119,2,FALSE)</f>
        <v>傀儡人(2重)</v>
      </c>
      <c r="C48">
        <v>1</v>
      </c>
      <c r="D48">
        <f t="shared" si="0"/>
        <v>1002</v>
      </c>
    </row>
    <row r="49" spans="1:4">
      <c r="A49">
        <v>45</v>
      </c>
      <c r="B49" t="str">
        <f>VLOOKUP(D49,'装备合成等级|wapenFusion'!$O$5:$P$1119,2,FALSE)</f>
        <v>傀儡人(3重)</v>
      </c>
      <c r="C49">
        <v>1</v>
      </c>
      <c r="D49">
        <f t="shared" si="0"/>
        <v>1003</v>
      </c>
    </row>
    <row r="50" spans="1:4">
      <c r="A50">
        <v>46</v>
      </c>
      <c r="B50" t="str">
        <f>VLOOKUP(D50,'装备合成等级|wapenFusion'!$O$5:$P$1119,2,FALSE)</f>
        <v>傀儡人(4重)</v>
      </c>
      <c r="C50">
        <v>1</v>
      </c>
      <c r="D50">
        <f t="shared" si="0"/>
        <v>1004</v>
      </c>
    </row>
    <row r="51" spans="1:4">
      <c r="A51">
        <v>47</v>
      </c>
      <c r="B51" t="str">
        <f>VLOOKUP(D51,'装备合成等级|wapenFusion'!$O$5:$P$1119,2,FALSE)</f>
        <v>定身咒(4重)</v>
      </c>
      <c r="C51">
        <v>1</v>
      </c>
      <c r="D51">
        <f t="shared" si="0"/>
        <v>1101</v>
      </c>
    </row>
    <row r="52" spans="1:4">
      <c r="A52">
        <v>48</v>
      </c>
      <c r="B52" t="str">
        <f>VLOOKUP(D52,'装备合成等级|wapenFusion'!$O$5:$P$1119,2,FALSE)</f>
        <v>定身咒(2重)</v>
      </c>
      <c r="C52">
        <v>1</v>
      </c>
      <c r="D52">
        <f t="shared" si="0"/>
        <v>1102</v>
      </c>
    </row>
    <row r="53" spans="1:4">
      <c r="A53">
        <v>49</v>
      </c>
      <c r="B53" t="str">
        <f>VLOOKUP(D53,'装备合成等级|wapenFusion'!$O$5:$P$1119,2,FALSE)</f>
        <v>定身咒(3重)</v>
      </c>
      <c r="C53">
        <v>1</v>
      </c>
      <c r="D53">
        <f t="shared" si="0"/>
        <v>1103</v>
      </c>
    </row>
    <row r="54" spans="1:4">
      <c r="A54">
        <v>50</v>
      </c>
      <c r="B54" t="str">
        <f>VLOOKUP(D54,'装备合成等级|wapenFusion'!$O$5:$P$1119,2,FALSE)</f>
        <v>定身咒(4重)</v>
      </c>
      <c r="C54">
        <v>1</v>
      </c>
      <c r="D54">
        <v>1104</v>
      </c>
    </row>
    <row r="55" spans="1:4">
      <c r="A55">
        <v>51</v>
      </c>
      <c r="B55" t="str">
        <f>VLOOKUP(D55,'装备合成等级|wapenFusion'!$O$5:$P$1119,2,FALSE)</f>
        <v>击退(4重)</v>
      </c>
      <c r="C55">
        <v>1</v>
      </c>
      <c r="D55">
        <f t="shared" si="0"/>
        <v>1201</v>
      </c>
    </row>
    <row r="56" spans="1:4">
      <c r="A56">
        <v>52</v>
      </c>
      <c r="B56" t="str">
        <f>VLOOKUP(D56,'装备合成等级|wapenFusion'!$O$5:$P$1119,2,FALSE)</f>
        <v>击退(2重)</v>
      </c>
      <c r="C56">
        <v>1</v>
      </c>
      <c r="D56">
        <f t="shared" si="0"/>
        <v>1202</v>
      </c>
    </row>
    <row r="57" spans="1:4">
      <c r="A57">
        <v>53</v>
      </c>
      <c r="B57" t="str">
        <f>VLOOKUP(D57,'装备合成等级|wapenFusion'!$O$5:$P$1119,2,FALSE)</f>
        <v>击退(3重)</v>
      </c>
      <c r="C57">
        <v>1</v>
      </c>
      <c r="D57">
        <f t="shared" si="0"/>
        <v>1203</v>
      </c>
    </row>
    <row r="58" spans="1:4">
      <c r="A58">
        <v>54</v>
      </c>
      <c r="B58" t="str">
        <f>VLOOKUP(D58,'装备合成等级|wapenFusion'!$O$5:$P$1119,2,FALSE)</f>
        <v>击退(4重)</v>
      </c>
      <c r="C58">
        <v>1</v>
      </c>
      <c r="D58">
        <f t="shared" si="0"/>
        <v>1204</v>
      </c>
    </row>
    <row r="59" spans="1:4">
      <c r="A59">
        <v>55</v>
      </c>
      <c r="B59" t="str">
        <f>VLOOKUP(D59,'装备合成等级|wapenFusion'!$O$5:$P$1119,2,FALSE)</f>
        <v>生命(1重)</v>
      </c>
      <c r="C59">
        <v>1</v>
      </c>
      <c r="D59">
        <f t="shared" si="0"/>
        <v>1301</v>
      </c>
    </row>
    <row r="60" spans="1:4">
      <c r="A60">
        <v>56</v>
      </c>
      <c r="B60" t="str">
        <f>VLOOKUP(D60,'装备合成等级|wapenFusion'!$O$5:$P$1119,2,FALSE)</f>
        <v>生命(2重)</v>
      </c>
      <c r="C60">
        <v>1</v>
      </c>
      <c r="D60">
        <f t="shared" si="0"/>
        <v>1302</v>
      </c>
    </row>
    <row r="61" spans="1:4">
      <c r="A61">
        <v>57</v>
      </c>
      <c r="B61" t="str">
        <f>VLOOKUP(D61,'装备合成等级|wapenFusion'!$O$5:$P$1119,2,FALSE)</f>
        <v>生命(3重)</v>
      </c>
      <c r="C61">
        <v>1</v>
      </c>
      <c r="D61">
        <f t="shared" si="0"/>
        <v>1303</v>
      </c>
    </row>
    <row r="62" spans="1:4">
      <c r="A62">
        <v>58</v>
      </c>
      <c r="B62" t="str">
        <f>VLOOKUP(D62,'装备合成等级|wapenFusion'!$O$5:$P$1119,2,FALSE)</f>
        <v>生命(4重)</v>
      </c>
      <c r="C62">
        <v>1</v>
      </c>
      <c r="D62">
        <f t="shared" si="0"/>
        <v>1304</v>
      </c>
    </row>
    <row r="63" spans="1:4">
      <c r="A63">
        <v>59</v>
      </c>
      <c r="B63" t="str">
        <f>VLOOKUP(D63,'装备合成等级|wapenFusion'!$O$5:$P$1119,2,FALSE)</f>
        <v>护盾(1重)</v>
      </c>
      <c r="C63">
        <v>1</v>
      </c>
      <c r="D63">
        <f t="shared" si="0"/>
        <v>1401</v>
      </c>
    </row>
    <row r="64" spans="1:4">
      <c r="A64">
        <v>60</v>
      </c>
      <c r="B64" t="str">
        <f>VLOOKUP(D64,'装备合成等级|wapenFusion'!$O$5:$P$1119,2,FALSE)</f>
        <v>护盾(2重)</v>
      </c>
      <c r="C64">
        <v>1</v>
      </c>
      <c r="D64">
        <f t="shared" si="0"/>
        <v>1402</v>
      </c>
    </row>
    <row r="65" spans="1:4">
      <c r="A65">
        <v>61</v>
      </c>
      <c r="B65" t="str">
        <f>VLOOKUP(D65,'装备合成等级|wapenFusion'!$O$5:$P$1119,2,FALSE)</f>
        <v>护盾(3重)</v>
      </c>
      <c r="C65">
        <v>1</v>
      </c>
      <c r="D65">
        <f t="shared" si="0"/>
        <v>1403</v>
      </c>
    </row>
    <row r="66" spans="1:4">
      <c r="A66">
        <v>62</v>
      </c>
      <c r="B66" t="str">
        <f>VLOOKUP(D66,'装备合成等级|wapenFusion'!$O$5:$P$1119,2,FALSE)</f>
        <v>护盾(4重)</v>
      </c>
      <c r="C66">
        <v>1</v>
      </c>
      <c r="D66">
        <f t="shared" si="0"/>
        <v>1404</v>
      </c>
    </row>
    <row r="67" spans="1:4">
      <c r="A67">
        <v>63</v>
      </c>
      <c r="B67" t="str">
        <f>VLOOKUP(D67,'装备合成等级|wapenFusion'!$O$5:$P$1119,2,FALSE)</f>
        <v>铜钱(1重)</v>
      </c>
      <c r="C67">
        <v>1</v>
      </c>
      <c r="D67">
        <f t="shared" si="0"/>
        <v>1501</v>
      </c>
    </row>
    <row r="68" spans="1:4">
      <c r="A68">
        <v>64</v>
      </c>
      <c r="B68" t="str">
        <f>VLOOKUP(D68,'装备合成等级|wapenFusion'!$O$5:$P$1119,2,FALSE)</f>
        <v>铜钱(2重)</v>
      </c>
      <c r="C68">
        <v>1</v>
      </c>
      <c r="D68">
        <f t="shared" si="0"/>
        <v>1502</v>
      </c>
    </row>
    <row r="69" spans="1:4">
      <c r="A69">
        <v>65</v>
      </c>
      <c r="B69" t="str">
        <f>VLOOKUP(D69,'装备合成等级|wapenFusion'!$O$5:$P$1119,2,FALSE)</f>
        <v>铜钱(3重)</v>
      </c>
      <c r="C69">
        <v>1</v>
      </c>
      <c r="D69">
        <f t="shared" si="0"/>
        <v>1503</v>
      </c>
    </row>
    <row r="70" spans="1:4">
      <c r="A70">
        <v>66</v>
      </c>
      <c r="B70" t="str">
        <f>VLOOKUP(D70,'装备合成等级|wapenFusion'!$O$5:$P$1119,2,FALSE)</f>
        <v>铜钱(4重)</v>
      </c>
      <c r="C70">
        <v>1</v>
      </c>
      <c r="D70">
        <f t="shared" si="0"/>
        <v>1504</v>
      </c>
    </row>
    <row r="71" spans="1:4">
      <c r="A71">
        <v>67</v>
      </c>
      <c r="B71" t="str">
        <f>VLOOKUP(D71,'装备合成等级|wapenFusion'!$O$5:$P$1119,2,FALSE)</f>
        <v>反向(1重)</v>
      </c>
      <c r="C71">
        <v>1</v>
      </c>
      <c r="D71">
        <f t="shared" si="0"/>
        <v>1601</v>
      </c>
    </row>
    <row r="72" spans="1:4">
      <c r="A72">
        <v>68</v>
      </c>
      <c r="B72" t="str">
        <f>VLOOKUP(D72,'装备合成等级|wapenFusion'!$O$5:$P$1119,2,FALSE)</f>
        <v>反向(2重)</v>
      </c>
      <c r="C72">
        <v>1</v>
      </c>
      <c r="D72">
        <f t="shared" si="0"/>
        <v>1602</v>
      </c>
    </row>
    <row r="73" spans="1:4">
      <c r="A73">
        <v>69</v>
      </c>
      <c r="B73" t="str">
        <f>VLOOKUP(D73,'装备合成等级|wapenFusion'!$O$5:$P$1119,2,FALSE)</f>
        <v>反向(3重)</v>
      </c>
      <c r="C73">
        <v>1</v>
      </c>
      <c r="D73">
        <f t="shared" si="0"/>
        <v>1603</v>
      </c>
    </row>
    <row r="74" spans="1:4">
      <c r="A74">
        <v>70</v>
      </c>
      <c r="B74" t="str">
        <f>VLOOKUP(D74,'装备合成等级|wapenFusion'!$O$5:$P$1119,2,FALSE)</f>
        <v>反向(4重)</v>
      </c>
      <c r="C74">
        <v>1</v>
      </c>
      <c r="D74">
        <f t="shared" si="0"/>
        <v>1604</v>
      </c>
    </row>
    <row r="75" spans="1:4">
      <c r="A75">
        <v>71</v>
      </c>
      <c r="B75" t="str">
        <f>VLOOKUP(D75,'装备合成等级|wapenFusion'!$O$5:$P$1119,2,FALSE)</f>
        <v>疾行(1重)</v>
      </c>
      <c r="C75">
        <v>1</v>
      </c>
      <c r="D75">
        <f t="shared" si="0"/>
        <v>1701</v>
      </c>
    </row>
    <row r="76" spans="1:4">
      <c r="A76">
        <v>72</v>
      </c>
      <c r="B76" t="str">
        <f>VLOOKUP(D76,'装备合成等级|wapenFusion'!$O$5:$P$1119,2,FALSE)</f>
        <v>疾行(2重)</v>
      </c>
      <c r="C76">
        <v>1</v>
      </c>
      <c r="D76">
        <f t="shared" si="0"/>
        <v>1702</v>
      </c>
    </row>
    <row r="77" spans="1:4">
      <c r="A77">
        <v>73</v>
      </c>
      <c r="B77" t="str">
        <f>VLOOKUP(D77,'装备合成等级|wapenFusion'!$O$5:$P$1119,2,FALSE)</f>
        <v>疾行(3重)</v>
      </c>
      <c r="C77">
        <v>1</v>
      </c>
      <c r="D77">
        <f t="shared" si="0"/>
        <v>1703</v>
      </c>
    </row>
    <row r="78" spans="1:4">
      <c r="A78">
        <v>74</v>
      </c>
      <c r="B78" t="str">
        <f>VLOOKUP(D78,'装备合成等级|wapenFusion'!$O$5:$P$1119,2,FALSE)</f>
        <v>疾行(4重)</v>
      </c>
      <c r="C78">
        <v>1</v>
      </c>
      <c r="D78">
        <f t="shared" si="0"/>
        <v>1704</v>
      </c>
    </row>
    <row r="79" spans="1:4">
      <c r="A79">
        <v>75</v>
      </c>
      <c r="B79" t="str">
        <f>VLOOKUP(D79,'装备合成等级|wapenFusion'!$O$5:$P$1119,2,FALSE)</f>
        <v>加速(1重)</v>
      </c>
      <c r="C79">
        <v>1</v>
      </c>
      <c r="D79">
        <f t="shared" ref="D79:D86" si="1">D75+100</f>
        <v>1801</v>
      </c>
    </row>
    <row r="80" spans="1:4">
      <c r="A80">
        <v>76</v>
      </c>
      <c r="B80" t="str">
        <f>VLOOKUP(D80,'装备合成等级|wapenFusion'!$O$5:$P$1119,2,FALSE)</f>
        <v>加速(2重)</v>
      </c>
      <c r="C80">
        <v>1</v>
      </c>
      <c r="D80">
        <f t="shared" si="1"/>
        <v>1802</v>
      </c>
    </row>
    <row r="81" spans="1:4">
      <c r="A81">
        <v>77</v>
      </c>
      <c r="B81" t="str">
        <f>VLOOKUP(D81,'装备合成等级|wapenFusion'!$O$5:$P$1119,2,FALSE)</f>
        <v>加速(3重)</v>
      </c>
      <c r="C81">
        <v>1</v>
      </c>
      <c r="D81">
        <f t="shared" si="1"/>
        <v>1803</v>
      </c>
    </row>
    <row r="82" spans="1:4">
      <c r="A82">
        <v>78</v>
      </c>
      <c r="B82" t="str">
        <f>VLOOKUP(D82,'装备合成等级|wapenFusion'!$O$5:$P$1119,2,FALSE)</f>
        <v>加速(4重)</v>
      </c>
      <c r="C82">
        <v>1</v>
      </c>
      <c r="D82">
        <f t="shared" si="1"/>
        <v>1804</v>
      </c>
    </row>
    <row r="83" spans="1:4">
      <c r="A83">
        <v>79</v>
      </c>
      <c r="B83" t="str">
        <f>VLOOKUP(D83,'装备合成等级|wapenFusion'!$O$5:$P$1119,2,FALSE)</f>
        <v>二连跳(3重)</v>
      </c>
      <c r="C83">
        <v>1</v>
      </c>
      <c r="D83">
        <f t="shared" si="1"/>
        <v>1901</v>
      </c>
    </row>
    <row r="84" spans="1:4">
      <c r="A84">
        <v>80</v>
      </c>
      <c r="B84" t="str">
        <f>VLOOKUP(D84,'装备合成等级|wapenFusion'!$O$5:$P$1119,2,FALSE)</f>
        <v>二连跳(2重)</v>
      </c>
      <c r="C84">
        <v>1</v>
      </c>
      <c r="D84">
        <f t="shared" si="1"/>
        <v>1902</v>
      </c>
    </row>
    <row r="85" spans="1:4">
      <c r="A85">
        <v>81</v>
      </c>
      <c r="B85" t="str">
        <f>VLOOKUP(D85,'装备合成等级|wapenFusion'!$O$5:$P$1119,2,FALSE)</f>
        <v>二连跳(3重)</v>
      </c>
      <c r="C85">
        <v>1</v>
      </c>
      <c r="D85">
        <f t="shared" si="1"/>
        <v>1903</v>
      </c>
    </row>
    <row r="86" spans="1:4">
      <c r="A86">
        <v>82</v>
      </c>
      <c r="B86" t="str">
        <f>VLOOKUP(D86,'装备合成等级|wapenFusion'!$O$5:$P$1119,2,FALSE)</f>
        <v>二连跳(4重)</v>
      </c>
      <c r="C86">
        <v>1</v>
      </c>
      <c r="D86">
        <f t="shared" si="1"/>
        <v>1904</v>
      </c>
    </row>
    <row r="87" spans="1:4">
      <c r="A87">
        <v>83</v>
      </c>
      <c r="B87" t="s">
        <v>162</v>
      </c>
      <c r="C87">
        <v>2</v>
      </c>
      <c r="D87">
        <v>101</v>
      </c>
    </row>
    <row r="88" spans="1:4">
      <c r="A88">
        <v>84</v>
      </c>
      <c r="B88" t="s">
        <v>163</v>
      </c>
      <c r="C88">
        <v>2</v>
      </c>
      <c r="D88">
        <v>102</v>
      </c>
    </row>
    <row r="89" spans="1:4">
      <c r="A89">
        <v>85</v>
      </c>
      <c r="B89" t="s">
        <v>164</v>
      </c>
      <c r="C89">
        <v>2</v>
      </c>
      <c r="D89">
        <v>103</v>
      </c>
    </row>
    <row r="90" spans="1:4">
      <c r="A90">
        <v>86</v>
      </c>
      <c r="B90" t="s">
        <v>165</v>
      </c>
      <c r="C90">
        <v>2</v>
      </c>
      <c r="D90">
        <v>104</v>
      </c>
    </row>
    <row r="91" spans="1:4">
      <c r="A91">
        <v>87</v>
      </c>
      <c r="B91" t="s">
        <v>166</v>
      </c>
      <c r="C91">
        <v>2</v>
      </c>
      <c r="D91">
        <v>201</v>
      </c>
    </row>
    <row r="92" spans="1:4">
      <c r="A92">
        <v>88</v>
      </c>
      <c r="B92" t="s">
        <v>167</v>
      </c>
      <c r="C92">
        <v>2</v>
      </c>
      <c r="D92">
        <v>202</v>
      </c>
    </row>
    <row r="93" spans="1:4">
      <c r="A93">
        <v>89</v>
      </c>
      <c r="B93" t="s">
        <v>168</v>
      </c>
      <c r="C93">
        <v>2</v>
      </c>
      <c r="D93">
        <v>203</v>
      </c>
    </row>
    <row r="94" spans="1:4">
      <c r="A94">
        <v>90</v>
      </c>
      <c r="B94" t="s">
        <v>169</v>
      </c>
      <c r="C94">
        <v>2</v>
      </c>
      <c r="D94">
        <v>204</v>
      </c>
    </row>
    <row r="95" spans="1:4">
      <c r="A95">
        <v>91</v>
      </c>
      <c r="B95" t="s">
        <v>170</v>
      </c>
      <c r="C95">
        <v>2</v>
      </c>
      <c r="D95">
        <v>301</v>
      </c>
    </row>
    <row r="96" spans="1:4">
      <c r="A96">
        <v>92</v>
      </c>
      <c r="B96" t="s">
        <v>171</v>
      </c>
      <c r="C96">
        <v>2</v>
      </c>
      <c r="D96">
        <v>302</v>
      </c>
    </row>
    <row r="97" spans="1:4">
      <c r="A97">
        <v>93</v>
      </c>
      <c r="B97" t="s">
        <v>172</v>
      </c>
      <c r="C97">
        <v>2</v>
      </c>
      <c r="D97">
        <v>303</v>
      </c>
    </row>
    <row r="98" spans="1:4">
      <c r="A98">
        <v>94</v>
      </c>
      <c r="B98" t="s">
        <v>173</v>
      </c>
      <c r="C98">
        <v>2</v>
      </c>
      <c r="D98">
        <v>304</v>
      </c>
    </row>
    <row r="99" spans="1:4">
      <c r="A99">
        <v>95</v>
      </c>
      <c r="B99" t="s">
        <v>174</v>
      </c>
      <c r="C99">
        <v>2</v>
      </c>
      <c r="D99">
        <v>401</v>
      </c>
    </row>
    <row r="100" spans="1:4">
      <c r="A100">
        <v>96</v>
      </c>
      <c r="B100" t="s">
        <v>175</v>
      </c>
      <c r="C100">
        <v>2</v>
      </c>
      <c r="D100">
        <v>402</v>
      </c>
    </row>
    <row r="101" spans="1:4">
      <c r="A101">
        <v>97</v>
      </c>
      <c r="B101" t="s">
        <v>176</v>
      </c>
      <c r="C101">
        <v>2</v>
      </c>
      <c r="D101">
        <v>403</v>
      </c>
    </row>
    <row r="102" spans="1:4">
      <c r="A102">
        <v>98</v>
      </c>
      <c r="B102" t="s">
        <v>177</v>
      </c>
      <c r="C102">
        <v>2</v>
      </c>
      <c r="D102">
        <v>404</v>
      </c>
    </row>
    <row r="103" spans="1:4">
      <c r="A103">
        <v>99</v>
      </c>
      <c r="B103" t="s">
        <v>178</v>
      </c>
      <c r="C103">
        <v>2</v>
      </c>
      <c r="D103">
        <v>501</v>
      </c>
    </row>
    <row r="104" spans="1:4">
      <c r="A104">
        <v>100</v>
      </c>
      <c r="B104" t="s">
        <v>179</v>
      </c>
      <c r="C104">
        <v>2</v>
      </c>
      <c r="D104">
        <v>502</v>
      </c>
    </row>
    <row r="105" spans="1:4">
      <c r="A105">
        <v>101</v>
      </c>
      <c r="B105" t="s">
        <v>180</v>
      </c>
      <c r="C105">
        <v>2</v>
      </c>
      <c r="D105">
        <v>503</v>
      </c>
    </row>
    <row r="106" spans="1:4">
      <c r="A106">
        <v>102</v>
      </c>
      <c r="B106" t="s">
        <v>181</v>
      </c>
      <c r="C106">
        <v>2</v>
      </c>
      <c r="D106">
        <v>504</v>
      </c>
    </row>
    <row r="107" spans="1:4">
      <c r="A107">
        <v>103</v>
      </c>
      <c r="B107" t="s">
        <v>182</v>
      </c>
      <c r="C107">
        <v>2</v>
      </c>
      <c r="D107">
        <v>601</v>
      </c>
    </row>
    <row r="108" spans="1:4">
      <c r="A108">
        <v>104</v>
      </c>
      <c r="B108" t="s">
        <v>183</v>
      </c>
      <c r="C108">
        <v>2</v>
      </c>
      <c r="D108">
        <v>602</v>
      </c>
    </row>
    <row r="109" spans="1:4">
      <c r="A109">
        <v>105</v>
      </c>
      <c r="B109" t="s">
        <v>184</v>
      </c>
      <c r="C109">
        <v>2</v>
      </c>
      <c r="D109">
        <v>603</v>
      </c>
    </row>
    <row r="110" spans="1:4">
      <c r="A110">
        <v>106</v>
      </c>
      <c r="B110" t="s">
        <v>185</v>
      </c>
      <c r="C110">
        <v>2</v>
      </c>
      <c r="D110">
        <v>604</v>
      </c>
    </row>
    <row r="111" spans="1:4">
      <c r="A111">
        <v>107</v>
      </c>
      <c r="B111" t="s">
        <v>186</v>
      </c>
      <c r="C111">
        <v>2</v>
      </c>
      <c r="D111">
        <v>701</v>
      </c>
    </row>
    <row r="112" spans="1:4">
      <c r="A112">
        <v>108</v>
      </c>
      <c r="B112" t="s">
        <v>187</v>
      </c>
      <c r="C112">
        <v>2</v>
      </c>
      <c r="D112">
        <v>702</v>
      </c>
    </row>
    <row r="113" spans="1:4">
      <c r="A113">
        <v>109</v>
      </c>
      <c r="B113" t="s">
        <v>188</v>
      </c>
      <c r="C113">
        <v>2</v>
      </c>
      <c r="D113">
        <v>703</v>
      </c>
    </row>
    <row r="114" spans="1:4">
      <c r="A114">
        <v>110</v>
      </c>
      <c r="B114" t="s">
        <v>189</v>
      </c>
      <c r="C114">
        <v>2</v>
      </c>
      <c r="D114">
        <v>704</v>
      </c>
    </row>
    <row r="115" spans="1:4">
      <c r="A115">
        <v>111</v>
      </c>
      <c r="B115" t="s">
        <v>190</v>
      </c>
      <c r="C115">
        <v>2</v>
      </c>
      <c r="D115">
        <v>801</v>
      </c>
    </row>
    <row r="116" spans="1:4">
      <c r="A116">
        <v>112</v>
      </c>
      <c r="B116" t="s">
        <v>191</v>
      </c>
      <c r="C116">
        <v>2</v>
      </c>
      <c r="D116">
        <v>802</v>
      </c>
    </row>
    <row r="117" spans="1:4">
      <c r="A117">
        <v>113</v>
      </c>
      <c r="B117" t="s">
        <v>192</v>
      </c>
      <c r="C117">
        <v>2</v>
      </c>
      <c r="D117">
        <v>803</v>
      </c>
    </row>
    <row r="118" spans="1:4">
      <c r="A118">
        <v>114</v>
      </c>
      <c r="B118" t="s">
        <v>193</v>
      </c>
      <c r="C118">
        <v>2</v>
      </c>
      <c r="D118">
        <v>804</v>
      </c>
    </row>
    <row r="119" spans="1:4">
      <c r="A119">
        <v>115</v>
      </c>
      <c r="B119" t="s">
        <v>194</v>
      </c>
      <c r="C119">
        <v>2</v>
      </c>
      <c r="D119">
        <v>901</v>
      </c>
    </row>
    <row r="120" spans="1:4">
      <c r="A120">
        <v>116</v>
      </c>
      <c r="B120" t="s">
        <v>195</v>
      </c>
      <c r="C120">
        <v>2</v>
      </c>
      <c r="D120">
        <v>902</v>
      </c>
    </row>
    <row r="121" spans="1:4">
      <c r="A121">
        <v>117</v>
      </c>
      <c r="B121" t="s">
        <v>196</v>
      </c>
      <c r="C121">
        <v>2</v>
      </c>
      <c r="D121">
        <v>903</v>
      </c>
    </row>
    <row r="122" spans="1:4">
      <c r="A122">
        <v>118</v>
      </c>
      <c r="B122" t="s">
        <v>197</v>
      </c>
      <c r="C122">
        <v>2</v>
      </c>
      <c r="D122">
        <v>904</v>
      </c>
    </row>
    <row r="123" spans="1:4">
      <c r="A123">
        <v>119</v>
      </c>
      <c r="B123" t="s">
        <v>198</v>
      </c>
      <c r="C123">
        <v>2</v>
      </c>
      <c r="D123">
        <v>1001</v>
      </c>
    </row>
    <row r="124" spans="1:4">
      <c r="A124">
        <v>120</v>
      </c>
      <c r="B124" t="s">
        <v>199</v>
      </c>
      <c r="C124">
        <v>2</v>
      </c>
      <c r="D124">
        <v>1002</v>
      </c>
    </row>
    <row r="125" spans="1:4">
      <c r="A125">
        <v>121</v>
      </c>
      <c r="B125" t="s">
        <v>200</v>
      </c>
      <c r="C125">
        <v>2</v>
      </c>
      <c r="D125">
        <v>1003</v>
      </c>
    </row>
    <row r="126" spans="1:4">
      <c r="A126">
        <v>122</v>
      </c>
      <c r="B126" t="s">
        <v>201</v>
      </c>
      <c r="C126">
        <v>2</v>
      </c>
      <c r="D126">
        <v>1004</v>
      </c>
    </row>
    <row r="127" spans="1:4">
      <c r="A127">
        <v>123</v>
      </c>
      <c r="B127" t="s">
        <v>202</v>
      </c>
      <c r="C127">
        <v>2</v>
      </c>
      <c r="D127">
        <v>1101</v>
      </c>
    </row>
    <row r="128" spans="1:4">
      <c r="A128">
        <v>124</v>
      </c>
      <c r="B128" t="s">
        <v>203</v>
      </c>
      <c r="C128">
        <v>2</v>
      </c>
      <c r="D128">
        <v>1102</v>
      </c>
    </row>
    <row r="129" spans="1:4">
      <c r="A129">
        <v>125</v>
      </c>
      <c r="B129" t="s">
        <v>204</v>
      </c>
      <c r="C129">
        <v>2</v>
      </c>
      <c r="D129">
        <v>1103</v>
      </c>
    </row>
    <row r="130" spans="1:4">
      <c r="A130">
        <v>126</v>
      </c>
      <c r="B130" t="s">
        <v>205</v>
      </c>
      <c r="C130">
        <v>2</v>
      </c>
      <c r="D130">
        <v>1104</v>
      </c>
    </row>
    <row r="131" spans="1:4">
      <c r="A131">
        <v>127</v>
      </c>
      <c r="B131" t="s">
        <v>206</v>
      </c>
      <c r="C131">
        <v>2</v>
      </c>
      <c r="D131">
        <v>1201</v>
      </c>
    </row>
    <row r="132" spans="1:4">
      <c r="A132">
        <v>128</v>
      </c>
      <c r="B132" t="s">
        <v>207</v>
      </c>
      <c r="C132">
        <v>2</v>
      </c>
      <c r="D132">
        <v>1202</v>
      </c>
    </row>
    <row r="133" spans="1:4">
      <c r="A133">
        <v>129</v>
      </c>
      <c r="B133" t="s">
        <v>208</v>
      </c>
      <c r="C133">
        <v>2</v>
      </c>
      <c r="D133">
        <v>1203</v>
      </c>
    </row>
    <row r="134" spans="1:20">
      <c r="A134">
        <v>130</v>
      </c>
      <c r="B134" t="s">
        <v>209</v>
      </c>
      <c r="C134">
        <v>2</v>
      </c>
      <c r="D134">
        <v>1204</v>
      </c>
      <c r="T134" t="s">
        <v>210</v>
      </c>
    </row>
    <row r="135" spans="1:7">
      <c r="A135">
        <v>131</v>
      </c>
      <c r="B135" t="s">
        <v>211</v>
      </c>
      <c r="C135">
        <v>3</v>
      </c>
      <c r="D135">
        <v>1</v>
      </c>
      <c r="F135" t="s">
        <v>212</v>
      </c>
      <c r="G135" s="1" t="s">
        <v>213</v>
      </c>
    </row>
    <row r="136" ht="14.25" spans="1:7">
      <c r="A136">
        <v>132</v>
      </c>
      <c r="B136" s="39" t="s">
        <v>214</v>
      </c>
      <c r="C136">
        <v>3</v>
      </c>
      <c r="D136">
        <v>2</v>
      </c>
      <c r="F136" t="s">
        <v>215</v>
      </c>
      <c r="G136" s="1" t="s">
        <v>213</v>
      </c>
    </row>
    <row r="137" ht="14.25" spans="1:7">
      <c r="A137">
        <v>133</v>
      </c>
      <c r="B137" s="39" t="s">
        <v>216</v>
      </c>
      <c r="C137">
        <v>3</v>
      </c>
      <c r="D137">
        <v>3</v>
      </c>
      <c r="F137" t="s">
        <v>217</v>
      </c>
      <c r="G137" s="1" t="s">
        <v>213</v>
      </c>
    </row>
    <row r="138" ht="14.25" spans="1:7">
      <c r="A138">
        <v>134</v>
      </c>
      <c r="B138" s="39" t="s">
        <v>218</v>
      </c>
      <c r="C138">
        <v>3</v>
      </c>
      <c r="D138">
        <v>4</v>
      </c>
      <c r="F138" t="s">
        <v>219</v>
      </c>
      <c r="G138" s="1" t="s">
        <v>213</v>
      </c>
    </row>
    <row r="139" ht="14.25" spans="1:7">
      <c r="A139">
        <v>135</v>
      </c>
      <c r="B139" s="39" t="s">
        <v>220</v>
      </c>
      <c r="C139">
        <v>3</v>
      </c>
      <c r="D139">
        <v>5</v>
      </c>
      <c r="F139" t="s">
        <v>221</v>
      </c>
      <c r="G139" s="1" t="s">
        <v>213</v>
      </c>
    </row>
    <row r="140" ht="14.25" spans="1:7">
      <c r="A140">
        <v>136</v>
      </c>
      <c r="B140" s="39" t="s">
        <v>222</v>
      </c>
      <c r="C140">
        <v>3</v>
      </c>
      <c r="D140">
        <v>6</v>
      </c>
      <c r="F140" t="s">
        <v>223</v>
      </c>
      <c r="G140" s="1" t="s">
        <v>213</v>
      </c>
    </row>
    <row r="141" ht="14.25" spans="1:7">
      <c r="A141">
        <v>137</v>
      </c>
      <c r="B141" s="39" t="s">
        <v>224</v>
      </c>
      <c r="C141">
        <v>3</v>
      </c>
      <c r="D141">
        <v>7</v>
      </c>
      <c r="F141" t="s">
        <v>225</v>
      </c>
      <c r="G141" s="1" t="s">
        <v>226</v>
      </c>
    </row>
    <row r="142" ht="14.25" spans="1:7">
      <c r="A142">
        <v>138</v>
      </c>
      <c r="B142" s="39" t="s">
        <v>227</v>
      </c>
      <c r="C142">
        <v>3</v>
      </c>
      <c r="D142">
        <v>8</v>
      </c>
      <c r="F142" t="s">
        <v>228</v>
      </c>
      <c r="G142" s="1" t="s">
        <v>226</v>
      </c>
    </row>
    <row r="143" ht="14.25" spans="1:7">
      <c r="A143">
        <v>139</v>
      </c>
      <c r="B143" s="39" t="s">
        <v>229</v>
      </c>
      <c r="C143">
        <v>3</v>
      </c>
      <c r="D143">
        <v>9</v>
      </c>
      <c r="F143" t="s">
        <v>230</v>
      </c>
      <c r="G143" s="1" t="s">
        <v>226</v>
      </c>
    </row>
    <row r="144" ht="14.25" spans="1:7">
      <c r="A144">
        <v>140</v>
      </c>
      <c r="B144" s="39" t="s">
        <v>231</v>
      </c>
      <c r="C144">
        <v>3</v>
      </c>
      <c r="D144">
        <v>10</v>
      </c>
      <c r="F144" t="s">
        <v>232</v>
      </c>
      <c r="G144" s="1" t="s">
        <v>226</v>
      </c>
    </row>
    <row r="145" ht="14.25" spans="1:7">
      <c r="A145">
        <v>141</v>
      </c>
      <c r="B145" s="39" t="s">
        <v>233</v>
      </c>
      <c r="C145">
        <v>3</v>
      </c>
      <c r="D145">
        <v>11</v>
      </c>
      <c r="F145" t="s">
        <v>234</v>
      </c>
      <c r="G145" s="1" t="s">
        <v>235</v>
      </c>
    </row>
    <row r="146" ht="14.25" spans="1:7">
      <c r="A146">
        <v>142</v>
      </c>
      <c r="B146" s="39" t="s">
        <v>236</v>
      </c>
      <c r="C146">
        <v>3</v>
      </c>
      <c r="D146">
        <v>12</v>
      </c>
      <c r="F146" t="s">
        <v>237</v>
      </c>
      <c r="G146" s="1" t="s">
        <v>235</v>
      </c>
    </row>
    <row r="147" spans="1:7">
      <c r="A147">
        <v>143</v>
      </c>
      <c r="B147" t="s">
        <v>238</v>
      </c>
      <c r="C147">
        <v>4</v>
      </c>
      <c r="D147">
        <v>1</v>
      </c>
      <c r="F147" t="s">
        <v>239</v>
      </c>
      <c r="G147" s="1" t="s">
        <v>235</v>
      </c>
    </row>
    <row r="148" spans="1:7">
      <c r="A148">
        <v>144</v>
      </c>
      <c r="B148" t="s">
        <v>240</v>
      </c>
      <c r="C148">
        <v>4</v>
      </c>
      <c r="D148">
        <v>2</v>
      </c>
      <c r="F148" t="s">
        <v>241</v>
      </c>
      <c r="G148" s="1" t="s">
        <v>235</v>
      </c>
    </row>
    <row r="149" spans="1:7">
      <c r="A149">
        <v>145</v>
      </c>
      <c r="B149" t="s">
        <v>242</v>
      </c>
      <c r="C149">
        <v>4</v>
      </c>
      <c r="D149">
        <v>3</v>
      </c>
      <c r="F149" t="s">
        <v>243</v>
      </c>
      <c r="G149" s="1" t="s">
        <v>235</v>
      </c>
    </row>
    <row r="150" spans="1:7">
      <c r="A150">
        <v>146</v>
      </c>
      <c r="B150" t="s">
        <v>244</v>
      </c>
      <c r="C150">
        <v>4</v>
      </c>
      <c r="D150">
        <v>4</v>
      </c>
      <c r="F150" t="s">
        <v>245</v>
      </c>
      <c r="G150" s="1" t="s">
        <v>235</v>
      </c>
    </row>
    <row r="151" ht="14.25" spans="1:10">
      <c r="A151">
        <v>147</v>
      </c>
      <c r="B151" t="s">
        <v>82</v>
      </c>
      <c r="C151">
        <v>5</v>
      </c>
      <c r="D151" s="2">
        <v>1</v>
      </c>
      <c r="F151" t="s">
        <v>246</v>
      </c>
      <c r="G151" s="2">
        <v>2</v>
      </c>
      <c r="I151">
        <f>'M1'!C38</f>
        <v>83.7079102084447</v>
      </c>
      <c r="J151">
        <f>'M1'!D38</f>
        <v>41.8539551042223</v>
      </c>
    </row>
    <row r="152" ht="14.25" spans="1:10">
      <c r="A152">
        <v>148</v>
      </c>
      <c r="B152" t="s">
        <v>83</v>
      </c>
      <c r="C152">
        <v>5</v>
      </c>
      <c r="D152" s="2">
        <v>2</v>
      </c>
      <c r="F152" t="s">
        <v>247</v>
      </c>
      <c r="G152" s="2">
        <v>2</v>
      </c>
      <c r="I152">
        <f>'M1'!C39</f>
        <v>85.0801710315339</v>
      </c>
      <c r="J152">
        <f>'M1'!D39</f>
        <v>42.540085515767</v>
      </c>
    </row>
    <row r="153" ht="14.25" spans="1:10">
      <c r="A153">
        <v>149</v>
      </c>
      <c r="B153" t="s">
        <v>84</v>
      </c>
      <c r="C153">
        <v>5</v>
      </c>
      <c r="D153" s="2">
        <v>3</v>
      </c>
      <c r="F153" t="s">
        <v>248</v>
      </c>
      <c r="G153" s="2">
        <v>2</v>
      </c>
      <c r="I153">
        <f>'M1'!C40</f>
        <v>86.4524318546232</v>
      </c>
      <c r="J153">
        <f>'M1'!D40</f>
        <v>43.2262159273116</v>
      </c>
    </row>
    <row r="154" ht="14.25" spans="1:10">
      <c r="A154">
        <v>150</v>
      </c>
      <c r="B154" s="2" t="s">
        <v>85</v>
      </c>
      <c r="C154">
        <v>5</v>
      </c>
      <c r="D154" s="2">
        <v>4</v>
      </c>
      <c r="F154" t="s">
        <v>249</v>
      </c>
      <c r="G154" s="2">
        <v>2</v>
      </c>
      <c r="I154">
        <f>'M1'!C41</f>
        <v>87.8246926777124</v>
      </c>
      <c r="J154">
        <f>'M1'!D41</f>
        <v>43.9123463388562</v>
      </c>
    </row>
    <row r="155" ht="14.25" spans="1:10">
      <c r="A155">
        <v>151</v>
      </c>
      <c r="B155" t="s">
        <v>86</v>
      </c>
      <c r="C155">
        <v>5</v>
      </c>
      <c r="D155" s="2">
        <v>5</v>
      </c>
      <c r="F155" t="s">
        <v>250</v>
      </c>
      <c r="G155" s="2">
        <v>3</v>
      </c>
      <c r="I155">
        <f>'M1'!C42</f>
        <v>154.379342597541</v>
      </c>
      <c r="J155">
        <f>'M1'!D42</f>
        <v>77.1896712987707</v>
      </c>
    </row>
    <row r="156" ht="14.25" spans="1:10">
      <c r="A156">
        <v>152</v>
      </c>
      <c r="B156" t="s">
        <v>87</v>
      </c>
      <c r="C156">
        <v>5</v>
      </c>
      <c r="D156" s="2">
        <v>6</v>
      </c>
      <c r="F156" t="s">
        <v>251</v>
      </c>
      <c r="G156" s="2">
        <v>4</v>
      </c>
      <c r="I156">
        <f>'M1'!C43</f>
        <v>265.30375913059</v>
      </c>
      <c r="J156">
        <f>'M1'!D43</f>
        <v>132.651879565295</v>
      </c>
    </row>
    <row r="157" ht="14.25" spans="1:10">
      <c r="A157">
        <v>153</v>
      </c>
      <c r="B157" t="s">
        <v>88</v>
      </c>
      <c r="C157">
        <v>5</v>
      </c>
      <c r="D157" s="2">
        <v>7</v>
      </c>
      <c r="F157" t="s">
        <v>252</v>
      </c>
      <c r="G157" s="2">
        <v>4</v>
      </c>
      <c r="I157">
        <f>'M1'!C44</f>
        <v>267.590860502405</v>
      </c>
      <c r="J157">
        <f>'M1'!D44</f>
        <v>133.795430251203</v>
      </c>
    </row>
    <row r="158" ht="14.25" spans="1:10">
      <c r="A158">
        <v>154</v>
      </c>
      <c r="B158" t="s">
        <v>89</v>
      </c>
      <c r="C158">
        <v>5</v>
      </c>
      <c r="D158" s="2">
        <v>8</v>
      </c>
      <c r="F158" t="s">
        <v>253</v>
      </c>
      <c r="G158" s="2">
        <v>5</v>
      </c>
      <c r="I158">
        <f>'M1'!C45</f>
        <v>490.583244254409</v>
      </c>
      <c r="J158">
        <f>'M1'!D45</f>
        <v>245.291622127205</v>
      </c>
    </row>
    <row r="159" ht="14.25" spans="1:10">
      <c r="A159">
        <v>155</v>
      </c>
      <c r="B159" t="s">
        <v>90</v>
      </c>
      <c r="C159">
        <v>5</v>
      </c>
      <c r="D159">
        <v>20</v>
      </c>
      <c r="F159" t="s">
        <v>254</v>
      </c>
      <c r="G159" s="2">
        <v>3</v>
      </c>
      <c r="I159">
        <f>'M1'!C46</f>
        <v>161.240646712988</v>
      </c>
      <c r="J159">
        <f>'M1'!D46</f>
        <v>80.6203233564939</v>
      </c>
    </row>
    <row r="160" ht="14.25" spans="1:10">
      <c r="A160">
        <v>156</v>
      </c>
      <c r="B160" t="s">
        <v>91</v>
      </c>
      <c r="C160">
        <v>5</v>
      </c>
      <c r="D160">
        <v>21</v>
      </c>
      <c r="F160" t="s">
        <v>255</v>
      </c>
      <c r="G160" s="2">
        <v>3</v>
      </c>
      <c r="I160">
        <f>'M1'!C47</f>
        <v>162.955972741849</v>
      </c>
      <c r="J160">
        <f>'M1'!D47</f>
        <v>81.4779863709246</v>
      </c>
    </row>
    <row r="161" ht="14.25" spans="1:10">
      <c r="A161">
        <v>157</v>
      </c>
      <c r="B161" t="s">
        <v>256</v>
      </c>
      <c r="C161">
        <v>5</v>
      </c>
      <c r="D161">
        <v>22</v>
      </c>
      <c r="F161" t="s">
        <v>257</v>
      </c>
      <c r="G161" s="2">
        <v>3</v>
      </c>
      <c r="I161">
        <f>'M1'!C48</f>
        <v>164.671298770711</v>
      </c>
      <c r="J161">
        <f>'M1'!D48</f>
        <v>82.3356493853554</v>
      </c>
    </row>
    <row r="162" ht="14.25" spans="1:10">
      <c r="A162">
        <v>158</v>
      </c>
      <c r="B162" t="s">
        <v>258</v>
      </c>
      <c r="C162">
        <v>5</v>
      </c>
      <c r="D162">
        <v>23</v>
      </c>
      <c r="F162" t="s">
        <v>259</v>
      </c>
      <c r="G162" s="2">
        <v>5</v>
      </c>
      <c r="I162">
        <f>'M1'!C49</f>
        <v>332.773249599145</v>
      </c>
      <c r="J162">
        <f>'M1'!D49</f>
        <v>166.386624799572</v>
      </c>
    </row>
    <row r="163" ht="14.25" spans="1:10">
      <c r="A163">
        <v>159</v>
      </c>
      <c r="B163" t="s">
        <v>260</v>
      </c>
      <c r="C163">
        <v>5</v>
      </c>
      <c r="D163">
        <v>24</v>
      </c>
      <c r="F163" t="s">
        <v>261</v>
      </c>
      <c r="G163" s="2">
        <v>4</v>
      </c>
      <c r="I163">
        <f>'M1'!C50</f>
        <v>281.313468733298</v>
      </c>
      <c r="J163">
        <f>'M1'!D50</f>
        <v>140.656734366649</v>
      </c>
    </row>
    <row r="164" ht="14.25" spans="1:10">
      <c r="A164">
        <v>160</v>
      </c>
      <c r="B164" t="s">
        <v>95</v>
      </c>
      <c r="C164">
        <v>5</v>
      </c>
      <c r="D164">
        <v>25</v>
      </c>
      <c r="F164" t="s">
        <v>262</v>
      </c>
      <c r="G164" s="2">
        <v>4</v>
      </c>
      <c r="I164">
        <f>'M1'!C51</f>
        <v>283.600570105113</v>
      </c>
      <c r="J164">
        <f>'M1'!D51</f>
        <v>141.800285052557</v>
      </c>
    </row>
    <row r="165" ht="14.25" spans="1:10">
      <c r="A165">
        <v>161</v>
      </c>
      <c r="B165" t="s">
        <v>96</v>
      </c>
      <c r="C165">
        <v>5</v>
      </c>
      <c r="D165">
        <v>26</v>
      </c>
      <c r="F165" t="s">
        <v>263</v>
      </c>
      <c r="G165" s="2">
        <v>4</v>
      </c>
      <c r="I165">
        <f>'M1'!C52</f>
        <v>285.887671476929</v>
      </c>
      <c r="J165">
        <f>'M1'!D52</f>
        <v>142.943835738464</v>
      </c>
    </row>
    <row r="166" ht="14.25" spans="1:10">
      <c r="A166">
        <v>162</v>
      </c>
      <c r="B166" t="s">
        <v>264</v>
      </c>
      <c r="C166">
        <v>5</v>
      </c>
      <c r="D166">
        <v>27</v>
      </c>
      <c r="F166" t="s">
        <v>265</v>
      </c>
      <c r="G166" s="2">
        <v>5</v>
      </c>
      <c r="I166">
        <f>'M1'!C53</f>
        <v>518.028460716195</v>
      </c>
      <c r="J166">
        <f>'M1'!D53</f>
        <v>259.014230358097</v>
      </c>
    </row>
    <row r="167" ht="14.25" spans="1:10">
      <c r="A167">
        <v>163</v>
      </c>
      <c r="B167" t="s">
        <v>266</v>
      </c>
      <c r="C167">
        <v>5</v>
      </c>
      <c r="D167">
        <v>28</v>
      </c>
      <c r="F167" t="s">
        <v>267</v>
      </c>
      <c r="G167" s="2">
        <v>5</v>
      </c>
      <c r="I167">
        <f>'M1'!C54</f>
        <v>521.459112773918</v>
      </c>
      <c r="J167">
        <f>'M1'!D54</f>
        <v>260.729556386959</v>
      </c>
    </row>
    <row r="168" spans="1:7">
      <c r="A168">
        <v>164</v>
      </c>
      <c r="B168" t="s">
        <v>268</v>
      </c>
      <c r="C168">
        <v>0</v>
      </c>
      <c r="D168">
        <v>164</v>
      </c>
      <c r="F168" t="s">
        <v>269</v>
      </c>
      <c r="G168">
        <v>1</v>
      </c>
    </row>
    <row r="169" spans="1:7">
      <c r="A169">
        <v>165</v>
      </c>
      <c r="B169" t="s">
        <v>270</v>
      </c>
      <c r="C169">
        <v>0</v>
      </c>
      <c r="D169">
        <v>165</v>
      </c>
      <c r="F169" t="s">
        <v>271</v>
      </c>
      <c r="G169">
        <v>2</v>
      </c>
    </row>
    <row r="170" spans="1:7">
      <c r="A170">
        <v>166</v>
      </c>
      <c r="B170" t="s">
        <v>272</v>
      </c>
      <c r="C170">
        <v>0</v>
      </c>
      <c r="D170">
        <v>166</v>
      </c>
      <c r="F170" t="s">
        <v>273</v>
      </c>
      <c r="G170">
        <v>3</v>
      </c>
    </row>
    <row r="171" spans="1:7">
      <c r="A171">
        <v>167</v>
      </c>
      <c r="B171" t="s">
        <v>274</v>
      </c>
      <c r="C171">
        <v>0</v>
      </c>
      <c r="D171">
        <v>167</v>
      </c>
      <c r="F171" t="s">
        <v>275</v>
      </c>
      <c r="G171">
        <v>4</v>
      </c>
    </row>
    <row r="172" spans="1:7">
      <c r="A172">
        <v>168</v>
      </c>
      <c r="B172" t="s">
        <v>276</v>
      </c>
      <c r="C172">
        <v>0</v>
      </c>
      <c r="D172">
        <v>168</v>
      </c>
      <c r="F172" t="s">
        <v>277</v>
      </c>
      <c r="G172">
        <v>5</v>
      </c>
    </row>
    <row r="173" spans="1:7">
      <c r="A173">
        <v>169</v>
      </c>
      <c r="B173" t="s">
        <v>99</v>
      </c>
      <c r="C173">
        <v>0</v>
      </c>
      <c r="D173">
        <v>169</v>
      </c>
      <c r="F173" t="s">
        <v>278</v>
      </c>
      <c r="G173">
        <v>4</v>
      </c>
    </row>
    <row r="174" spans="1:4">
      <c r="A174">
        <v>170</v>
      </c>
      <c r="B174" t="s">
        <v>279</v>
      </c>
      <c r="C174">
        <v>1</v>
      </c>
      <c r="D174">
        <v>2001</v>
      </c>
    </row>
    <row r="175" spans="1:4">
      <c r="A175">
        <v>171</v>
      </c>
      <c r="B175" t="s">
        <v>280</v>
      </c>
      <c r="C175">
        <v>1</v>
      </c>
      <c r="D175">
        <v>2002</v>
      </c>
    </row>
    <row r="176" spans="1:4">
      <c r="A176">
        <v>172</v>
      </c>
      <c r="B176" t="s">
        <v>281</v>
      </c>
      <c r="C176">
        <v>1</v>
      </c>
      <c r="D176">
        <v>2003</v>
      </c>
    </row>
    <row r="177" spans="1:4">
      <c r="A177">
        <v>173</v>
      </c>
      <c r="B177" t="s">
        <v>282</v>
      </c>
      <c r="C177">
        <v>1</v>
      </c>
      <c r="D177">
        <v>2004</v>
      </c>
    </row>
    <row r="178" spans="1:4">
      <c r="A178">
        <v>174</v>
      </c>
      <c r="B178" t="s">
        <v>283</v>
      </c>
      <c r="C178">
        <v>1</v>
      </c>
      <c r="D178">
        <v>2101</v>
      </c>
    </row>
    <row r="179" spans="1:4">
      <c r="A179">
        <v>175</v>
      </c>
      <c r="B179" t="s">
        <v>284</v>
      </c>
      <c r="C179">
        <v>1</v>
      </c>
      <c r="D179">
        <v>2102</v>
      </c>
    </row>
    <row r="180" spans="1:4">
      <c r="A180">
        <v>176</v>
      </c>
      <c r="B180" t="s">
        <v>285</v>
      </c>
      <c r="C180">
        <v>1</v>
      </c>
      <c r="D180">
        <v>2103</v>
      </c>
    </row>
    <row r="181" spans="1:4">
      <c r="A181">
        <v>177</v>
      </c>
      <c r="B181" t="s">
        <v>286</v>
      </c>
      <c r="C181">
        <v>1</v>
      </c>
      <c r="D181">
        <v>2104</v>
      </c>
    </row>
    <row r="182" spans="1:4">
      <c r="A182">
        <v>178</v>
      </c>
      <c r="B182" t="s">
        <v>287</v>
      </c>
      <c r="C182">
        <v>1</v>
      </c>
      <c r="D182">
        <v>2201</v>
      </c>
    </row>
    <row r="183" spans="1:4">
      <c r="A183">
        <v>179</v>
      </c>
      <c r="B183" t="s">
        <v>288</v>
      </c>
      <c r="C183">
        <v>1</v>
      </c>
      <c r="D183">
        <v>2202</v>
      </c>
    </row>
    <row r="184" spans="1:4">
      <c r="A184">
        <v>180</v>
      </c>
      <c r="B184" t="s">
        <v>289</v>
      </c>
      <c r="C184">
        <v>1</v>
      </c>
      <c r="D184">
        <v>2203</v>
      </c>
    </row>
    <row r="185" spans="1:4">
      <c r="A185">
        <v>181</v>
      </c>
      <c r="B185" t="s">
        <v>290</v>
      </c>
      <c r="C185">
        <v>1</v>
      </c>
      <c r="D185">
        <v>2204</v>
      </c>
    </row>
    <row r="186" spans="1:4">
      <c r="A186">
        <v>182</v>
      </c>
      <c r="B186" t="s">
        <v>291</v>
      </c>
      <c r="C186">
        <v>1</v>
      </c>
      <c r="D186">
        <v>2301</v>
      </c>
    </row>
    <row r="187" spans="1:4">
      <c r="A187">
        <v>183</v>
      </c>
      <c r="B187" t="s">
        <v>292</v>
      </c>
      <c r="C187">
        <v>1</v>
      </c>
      <c r="D187">
        <v>2302</v>
      </c>
    </row>
    <row r="188" spans="1:4">
      <c r="A188">
        <v>184</v>
      </c>
      <c r="B188" t="s">
        <v>293</v>
      </c>
      <c r="C188">
        <v>1</v>
      </c>
      <c r="D188">
        <v>2303</v>
      </c>
    </row>
    <row r="189" spans="1:4">
      <c r="A189">
        <v>185</v>
      </c>
      <c r="B189" t="s">
        <v>294</v>
      </c>
      <c r="C189">
        <v>1</v>
      </c>
      <c r="D189">
        <v>2304</v>
      </c>
    </row>
    <row r="190" spans="1:4">
      <c r="A190">
        <v>186</v>
      </c>
      <c r="B190" t="s">
        <v>295</v>
      </c>
      <c r="C190">
        <v>1</v>
      </c>
      <c r="D190">
        <v>2401</v>
      </c>
    </row>
    <row r="191" spans="1:4">
      <c r="A191">
        <v>187</v>
      </c>
      <c r="B191" t="s">
        <v>296</v>
      </c>
      <c r="C191">
        <v>1</v>
      </c>
      <c r="D191">
        <v>2402</v>
      </c>
    </row>
    <row r="192" spans="1:4">
      <c r="A192">
        <v>188</v>
      </c>
      <c r="B192" t="s">
        <v>297</v>
      </c>
      <c r="C192">
        <v>1</v>
      </c>
      <c r="D192">
        <v>2403</v>
      </c>
    </row>
    <row r="193" spans="1:4">
      <c r="A193">
        <v>189</v>
      </c>
      <c r="B193" t="s">
        <v>298</v>
      </c>
      <c r="C193">
        <v>1</v>
      </c>
      <c r="D193">
        <v>2404</v>
      </c>
    </row>
    <row r="194" spans="1:4">
      <c r="A194">
        <v>190</v>
      </c>
      <c r="B194" t="s">
        <v>299</v>
      </c>
      <c r="C194">
        <v>1</v>
      </c>
      <c r="D194">
        <v>2501</v>
      </c>
    </row>
    <row r="195" spans="1:4">
      <c r="A195">
        <v>191</v>
      </c>
      <c r="B195" t="s">
        <v>300</v>
      </c>
      <c r="C195">
        <v>1</v>
      </c>
      <c r="D195">
        <v>2502</v>
      </c>
    </row>
    <row r="196" spans="1:4">
      <c r="A196">
        <v>192</v>
      </c>
      <c r="B196" t="s">
        <v>301</v>
      </c>
      <c r="C196">
        <v>1</v>
      </c>
      <c r="D196">
        <v>2503</v>
      </c>
    </row>
    <row r="197" spans="1:4">
      <c r="A197">
        <v>193</v>
      </c>
      <c r="B197" t="s">
        <v>302</v>
      </c>
      <c r="C197">
        <v>1</v>
      </c>
      <c r="D197">
        <v>2504</v>
      </c>
    </row>
    <row r="198" spans="1:4">
      <c r="A198">
        <v>194</v>
      </c>
      <c r="B198" t="s">
        <v>303</v>
      </c>
      <c r="C198">
        <v>1</v>
      </c>
      <c r="D198">
        <v>2601</v>
      </c>
    </row>
    <row r="199" spans="1:4">
      <c r="A199">
        <v>195</v>
      </c>
      <c r="B199" t="s">
        <v>304</v>
      </c>
      <c r="C199">
        <v>1</v>
      </c>
      <c r="D199">
        <v>2602</v>
      </c>
    </row>
    <row r="200" spans="1:4">
      <c r="A200">
        <v>196</v>
      </c>
      <c r="B200" t="s">
        <v>305</v>
      </c>
      <c r="C200">
        <v>1</v>
      </c>
      <c r="D200">
        <v>2603</v>
      </c>
    </row>
    <row r="201" spans="1:4">
      <c r="A201">
        <v>197</v>
      </c>
      <c r="B201" t="s">
        <v>306</v>
      </c>
      <c r="C201">
        <v>1</v>
      </c>
      <c r="D201">
        <v>2604</v>
      </c>
    </row>
    <row r="202" spans="1:4">
      <c r="A202">
        <v>198</v>
      </c>
      <c r="B202" t="s">
        <v>307</v>
      </c>
      <c r="C202">
        <v>1</v>
      </c>
      <c r="D202">
        <v>2701</v>
      </c>
    </row>
    <row r="203" spans="1:4">
      <c r="A203">
        <v>199</v>
      </c>
      <c r="B203" t="s">
        <v>308</v>
      </c>
      <c r="C203">
        <v>1</v>
      </c>
      <c r="D203">
        <v>2702</v>
      </c>
    </row>
    <row r="204" spans="1:4">
      <c r="A204">
        <v>200</v>
      </c>
      <c r="B204" t="s">
        <v>309</v>
      </c>
      <c r="C204">
        <v>1</v>
      </c>
      <c r="D204">
        <v>2703</v>
      </c>
    </row>
    <row r="205" spans="1:4">
      <c r="A205">
        <v>201</v>
      </c>
      <c r="B205" t="s">
        <v>310</v>
      </c>
      <c r="C205">
        <v>1</v>
      </c>
      <c r="D205">
        <v>2704</v>
      </c>
    </row>
    <row r="206" spans="1:4">
      <c r="A206">
        <v>202</v>
      </c>
      <c r="B206" t="s">
        <v>311</v>
      </c>
      <c r="C206">
        <v>1</v>
      </c>
      <c r="D206">
        <v>2801</v>
      </c>
    </row>
    <row r="207" spans="1:4">
      <c r="A207">
        <v>203</v>
      </c>
      <c r="B207" t="s">
        <v>312</v>
      </c>
      <c r="C207">
        <v>1</v>
      </c>
      <c r="D207">
        <v>2802</v>
      </c>
    </row>
    <row r="208" spans="1:4">
      <c r="A208">
        <v>204</v>
      </c>
      <c r="B208" t="s">
        <v>313</v>
      </c>
      <c r="C208">
        <v>1</v>
      </c>
      <c r="D208">
        <v>2803</v>
      </c>
    </row>
    <row r="209" spans="1:4">
      <c r="A209">
        <v>205</v>
      </c>
      <c r="B209" t="s">
        <v>314</v>
      </c>
      <c r="C209">
        <v>1</v>
      </c>
      <c r="D209">
        <v>2804</v>
      </c>
    </row>
    <row r="210" spans="1:7">
      <c r="A210">
        <v>206</v>
      </c>
      <c r="B210" t="s">
        <v>315</v>
      </c>
      <c r="C210">
        <v>0</v>
      </c>
      <c r="D210">
        <v>206</v>
      </c>
      <c r="F210" t="s">
        <v>316</v>
      </c>
      <c r="G210">
        <v>2</v>
      </c>
    </row>
    <row r="211" ht="14.25" spans="1:10">
      <c r="A211">
        <v>207</v>
      </c>
      <c r="B211" t="s">
        <v>317</v>
      </c>
      <c r="C211">
        <v>5</v>
      </c>
      <c r="D211">
        <v>29</v>
      </c>
      <c r="F211" t="s">
        <v>318</v>
      </c>
      <c r="G211" s="2">
        <v>3</v>
      </c>
      <c r="I211">
        <f>'M1'!C56</f>
        <v>134.481560662747</v>
      </c>
      <c r="J211">
        <f>'M1'!D56</f>
        <v>67.2407803313736</v>
      </c>
    </row>
    <row r="212" spans="1:4">
      <c r="A212">
        <v>208</v>
      </c>
      <c r="B212" t="s">
        <v>319</v>
      </c>
      <c r="C212">
        <v>1</v>
      </c>
      <c r="D212">
        <v>2901</v>
      </c>
    </row>
    <row r="213" spans="1:4">
      <c r="A213">
        <v>209</v>
      </c>
      <c r="B213" t="s">
        <v>320</v>
      </c>
      <c r="C213">
        <v>1</v>
      </c>
      <c r="D213">
        <v>2902</v>
      </c>
    </row>
    <row r="214" spans="1:4">
      <c r="A214">
        <v>210</v>
      </c>
      <c r="B214" t="s">
        <v>321</v>
      </c>
      <c r="C214">
        <v>1</v>
      </c>
      <c r="D214">
        <v>2903</v>
      </c>
    </row>
    <row r="215" spans="1:4">
      <c r="A215">
        <v>211</v>
      </c>
      <c r="B215" t="s">
        <v>322</v>
      </c>
      <c r="C215">
        <v>1</v>
      </c>
      <c r="D215">
        <v>2904</v>
      </c>
    </row>
  </sheetData>
  <autoFilter xmlns:etc="http://www.wps.cn/officeDocument/2017/etCustomData" ref="A1:T215" etc:filterBottomFollowUsedRange="0">
    <extLst/>
  </autoFilter>
  <pageMargins left="0.75" right="0.75" top="1" bottom="1" header="0.5" footer="0.5"/>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5"/>
  <sheetViews>
    <sheetView topLeftCell="A19" workbookViewId="0">
      <selection activeCell="C32" sqref="C32:C35"/>
    </sheetView>
  </sheetViews>
  <sheetFormatPr defaultColWidth="9" defaultRowHeight="13.5" outlineLevelCol="4"/>
  <sheetData>
    <row r="1" ht="14.25" spans="1:5">
      <c r="A1" s="7" t="s">
        <v>323</v>
      </c>
      <c r="B1" s="7" t="s">
        <v>324</v>
      </c>
      <c r="C1" s="7" t="s">
        <v>325</v>
      </c>
      <c r="D1" s="7" t="s">
        <v>326</v>
      </c>
      <c r="E1" s="7" t="s">
        <v>327</v>
      </c>
    </row>
    <row r="2" ht="14.25" spans="1:5">
      <c r="A2" s="7" t="s">
        <v>141</v>
      </c>
      <c r="B2" s="7" t="s">
        <v>141</v>
      </c>
      <c r="C2" s="7" t="s">
        <v>141</v>
      </c>
      <c r="D2" s="7" t="s">
        <v>141</v>
      </c>
      <c r="E2" s="7"/>
    </row>
    <row r="3" ht="14.25" spans="1:5">
      <c r="A3" s="7" t="s">
        <v>143</v>
      </c>
      <c r="B3" s="7" t="s">
        <v>328</v>
      </c>
      <c r="C3" s="7" t="s">
        <v>329</v>
      </c>
      <c r="D3" s="7" t="s">
        <v>330</v>
      </c>
      <c r="E3" s="7"/>
    </row>
    <row r="4" ht="14.25" spans="1:5">
      <c r="A4" s="7" t="s">
        <v>153</v>
      </c>
      <c r="B4" s="7" t="s">
        <v>153</v>
      </c>
      <c r="C4" s="7" t="s">
        <v>153</v>
      </c>
      <c r="D4" s="7" t="s">
        <v>153</v>
      </c>
      <c r="E4" s="7"/>
    </row>
    <row r="5" spans="1:4">
      <c r="A5">
        <v>1</v>
      </c>
      <c r="B5">
        <v>1</v>
      </c>
      <c r="C5">
        <v>1</v>
      </c>
      <c r="D5">
        <v>100</v>
      </c>
    </row>
    <row r="6" spans="1:4">
      <c r="A6">
        <f t="shared" ref="A6:A40" si="0">A5+1</f>
        <v>2</v>
      </c>
      <c r="B6">
        <v>2</v>
      </c>
      <c r="C6">
        <v>1</v>
      </c>
      <c r="D6">
        <v>70</v>
      </c>
    </row>
    <row r="7" spans="1:4">
      <c r="A7">
        <f t="shared" si="0"/>
        <v>3</v>
      </c>
      <c r="B7">
        <v>2</v>
      </c>
      <c r="C7">
        <v>2</v>
      </c>
      <c r="D7">
        <v>30</v>
      </c>
    </row>
    <row r="8" spans="1:4">
      <c r="A8">
        <f t="shared" si="0"/>
        <v>4</v>
      </c>
      <c r="B8">
        <v>3</v>
      </c>
      <c r="C8">
        <v>1</v>
      </c>
      <c r="D8">
        <v>50</v>
      </c>
    </row>
    <row r="9" spans="1:4">
      <c r="A9">
        <f t="shared" si="0"/>
        <v>5</v>
      </c>
      <c r="B9">
        <v>3</v>
      </c>
      <c r="C9">
        <v>2</v>
      </c>
      <c r="D9">
        <v>0</v>
      </c>
    </row>
    <row r="10" spans="1:4">
      <c r="A10">
        <f t="shared" si="0"/>
        <v>6</v>
      </c>
      <c r="B10">
        <v>3</v>
      </c>
      <c r="C10">
        <v>3</v>
      </c>
      <c r="D10">
        <v>50</v>
      </c>
    </row>
    <row r="11" spans="1:4">
      <c r="A11">
        <f t="shared" si="0"/>
        <v>7</v>
      </c>
      <c r="B11">
        <v>4</v>
      </c>
      <c r="C11">
        <v>4</v>
      </c>
      <c r="D11">
        <v>100</v>
      </c>
    </row>
    <row r="12" spans="1:4">
      <c r="A12">
        <f t="shared" si="0"/>
        <v>8</v>
      </c>
      <c r="B12">
        <v>5</v>
      </c>
      <c r="C12">
        <v>5</v>
      </c>
      <c r="D12">
        <v>100</v>
      </c>
    </row>
    <row r="13" spans="1:4">
      <c r="A13">
        <f t="shared" si="0"/>
        <v>9</v>
      </c>
      <c r="B13">
        <v>6</v>
      </c>
      <c r="C13">
        <v>6</v>
      </c>
      <c r="D13">
        <v>100</v>
      </c>
    </row>
    <row r="14" spans="1:4">
      <c r="A14">
        <f t="shared" si="0"/>
        <v>10</v>
      </c>
      <c r="B14">
        <v>7</v>
      </c>
      <c r="C14">
        <v>7</v>
      </c>
      <c r="D14">
        <v>100</v>
      </c>
    </row>
    <row r="15" spans="1:4">
      <c r="A15">
        <f t="shared" si="0"/>
        <v>11</v>
      </c>
      <c r="B15">
        <v>8</v>
      </c>
      <c r="C15">
        <v>8</v>
      </c>
      <c r="D15">
        <v>100</v>
      </c>
    </row>
    <row r="16" spans="1:4">
      <c r="A16">
        <f t="shared" si="0"/>
        <v>12</v>
      </c>
      <c r="B16">
        <v>9</v>
      </c>
      <c r="C16">
        <v>9</v>
      </c>
      <c r="D16">
        <v>100</v>
      </c>
    </row>
    <row r="17" spans="1:4">
      <c r="A17">
        <f t="shared" si="0"/>
        <v>13</v>
      </c>
      <c r="B17">
        <v>10</v>
      </c>
      <c r="C17">
        <v>10</v>
      </c>
      <c r="D17">
        <v>1</v>
      </c>
    </row>
    <row r="18" spans="1:4">
      <c r="A18">
        <f t="shared" si="0"/>
        <v>14</v>
      </c>
      <c r="B18">
        <v>10</v>
      </c>
      <c r="C18">
        <v>17</v>
      </c>
      <c r="D18">
        <v>1</v>
      </c>
    </row>
    <row r="19" spans="1:4">
      <c r="A19">
        <f t="shared" si="0"/>
        <v>15</v>
      </c>
      <c r="B19">
        <v>11</v>
      </c>
      <c r="C19">
        <v>11</v>
      </c>
      <c r="D19">
        <v>1</v>
      </c>
    </row>
    <row r="20" spans="1:4">
      <c r="A20">
        <f t="shared" si="0"/>
        <v>16</v>
      </c>
      <c r="B20">
        <v>11</v>
      </c>
      <c r="C20">
        <v>17</v>
      </c>
      <c r="D20">
        <v>1</v>
      </c>
    </row>
    <row r="21" spans="1:4">
      <c r="A21">
        <f t="shared" si="0"/>
        <v>17</v>
      </c>
      <c r="B21">
        <v>12</v>
      </c>
      <c r="C21">
        <v>12</v>
      </c>
      <c r="D21">
        <v>1</v>
      </c>
    </row>
    <row r="22" spans="1:4">
      <c r="A22">
        <f t="shared" si="0"/>
        <v>18</v>
      </c>
      <c r="B22">
        <v>12</v>
      </c>
      <c r="C22">
        <v>17</v>
      </c>
      <c r="D22">
        <v>1</v>
      </c>
    </row>
    <row r="23" spans="1:4">
      <c r="A23">
        <f t="shared" si="0"/>
        <v>19</v>
      </c>
      <c r="B23">
        <v>13</v>
      </c>
      <c r="C23">
        <v>13</v>
      </c>
      <c r="D23">
        <v>1</v>
      </c>
    </row>
    <row r="24" spans="1:4">
      <c r="A24">
        <f t="shared" si="0"/>
        <v>20</v>
      </c>
      <c r="B24">
        <v>13</v>
      </c>
      <c r="C24">
        <v>17</v>
      </c>
      <c r="D24">
        <v>1</v>
      </c>
    </row>
    <row r="25" spans="1:4">
      <c r="A25">
        <f t="shared" si="0"/>
        <v>21</v>
      </c>
      <c r="B25">
        <v>14</v>
      </c>
      <c r="C25">
        <v>14</v>
      </c>
      <c r="D25">
        <v>1</v>
      </c>
    </row>
    <row r="26" spans="1:4">
      <c r="A26">
        <f t="shared" si="0"/>
        <v>22</v>
      </c>
      <c r="B26">
        <v>14</v>
      </c>
      <c r="C26">
        <v>17</v>
      </c>
      <c r="D26">
        <v>1</v>
      </c>
    </row>
    <row r="27" spans="1:4">
      <c r="A27">
        <f t="shared" si="0"/>
        <v>23</v>
      </c>
      <c r="B27">
        <v>15</v>
      </c>
      <c r="C27">
        <v>15</v>
      </c>
      <c r="D27">
        <v>1</v>
      </c>
    </row>
    <row r="28" spans="1:4">
      <c r="A28">
        <f t="shared" si="0"/>
        <v>24</v>
      </c>
      <c r="B28">
        <v>15</v>
      </c>
      <c r="C28">
        <v>17</v>
      </c>
      <c r="D28">
        <v>1</v>
      </c>
    </row>
    <row r="29" spans="1:4">
      <c r="A29">
        <f t="shared" si="0"/>
        <v>25</v>
      </c>
      <c r="B29">
        <v>16</v>
      </c>
      <c r="C29">
        <v>16</v>
      </c>
      <c r="D29">
        <v>1</v>
      </c>
    </row>
    <row r="30" spans="1:4">
      <c r="A30">
        <f t="shared" si="0"/>
        <v>26</v>
      </c>
      <c r="B30">
        <v>16</v>
      </c>
      <c r="C30">
        <v>17</v>
      </c>
      <c r="D30">
        <v>1</v>
      </c>
    </row>
    <row r="31" spans="1:4">
      <c r="A31">
        <f t="shared" si="0"/>
        <v>27</v>
      </c>
      <c r="B31">
        <v>17</v>
      </c>
      <c r="C31">
        <v>18</v>
      </c>
      <c r="D31">
        <v>1</v>
      </c>
    </row>
    <row r="32" spans="1:5">
      <c r="A32">
        <f t="shared" si="0"/>
        <v>28</v>
      </c>
      <c r="B32">
        <v>18</v>
      </c>
      <c r="C32">
        <v>19</v>
      </c>
      <c r="D32">
        <v>1</v>
      </c>
      <c r="E32" t="s">
        <v>331</v>
      </c>
    </row>
    <row r="33" spans="1:5">
      <c r="A33">
        <f t="shared" si="0"/>
        <v>29</v>
      </c>
      <c r="B33">
        <v>19</v>
      </c>
      <c r="C33">
        <v>20</v>
      </c>
      <c r="D33">
        <v>1</v>
      </c>
      <c r="E33" t="s">
        <v>332</v>
      </c>
    </row>
    <row r="34" spans="1:5">
      <c r="A34">
        <f t="shared" si="0"/>
        <v>30</v>
      </c>
      <c r="B34">
        <v>20</v>
      </c>
      <c r="C34">
        <v>21</v>
      </c>
      <c r="D34">
        <v>1</v>
      </c>
      <c r="E34" t="s">
        <v>333</v>
      </c>
    </row>
    <row r="35" spans="1:5">
      <c r="A35">
        <f t="shared" si="0"/>
        <v>31</v>
      </c>
      <c r="B35">
        <v>21</v>
      </c>
      <c r="C35">
        <v>22</v>
      </c>
      <c r="D35">
        <v>1</v>
      </c>
      <c r="E35" t="s">
        <v>334</v>
      </c>
    </row>
    <row r="36" spans="1:5">
      <c r="A36">
        <f t="shared" si="0"/>
        <v>32</v>
      </c>
      <c r="B36">
        <v>22</v>
      </c>
      <c r="C36">
        <v>23</v>
      </c>
      <c r="D36">
        <v>1</v>
      </c>
      <c r="E36" t="s">
        <v>335</v>
      </c>
    </row>
    <row r="37" spans="1:5">
      <c r="A37">
        <f t="shared" si="0"/>
        <v>33</v>
      </c>
      <c r="B37">
        <v>23</v>
      </c>
      <c r="C37">
        <v>24</v>
      </c>
      <c r="D37">
        <v>1</v>
      </c>
      <c r="E37" t="s">
        <v>336</v>
      </c>
    </row>
    <row r="38" spans="1:5">
      <c r="A38">
        <f t="shared" si="0"/>
        <v>34</v>
      </c>
      <c r="B38">
        <v>23</v>
      </c>
      <c r="C38">
        <v>23</v>
      </c>
      <c r="D38">
        <v>2</v>
      </c>
      <c r="E38" t="s">
        <v>335</v>
      </c>
    </row>
    <row r="39" spans="1:5">
      <c r="A39">
        <f t="shared" si="0"/>
        <v>35</v>
      </c>
      <c r="B39">
        <v>24</v>
      </c>
      <c r="C39">
        <v>25</v>
      </c>
      <c r="D39">
        <v>1</v>
      </c>
      <c r="E39" t="s">
        <v>337</v>
      </c>
    </row>
    <row r="40" spans="1:5">
      <c r="A40">
        <f t="shared" si="0"/>
        <v>36</v>
      </c>
      <c r="B40">
        <v>24</v>
      </c>
      <c r="C40">
        <v>17</v>
      </c>
      <c r="D40">
        <v>1</v>
      </c>
      <c r="E40" t="s">
        <v>338</v>
      </c>
    </row>
    <row r="41" spans="1:4">
      <c r="A41">
        <v>36</v>
      </c>
      <c r="B41">
        <v>25</v>
      </c>
      <c r="C41">
        <v>25</v>
      </c>
      <c r="D41">
        <v>1</v>
      </c>
    </row>
    <row r="42" spans="1:5">
      <c r="A42">
        <v>37</v>
      </c>
      <c r="B42">
        <v>26</v>
      </c>
      <c r="C42">
        <v>26</v>
      </c>
      <c r="D42">
        <v>1</v>
      </c>
      <c r="E42" t="s">
        <v>339</v>
      </c>
    </row>
    <row r="43" spans="1:4">
      <c r="A43">
        <v>38</v>
      </c>
      <c r="B43">
        <v>26</v>
      </c>
      <c r="C43">
        <v>7</v>
      </c>
      <c r="D43">
        <v>1</v>
      </c>
    </row>
    <row r="44" spans="1:5">
      <c r="A44">
        <v>39</v>
      </c>
      <c r="B44">
        <v>27</v>
      </c>
      <c r="C44">
        <v>27</v>
      </c>
      <c r="D44">
        <v>1</v>
      </c>
      <c r="E44" t="s">
        <v>340</v>
      </c>
    </row>
    <row r="45" spans="1:5">
      <c r="A45">
        <v>40</v>
      </c>
      <c r="B45">
        <v>28</v>
      </c>
      <c r="C45">
        <v>28</v>
      </c>
      <c r="D45">
        <v>1</v>
      </c>
      <c r="E45" t="s">
        <v>341</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G1:T757"/>
  <sheetViews>
    <sheetView workbookViewId="0">
      <pane ySplit="1" topLeftCell="A2" activePane="bottomLeft" state="frozen"/>
      <selection/>
      <selection pane="bottomLeft" activeCell="J29" sqref="J29"/>
    </sheetView>
  </sheetViews>
  <sheetFormatPr defaultColWidth="9" defaultRowHeight="13.5"/>
  <cols>
    <col min="8" max="8" width="20.25" customWidth="1"/>
    <col min="9" max="9" width="9" style="22"/>
  </cols>
  <sheetData>
    <row r="1" ht="14.25" spans="7:20">
      <c r="G1" t="s">
        <v>342</v>
      </c>
      <c r="H1" t="s">
        <v>132</v>
      </c>
      <c r="J1" s="7" t="s">
        <v>323</v>
      </c>
      <c r="K1" s="7" t="s">
        <v>325</v>
      </c>
      <c r="L1" s="7" t="s">
        <v>343</v>
      </c>
      <c r="M1" s="7" t="s">
        <v>344</v>
      </c>
      <c r="N1" s="7" t="s">
        <v>326</v>
      </c>
      <c r="O1" t="s">
        <v>345</v>
      </c>
      <c r="P1" s="7" t="s">
        <v>346</v>
      </c>
      <c r="Q1" t="s">
        <v>347</v>
      </c>
      <c r="R1" t="s">
        <v>133</v>
      </c>
      <c r="T1" s="7"/>
    </row>
    <row r="2" ht="14.25" spans="10:20">
      <c r="J2" s="7" t="s">
        <v>141</v>
      </c>
      <c r="K2" s="7" t="s">
        <v>141</v>
      </c>
      <c r="L2" s="7" t="s">
        <v>141</v>
      </c>
      <c r="M2" s="7" t="s">
        <v>141</v>
      </c>
      <c r="N2" s="7" t="s">
        <v>141</v>
      </c>
      <c r="O2" s="7" t="s">
        <v>348</v>
      </c>
      <c r="P2" s="7" t="s">
        <v>349</v>
      </c>
      <c r="Q2" s="7" t="s">
        <v>141</v>
      </c>
      <c r="R2" s="7" t="s">
        <v>141</v>
      </c>
      <c r="T2" s="7"/>
    </row>
    <row r="3" ht="14.25" spans="10:20">
      <c r="J3" s="7" t="s">
        <v>143</v>
      </c>
      <c r="K3" s="7" t="s">
        <v>329</v>
      </c>
      <c r="L3" s="7" t="s">
        <v>350</v>
      </c>
      <c r="M3" s="7" t="s">
        <v>351</v>
      </c>
      <c r="N3" s="7" t="s">
        <v>330</v>
      </c>
      <c r="O3" t="s">
        <v>352</v>
      </c>
      <c r="P3" s="7" t="s">
        <v>353</v>
      </c>
      <c r="Q3" t="s">
        <v>354</v>
      </c>
      <c r="R3" t="s">
        <v>145</v>
      </c>
      <c r="T3" s="7"/>
    </row>
    <row r="4" ht="14.25" spans="8:20">
      <c r="H4" t="s">
        <v>355</v>
      </c>
      <c r="J4" s="7" t="s">
        <v>153</v>
      </c>
      <c r="K4" s="7" t="s">
        <v>153</v>
      </c>
      <c r="L4" s="7" t="s">
        <v>153</v>
      </c>
      <c r="M4" s="7" t="s">
        <v>153</v>
      </c>
      <c r="N4" s="7" t="s">
        <v>153</v>
      </c>
      <c r="O4" s="7" t="s">
        <v>153</v>
      </c>
      <c r="P4" s="7" t="s">
        <v>153</v>
      </c>
      <c r="Q4" s="7" t="s">
        <v>153</v>
      </c>
      <c r="R4" s="7" t="s">
        <v>153</v>
      </c>
      <c r="T4" s="7"/>
    </row>
    <row r="5" spans="8:18">
      <c r="H5" t="str">
        <f>VLOOKUP(L5,'道具表|itemBase'!$A$5:$B$1112,2,FALSE)</f>
        <v>道法箭(1重)</v>
      </c>
      <c r="J5">
        <v>1</v>
      </c>
      <c r="K5">
        <v>1</v>
      </c>
      <c r="L5">
        <v>7</v>
      </c>
      <c r="M5">
        <v>1</v>
      </c>
      <c r="N5">
        <v>40</v>
      </c>
      <c r="Q5">
        <v>0</v>
      </c>
      <c r="R5">
        <f>VLOOKUP(L5,'道具表|itemBase'!$A$5:$C$1112,3,FALSE)</f>
        <v>1</v>
      </c>
    </row>
    <row r="6" spans="8:18">
      <c r="H6" t="str">
        <f>VLOOKUP(L6,'道具表|itemBase'!$A$5:$B$1112,2,FALSE)</f>
        <v>道法箭(2重)</v>
      </c>
      <c r="J6">
        <f t="shared" ref="J6:J69" si="0">J5+1</f>
        <v>2</v>
      </c>
      <c r="K6">
        <v>1</v>
      </c>
      <c r="L6">
        <v>8</v>
      </c>
      <c r="M6">
        <v>1</v>
      </c>
      <c r="N6">
        <v>10</v>
      </c>
      <c r="O6">
        <v>2</v>
      </c>
      <c r="P6">
        <v>1.5</v>
      </c>
      <c r="Q6">
        <v>50</v>
      </c>
      <c r="R6">
        <f>VLOOKUP(L6,'道具表|itemBase'!$A$5:$C$1112,3,FALSE)</f>
        <v>1</v>
      </c>
    </row>
    <row r="7" spans="8:18">
      <c r="H7" t="str">
        <f>VLOOKUP(L7,'道具表|itemBase'!$A$5:$B$1112,2,FALSE)</f>
        <v>道法箭(3重)</v>
      </c>
      <c r="J7">
        <f t="shared" si="0"/>
        <v>3</v>
      </c>
      <c r="K7">
        <v>1</v>
      </c>
      <c r="L7">
        <v>9</v>
      </c>
      <c r="M7">
        <v>1</v>
      </c>
      <c r="N7">
        <v>5</v>
      </c>
      <c r="O7">
        <v>2</v>
      </c>
      <c r="P7">
        <v>1.5</v>
      </c>
      <c r="Q7">
        <v>100</v>
      </c>
      <c r="R7">
        <f>VLOOKUP(L7,'道具表|itemBase'!$A$5:$C$1112,3,FALSE)</f>
        <v>1</v>
      </c>
    </row>
    <row r="8" spans="8:18">
      <c r="H8" t="str">
        <f>VLOOKUP(L8,'道具表|itemBase'!$A$5:$B$1112,2,FALSE)</f>
        <v>道法箭(4重)</v>
      </c>
      <c r="J8">
        <f t="shared" si="0"/>
        <v>4</v>
      </c>
      <c r="K8">
        <v>1</v>
      </c>
      <c r="L8">
        <v>10</v>
      </c>
      <c r="M8">
        <v>1</v>
      </c>
      <c r="N8">
        <v>0</v>
      </c>
      <c r="Q8">
        <v>100</v>
      </c>
      <c r="R8">
        <f>VLOOKUP(L8,'道具表|itemBase'!$A$5:$C$1112,3,FALSE)</f>
        <v>1</v>
      </c>
    </row>
    <row r="9" spans="8:18">
      <c r="H9" t="str">
        <f>VLOOKUP(L9,'道具表|itemBase'!$A$5:$B$1112,2,FALSE)</f>
        <v>鬼剑术(1重)</v>
      </c>
      <c r="J9">
        <f t="shared" si="0"/>
        <v>5</v>
      </c>
      <c r="K9">
        <v>1</v>
      </c>
      <c r="L9">
        <v>11</v>
      </c>
      <c r="M9">
        <v>1</v>
      </c>
      <c r="N9">
        <f t="shared" ref="N9:N36" si="1">N5</f>
        <v>40</v>
      </c>
      <c r="Q9">
        <v>0</v>
      </c>
      <c r="R9">
        <f>VLOOKUP(L9,'道具表|itemBase'!$A$5:$C$1112,3,FALSE)</f>
        <v>1</v>
      </c>
    </row>
    <row r="10" spans="8:18">
      <c r="H10" t="str">
        <f>VLOOKUP(L10,'道具表|itemBase'!$A$5:$B$1112,2,FALSE)</f>
        <v>鬼剑术(2重)</v>
      </c>
      <c r="J10">
        <f t="shared" si="0"/>
        <v>6</v>
      </c>
      <c r="K10">
        <v>1</v>
      </c>
      <c r="L10">
        <v>12</v>
      </c>
      <c r="M10">
        <v>1</v>
      </c>
      <c r="N10">
        <f t="shared" si="1"/>
        <v>10</v>
      </c>
      <c r="O10">
        <v>2</v>
      </c>
      <c r="P10">
        <v>1.5</v>
      </c>
      <c r="Q10">
        <v>50</v>
      </c>
      <c r="R10">
        <f>VLOOKUP(L10,'道具表|itemBase'!$A$5:$C$1112,3,FALSE)</f>
        <v>1</v>
      </c>
    </row>
    <row r="11" spans="8:18">
      <c r="H11" t="str">
        <f>VLOOKUP(L11,'道具表|itemBase'!$A$5:$B$1112,2,FALSE)</f>
        <v>鬼剑术(3重)</v>
      </c>
      <c r="J11">
        <f t="shared" si="0"/>
        <v>7</v>
      </c>
      <c r="K11">
        <v>1</v>
      </c>
      <c r="L11">
        <v>13</v>
      </c>
      <c r="M11">
        <v>1</v>
      </c>
      <c r="N11">
        <f t="shared" si="1"/>
        <v>5</v>
      </c>
      <c r="O11">
        <v>2</v>
      </c>
      <c r="P11">
        <v>1.5</v>
      </c>
      <c r="Q11">
        <v>100</v>
      </c>
      <c r="R11">
        <f>VLOOKUP(L11,'道具表|itemBase'!$A$5:$C$1112,3,FALSE)</f>
        <v>1</v>
      </c>
    </row>
    <row r="12" spans="8:18">
      <c r="H12" t="str">
        <f>VLOOKUP(L12,'道具表|itemBase'!$A$5:$B$1112,2,FALSE)</f>
        <v>鬼剑术(4重)</v>
      </c>
      <c r="J12">
        <f t="shared" si="0"/>
        <v>8</v>
      </c>
      <c r="K12">
        <v>1</v>
      </c>
      <c r="L12">
        <v>14</v>
      </c>
      <c r="M12">
        <v>1</v>
      </c>
      <c r="N12">
        <f t="shared" si="1"/>
        <v>0</v>
      </c>
      <c r="Q12">
        <v>100</v>
      </c>
      <c r="R12">
        <f>VLOOKUP(L12,'道具表|itemBase'!$A$5:$C$1112,3,FALSE)</f>
        <v>1</v>
      </c>
    </row>
    <row r="13" spans="8:18">
      <c r="H13" t="str">
        <f>VLOOKUP(L13,'道具表|itemBase'!$A$5:$B$1112,2,FALSE)</f>
        <v>降魔镖(1重)</v>
      </c>
      <c r="J13">
        <f t="shared" si="0"/>
        <v>9</v>
      </c>
      <c r="K13">
        <v>1</v>
      </c>
      <c r="L13">
        <v>15</v>
      </c>
      <c r="M13">
        <v>1</v>
      </c>
      <c r="N13">
        <f t="shared" si="1"/>
        <v>40</v>
      </c>
      <c r="Q13">
        <v>0</v>
      </c>
      <c r="R13">
        <f>VLOOKUP(L13,'道具表|itemBase'!$A$5:$C$1112,3,FALSE)</f>
        <v>1</v>
      </c>
    </row>
    <row r="14" spans="8:18">
      <c r="H14" t="str">
        <f>VLOOKUP(L14,'道具表|itemBase'!$A$5:$B$1112,2,FALSE)</f>
        <v>降魔镖(2重)</v>
      </c>
      <c r="J14">
        <f t="shared" si="0"/>
        <v>10</v>
      </c>
      <c r="K14">
        <v>1</v>
      </c>
      <c r="L14">
        <v>16</v>
      </c>
      <c r="M14">
        <v>1</v>
      </c>
      <c r="N14">
        <f t="shared" si="1"/>
        <v>10</v>
      </c>
      <c r="O14">
        <v>2</v>
      </c>
      <c r="P14">
        <v>1.5</v>
      </c>
      <c r="Q14">
        <v>50</v>
      </c>
      <c r="R14">
        <f>VLOOKUP(L14,'道具表|itemBase'!$A$5:$C$1112,3,FALSE)</f>
        <v>1</v>
      </c>
    </row>
    <row r="15" spans="8:18">
      <c r="H15" t="str">
        <f>VLOOKUP(L15,'道具表|itemBase'!$A$5:$B$1112,2,FALSE)</f>
        <v>降魔镖(3重)</v>
      </c>
      <c r="J15">
        <f t="shared" si="0"/>
        <v>11</v>
      </c>
      <c r="K15">
        <v>1</v>
      </c>
      <c r="L15">
        <v>17</v>
      </c>
      <c r="M15">
        <v>1</v>
      </c>
      <c r="N15">
        <f t="shared" si="1"/>
        <v>5</v>
      </c>
      <c r="O15">
        <v>2</v>
      </c>
      <c r="P15">
        <v>1.5</v>
      </c>
      <c r="Q15">
        <v>100</v>
      </c>
      <c r="R15">
        <f>VLOOKUP(L15,'道具表|itemBase'!$A$5:$C$1112,3,FALSE)</f>
        <v>1</v>
      </c>
    </row>
    <row r="16" spans="8:18">
      <c r="H16" t="str">
        <f>VLOOKUP(L16,'道具表|itemBase'!$A$5:$B$1112,2,FALSE)</f>
        <v>降魔镖(4重)</v>
      </c>
      <c r="J16">
        <f t="shared" si="0"/>
        <v>12</v>
      </c>
      <c r="K16">
        <v>1</v>
      </c>
      <c r="L16">
        <v>18</v>
      </c>
      <c r="M16">
        <v>1</v>
      </c>
      <c r="N16">
        <f t="shared" si="1"/>
        <v>0</v>
      </c>
      <c r="Q16">
        <v>100</v>
      </c>
      <c r="R16">
        <f>VLOOKUP(L16,'道具表|itemBase'!$A$5:$C$1112,3,FALSE)</f>
        <v>1</v>
      </c>
    </row>
    <row r="17" spans="8:18">
      <c r="H17" t="str">
        <f>VLOOKUP(L17,'道具表|itemBase'!$A$5:$B$1112,2,FALSE)</f>
        <v>摄魂符(1重)</v>
      </c>
      <c r="J17">
        <f t="shared" si="0"/>
        <v>13</v>
      </c>
      <c r="K17">
        <v>1</v>
      </c>
      <c r="L17">
        <v>19</v>
      </c>
      <c r="M17">
        <v>1</v>
      </c>
      <c r="N17">
        <f t="shared" si="1"/>
        <v>40</v>
      </c>
      <c r="Q17">
        <v>0</v>
      </c>
      <c r="R17">
        <f>VLOOKUP(L17,'道具表|itemBase'!$A$5:$C$1112,3,FALSE)</f>
        <v>1</v>
      </c>
    </row>
    <row r="18" spans="8:18">
      <c r="H18" t="str">
        <f>VLOOKUP(L18,'道具表|itemBase'!$A$5:$B$1112,2,FALSE)</f>
        <v>摄魂符(2重)</v>
      </c>
      <c r="J18">
        <f t="shared" si="0"/>
        <v>14</v>
      </c>
      <c r="K18">
        <v>1</v>
      </c>
      <c r="L18">
        <v>20</v>
      </c>
      <c r="M18">
        <v>1</v>
      </c>
      <c r="N18">
        <f t="shared" si="1"/>
        <v>10</v>
      </c>
      <c r="O18">
        <v>2</v>
      </c>
      <c r="P18">
        <v>1.5</v>
      </c>
      <c r="Q18">
        <v>50</v>
      </c>
      <c r="R18">
        <f>VLOOKUP(L18,'道具表|itemBase'!$A$5:$C$1112,3,FALSE)</f>
        <v>1</v>
      </c>
    </row>
    <row r="19" spans="8:18">
      <c r="H19" t="str">
        <f>VLOOKUP(L19,'道具表|itemBase'!$A$5:$B$1112,2,FALSE)</f>
        <v>摄魂符(3重)</v>
      </c>
      <c r="J19">
        <f t="shared" si="0"/>
        <v>15</v>
      </c>
      <c r="K19">
        <v>1</v>
      </c>
      <c r="L19">
        <v>21</v>
      </c>
      <c r="M19">
        <v>1</v>
      </c>
      <c r="N19">
        <f t="shared" si="1"/>
        <v>5</v>
      </c>
      <c r="O19">
        <v>2</v>
      </c>
      <c r="P19">
        <v>1.5</v>
      </c>
      <c r="Q19">
        <v>100</v>
      </c>
      <c r="R19">
        <f>VLOOKUP(L19,'道具表|itemBase'!$A$5:$C$1112,3,FALSE)</f>
        <v>1</v>
      </c>
    </row>
    <row r="20" spans="8:18">
      <c r="H20" t="str">
        <f>VLOOKUP(L20,'道具表|itemBase'!$A$5:$B$1112,2,FALSE)</f>
        <v>摄魂符(4重)</v>
      </c>
      <c r="J20">
        <f t="shared" si="0"/>
        <v>16</v>
      </c>
      <c r="K20">
        <v>1</v>
      </c>
      <c r="L20">
        <v>22</v>
      </c>
      <c r="M20">
        <v>1</v>
      </c>
      <c r="N20">
        <f t="shared" si="1"/>
        <v>0</v>
      </c>
      <c r="Q20">
        <v>100</v>
      </c>
      <c r="R20">
        <f>VLOOKUP(L20,'道具表|itemBase'!$A$5:$C$1112,3,FALSE)</f>
        <v>1</v>
      </c>
    </row>
    <row r="21" spans="8:18">
      <c r="H21" t="str">
        <f>VLOOKUP(L21,'道具表|itemBase'!$A$5:$B$1112,2,FALSE)</f>
        <v>打妖棍(1重)</v>
      </c>
      <c r="J21">
        <f t="shared" si="0"/>
        <v>17</v>
      </c>
      <c r="K21">
        <v>1</v>
      </c>
      <c r="L21">
        <v>23</v>
      </c>
      <c r="M21">
        <v>1</v>
      </c>
      <c r="N21">
        <f t="shared" si="1"/>
        <v>40</v>
      </c>
      <c r="Q21">
        <v>0</v>
      </c>
      <c r="R21">
        <f>VLOOKUP(L21,'道具表|itemBase'!$A$5:$C$1112,3,FALSE)</f>
        <v>1</v>
      </c>
    </row>
    <row r="22" spans="8:18">
      <c r="H22" t="str">
        <f>VLOOKUP(L22,'道具表|itemBase'!$A$5:$B$1112,2,FALSE)</f>
        <v>打妖棍(2重)</v>
      </c>
      <c r="J22">
        <f t="shared" si="0"/>
        <v>18</v>
      </c>
      <c r="K22">
        <v>1</v>
      </c>
      <c r="L22">
        <v>24</v>
      </c>
      <c r="M22">
        <v>1</v>
      </c>
      <c r="N22">
        <f t="shared" si="1"/>
        <v>10</v>
      </c>
      <c r="O22">
        <v>2</v>
      </c>
      <c r="P22">
        <v>1.5</v>
      </c>
      <c r="Q22">
        <v>50</v>
      </c>
      <c r="R22">
        <f>VLOOKUP(L22,'道具表|itemBase'!$A$5:$C$1112,3,FALSE)</f>
        <v>1</v>
      </c>
    </row>
    <row r="23" spans="8:18">
      <c r="H23" t="str">
        <f>VLOOKUP(L23,'道具表|itemBase'!$A$5:$B$1112,2,FALSE)</f>
        <v>打妖棍(3重)</v>
      </c>
      <c r="J23">
        <f t="shared" si="0"/>
        <v>19</v>
      </c>
      <c r="K23">
        <v>1</v>
      </c>
      <c r="L23">
        <v>25</v>
      </c>
      <c r="M23">
        <v>1</v>
      </c>
      <c r="N23">
        <f t="shared" si="1"/>
        <v>5</v>
      </c>
      <c r="O23">
        <v>2</v>
      </c>
      <c r="P23">
        <v>1.5</v>
      </c>
      <c r="Q23">
        <v>100</v>
      </c>
      <c r="R23">
        <f>VLOOKUP(L23,'道具表|itemBase'!$A$5:$C$1112,3,FALSE)</f>
        <v>1</v>
      </c>
    </row>
    <row r="24" spans="8:18">
      <c r="H24" t="str">
        <f>VLOOKUP(L24,'道具表|itemBase'!$A$5:$B$1112,2,FALSE)</f>
        <v>打妖棍(4重)</v>
      </c>
      <c r="J24">
        <f t="shared" si="0"/>
        <v>20</v>
      </c>
      <c r="K24">
        <v>1</v>
      </c>
      <c r="L24">
        <v>26</v>
      </c>
      <c r="M24">
        <v>1</v>
      </c>
      <c r="N24">
        <f t="shared" si="1"/>
        <v>0</v>
      </c>
      <c r="Q24">
        <v>100</v>
      </c>
      <c r="R24">
        <f>VLOOKUP(L24,'道具表|itemBase'!$A$5:$C$1112,3,FALSE)</f>
        <v>1</v>
      </c>
    </row>
    <row r="25" spans="8:18">
      <c r="H25" t="str">
        <f>VLOOKUP(L25,'道具表|itemBase'!$A$5:$B$1112,2,FALSE)</f>
        <v>旋风轮(1重)</v>
      </c>
      <c r="J25">
        <f t="shared" si="0"/>
        <v>21</v>
      </c>
      <c r="K25">
        <v>1</v>
      </c>
      <c r="L25">
        <v>27</v>
      </c>
      <c r="M25">
        <v>1</v>
      </c>
      <c r="N25">
        <f t="shared" si="1"/>
        <v>40</v>
      </c>
      <c r="Q25">
        <v>0</v>
      </c>
      <c r="R25">
        <f>VLOOKUP(L25,'道具表|itemBase'!$A$5:$C$1112,3,FALSE)</f>
        <v>1</v>
      </c>
    </row>
    <row r="26" spans="8:18">
      <c r="H26" t="str">
        <f>VLOOKUP(L26,'道具表|itemBase'!$A$5:$B$1112,2,FALSE)</f>
        <v>旋风轮(2重)</v>
      </c>
      <c r="J26">
        <f t="shared" si="0"/>
        <v>22</v>
      </c>
      <c r="K26">
        <v>1</v>
      </c>
      <c r="L26">
        <v>28</v>
      </c>
      <c r="M26">
        <v>1</v>
      </c>
      <c r="N26">
        <f t="shared" si="1"/>
        <v>10</v>
      </c>
      <c r="O26">
        <v>2</v>
      </c>
      <c r="P26">
        <v>1.5</v>
      </c>
      <c r="Q26">
        <v>50</v>
      </c>
      <c r="R26">
        <f>VLOOKUP(L26,'道具表|itemBase'!$A$5:$C$1112,3,FALSE)</f>
        <v>1</v>
      </c>
    </row>
    <row r="27" spans="8:18">
      <c r="H27" t="str">
        <f>VLOOKUP(L27,'道具表|itemBase'!$A$5:$B$1112,2,FALSE)</f>
        <v>旋风轮(3重)</v>
      </c>
      <c r="J27">
        <f t="shared" si="0"/>
        <v>23</v>
      </c>
      <c r="K27">
        <v>1</v>
      </c>
      <c r="L27">
        <v>29</v>
      </c>
      <c r="M27">
        <v>1</v>
      </c>
      <c r="N27">
        <f t="shared" si="1"/>
        <v>5</v>
      </c>
      <c r="O27">
        <v>2</v>
      </c>
      <c r="P27">
        <v>1.5</v>
      </c>
      <c r="Q27">
        <v>100</v>
      </c>
      <c r="R27">
        <f>VLOOKUP(L27,'道具表|itemBase'!$A$5:$C$1112,3,FALSE)</f>
        <v>1</v>
      </c>
    </row>
    <row r="28" spans="8:18">
      <c r="H28" t="str">
        <f>VLOOKUP(L28,'道具表|itemBase'!$A$5:$B$1112,2,FALSE)</f>
        <v>旋风轮(4重)</v>
      </c>
      <c r="J28">
        <f t="shared" si="0"/>
        <v>24</v>
      </c>
      <c r="K28">
        <v>1</v>
      </c>
      <c r="L28">
        <v>30</v>
      </c>
      <c r="M28">
        <v>1</v>
      </c>
      <c r="N28">
        <f t="shared" si="1"/>
        <v>0</v>
      </c>
      <c r="Q28">
        <v>100</v>
      </c>
      <c r="R28">
        <f>VLOOKUP(L28,'道具表|itemBase'!$A$5:$C$1112,3,FALSE)</f>
        <v>1</v>
      </c>
    </row>
    <row r="29" spans="8:18">
      <c r="H29" t="str">
        <f>VLOOKUP(L29,'道具表|itemBase'!$A$5:$B$1112,2,FALSE)</f>
        <v>灭魂火(1重)</v>
      </c>
      <c r="J29">
        <f t="shared" si="0"/>
        <v>25</v>
      </c>
      <c r="K29">
        <v>1</v>
      </c>
      <c r="L29">
        <v>31</v>
      </c>
      <c r="M29">
        <v>1</v>
      </c>
      <c r="N29">
        <f t="shared" si="1"/>
        <v>40</v>
      </c>
      <c r="Q29">
        <v>0</v>
      </c>
      <c r="R29">
        <f>VLOOKUP(L29,'道具表|itemBase'!$A$5:$C$1112,3,FALSE)</f>
        <v>1</v>
      </c>
    </row>
    <row r="30" spans="8:18">
      <c r="H30" t="str">
        <f>VLOOKUP(L30,'道具表|itemBase'!$A$5:$B$1112,2,FALSE)</f>
        <v>灭魂火(2重)</v>
      </c>
      <c r="J30">
        <f t="shared" si="0"/>
        <v>26</v>
      </c>
      <c r="K30">
        <v>1</v>
      </c>
      <c r="L30">
        <v>32</v>
      </c>
      <c r="M30">
        <v>1</v>
      </c>
      <c r="N30">
        <f t="shared" si="1"/>
        <v>10</v>
      </c>
      <c r="O30">
        <v>2</v>
      </c>
      <c r="P30">
        <v>1.5</v>
      </c>
      <c r="Q30">
        <v>50</v>
      </c>
      <c r="R30">
        <f>VLOOKUP(L30,'道具表|itemBase'!$A$5:$C$1112,3,FALSE)</f>
        <v>1</v>
      </c>
    </row>
    <row r="31" spans="8:18">
      <c r="H31" t="str">
        <f>VLOOKUP(L31,'道具表|itemBase'!$A$5:$B$1112,2,FALSE)</f>
        <v>灭魂火(3重)</v>
      </c>
      <c r="J31">
        <f t="shared" si="0"/>
        <v>27</v>
      </c>
      <c r="K31">
        <v>1</v>
      </c>
      <c r="L31">
        <v>33</v>
      </c>
      <c r="M31">
        <v>1</v>
      </c>
      <c r="N31">
        <f t="shared" si="1"/>
        <v>5</v>
      </c>
      <c r="O31">
        <v>2</v>
      </c>
      <c r="P31">
        <v>1.5</v>
      </c>
      <c r="Q31">
        <v>100</v>
      </c>
      <c r="R31">
        <f>VLOOKUP(L31,'道具表|itemBase'!$A$5:$C$1112,3,FALSE)</f>
        <v>1</v>
      </c>
    </row>
    <row r="32" spans="8:18">
      <c r="H32" t="str">
        <f>VLOOKUP(L32,'道具表|itemBase'!$A$5:$B$1112,2,FALSE)</f>
        <v>灭魂火(4重)</v>
      </c>
      <c r="J32">
        <f t="shared" si="0"/>
        <v>28</v>
      </c>
      <c r="K32">
        <v>1</v>
      </c>
      <c r="L32">
        <v>34</v>
      </c>
      <c r="M32">
        <v>1</v>
      </c>
      <c r="N32">
        <f t="shared" si="1"/>
        <v>0</v>
      </c>
      <c r="Q32">
        <v>100</v>
      </c>
      <c r="R32">
        <f>VLOOKUP(L32,'道具表|itemBase'!$A$5:$C$1112,3,FALSE)</f>
        <v>1</v>
      </c>
    </row>
    <row r="33" spans="8:18">
      <c r="H33" t="str">
        <f>VLOOKUP(L33,'道具表|itemBase'!$A$5:$B$1112,2,FALSE)</f>
        <v>囚天指(1重)</v>
      </c>
      <c r="J33">
        <f t="shared" si="0"/>
        <v>29</v>
      </c>
      <c r="K33">
        <v>1</v>
      </c>
      <c r="L33">
        <v>35</v>
      </c>
      <c r="M33">
        <v>1</v>
      </c>
      <c r="N33">
        <v>20</v>
      </c>
      <c r="Q33">
        <v>0</v>
      </c>
      <c r="R33">
        <f>VLOOKUP(L33,'道具表|itemBase'!$A$5:$C$1112,3,FALSE)</f>
        <v>1</v>
      </c>
    </row>
    <row r="34" spans="8:18">
      <c r="H34" t="str">
        <f>VLOOKUP(L34,'道具表|itemBase'!$A$5:$B$1112,2,FALSE)</f>
        <v>囚天指(2重)</v>
      </c>
      <c r="J34">
        <f t="shared" si="0"/>
        <v>30</v>
      </c>
      <c r="K34">
        <v>1</v>
      </c>
      <c r="L34">
        <v>36</v>
      </c>
      <c r="M34">
        <v>1</v>
      </c>
      <c r="N34">
        <v>5</v>
      </c>
      <c r="O34">
        <v>2</v>
      </c>
      <c r="P34">
        <v>1.5</v>
      </c>
      <c r="Q34">
        <v>50</v>
      </c>
      <c r="R34">
        <f>VLOOKUP(L34,'道具表|itemBase'!$A$5:$C$1112,3,FALSE)</f>
        <v>1</v>
      </c>
    </row>
    <row r="35" spans="8:18">
      <c r="H35" t="str">
        <f>VLOOKUP(L35,'道具表|itemBase'!$A$5:$B$1112,2,FALSE)</f>
        <v>囚天指(3重)</v>
      </c>
      <c r="J35">
        <f t="shared" si="0"/>
        <v>31</v>
      </c>
      <c r="K35">
        <v>1</v>
      </c>
      <c r="L35">
        <v>37</v>
      </c>
      <c r="M35">
        <v>1</v>
      </c>
      <c r="N35">
        <f t="shared" si="1"/>
        <v>5</v>
      </c>
      <c r="O35">
        <v>2</v>
      </c>
      <c r="P35">
        <v>1.5</v>
      </c>
      <c r="Q35">
        <v>100</v>
      </c>
      <c r="R35">
        <f>VLOOKUP(L35,'道具表|itemBase'!$A$5:$C$1112,3,FALSE)</f>
        <v>1</v>
      </c>
    </row>
    <row r="36" spans="8:18">
      <c r="H36" t="str">
        <f>VLOOKUP(L36,'道具表|itemBase'!$A$5:$B$1112,2,FALSE)</f>
        <v>囚天指(4重)</v>
      </c>
      <c r="J36">
        <f t="shared" si="0"/>
        <v>32</v>
      </c>
      <c r="K36">
        <v>1</v>
      </c>
      <c r="L36">
        <v>38</v>
      </c>
      <c r="M36">
        <v>1</v>
      </c>
      <c r="N36">
        <f t="shared" si="1"/>
        <v>0</v>
      </c>
      <c r="Q36">
        <v>100</v>
      </c>
      <c r="R36">
        <f>VLOOKUP(L36,'道具表|itemBase'!$A$5:$C$1112,3,FALSE)</f>
        <v>1</v>
      </c>
    </row>
    <row r="37" spans="8:18">
      <c r="H37" t="str">
        <f>VLOOKUP(L37,'道具表|itemBase'!$A$5:$B$1112,2,FALSE)</f>
        <v>雷鸣器(1重)</v>
      </c>
      <c r="J37">
        <f t="shared" si="0"/>
        <v>33</v>
      </c>
      <c r="K37">
        <v>1</v>
      </c>
      <c r="L37">
        <v>170</v>
      </c>
      <c r="M37">
        <v>1</v>
      </c>
      <c r="N37">
        <v>20</v>
      </c>
      <c r="Q37">
        <v>0</v>
      </c>
      <c r="R37">
        <f>VLOOKUP(L37,'道具表|itemBase'!$A$5:$C$1112,3,FALSE)</f>
        <v>1</v>
      </c>
    </row>
    <row r="38" spans="8:18">
      <c r="H38" t="str">
        <f>VLOOKUP(L38,'道具表|itemBase'!$A$5:$B$1112,2,FALSE)</f>
        <v>雷鸣器(2重)</v>
      </c>
      <c r="J38">
        <f t="shared" si="0"/>
        <v>34</v>
      </c>
      <c r="K38">
        <v>1</v>
      </c>
      <c r="L38">
        <v>171</v>
      </c>
      <c r="M38">
        <v>1</v>
      </c>
      <c r="N38">
        <v>5</v>
      </c>
      <c r="O38">
        <v>2</v>
      </c>
      <c r="P38">
        <v>1.5</v>
      </c>
      <c r="Q38">
        <v>50</v>
      </c>
      <c r="R38">
        <f>VLOOKUP(L38,'道具表|itemBase'!$A$5:$C$1112,3,FALSE)</f>
        <v>1</v>
      </c>
    </row>
    <row r="39" spans="8:18">
      <c r="H39" t="str">
        <f>VLOOKUP(L39,'道具表|itemBase'!$A$5:$B$1112,2,FALSE)</f>
        <v>雷鸣器(3重)</v>
      </c>
      <c r="J39">
        <f t="shared" si="0"/>
        <v>35</v>
      </c>
      <c r="K39">
        <v>1</v>
      </c>
      <c r="L39">
        <v>172</v>
      </c>
      <c r="M39">
        <v>1</v>
      </c>
      <c r="N39">
        <f t="shared" ref="N39:N44" si="2">N35</f>
        <v>5</v>
      </c>
      <c r="O39">
        <v>2</v>
      </c>
      <c r="P39">
        <v>1.5</v>
      </c>
      <c r="Q39">
        <v>100</v>
      </c>
      <c r="R39">
        <f>VLOOKUP(L39,'道具表|itemBase'!$A$5:$C$1112,3,FALSE)</f>
        <v>1</v>
      </c>
    </row>
    <row r="40" spans="8:18">
      <c r="H40" t="str">
        <f>VLOOKUP(L40,'道具表|itemBase'!$A$5:$B$1112,2,FALSE)</f>
        <v>雷鸣器(4重)</v>
      </c>
      <c r="J40">
        <f t="shared" si="0"/>
        <v>36</v>
      </c>
      <c r="K40">
        <v>1</v>
      </c>
      <c r="L40">
        <v>173</v>
      </c>
      <c r="M40">
        <v>1</v>
      </c>
      <c r="N40">
        <f t="shared" si="2"/>
        <v>0</v>
      </c>
      <c r="Q40">
        <v>100</v>
      </c>
      <c r="R40">
        <f>VLOOKUP(L40,'道具表|itemBase'!$A$5:$C$1112,3,FALSE)</f>
        <v>1</v>
      </c>
    </row>
    <row r="41" spans="8:18">
      <c r="H41" t="str">
        <f>VLOOKUP(L41,'道具表|itemBase'!$A$5:$B$1112,2,FALSE)</f>
        <v>阴阳球(1重)</v>
      </c>
      <c r="J41">
        <f t="shared" si="0"/>
        <v>37</v>
      </c>
      <c r="K41">
        <v>1</v>
      </c>
      <c r="L41">
        <v>174</v>
      </c>
      <c r="M41">
        <v>1</v>
      </c>
      <c r="N41">
        <v>20</v>
      </c>
      <c r="Q41">
        <v>0</v>
      </c>
      <c r="R41">
        <f>VLOOKUP(L41,'道具表|itemBase'!$A$5:$C$1112,3,FALSE)</f>
        <v>1</v>
      </c>
    </row>
    <row r="42" spans="8:18">
      <c r="H42" t="str">
        <f>VLOOKUP(L42,'道具表|itemBase'!$A$5:$B$1112,2,FALSE)</f>
        <v>阴阳球(2重)</v>
      </c>
      <c r="J42">
        <f t="shared" si="0"/>
        <v>38</v>
      </c>
      <c r="K42">
        <v>1</v>
      </c>
      <c r="L42">
        <v>175</v>
      </c>
      <c r="M42">
        <v>1</v>
      </c>
      <c r="N42">
        <v>5</v>
      </c>
      <c r="O42">
        <v>2</v>
      </c>
      <c r="P42">
        <v>1.5</v>
      </c>
      <c r="Q42">
        <v>50</v>
      </c>
      <c r="R42">
        <f>VLOOKUP(L42,'道具表|itemBase'!$A$5:$C$1112,3,FALSE)</f>
        <v>1</v>
      </c>
    </row>
    <row r="43" spans="8:18">
      <c r="H43" t="str">
        <f>VLOOKUP(L43,'道具表|itemBase'!$A$5:$B$1112,2,FALSE)</f>
        <v>阴阳球(3重)</v>
      </c>
      <c r="J43">
        <f t="shared" si="0"/>
        <v>39</v>
      </c>
      <c r="K43">
        <v>1</v>
      </c>
      <c r="L43">
        <v>176</v>
      </c>
      <c r="M43">
        <v>1</v>
      </c>
      <c r="N43">
        <f t="shared" si="2"/>
        <v>5</v>
      </c>
      <c r="O43">
        <v>2</v>
      </c>
      <c r="P43">
        <v>1.5</v>
      </c>
      <c r="Q43">
        <v>100</v>
      </c>
      <c r="R43">
        <f>VLOOKUP(L43,'道具表|itemBase'!$A$5:$C$1112,3,FALSE)</f>
        <v>1</v>
      </c>
    </row>
    <row r="44" spans="8:18">
      <c r="H44" t="str">
        <f>VLOOKUP(L44,'道具表|itemBase'!$A$5:$B$1112,2,FALSE)</f>
        <v>阴阳球(4重)</v>
      </c>
      <c r="J44">
        <f t="shared" si="0"/>
        <v>40</v>
      </c>
      <c r="K44">
        <v>1</v>
      </c>
      <c r="L44">
        <v>177</v>
      </c>
      <c r="M44">
        <v>1</v>
      </c>
      <c r="N44">
        <f t="shared" si="2"/>
        <v>0</v>
      </c>
      <c r="Q44">
        <v>100</v>
      </c>
      <c r="R44">
        <f>VLOOKUP(L44,'道具表|itemBase'!$A$5:$C$1112,3,FALSE)</f>
        <v>1</v>
      </c>
    </row>
    <row r="45" spans="8:18">
      <c r="H45" t="str">
        <f>VLOOKUP(L45,'道具表|itemBase'!$A$5:$B$1112,2,FALSE)</f>
        <v>补天石(1重)</v>
      </c>
      <c r="J45">
        <f t="shared" si="0"/>
        <v>41</v>
      </c>
      <c r="K45">
        <v>1</v>
      </c>
      <c r="L45">
        <v>178</v>
      </c>
      <c r="M45">
        <v>1</v>
      </c>
      <c r="N45">
        <v>20</v>
      </c>
      <c r="Q45">
        <v>0</v>
      </c>
      <c r="R45">
        <f>VLOOKUP(L45,'道具表|itemBase'!$A$5:$C$1112,3,FALSE)</f>
        <v>1</v>
      </c>
    </row>
    <row r="46" spans="8:18">
      <c r="H46" t="str">
        <f>VLOOKUP(L46,'道具表|itemBase'!$A$5:$B$1112,2,FALSE)</f>
        <v>补天石(2重)</v>
      </c>
      <c r="J46">
        <f t="shared" si="0"/>
        <v>42</v>
      </c>
      <c r="K46">
        <v>1</v>
      </c>
      <c r="L46">
        <v>179</v>
      </c>
      <c r="M46">
        <v>1</v>
      </c>
      <c r="N46">
        <v>5</v>
      </c>
      <c r="O46">
        <v>2</v>
      </c>
      <c r="P46">
        <v>1.5</v>
      </c>
      <c r="Q46">
        <v>50</v>
      </c>
      <c r="R46">
        <f>VLOOKUP(L46,'道具表|itemBase'!$A$5:$C$1112,3,FALSE)</f>
        <v>1</v>
      </c>
    </row>
    <row r="47" spans="8:18">
      <c r="H47" t="str">
        <f>VLOOKUP(L47,'道具表|itemBase'!$A$5:$B$1112,2,FALSE)</f>
        <v>补天石(3重)</v>
      </c>
      <c r="J47">
        <f t="shared" si="0"/>
        <v>43</v>
      </c>
      <c r="K47">
        <v>1</v>
      </c>
      <c r="L47">
        <v>180</v>
      </c>
      <c r="M47">
        <v>1</v>
      </c>
      <c r="N47">
        <f t="shared" ref="N47:N52" si="3">N43</f>
        <v>5</v>
      </c>
      <c r="O47">
        <v>2</v>
      </c>
      <c r="P47">
        <v>1.5</v>
      </c>
      <c r="Q47">
        <v>100</v>
      </c>
      <c r="R47">
        <f>VLOOKUP(L47,'道具表|itemBase'!$A$5:$C$1112,3,FALSE)</f>
        <v>1</v>
      </c>
    </row>
    <row r="48" spans="8:18">
      <c r="H48" t="str">
        <f>VLOOKUP(L48,'道具表|itemBase'!$A$5:$B$1112,2,FALSE)</f>
        <v>补天石(4重)</v>
      </c>
      <c r="J48">
        <f t="shared" si="0"/>
        <v>44</v>
      </c>
      <c r="K48">
        <v>1</v>
      </c>
      <c r="L48">
        <v>181</v>
      </c>
      <c r="M48">
        <v>1</v>
      </c>
      <c r="N48">
        <f t="shared" si="3"/>
        <v>0</v>
      </c>
      <c r="Q48">
        <v>100</v>
      </c>
      <c r="R48">
        <f>VLOOKUP(L48,'道具表|itemBase'!$A$5:$C$1112,3,FALSE)</f>
        <v>1</v>
      </c>
    </row>
    <row r="49" spans="8:18">
      <c r="H49" t="str">
        <f>VLOOKUP(L49,'道具表|itemBase'!$A$5:$B$1112,2,FALSE)</f>
        <v>冰魄珠(1重)</v>
      </c>
      <c r="J49">
        <f t="shared" si="0"/>
        <v>45</v>
      </c>
      <c r="K49">
        <v>1</v>
      </c>
      <c r="L49">
        <v>182</v>
      </c>
      <c r="M49">
        <v>1</v>
      </c>
      <c r="N49">
        <v>20</v>
      </c>
      <c r="Q49">
        <v>0</v>
      </c>
      <c r="R49">
        <f>VLOOKUP(L49,'道具表|itemBase'!$A$5:$C$1112,3,FALSE)</f>
        <v>1</v>
      </c>
    </row>
    <row r="50" spans="8:18">
      <c r="H50" t="str">
        <f>VLOOKUP(L50,'道具表|itemBase'!$A$5:$B$1112,2,FALSE)</f>
        <v>冰魄珠(2重)</v>
      </c>
      <c r="J50">
        <f t="shared" si="0"/>
        <v>46</v>
      </c>
      <c r="K50">
        <v>1</v>
      </c>
      <c r="L50">
        <v>183</v>
      </c>
      <c r="M50">
        <v>1</v>
      </c>
      <c r="N50">
        <v>5</v>
      </c>
      <c r="O50">
        <v>2</v>
      </c>
      <c r="P50">
        <v>1.5</v>
      </c>
      <c r="Q50">
        <v>50</v>
      </c>
      <c r="R50">
        <f>VLOOKUP(L50,'道具表|itemBase'!$A$5:$C$1112,3,FALSE)</f>
        <v>1</v>
      </c>
    </row>
    <row r="51" spans="8:18">
      <c r="H51" t="str">
        <f>VLOOKUP(L51,'道具表|itemBase'!$A$5:$B$1112,2,FALSE)</f>
        <v>冰魄珠(3重)</v>
      </c>
      <c r="J51">
        <f t="shared" si="0"/>
        <v>47</v>
      </c>
      <c r="K51">
        <v>1</v>
      </c>
      <c r="L51">
        <v>184</v>
      </c>
      <c r="M51">
        <v>1</v>
      </c>
      <c r="N51">
        <f t="shared" si="3"/>
        <v>5</v>
      </c>
      <c r="O51">
        <v>2</v>
      </c>
      <c r="P51">
        <v>1.5</v>
      </c>
      <c r="Q51">
        <v>100</v>
      </c>
      <c r="R51">
        <f>VLOOKUP(L51,'道具表|itemBase'!$A$5:$C$1112,3,FALSE)</f>
        <v>1</v>
      </c>
    </row>
    <row r="52" spans="8:18">
      <c r="H52" t="str">
        <f>VLOOKUP(L52,'道具表|itemBase'!$A$5:$B$1112,2,FALSE)</f>
        <v>冰魄珠(4重)</v>
      </c>
      <c r="J52">
        <f t="shared" si="0"/>
        <v>48</v>
      </c>
      <c r="K52">
        <v>1</v>
      </c>
      <c r="L52">
        <v>185</v>
      </c>
      <c r="M52">
        <v>1</v>
      </c>
      <c r="N52">
        <f t="shared" si="3"/>
        <v>0</v>
      </c>
      <c r="Q52">
        <v>100</v>
      </c>
      <c r="R52">
        <f>VLOOKUP(L52,'道具表|itemBase'!$A$5:$C$1112,3,FALSE)</f>
        <v>1</v>
      </c>
    </row>
    <row r="53" spans="8:18">
      <c r="H53" t="str">
        <f>VLOOKUP(L53,'道具表|itemBase'!$A$5:$B$1112,2,FALSE)</f>
        <v>魔手印(1重)</v>
      </c>
      <c r="J53">
        <f t="shared" si="0"/>
        <v>49</v>
      </c>
      <c r="K53">
        <v>1</v>
      </c>
      <c r="L53">
        <v>186</v>
      </c>
      <c r="M53">
        <v>1</v>
      </c>
      <c r="N53">
        <v>20</v>
      </c>
      <c r="Q53">
        <v>0</v>
      </c>
      <c r="R53">
        <f>VLOOKUP(L53,'道具表|itemBase'!$A$5:$C$1112,3,FALSE)</f>
        <v>1</v>
      </c>
    </row>
    <row r="54" spans="8:18">
      <c r="H54" t="str">
        <f>VLOOKUP(L54,'道具表|itemBase'!$A$5:$B$1112,2,FALSE)</f>
        <v>魔手印(2重)</v>
      </c>
      <c r="J54">
        <f t="shared" si="0"/>
        <v>50</v>
      </c>
      <c r="K54">
        <v>1</v>
      </c>
      <c r="L54">
        <v>187</v>
      </c>
      <c r="M54">
        <v>1</v>
      </c>
      <c r="N54">
        <v>5</v>
      </c>
      <c r="O54">
        <v>2</v>
      </c>
      <c r="P54">
        <v>1.5</v>
      </c>
      <c r="Q54">
        <v>50</v>
      </c>
      <c r="R54">
        <f>VLOOKUP(L54,'道具表|itemBase'!$A$5:$C$1112,3,FALSE)</f>
        <v>1</v>
      </c>
    </row>
    <row r="55" spans="8:18">
      <c r="H55" t="str">
        <f>VLOOKUP(L55,'道具表|itemBase'!$A$5:$B$1112,2,FALSE)</f>
        <v>魔手印(3重)</v>
      </c>
      <c r="J55">
        <f t="shared" si="0"/>
        <v>51</v>
      </c>
      <c r="K55">
        <v>1</v>
      </c>
      <c r="L55">
        <v>188</v>
      </c>
      <c r="M55">
        <v>1</v>
      </c>
      <c r="N55">
        <f t="shared" ref="N55:N60" si="4">N51</f>
        <v>5</v>
      </c>
      <c r="O55">
        <v>2</v>
      </c>
      <c r="P55">
        <v>1.5</v>
      </c>
      <c r="Q55">
        <v>100</v>
      </c>
      <c r="R55">
        <f>VLOOKUP(L55,'道具表|itemBase'!$A$5:$C$1112,3,FALSE)</f>
        <v>1</v>
      </c>
    </row>
    <row r="56" spans="8:18">
      <c r="H56" t="str">
        <f>VLOOKUP(L56,'道具表|itemBase'!$A$5:$B$1112,2,FALSE)</f>
        <v>魔手印(4重)</v>
      </c>
      <c r="J56">
        <f t="shared" si="0"/>
        <v>52</v>
      </c>
      <c r="K56">
        <v>1</v>
      </c>
      <c r="L56">
        <v>189</v>
      </c>
      <c r="M56">
        <v>1</v>
      </c>
      <c r="N56">
        <f t="shared" si="4"/>
        <v>0</v>
      </c>
      <c r="Q56">
        <v>100</v>
      </c>
      <c r="R56">
        <f>VLOOKUP(L56,'道具表|itemBase'!$A$5:$C$1112,3,FALSE)</f>
        <v>1</v>
      </c>
    </row>
    <row r="57" spans="8:18">
      <c r="H57" t="str">
        <f>VLOOKUP(L57,'道具表|itemBase'!$A$5:$B$1112,2,FALSE)</f>
        <v>纸鹤(1重)</v>
      </c>
      <c r="J57">
        <f t="shared" si="0"/>
        <v>53</v>
      </c>
      <c r="K57">
        <v>1</v>
      </c>
      <c r="L57">
        <v>190</v>
      </c>
      <c r="M57">
        <v>1</v>
      </c>
      <c r="N57">
        <v>20</v>
      </c>
      <c r="Q57">
        <v>0</v>
      </c>
      <c r="R57">
        <f>VLOOKUP(L57,'道具表|itemBase'!$A$5:$C$1112,3,FALSE)</f>
        <v>1</v>
      </c>
    </row>
    <row r="58" spans="8:18">
      <c r="H58" t="str">
        <f>VLOOKUP(L58,'道具表|itemBase'!$A$5:$B$1112,2,FALSE)</f>
        <v>纸鹤(2重)</v>
      </c>
      <c r="J58">
        <f t="shared" si="0"/>
        <v>54</v>
      </c>
      <c r="K58">
        <v>1</v>
      </c>
      <c r="L58">
        <v>191</v>
      </c>
      <c r="M58">
        <v>1</v>
      </c>
      <c r="N58">
        <v>5</v>
      </c>
      <c r="O58">
        <v>2</v>
      </c>
      <c r="P58">
        <v>1.5</v>
      </c>
      <c r="Q58">
        <v>50</v>
      </c>
      <c r="R58">
        <f>VLOOKUP(L58,'道具表|itemBase'!$A$5:$C$1112,3,FALSE)</f>
        <v>1</v>
      </c>
    </row>
    <row r="59" spans="8:18">
      <c r="H59" t="str">
        <f>VLOOKUP(L59,'道具表|itemBase'!$A$5:$B$1112,2,FALSE)</f>
        <v>纸鹤(3重)</v>
      </c>
      <c r="J59">
        <f t="shared" si="0"/>
        <v>55</v>
      </c>
      <c r="K59">
        <v>1</v>
      </c>
      <c r="L59">
        <v>192</v>
      </c>
      <c r="M59">
        <v>1</v>
      </c>
      <c r="N59">
        <f t="shared" si="4"/>
        <v>5</v>
      </c>
      <c r="O59">
        <v>2</v>
      </c>
      <c r="P59">
        <v>1.5</v>
      </c>
      <c r="Q59">
        <v>100</v>
      </c>
      <c r="R59">
        <f>VLOOKUP(L59,'道具表|itemBase'!$A$5:$C$1112,3,FALSE)</f>
        <v>1</v>
      </c>
    </row>
    <row r="60" spans="8:18">
      <c r="H60" t="str">
        <f>VLOOKUP(L60,'道具表|itemBase'!$A$5:$B$1112,2,FALSE)</f>
        <v>纸鹤(4重)</v>
      </c>
      <c r="J60">
        <f t="shared" si="0"/>
        <v>56</v>
      </c>
      <c r="K60">
        <v>1</v>
      </c>
      <c r="L60">
        <v>193</v>
      </c>
      <c r="M60">
        <v>1</v>
      </c>
      <c r="N60">
        <f t="shared" si="4"/>
        <v>0</v>
      </c>
      <c r="Q60">
        <v>100</v>
      </c>
      <c r="R60">
        <f>VLOOKUP(L60,'道具表|itemBase'!$A$5:$C$1112,3,FALSE)</f>
        <v>1</v>
      </c>
    </row>
    <row r="61" spans="8:18">
      <c r="H61" t="str">
        <f>VLOOKUP(L61,'道具表|itemBase'!$A$5:$B$1112,2,FALSE)</f>
        <v>乾坤镜(1重)</v>
      </c>
      <c r="J61">
        <f t="shared" si="0"/>
        <v>57</v>
      </c>
      <c r="K61">
        <v>1</v>
      </c>
      <c r="L61">
        <v>194</v>
      </c>
      <c r="M61">
        <v>1</v>
      </c>
      <c r="N61">
        <v>20</v>
      </c>
      <c r="Q61">
        <v>0</v>
      </c>
      <c r="R61">
        <f>VLOOKUP(L61,'道具表|itemBase'!$A$5:$C$1112,3,FALSE)</f>
        <v>1</v>
      </c>
    </row>
    <row r="62" spans="8:18">
      <c r="H62" t="str">
        <f>VLOOKUP(L62,'道具表|itemBase'!$A$5:$B$1112,2,FALSE)</f>
        <v>乾坤镜(2重)</v>
      </c>
      <c r="J62">
        <f t="shared" si="0"/>
        <v>58</v>
      </c>
      <c r="K62">
        <v>1</v>
      </c>
      <c r="L62">
        <v>195</v>
      </c>
      <c r="M62">
        <v>1</v>
      </c>
      <c r="N62">
        <v>5</v>
      </c>
      <c r="O62">
        <v>2</v>
      </c>
      <c r="P62">
        <v>1.5</v>
      </c>
      <c r="Q62">
        <v>50</v>
      </c>
      <c r="R62">
        <f>VLOOKUP(L62,'道具表|itemBase'!$A$5:$C$1112,3,FALSE)</f>
        <v>1</v>
      </c>
    </row>
    <row r="63" spans="8:18">
      <c r="H63" t="str">
        <f>VLOOKUP(L63,'道具表|itemBase'!$A$5:$B$1112,2,FALSE)</f>
        <v>乾坤镜(3重)</v>
      </c>
      <c r="J63">
        <f t="shared" si="0"/>
        <v>59</v>
      </c>
      <c r="K63">
        <v>1</v>
      </c>
      <c r="L63">
        <v>196</v>
      </c>
      <c r="M63">
        <v>1</v>
      </c>
      <c r="N63">
        <f t="shared" ref="N63:N68" si="5">N59</f>
        <v>5</v>
      </c>
      <c r="O63">
        <v>2</v>
      </c>
      <c r="P63">
        <v>1.5</v>
      </c>
      <c r="Q63">
        <v>100</v>
      </c>
      <c r="R63">
        <f>VLOOKUP(L63,'道具表|itemBase'!$A$5:$C$1112,3,FALSE)</f>
        <v>1</v>
      </c>
    </row>
    <row r="64" spans="8:18">
      <c r="H64" t="str">
        <f>VLOOKUP(L64,'道具表|itemBase'!$A$5:$B$1112,2,FALSE)</f>
        <v>乾坤镜(4重)</v>
      </c>
      <c r="J64">
        <f t="shared" si="0"/>
        <v>60</v>
      </c>
      <c r="K64">
        <v>1</v>
      </c>
      <c r="L64">
        <v>197</v>
      </c>
      <c r="M64">
        <v>1</v>
      </c>
      <c r="N64">
        <f t="shared" si="5"/>
        <v>0</v>
      </c>
      <c r="Q64">
        <v>100</v>
      </c>
      <c r="R64">
        <f>VLOOKUP(L64,'道具表|itemBase'!$A$5:$C$1112,3,FALSE)</f>
        <v>1</v>
      </c>
    </row>
    <row r="65" spans="8:18">
      <c r="H65" t="str">
        <f>VLOOKUP(L65,'道具表|itemBase'!$A$5:$B$1112,2,FALSE)</f>
        <v>焚天功(1重)</v>
      </c>
      <c r="J65">
        <f t="shared" si="0"/>
        <v>61</v>
      </c>
      <c r="K65">
        <v>1</v>
      </c>
      <c r="L65">
        <v>198</v>
      </c>
      <c r="M65">
        <v>1</v>
      </c>
      <c r="N65">
        <v>20</v>
      </c>
      <c r="Q65">
        <v>0</v>
      </c>
      <c r="R65">
        <f>VLOOKUP(L65,'道具表|itemBase'!$A$5:$C$1112,3,FALSE)</f>
        <v>1</v>
      </c>
    </row>
    <row r="66" spans="8:18">
      <c r="H66" t="str">
        <f>VLOOKUP(L66,'道具表|itemBase'!$A$5:$B$1112,2,FALSE)</f>
        <v>焚天功(2重)</v>
      </c>
      <c r="J66">
        <f t="shared" si="0"/>
        <v>62</v>
      </c>
      <c r="K66">
        <v>1</v>
      </c>
      <c r="L66">
        <v>199</v>
      </c>
      <c r="M66">
        <v>1</v>
      </c>
      <c r="N66">
        <v>5</v>
      </c>
      <c r="O66">
        <v>2</v>
      </c>
      <c r="P66">
        <v>1.5</v>
      </c>
      <c r="Q66">
        <v>50</v>
      </c>
      <c r="R66">
        <f>VLOOKUP(L66,'道具表|itemBase'!$A$5:$C$1112,3,FALSE)</f>
        <v>1</v>
      </c>
    </row>
    <row r="67" spans="8:18">
      <c r="H67" t="str">
        <f>VLOOKUP(L67,'道具表|itemBase'!$A$5:$B$1112,2,FALSE)</f>
        <v>焚天功(3重)</v>
      </c>
      <c r="J67">
        <f t="shared" si="0"/>
        <v>63</v>
      </c>
      <c r="K67">
        <v>1</v>
      </c>
      <c r="L67">
        <v>200</v>
      </c>
      <c r="M67">
        <v>1</v>
      </c>
      <c r="N67">
        <f t="shared" si="5"/>
        <v>5</v>
      </c>
      <c r="O67">
        <v>2</v>
      </c>
      <c r="P67">
        <v>1.5</v>
      </c>
      <c r="Q67">
        <v>100</v>
      </c>
      <c r="R67">
        <f>VLOOKUP(L67,'道具表|itemBase'!$A$5:$C$1112,3,FALSE)</f>
        <v>1</v>
      </c>
    </row>
    <row r="68" spans="8:18">
      <c r="H68" t="str">
        <f>VLOOKUP(L68,'道具表|itemBase'!$A$5:$B$1112,2,FALSE)</f>
        <v>焚天功(4重)</v>
      </c>
      <c r="J68">
        <f t="shared" si="0"/>
        <v>64</v>
      </c>
      <c r="K68">
        <v>1</v>
      </c>
      <c r="L68">
        <v>201</v>
      </c>
      <c r="M68">
        <v>1</v>
      </c>
      <c r="N68">
        <f t="shared" si="5"/>
        <v>0</v>
      </c>
      <c r="Q68">
        <v>100</v>
      </c>
      <c r="R68">
        <f>VLOOKUP(L68,'道具表|itemBase'!$A$5:$C$1112,3,FALSE)</f>
        <v>1</v>
      </c>
    </row>
    <row r="69" spans="8:18">
      <c r="H69" t="str">
        <f>VLOOKUP(L69,'道具表|itemBase'!$A$5:$B$1112,2,FALSE)</f>
        <v>混沌青莲(1重)</v>
      </c>
      <c r="J69">
        <f t="shared" si="0"/>
        <v>65</v>
      </c>
      <c r="K69">
        <v>1</v>
      </c>
      <c r="L69">
        <v>202</v>
      </c>
      <c r="M69">
        <v>1</v>
      </c>
      <c r="N69">
        <v>20</v>
      </c>
      <c r="Q69">
        <v>0</v>
      </c>
      <c r="R69">
        <f>VLOOKUP(L69,'道具表|itemBase'!$A$5:$C$1112,3,FALSE)</f>
        <v>1</v>
      </c>
    </row>
    <row r="70" spans="8:18">
      <c r="H70" t="str">
        <f>VLOOKUP(L70,'道具表|itemBase'!$A$5:$B$1112,2,FALSE)</f>
        <v>混沌青莲(2重)</v>
      </c>
      <c r="J70">
        <f t="shared" ref="J70:J133" si="6">J69+1</f>
        <v>66</v>
      </c>
      <c r="K70">
        <v>1</v>
      </c>
      <c r="L70">
        <v>203</v>
      </c>
      <c r="M70">
        <v>1</v>
      </c>
      <c r="N70">
        <v>5</v>
      </c>
      <c r="O70">
        <v>2</v>
      </c>
      <c r="P70">
        <v>1.5</v>
      </c>
      <c r="Q70">
        <v>50</v>
      </c>
      <c r="R70">
        <f>VLOOKUP(L70,'道具表|itemBase'!$A$5:$C$1112,3,FALSE)</f>
        <v>1</v>
      </c>
    </row>
    <row r="71" spans="8:18">
      <c r="H71" t="str">
        <f>VLOOKUP(L71,'道具表|itemBase'!$A$5:$B$1112,2,FALSE)</f>
        <v>混沌青莲(3重)</v>
      </c>
      <c r="J71">
        <f t="shared" si="6"/>
        <v>67</v>
      </c>
      <c r="K71">
        <v>1</v>
      </c>
      <c r="L71">
        <v>204</v>
      </c>
      <c r="M71">
        <v>1</v>
      </c>
      <c r="N71">
        <f t="shared" ref="N71:N76" si="7">N67</f>
        <v>5</v>
      </c>
      <c r="O71">
        <v>2</v>
      </c>
      <c r="P71">
        <v>1.5</v>
      </c>
      <c r="Q71">
        <v>100</v>
      </c>
      <c r="R71">
        <f>VLOOKUP(L71,'道具表|itemBase'!$A$5:$C$1112,3,FALSE)</f>
        <v>1</v>
      </c>
    </row>
    <row r="72" spans="8:18">
      <c r="H72" t="str">
        <f>VLOOKUP(L72,'道具表|itemBase'!$A$5:$B$1112,2,FALSE)</f>
        <v>混沌青莲(4重)</v>
      </c>
      <c r="J72">
        <f t="shared" si="6"/>
        <v>68</v>
      </c>
      <c r="K72">
        <v>1</v>
      </c>
      <c r="L72">
        <v>205</v>
      </c>
      <c r="M72">
        <v>1</v>
      </c>
      <c r="N72">
        <f t="shared" si="7"/>
        <v>0</v>
      </c>
      <c r="Q72">
        <v>100</v>
      </c>
      <c r="R72">
        <f>VLOOKUP(L72,'道具表|itemBase'!$A$5:$C$1112,3,FALSE)</f>
        <v>1</v>
      </c>
    </row>
    <row r="73" spans="8:18">
      <c r="H73" t="str">
        <f>VLOOKUP(L73,'道具表|itemBase'!$A$5:$B$1112,2,FALSE)</f>
        <v>雷电术(1重)</v>
      </c>
      <c r="J73">
        <f t="shared" si="6"/>
        <v>69</v>
      </c>
      <c r="K73">
        <v>1</v>
      </c>
      <c r="L73">
        <v>208</v>
      </c>
      <c r="M73">
        <v>1</v>
      </c>
      <c r="N73">
        <v>20</v>
      </c>
      <c r="Q73">
        <v>0</v>
      </c>
      <c r="R73">
        <f>VLOOKUP(L73,'道具表|itemBase'!$A$5:$C$1112,3,FALSE)</f>
        <v>1</v>
      </c>
    </row>
    <row r="74" spans="8:18">
      <c r="H74" t="str">
        <f>VLOOKUP(L74,'道具表|itemBase'!$A$5:$B$1112,2,FALSE)</f>
        <v>雷电术(2重)</v>
      </c>
      <c r="J74">
        <f t="shared" si="6"/>
        <v>70</v>
      </c>
      <c r="K74">
        <v>1</v>
      </c>
      <c r="L74">
        <v>209</v>
      </c>
      <c r="M74">
        <v>1</v>
      </c>
      <c r="N74">
        <v>5</v>
      </c>
      <c r="O74">
        <v>2</v>
      </c>
      <c r="P74">
        <v>1.5</v>
      </c>
      <c r="Q74">
        <v>50</v>
      </c>
      <c r="R74">
        <f>VLOOKUP(L74,'道具表|itemBase'!$A$5:$C$1112,3,FALSE)</f>
        <v>1</v>
      </c>
    </row>
    <row r="75" spans="8:18">
      <c r="H75" t="str">
        <f>VLOOKUP(L75,'道具表|itemBase'!$A$5:$B$1112,2,FALSE)</f>
        <v>雷电术(3重)</v>
      </c>
      <c r="J75">
        <f t="shared" si="6"/>
        <v>71</v>
      </c>
      <c r="K75">
        <v>1</v>
      </c>
      <c r="L75">
        <v>210</v>
      </c>
      <c r="M75">
        <v>1</v>
      </c>
      <c r="N75">
        <f t="shared" si="7"/>
        <v>5</v>
      </c>
      <c r="O75">
        <v>2</v>
      </c>
      <c r="P75">
        <v>1.5</v>
      </c>
      <c r="Q75">
        <v>100</v>
      </c>
      <c r="R75">
        <f>VLOOKUP(L75,'道具表|itemBase'!$A$5:$C$1112,3,FALSE)</f>
        <v>1</v>
      </c>
    </row>
    <row r="76" spans="8:18">
      <c r="H76" t="str">
        <f>VLOOKUP(L76,'道具表|itemBase'!$A$5:$B$1112,2,FALSE)</f>
        <v>雷电术(4重)</v>
      </c>
      <c r="J76">
        <f t="shared" si="6"/>
        <v>72</v>
      </c>
      <c r="K76">
        <v>1</v>
      </c>
      <c r="L76">
        <v>211</v>
      </c>
      <c r="M76">
        <v>1</v>
      </c>
      <c r="N76">
        <f t="shared" si="7"/>
        <v>0</v>
      </c>
      <c r="Q76">
        <v>100</v>
      </c>
      <c r="R76">
        <f>VLOOKUP(L76,'道具表|itemBase'!$A$5:$C$1112,3,FALSE)</f>
        <v>1</v>
      </c>
    </row>
    <row r="77" spans="8:18">
      <c r="H77" t="str">
        <f>VLOOKUP(L77,'道具表|itemBase'!$A$5:$B$1112,2,FALSE)</f>
        <v>强化宝箱(3重)</v>
      </c>
      <c r="J77">
        <f t="shared" si="6"/>
        <v>73</v>
      </c>
      <c r="K77">
        <v>2</v>
      </c>
      <c r="L77">
        <v>39</v>
      </c>
      <c r="M77">
        <v>1</v>
      </c>
      <c r="N77">
        <v>20</v>
      </c>
      <c r="Q77">
        <v>100</v>
      </c>
      <c r="R77">
        <f>VLOOKUP(L77,'道具表|itemBase'!$A$5:$C$1112,3,FALSE)</f>
        <v>1</v>
      </c>
    </row>
    <row r="78" spans="8:18">
      <c r="H78" t="str">
        <f>VLOOKUP(L78,'道具表|itemBase'!$A$5:$B$1112,2,FALSE)</f>
        <v>强化宝箱(2重)</v>
      </c>
      <c r="J78">
        <f t="shared" si="6"/>
        <v>74</v>
      </c>
      <c r="K78">
        <v>2</v>
      </c>
      <c r="L78">
        <v>40</v>
      </c>
      <c r="M78">
        <v>1</v>
      </c>
      <c r="N78">
        <v>0</v>
      </c>
      <c r="Q78">
        <v>0</v>
      </c>
      <c r="R78">
        <f>VLOOKUP(L78,'道具表|itemBase'!$A$5:$C$1112,3,FALSE)</f>
        <v>1</v>
      </c>
    </row>
    <row r="79" spans="8:18">
      <c r="H79" t="str">
        <f>VLOOKUP(L79,'道具表|itemBase'!$A$5:$B$1112,2,FALSE)</f>
        <v>强化宝箱(3重)</v>
      </c>
      <c r="J79">
        <f t="shared" si="6"/>
        <v>75</v>
      </c>
      <c r="K79">
        <v>2</v>
      </c>
      <c r="L79">
        <v>41</v>
      </c>
      <c r="M79">
        <v>1</v>
      </c>
      <c r="N79">
        <v>0</v>
      </c>
      <c r="Q79">
        <v>0</v>
      </c>
      <c r="R79">
        <f>VLOOKUP(L79,'道具表|itemBase'!$A$5:$C$1112,3,FALSE)</f>
        <v>1</v>
      </c>
    </row>
    <row r="80" spans="8:18">
      <c r="H80" t="str">
        <f>VLOOKUP(L80,'道具表|itemBase'!$A$5:$B$1112,2,FALSE)</f>
        <v>强化宝箱(4重)</v>
      </c>
      <c r="J80">
        <f t="shared" si="6"/>
        <v>76</v>
      </c>
      <c r="K80">
        <v>2</v>
      </c>
      <c r="L80">
        <v>42</v>
      </c>
      <c r="M80">
        <v>1</v>
      </c>
      <c r="N80">
        <v>0</v>
      </c>
      <c r="Q80">
        <v>0</v>
      </c>
      <c r="R80">
        <f>VLOOKUP(L80,'道具表|itemBase'!$A$5:$C$1112,3,FALSE)</f>
        <v>1</v>
      </c>
    </row>
    <row r="81" spans="8:18">
      <c r="H81" t="str">
        <f>VLOOKUP(L81,'道具表|itemBase'!$A$5:$B$1112,2,FALSE)</f>
        <v>傀儡人(3重)</v>
      </c>
      <c r="J81">
        <f t="shared" si="6"/>
        <v>77</v>
      </c>
      <c r="K81">
        <v>2</v>
      </c>
      <c r="L81">
        <v>43</v>
      </c>
      <c r="M81">
        <v>1</v>
      </c>
      <c r="N81">
        <v>15</v>
      </c>
      <c r="Q81">
        <v>100</v>
      </c>
      <c r="R81">
        <f>VLOOKUP(L81,'道具表|itemBase'!$A$5:$C$1112,3,FALSE)</f>
        <v>1</v>
      </c>
    </row>
    <row r="82" spans="8:18">
      <c r="H82" t="str">
        <f>VLOOKUP(L82,'道具表|itemBase'!$A$5:$B$1112,2,FALSE)</f>
        <v>傀儡人(2重)</v>
      </c>
      <c r="J82">
        <f t="shared" si="6"/>
        <v>78</v>
      </c>
      <c r="K82">
        <v>2</v>
      </c>
      <c r="L82">
        <v>44</v>
      </c>
      <c r="M82">
        <v>1</v>
      </c>
      <c r="N82">
        <v>0</v>
      </c>
      <c r="Q82">
        <v>0</v>
      </c>
      <c r="R82">
        <f>VLOOKUP(L82,'道具表|itemBase'!$A$5:$C$1112,3,FALSE)</f>
        <v>1</v>
      </c>
    </row>
    <row r="83" spans="8:18">
      <c r="H83" t="str">
        <f>VLOOKUP(L83,'道具表|itemBase'!$A$5:$B$1112,2,FALSE)</f>
        <v>傀儡人(3重)</v>
      </c>
      <c r="J83">
        <f t="shared" si="6"/>
        <v>79</v>
      </c>
      <c r="K83">
        <v>2</v>
      </c>
      <c r="L83">
        <v>45</v>
      </c>
      <c r="M83">
        <v>1</v>
      </c>
      <c r="N83">
        <v>0</v>
      </c>
      <c r="Q83">
        <v>0</v>
      </c>
      <c r="R83">
        <f>VLOOKUP(L83,'道具表|itemBase'!$A$5:$C$1112,3,FALSE)</f>
        <v>1</v>
      </c>
    </row>
    <row r="84" spans="8:18">
      <c r="H84" t="str">
        <f>VLOOKUP(L84,'道具表|itemBase'!$A$5:$B$1112,2,FALSE)</f>
        <v>傀儡人(4重)</v>
      </c>
      <c r="J84">
        <f t="shared" si="6"/>
        <v>80</v>
      </c>
      <c r="K84">
        <v>2</v>
      </c>
      <c r="L84">
        <v>46</v>
      </c>
      <c r="M84">
        <v>1</v>
      </c>
      <c r="N84">
        <v>0</v>
      </c>
      <c r="Q84">
        <v>0</v>
      </c>
      <c r="R84">
        <f>VLOOKUP(L84,'道具表|itemBase'!$A$5:$C$1112,3,FALSE)</f>
        <v>1</v>
      </c>
    </row>
    <row r="85" spans="8:18">
      <c r="H85" t="str">
        <f>VLOOKUP(L85,'道具表|itemBase'!$A$5:$B$1112,2,FALSE)</f>
        <v>定身咒(4重)</v>
      </c>
      <c r="J85">
        <f t="shared" si="6"/>
        <v>81</v>
      </c>
      <c r="K85">
        <v>2</v>
      </c>
      <c r="L85">
        <v>47</v>
      </c>
      <c r="M85">
        <v>1</v>
      </c>
      <c r="N85">
        <v>15</v>
      </c>
      <c r="Q85">
        <v>100</v>
      </c>
      <c r="R85">
        <f>VLOOKUP(L85,'道具表|itemBase'!$A$5:$C$1112,3,FALSE)</f>
        <v>1</v>
      </c>
    </row>
    <row r="86" spans="8:18">
      <c r="H86" t="str">
        <f>VLOOKUP(L86,'道具表|itemBase'!$A$5:$B$1112,2,FALSE)</f>
        <v>定身咒(2重)</v>
      </c>
      <c r="J86">
        <f t="shared" si="6"/>
        <v>82</v>
      </c>
      <c r="K86">
        <v>2</v>
      </c>
      <c r="L86">
        <v>48</v>
      </c>
      <c r="M86">
        <v>1</v>
      </c>
      <c r="N86">
        <v>0</v>
      </c>
      <c r="Q86">
        <v>0</v>
      </c>
      <c r="R86">
        <f>VLOOKUP(L86,'道具表|itemBase'!$A$5:$C$1112,3,FALSE)</f>
        <v>1</v>
      </c>
    </row>
    <row r="87" spans="8:18">
      <c r="H87" t="str">
        <f>VLOOKUP(L87,'道具表|itemBase'!$A$5:$B$1112,2,FALSE)</f>
        <v>定身咒(3重)</v>
      </c>
      <c r="J87">
        <f t="shared" si="6"/>
        <v>83</v>
      </c>
      <c r="K87">
        <v>2</v>
      </c>
      <c r="L87">
        <v>49</v>
      </c>
      <c r="M87">
        <v>1</v>
      </c>
      <c r="N87">
        <v>0</v>
      </c>
      <c r="Q87">
        <v>0</v>
      </c>
      <c r="R87">
        <f>VLOOKUP(L87,'道具表|itemBase'!$A$5:$C$1112,3,FALSE)</f>
        <v>1</v>
      </c>
    </row>
    <row r="88" spans="8:18">
      <c r="H88" t="str">
        <f>VLOOKUP(L88,'道具表|itemBase'!$A$5:$B$1112,2,FALSE)</f>
        <v>定身咒(4重)</v>
      </c>
      <c r="J88">
        <f t="shared" si="6"/>
        <v>84</v>
      </c>
      <c r="K88">
        <v>2</v>
      </c>
      <c r="L88">
        <v>50</v>
      </c>
      <c r="M88">
        <v>1</v>
      </c>
      <c r="N88">
        <v>0</v>
      </c>
      <c r="Q88">
        <v>0</v>
      </c>
      <c r="R88">
        <f>VLOOKUP(L88,'道具表|itemBase'!$A$5:$C$1112,3,FALSE)</f>
        <v>1</v>
      </c>
    </row>
    <row r="89" spans="8:18">
      <c r="H89" t="str">
        <f>VLOOKUP(L89,'道具表|itemBase'!$A$5:$B$1112,2,FALSE)</f>
        <v>击退(4重)</v>
      </c>
      <c r="J89">
        <f t="shared" si="6"/>
        <v>85</v>
      </c>
      <c r="K89">
        <v>2</v>
      </c>
      <c r="L89">
        <v>51</v>
      </c>
      <c r="M89">
        <v>1</v>
      </c>
      <c r="N89">
        <v>15</v>
      </c>
      <c r="Q89">
        <v>100</v>
      </c>
      <c r="R89">
        <f>VLOOKUP(L89,'道具表|itemBase'!$A$5:$C$1112,3,FALSE)</f>
        <v>1</v>
      </c>
    </row>
    <row r="90" spans="8:18">
      <c r="H90" t="str">
        <f>VLOOKUP(L90,'道具表|itemBase'!$A$5:$B$1112,2,FALSE)</f>
        <v>击退(2重)</v>
      </c>
      <c r="J90">
        <f t="shared" si="6"/>
        <v>86</v>
      </c>
      <c r="K90">
        <v>2</v>
      </c>
      <c r="L90">
        <v>52</v>
      </c>
      <c r="M90">
        <v>1</v>
      </c>
      <c r="N90">
        <v>0</v>
      </c>
      <c r="Q90">
        <v>0</v>
      </c>
      <c r="R90">
        <f>VLOOKUP(L90,'道具表|itemBase'!$A$5:$C$1112,3,FALSE)</f>
        <v>1</v>
      </c>
    </row>
    <row r="91" spans="8:18">
      <c r="H91" t="str">
        <f>VLOOKUP(L91,'道具表|itemBase'!$A$5:$B$1112,2,FALSE)</f>
        <v>击退(3重)</v>
      </c>
      <c r="J91">
        <f t="shared" si="6"/>
        <v>87</v>
      </c>
      <c r="K91">
        <v>2</v>
      </c>
      <c r="L91">
        <v>53</v>
      </c>
      <c r="M91">
        <v>1</v>
      </c>
      <c r="N91">
        <v>0</v>
      </c>
      <c r="Q91">
        <v>0</v>
      </c>
      <c r="R91">
        <f>VLOOKUP(L91,'道具表|itemBase'!$A$5:$C$1112,3,FALSE)</f>
        <v>1</v>
      </c>
    </row>
    <row r="92" spans="8:18">
      <c r="H92" t="str">
        <f>VLOOKUP(L92,'道具表|itemBase'!$A$5:$B$1112,2,FALSE)</f>
        <v>击退(4重)</v>
      </c>
      <c r="J92">
        <f t="shared" si="6"/>
        <v>88</v>
      </c>
      <c r="K92">
        <v>2</v>
      </c>
      <c r="L92">
        <v>54</v>
      </c>
      <c r="M92">
        <v>1</v>
      </c>
      <c r="N92">
        <v>0</v>
      </c>
      <c r="Q92">
        <v>0</v>
      </c>
      <c r="R92">
        <f>VLOOKUP(L92,'道具表|itemBase'!$A$5:$C$1112,3,FALSE)</f>
        <v>1</v>
      </c>
    </row>
    <row r="93" spans="8:18">
      <c r="H93" t="str">
        <f>VLOOKUP(L93,'道具表|itemBase'!$A$5:$B$1112,2,FALSE)</f>
        <v>生命(1重)</v>
      </c>
      <c r="J93">
        <f t="shared" si="6"/>
        <v>89</v>
      </c>
      <c r="K93">
        <v>3</v>
      </c>
      <c r="L93">
        <v>55</v>
      </c>
      <c r="M93">
        <v>1</v>
      </c>
      <c r="N93">
        <v>10</v>
      </c>
      <c r="Q93">
        <v>0</v>
      </c>
      <c r="R93">
        <f>VLOOKUP(L93,'道具表|itemBase'!$A$5:$C$1112,3,FALSE)</f>
        <v>1</v>
      </c>
    </row>
    <row r="94" spans="8:18">
      <c r="H94" t="str">
        <f>VLOOKUP(L94,'道具表|itemBase'!$A$5:$B$1112,2,FALSE)</f>
        <v>生命(2重)</v>
      </c>
      <c r="J94">
        <f t="shared" si="6"/>
        <v>90</v>
      </c>
      <c r="K94">
        <v>3</v>
      </c>
      <c r="L94">
        <v>56</v>
      </c>
      <c r="M94">
        <v>1</v>
      </c>
      <c r="N94">
        <v>10</v>
      </c>
      <c r="O94" t="s">
        <v>356</v>
      </c>
      <c r="P94">
        <v>1.5</v>
      </c>
      <c r="Q94">
        <v>100</v>
      </c>
      <c r="R94">
        <f>VLOOKUP(L94,'道具表|itemBase'!$A$5:$C$1112,3,FALSE)</f>
        <v>1</v>
      </c>
    </row>
    <row r="95" spans="8:18">
      <c r="H95" t="str">
        <f>VLOOKUP(L95,'道具表|itemBase'!$A$5:$B$1112,2,FALSE)</f>
        <v>生命(3重)</v>
      </c>
      <c r="J95">
        <f t="shared" si="6"/>
        <v>91</v>
      </c>
      <c r="K95">
        <v>3</v>
      </c>
      <c r="L95">
        <v>57</v>
      </c>
      <c r="M95">
        <v>1</v>
      </c>
      <c r="N95">
        <v>0</v>
      </c>
      <c r="Q95">
        <v>100</v>
      </c>
      <c r="R95">
        <f>VLOOKUP(L95,'道具表|itemBase'!$A$5:$C$1112,3,FALSE)</f>
        <v>1</v>
      </c>
    </row>
    <row r="96" spans="8:18">
      <c r="H96" t="str">
        <f>VLOOKUP(L96,'道具表|itemBase'!$A$5:$B$1112,2,FALSE)</f>
        <v>生命(4重)</v>
      </c>
      <c r="J96">
        <f t="shared" si="6"/>
        <v>92</v>
      </c>
      <c r="K96">
        <v>3</v>
      </c>
      <c r="L96">
        <v>58</v>
      </c>
      <c r="M96">
        <v>1</v>
      </c>
      <c r="N96">
        <v>0</v>
      </c>
      <c r="Q96">
        <v>100</v>
      </c>
      <c r="R96">
        <f>VLOOKUP(L96,'道具表|itemBase'!$A$5:$C$1112,3,FALSE)</f>
        <v>1</v>
      </c>
    </row>
    <row r="97" spans="8:18">
      <c r="H97" t="str">
        <f>VLOOKUP(L97,'道具表|itemBase'!$A$5:$B$1112,2,FALSE)</f>
        <v>护盾(1重)</v>
      </c>
      <c r="J97">
        <f t="shared" si="6"/>
        <v>93</v>
      </c>
      <c r="K97">
        <v>3</v>
      </c>
      <c r="L97">
        <v>59</v>
      </c>
      <c r="M97">
        <v>1</v>
      </c>
      <c r="N97">
        <v>10</v>
      </c>
      <c r="Q97">
        <v>0</v>
      </c>
      <c r="R97">
        <f>VLOOKUP(L97,'道具表|itemBase'!$A$5:$C$1112,3,FALSE)</f>
        <v>1</v>
      </c>
    </row>
    <row r="98" spans="8:18">
      <c r="H98" t="str">
        <f>VLOOKUP(L98,'道具表|itemBase'!$A$5:$B$1112,2,FALSE)</f>
        <v>护盾(2重)</v>
      </c>
      <c r="J98">
        <f t="shared" si="6"/>
        <v>94</v>
      </c>
      <c r="K98">
        <v>3</v>
      </c>
      <c r="L98">
        <v>60</v>
      </c>
      <c r="M98">
        <v>1</v>
      </c>
      <c r="N98">
        <v>10</v>
      </c>
      <c r="O98" t="s">
        <v>356</v>
      </c>
      <c r="P98">
        <v>1.5</v>
      </c>
      <c r="Q98">
        <v>75</v>
      </c>
      <c r="R98">
        <f>VLOOKUP(L98,'道具表|itemBase'!$A$5:$C$1112,3,FALSE)</f>
        <v>1</v>
      </c>
    </row>
    <row r="99" spans="8:18">
      <c r="H99" t="str">
        <f>VLOOKUP(L99,'道具表|itemBase'!$A$5:$B$1112,2,FALSE)</f>
        <v>护盾(3重)</v>
      </c>
      <c r="J99">
        <f t="shared" si="6"/>
        <v>95</v>
      </c>
      <c r="K99">
        <v>3</v>
      </c>
      <c r="L99">
        <v>61</v>
      </c>
      <c r="M99">
        <v>1</v>
      </c>
      <c r="N99">
        <v>0</v>
      </c>
      <c r="Q99">
        <v>100</v>
      </c>
      <c r="R99">
        <f>VLOOKUP(L99,'道具表|itemBase'!$A$5:$C$1112,3,FALSE)</f>
        <v>1</v>
      </c>
    </row>
    <row r="100" spans="8:18">
      <c r="H100" t="str">
        <f>VLOOKUP(L100,'道具表|itemBase'!$A$5:$B$1112,2,FALSE)</f>
        <v>护盾(4重)</v>
      </c>
      <c r="J100">
        <f t="shared" si="6"/>
        <v>96</v>
      </c>
      <c r="K100">
        <v>3</v>
      </c>
      <c r="L100">
        <v>62</v>
      </c>
      <c r="M100">
        <v>1</v>
      </c>
      <c r="N100">
        <v>0</v>
      </c>
      <c r="Q100">
        <v>100</v>
      </c>
      <c r="R100">
        <f>VLOOKUP(L100,'道具表|itemBase'!$A$5:$C$1112,3,FALSE)</f>
        <v>1</v>
      </c>
    </row>
    <row r="101" spans="8:18">
      <c r="H101" t="str">
        <f>VLOOKUP(L101,'道具表|itemBase'!$A$5:$B$1112,2,FALSE)</f>
        <v>铜钱(1重)</v>
      </c>
      <c r="J101">
        <f t="shared" si="6"/>
        <v>97</v>
      </c>
      <c r="K101">
        <v>3</v>
      </c>
      <c r="L101">
        <v>63</v>
      </c>
      <c r="M101">
        <v>1</v>
      </c>
      <c r="N101">
        <v>15</v>
      </c>
      <c r="Q101">
        <v>0</v>
      </c>
      <c r="R101">
        <f>VLOOKUP(L101,'道具表|itemBase'!$A$5:$C$1112,3,FALSE)</f>
        <v>1</v>
      </c>
    </row>
    <row r="102" spans="8:18">
      <c r="H102" t="str">
        <f>VLOOKUP(L102,'道具表|itemBase'!$A$5:$B$1112,2,FALSE)</f>
        <v>铜钱(2重)</v>
      </c>
      <c r="J102">
        <f t="shared" si="6"/>
        <v>98</v>
      </c>
      <c r="K102">
        <v>3</v>
      </c>
      <c r="L102">
        <v>64</v>
      </c>
      <c r="M102">
        <v>1</v>
      </c>
      <c r="N102">
        <v>8</v>
      </c>
      <c r="Q102">
        <v>100</v>
      </c>
      <c r="R102">
        <f>VLOOKUP(L102,'道具表|itemBase'!$A$5:$C$1112,3,FALSE)</f>
        <v>1</v>
      </c>
    </row>
    <row r="103" spans="8:18">
      <c r="H103" t="str">
        <f>VLOOKUP(L103,'道具表|itemBase'!$A$5:$B$1112,2,FALSE)</f>
        <v>铜钱(3重)</v>
      </c>
      <c r="J103">
        <f t="shared" si="6"/>
        <v>99</v>
      </c>
      <c r="K103">
        <v>3</v>
      </c>
      <c r="L103">
        <v>65</v>
      </c>
      <c r="M103">
        <v>1</v>
      </c>
      <c r="N103">
        <v>0</v>
      </c>
      <c r="Q103">
        <v>100</v>
      </c>
      <c r="R103">
        <f>VLOOKUP(L103,'道具表|itemBase'!$A$5:$C$1112,3,FALSE)</f>
        <v>1</v>
      </c>
    </row>
    <row r="104" spans="8:18">
      <c r="H104" t="str">
        <f>VLOOKUP(L104,'道具表|itemBase'!$A$5:$B$1112,2,FALSE)</f>
        <v>铜钱(4重)</v>
      </c>
      <c r="J104">
        <f t="shared" si="6"/>
        <v>100</v>
      </c>
      <c r="K104">
        <v>3</v>
      </c>
      <c r="L104">
        <v>66</v>
      </c>
      <c r="M104">
        <v>1</v>
      </c>
      <c r="N104">
        <v>0</v>
      </c>
      <c r="Q104">
        <v>100</v>
      </c>
      <c r="R104">
        <f>VLOOKUP(L104,'道具表|itemBase'!$A$5:$C$1112,3,FALSE)</f>
        <v>1</v>
      </c>
    </row>
    <row r="105" spans="8:18">
      <c r="H105" t="str">
        <f>VLOOKUP(L105,'道具表|itemBase'!$A$5:$B$1112,2,FALSE)</f>
        <v>反向(1重)</v>
      </c>
      <c r="J105">
        <f t="shared" si="6"/>
        <v>101</v>
      </c>
      <c r="K105">
        <v>3</v>
      </c>
      <c r="L105">
        <v>67</v>
      </c>
      <c r="M105">
        <v>1</v>
      </c>
      <c r="N105">
        <v>20</v>
      </c>
      <c r="Q105">
        <v>0</v>
      </c>
      <c r="R105">
        <f>VLOOKUP(L105,'道具表|itemBase'!$A$5:$C$1112,3,FALSE)</f>
        <v>1</v>
      </c>
    </row>
    <row r="106" spans="8:18">
      <c r="H106" t="str">
        <f>VLOOKUP(L106,'道具表|itemBase'!$A$5:$B$1112,2,FALSE)</f>
        <v>反向(2重)</v>
      </c>
      <c r="J106">
        <f t="shared" si="6"/>
        <v>102</v>
      </c>
      <c r="K106">
        <v>3</v>
      </c>
      <c r="L106">
        <v>68</v>
      </c>
      <c r="M106">
        <v>1</v>
      </c>
      <c r="N106">
        <v>0</v>
      </c>
      <c r="Q106">
        <v>0</v>
      </c>
      <c r="R106">
        <f>VLOOKUP(L106,'道具表|itemBase'!$A$5:$C$1112,3,FALSE)</f>
        <v>1</v>
      </c>
    </row>
    <row r="107" spans="8:18">
      <c r="H107" t="str">
        <f>VLOOKUP(L107,'道具表|itemBase'!$A$5:$B$1112,2,FALSE)</f>
        <v>反向(3重)</v>
      </c>
      <c r="J107">
        <f t="shared" si="6"/>
        <v>103</v>
      </c>
      <c r="K107">
        <v>3</v>
      </c>
      <c r="L107">
        <v>69</v>
      </c>
      <c r="M107">
        <v>1</v>
      </c>
      <c r="N107">
        <v>0</v>
      </c>
      <c r="Q107">
        <v>0</v>
      </c>
      <c r="R107">
        <f>VLOOKUP(L107,'道具表|itemBase'!$A$5:$C$1112,3,FALSE)</f>
        <v>1</v>
      </c>
    </row>
    <row r="108" spans="8:18">
      <c r="H108" t="str">
        <f>VLOOKUP(L108,'道具表|itemBase'!$A$5:$B$1112,2,FALSE)</f>
        <v>反向(4重)</v>
      </c>
      <c r="J108">
        <f t="shared" si="6"/>
        <v>104</v>
      </c>
      <c r="K108">
        <v>3</v>
      </c>
      <c r="L108">
        <v>70</v>
      </c>
      <c r="M108">
        <v>1</v>
      </c>
      <c r="N108">
        <v>0</v>
      </c>
      <c r="Q108">
        <v>0</v>
      </c>
      <c r="R108">
        <f>VLOOKUP(L108,'道具表|itemBase'!$A$5:$C$1112,3,FALSE)</f>
        <v>1</v>
      </c>
    </row>
    <row r="109" spans="8:18">
      <c r="H109" t="str">
        <f>VLOOKUP(L109,'道具表|itemBase'!$A$5:$B$1112,2,FALSE)</f>
        <v>疾行(1重)</v>
      </c>
      <c r="J109">
        <f t="shared" si="6"/>
        <v>105</v>
      </c>
      <c r="K109">
        <v>3</v>
      </c>
      <c r="L109">
        <v>71</v>
      </c>
      <c r="M109">
        <v>1</v>
      </c>
      <c r="N109">
        <v>30</v>
      </c>
      <c r="Q109">
        <v>0</v>
      </c>
      <c r="R109">
        <f>VLOOKUP(L109,'道具表|itemBase'!$A$5:$C$1112,3,FALSE)</f>
        <v>1</v>
      </c>
    </row>
    <row r="110" spans="8:18">
      <c r="H110" t="str">
        <f>VLOOKUP(L110,'道具表|itemBase'!$A$5:$B$1112,2,FALSE)</f>
        <v>疾行(2重)</v>
      </c>
      <c r="J110">
        <f t="shared" si="6"/>
        <v>106</v>
      </c>
      <c r="K110">
        <v>3</v>
      </c>
      <c r="L110">
        <v>72</v>
      </c>
      <c r="M110">
        <v>1</v>
      </c>
      <c r="N110">
        <v>20</v>
      </c>
      <c r="Q110">
        <v>80</v>
      </c>
      <c r="R110">
        <f>VLOOKUP(L110,'道具表|itemBase'!$A$5:$C$1112,3,FALSE)</f>
        <v>1</v>
      </c>
    </row>
    <row r="111" spans="8:18">
      <c r="H111" t="str">
        <f>VLOOKUP(L111,'道具表|itemBase'!$A$5:$B$1112,2,FALSE)</f>
        <v>疾行(3重)</v>
      </c>
      <c r="J111">
        <f t="shared" si="6"/>
        <v>107</v>
      </c>
      <c r="K111">
        <v>3</v>
      </c>
      <c r="L111">
        <v>73</v>
      </c>
      <c r="M111">
        <v>1</v>
      </c>
      <c r="N111">
        <v>10</v>
      </c>
      <c r="Q111">
        <v>100</v>
      </c>
      <c r="R111">
        <f>VLOOKUP(L111,'道具表|itemBase'!$A$5:$C$1112,3,FALSE)</f>
        <v>1</v>
      </c>
    </row>
    <row r="112" spans="8:18">
      <c r="H112" t="str">
        <f>VLOOKUP(L112,'道具表|itemBase'!$A$5:$B$1112,2,FALSE)</f>
        <v>疾行(4重)</v>
      </c>
      <c r="J112">
        <f t="shared" si="6"/>
        <v>108</v>
      </c>
      <c r="K112">
        <v>3</v>
      </c>
      <c r="L112">
        <v>74</v>
      </c>
      <c r="M112">
        <v>1</v>
      </c>
      <c r="N112">
        <v>0</v>
      </c>
      <c r="Q112">
        <v>100</v>
      </c>
      <c r="R112">
        <f>VLOOKUP(L112,'道具表|itemBase'!$A$5:$C$1112,3,FALSE)</f>
        <v>1</v>
      </c>
    </row>
    <row r="113" spans="8:18">
      <c r="H113" t="str">
        <f>VLOOKUP(L113,'道具表|itemBase'!$A$5:$B$1112,2,FALSE)</f>
        <v>加速(1重)</v>
      </c>
      <c r="J113">
        <f t="shared" si="6"/>
        <v>109</v>
      </c>
      <c r="K113">
        <v>3</v>
      </c>
      <c r="L113">
        <v>75</v>
      </c>
      <c r="M113">
        <v>1</v>
      </c>
      <c r="N113">
        <v>30</v>
      </c>
      <c r="Q113">
        <v>0</v>
      </c>
      <c r="R113">
        <f>VLOOKUP(L113,'道具表|itemBase'!$A$5:$C$1112,3,FALSE)</f>
        <v>1</v>
      </c>
    </row>
    <row r="114" spans="8:18">
      <c r="H114" t="str">
        <f>VLOOKUP(L114,'道具表|itemBase'!$A$5:$B$1112,2,FALSE)</f>
        <v>加速(2重)</v>
      </c>
      <c r="J114">
        <f t="shared" si="6"/>
        <v>110</v>
      </c>
      <c r="K114">
        <v>3</v>
      </c>
      <c r="L114">
        <v>76</v>
      </c>
      <c r="M114">
        <v>1</v>
      </c>
      <c r="N114">
        <v>20</v>
      </c>
      <c r="Q114">
        <v>100</v>
      </c>
      <c r="R114">
        <f>VLOOKUP(L114,'道具表|itemBase'!$A$5:$C$1112,3,FALSE)</f>
        <v>1</v>
      </c>
    </row>
    <row r="115" spans="8:18">
      <c r="H115" t="str">
        <f>VLOOKUP(L115,'道具表|itemBase'!$A$5:$B$1112,2,FALSE)</f>
        <v>加速(3重)</v>
      </c>
      <c r="J115">
        <f t="shared" si="6"/>
        <v>111</v>
      </c>
      <c r="K115">
        <v>3</v>
      </c>
      <c r="L115">
        <v>77</v>
      </c>
      <c r="M115">
        <v>1</v>
      </c>
      <c r="N115">
        <v>0</v>
      </c>
      <c r="Q115">
        <v>100</v>
      </c>
      <c r="R115">
        <f>VLOOKUP(L115,'道具表|itemBase'!$A$5:$C$1112,3,FALSE)</f>
        <v>1</v>
      </c>
    </row>
    <row r="116" spans="8:18">
      <c r="H116" t="str">
        <f>VLOOKUP(L116,'道具表|itemBase'!$A$5:$B$1112,2,FALSE)</f>
        <v>加速(4重)</v>
      </c>
      <c r="J116">
        <f t="shared" si="6"/>
        <v>112</v>
      </c>
      <c r="K116">
        <v>3</v>
      </c>
      <c r="L116">
        <v>78</v>
      </c>
      <c r="M116">
        <v>1</v>
      </c>
      <c r="N116">
        <v>0</v>
      </c>
      <c r="Q116">
        <v>100</v>
      </c>
      <c r="R116">
        <f>VLOOKUP(L116,'道具表|itemBase'!$A$5:$C$1112,3,FALSE)</f>
        <v>1</v>
      </c>
    </row>
    <row r="117" spans="8:18">
      <c r="H117" t="str">
        <f>VLOOKUP(L117,'道具表|itemBase'!$A$5:$B$1112,2,FALSE)</f>
        <v>二连跳(3重)</v>
      </c>
      <c r="J117">
        <f t="shared" si="6"/>
        <v>113</v>
      </c>
      <c r="K117">
        <v>3</v>
      </c>
      <c r="L117">
        <v>79</v>
      </c>
      <c r="M117">
        <v>1</v>
      </c>
      <c r="N117">
        <v>20</v>
      </c>
      <c r="Q117">
        <v>0</v>
      </c>
      <c r="R117">
        <f>VLOOKUP(L117,'道具表|itemBase'!$A$5:$C$1112,3,FALSE)</f>
        <v>1</v>
      </c>
    </row>
    <row r="118" spans="8:18">
      <c r="H118" t="str">
        <f>VLOOKUP(L118,'道具表|itemBase'!$A$5:$B$1112,2,FALSE)</f>
        <v>二连跳(2重)</v>
      </c>
      <c r="J118">
        <f t="shared" si="6"/>
        <v>114</v>
      </c>
      <c r="K118">
        <v>3</v>
      </c>
      <c r="L118">
        <v>80</v>
      </c>
      <c r="M118">
        <v>1</v>
      </c>
      <c r="N118">
        <v>0</v>
      </c>
      <c r="Q118">
        <v>0</v>
      </c>
      <c r="R118">
        <f>VLOOKUP(L118,'道具表|itemBase'!$A$5:$C$1112,3,FALSE)</f>
        <v>1</v>
      </c>
    </row>
    <row r="119" spans="8:18">
      <c r="H119" t="str">
        <f>VLOOKUP(L119,'道具表|itemBase'!$A$5:$B$1112,2,FALSE)</f>
        <v>二连跳(3重)</v>
      </c>
      <c r="J119">
        <f t="shared" si="6"/>
        <v>115</v>
      </c>
      <c r="K119">
        <v>3</v>
      </c>
      <c r="L119">
        <v>81</v>
      </c>
      <c r="M119">
        <v>1</v>
      </c>
      <c r="N119">
        <v>0</v>
      </c>
      <c r="Q119">
        <v>0</v>
      </c>
      <c r="R119">
        <f>VLOOKUP(L119,'道具表|itemBase'!$A$5:$C$1112,3,FALSE)</f>
        <v>1</v>
      </c>
    </row>
    <row r="120" spans="8:18">
      <c r="H120" t="str">
        <f>VLOOKUP(L120,'道具表|itemBase'!$A$5:$B$1112,2,FALSE)</f>
        <v>二连跳(4重)</v>
      </c>
      <c r="J120">
        <f t="shared" si="6"/>
        <v>116</v>
      </c>
      <c r="K120">
        <v>3</v>
      </c>
      <c r="L120">
        <v>82</v>
      </c>
      <c r="M120">
        <v>1</v>
      </c>
      <c r="N120">
        <v>0</v>
      </c>
      <c r="Q120">
        <v>0</v>
      </c>
      <c r="R120">
        <f>VLOOKUP(L120,'道具表|itemBase'!$A$5:$C$1112,3,FALSE)</f>
        <v>1</v>
      </c>
    </row>
    <row r="121" spans="8:18">
      <c r="H121" t="str">
        <f>VLOOKUP(L121,'道具表|itemBase'!$A$5:$B$1112,2,FALSE)</f>
        <v>攻击提升L1</v>
      </c>
      <c r="J121">
        <f t="shared" si="6"/>
        <v>117</v>
      </c>
      <c r="K121">
        <v>4</v>
      </c>
      <c r="L121">
        <v>83</v>
      </c>
      <c r="M121">
        <v>1</v>
      </c>
      <c r="N121">
        <v>10</v>
      </c>
      <c r="Q121">
        <v>0</v>
      </c>
      <c r="R121">
        <f>VLOOKUP(L121,'道具表|itemBase'!$A$5:$C$1112,3,FALSE)</f>
        <v>2</v>
      </c>
    </row>
    <row r="122" spans="8:18">
      <c r="H122" t="str">
        <f>VLOOKUP(L122,'道具表|itemBase'!$A$5:$B$1112,2,FALSE)</f>
        <v>攻击提升L2</v>
      </c>
      <c r="J122">
        <f t="shared" si="6"/>
        <v>118</v>
      </c>
      <c r="K122">
        <v>4</v>
      </c>
      <c r="L122">
        <v>84</v>
      </c>
      <c r="M122">
        <v>1</v>
      </c>
      <c r="N122">
        <v>7</v>
      </c>
      <c r="Q122">
        <v>0</v>
      </c>
      <c r="R122">
        <f>VLOOKUP(L122,'道具表|itemBase'!$A$5:$C$1112,3,FALSE)</f>
        <v>2</v>
      </c>
    </row>
    <row r="123" spans="8:18">
      <c r="H123" t="str">
        <f>VLOOKUP(L123,'道具表|itemBase'!$A$5:$B$1112,2,FALSE)</f>
        <v>攻击提升L3</v>
      </c>
      <c r="J123">
        <f t="shared" si="6"/>
        <v>119</v>
      </c>
      <c r="K123">
        <v>4</v>
      </c>
      <c r="L123">
        <v>85</v>
      </c>
      <c r="M123">
        <v>1</v>
      </c>
      <c r="N123">
        <v>4</v>
      </c>
      <c r="Q123">
        <v>0</v>
      </c>
      <c r="R123">
        <f>VLOOKUP(L123,'道具表|itemBase'!$A$5:$C$1112,3,FALSE)</f>
        <v>2</v>
      </c>
    </row>
    <row r="124" spans="8:18">
      <c r="H124" t="str">
        <f>VLOOKUP(L124,'道具表|itemBase'!$A$5:$B$1112,2,FALSE)</f>
        <v>攻击提升L4</v>
      </c>
      <c r="J124">
        <f t="shared" si="6"/>
        <v>120</v>
      </c>
      <c r="K124">
        <v>4</v>
      </c>
      <c r="L124">
        <v>86</v>
      </c>
      <c r="M124">
        <v>1</v>
      </c>
      <c r="N124">
        <v>1</v>
      </c>
      <c r="Q124">
        <v>100</v>
      </c>
      <c r="R124">
        <f>VLOOKUP(L124,'道具表|itemBase'!$A$5:$C$1112,3,FALSE)</f>
        <v>2</v>
      </c>
    </row>
    <row r="125" spans="8:18">
      <c r="H125" t="str">
        <f>VLOOKUP(L125,'道具表|itemBase'!$A$5:$B$1112,2,FALSE)</f>
        <v>HP上限提升L1</v>
      </c>
      <c r="J125">
        <f t="shared" si="6"/>
        <v>121</v>
      </c>
      <c r="K125">
        <v>4</v>
      </c>
      <c r="L125">
        <v>87</v>
      </c>
      <c r="M125">
        <v>1</v>
      </c>
      <c r="N125">
        <v>10</v>
      </c>
      <c r="Q125">
        <v>0</v>
      </c>
      <c r="R125">
        <f>VLOOKUP(L125,'道具表|itemBase'!$A$5:$C$1112,3,FALSE)</f>
        <v>2</v>
      </c>
    </row>
    <row r="126" spans="8:18">
      <c r="H126" t="str">
        <f>VLOOKUP(L126,'道具表|itemBase'!$A$5:$B$1112,2,FALSE)</f>
        <v>HP上限提升L2</v>
      </c>
      <c r="J126">
        <f t="shared" si="6"/>
        <v>122</v>
      </c>
      <c r="K126">
        <v>4</v>
      </c>
      <c r="L126">
        <v>88</v>
      </c>
      <c r="M126">
        <v>1</v>
      </c>
      <c r="N126">
        <v>7</v>
      </c>
      <c r="Q126">
        <v>0</v>
      </c>
      <c r="R126">
        <f>VLOOKUP(L126,'道具表|itemBase'!$A$5:$C$1112,3,FALSE)</f>
        <v>2</v>
      </c>
    </row>
    <row r="127" spans="8:18">
      <c r="H127" t="str">
        <f>VLOOKUP(L127,'道具表|itemBase'!$A$5:$B$1112,2,FALSE)</f>
        <v>HP上限提升L3</v>
      </c>
      <c r="J127">
        <f t="shared" si="6"/>
        <v>123</v>
      </c>
      <c r="K127">
        <v>4</v>
      </c>
      <c r="L127">
        <v>89</v>
      </c>
      <c r="M127">
        <v>1</v>
      </c>
      <c r="N127">
        <v>4</v>
      </c>
      <c r="Q127">
        <v>0</v>
      </c>
      <c r="R127">
        <f>VLOOKUP(L127,'道具表|itemBase'!$A$5:$C$1112,3,FALSE)</f>
        <v>2</v>
      </c>
    </row>
    <row r="128" spans="8:18">
      <c r="H128" t="str">
        <f>VLOOKUP(L128,'道具表|itemBase'!$A$5:$B$1112,2,FALSE)</f>
        <v>HP上限提升L4</v>
      </c>
      <c r="J128">
        <f t="shared" si="6"/>
        <v>124</v>
      </c>
      <c r="K128">
        <v>4</v>
      </c>
      <c r="L128">
        <v>90</v>
      </c>
      <c r="M128">
        <v>1</v>
      </c>
      <c r="N128">
        <v>1</v>
      </c>
      <c r="Q128">
        <v>100</v>
      </c>
      <c r="R128">
        <f>VLOOKUP(L128,'道具表|itemBase'!$A$5:$C$1112,3,FALSE)</f>
        <v>2</v>
      </c>
    </row>
    <row r="129" spans="8:18">
      <c r="H129" t="str">
        <f>VLOOKUP(L129,'道具表|itemBase'!$A$5:$B$1112,2,FALSE)</f>
        <v>HP随时间恢复L1</v>
      </c>
      <c r="J129">
        <f t="shared" si="6"/>
        <v>125</v>
      </c>
      <c r="K129">
        <v>4</v>
      </c>
      <c r="L129">
        <v>91</v>
      </c>
      <c r="M129">
        <v>1</v>
      </c>
      <c r="N129">
        <v>5</v>
      </c>
      <c r="Q129">
        <v>0</v>
      </c>
      <c r="R129">
        <f>VLOOKUP(L129,'道具表|itemBase'!$A$5:$C$1112,3,FALSE)</f>
        <v>2</v>
      </c>
    </row>
    <row r="130" spans="8:18">
      <c r="H130" t="str">
        <f>VLOOKUP(L130,'道具表|itemBase'!$A$5:$B$1112,2,FALSE)</f>
        <v>HP随时间恢复L2</v>
      </c>
      <c r="J130">
        <f t="shared" si="6"/>
        <v>126</v>
      </c>
      <c r="K130">
        <v>4</v>
      </c>
      <c r="L130">
        <v>92</v>
      </c>
      <c r="M130">
        <v>1</v>
      </c>
      <c r="N130">
        <v>3</v>
      </c>
      <c r="Q130">
        <v>0</v>
      </c>
      <c r="R130">
        <f>VLOOKUP(L130,'道具表|itemBase'!$A$5:$C$1112,3,FALSE)</f>
        <v>2</v>
      </c>
    </row>
    <row r="131" spans="8:18">
      <c r="H131" t="str">
        <f>VLOOKUP(L131,'道具表|itemBase'!$A$5:$B$1112,2,FALSE)</f>
        <v>HP随时间恢复L3</v>
      </c>
      <c r="J131">
        <f t="shared" si="6"/>
        <v>127</v>
      </c>
      <c r="K131">
        <v>4</v>
      </c>
      <c r="L131">
        <v>93</v>
      </c>
      <c r="M131">
        <v>1</v>
      </c>
      <c r="N131">
        <v>2</v>
      </c>
      <c r="Q131">
        <v>0</v>
      </c>
      <c r="R131">
        <f>VLOOKUP(L131,'道具表|itemBase'!$A$5:$C$1112,3,FALSE)</f>
        <v>2</v>
      </c>
    </row>
    <row r="132" spans="8:18">
      <c r="H132" t="str">
        <f>VLOOKUP(L132,'道具表|itemBase'!$A$5:$B$1112,2,FALSE)</f>
        <v>HP随时间恢复L4</v>
      </c>
      <c r="J132">
        <f t="shared" si="6"/>
        <v>128</v>
      </c>
      <c r="K132">
        <v>4</v>
      </c>
      <c r="L132">
        <v>94</v>
      </c>
      <c r="M132">
        <v>1</v>
      </c>
      <c r="N132">
        <v>1</v>
      </c>
      <c r="Q132">
        <v>100</v>
      </c>
      <c r="R132">
        <f>VLOOKUP(L132,'道具表|itemBase'!$A$5:$C$1112,3,FALSE)</f>
        <v>2</v>
      </c>
    </row>
    <row r="133" spans="8:18">
      <c r="H133" t="str">
        <f>VLOOKUP(L133,'道具表|itemBase'!$A$5:$B$1112,2,FALSE)</f>
        <v>获得铜钱L1</v>
      </c>
      <c r="J133">
        <f t="shared" si="6"/>
        <v>129</v>
      </c>
      <c r="K133">
        <v>4</v>
      </c>
      <c r="L133">
        <v>95</v>
      </c>
      <c r="M133">
        <v>1</v>
      </c>
      <c r="N133">
        <v>10</v>
      </c>
      <c r="Q133">
        <v>0</v>
      </c>
      <c r="R133">
        <f>VLOOKUP(L133,'道具表|itemBase'!$A$5:$C$1112,3,FALSE)</f>
        <v>2</v>
      </c>
    </row>
    <row r="134" spans="8:18">
      <c r="H134" t="str">
        <f>VLOOKUP(L134,'道具表|itemBase'!$A$5:$B$1112,2,FALSE)</f>
        <v>获得铜钱L2</v>
      </c>
      <c r="J134">
        <f t="shared" ref="J134:J197" si="8">J133+1</f>
        <v>130</v>
      </c>
      <c r="K134">
        <v>4</v>
      </c>
      <c r="L134">
        <v>96</v>
      </c>
      <c r="M134">
        <v>1</v>
      </c>
      <c r="N134">
        <v>7</v>
      </c>
      <c r="Q134">
        <v>0</v>
      </c>
      <c r="R134">
        <f>VLOOKUP(L134,'道具表|itemBase'!$A$5:$C$1112,3,FALSE)</f>
        <v>2</v>
      </c>
    </row>
    <row r="135" spans="8:18">
      <c r="H135" t="str">
        <f>VLOOKUP(L135,'道具表|itemBase'!$A$5:$B$1112,2,FALSE)</f>
        <v>获得铜钱L3</v>
      </c>
      <c r="J135">
        <f t="shared" si="8"/>
        <v>131</v>
      </c>
      <c r="K135">
        <v>4</v>
      </c>
      <c r="L135">
        <v>97</v>
      </c>
      <c r="M135">
        <v>1</v>
      </c>
      <c r="N135">
        <v>4</v>
      </c>
      <c r="Q135">
        <v>0</v>
      </c>
      <c r="R135">
        <f>VLOOKUP(L135,'道具表|itemBase'!$A$5:$C$1112,3,FALSE)</f>
        <v>2</v>
      </c>
    </row>
    <row r="136" spans="8:18">
      <c r="H136" t="str">
        <f>VLOOKUP(L136,'道具表|itemBase'!$A$5:$B$1112,2,FALSE)</f>
        <v>获得铜钱L4</v>
      </c>
      <c r="J136">
        <f t="shared" si="8"/>
        <v>132</v>
      </c>
      <c r="K136">
        <v>4</v>
      </c>
      <c r="L136">
        <v>98</v>
      </c>
      <c r="M136">
        <v>1</v>
      </c>
      <c r="N136">
        <v>1</v>
      </c>
      <c r="Q136">
        <v>100</v>
      </c>
      <c r="R136">
        <f>VLOOKUP(L136,'道具表|itemBase'!$A$5:$C$1112,3,FALSE)</f>
        <v>2</v>
      </c>
    </row>
    <row r="137" spans="8:18">
      <c r="H137" t="str">
        <f>VLOOKUP(L137,'道具表|itemBase'!$A$5:$B$1112,2,FALSE)</f>
        <v>概率免疫伤害L1</v>
      </c>
      <c r="J137">
        <f t="shared" si="8"/>
        <v>133</v>
      </c>
      <c r="K137">
        <v>4</v>
      </c>
      <c r="L137">
        <v>99</v>
      </c>
      <c r="M137">
        <v>1</v>
      </c>
      <c r="N137">
        <v>10</v>
      </c>
      <c r="Q137">
        <v>0</v>
      </c>
      <c r="R137">
        <f>VLOOKUP(L137,'道具表|itemBase'!$A$5:$C$1112,3,FALSE)</f>
        <v>2</v>
      </c>
    </row>
    <row r="138" spans="8:18">
      <c r="H138" t="str">
        <f>VLOOKUP(L138,'道具表|itemBase'!$A$5:$B$1112,2,FALSE)</f>
        <v>概率免疫伤害L2</v>
      </c>
      <c r="J138">
        <f t="shared" si="8"/>
        <v>134</v>
      </c>
      <c r="K138">
        <v>4</v>
      </c>
      <c r="L138">
        <v>100</v>
      </c>
      <c r="M138">
        <v>1</v>
      </c>
      <c r="N138">
        <v>7</v>
      </c>
      <c r="Q138">
        <v>0</v>
      </c>
      <c r="R138">
        <f>VLOOKUP(L138,'道具表|itemBase'!$A$5:$C$1112,3,FALSE)</f>
        <v>2</v>
      </c>
    </row>
    <row r="139" spans="8:18">
      <c r="H139" t="str">
        <f>VLOOKUP(L139,'道具表|itemBase'!$A$5:$B$1112,2,FALSE)</f>
        <v>概率免疫伤害L3</v>
      </c>
      <c r="J139">
        <f t="shared" si="8"/>
        <v>135</v>
      </c>
      <c r="K139">
        <v>4</v>
      </c>
      <c r="L139">
        <v>101</v>
      </c>
      <c r="M139">
        <v>1</v>
      </c>
      <c r="N139">
        <v>4</v>
      </c>
      <c r="Q139">
        <v>0</v>
      </c>
      <c r="R139">
        <f>VLOOKUP(L139,'道具表|itemBase'!$A$5:$C$1112,3,FALSE)</f>
        <v>2</v>
      </c>
    </row>
    <row r="140" spans="8:18">
      <c r="H140" t="str">
        <f>VLOOKUP(L140,'道具表|itemBase'!$A$5:$B$1112,2,FALSE)</f>
        <v>概率免疫伤害L4</v>
      </c>
      <c r="J140">
        <f t="shared" si="8"/>
        <v>136</v>
      </c>
      <c r="K140">
        <v>4</v>
      </c>
      <c r="L140">
        <v>102</v>
      </c>
      <c r="M140">
        <v>1</v>
      </c>
      <c r="N140">
        <v>1</v>
      </c>
      <c r="Q140">
        <v>100</v>
      </c>
      <c r="R140">
        <f>VLOOKUP(L140,'道具表|itemBase'!$A$5:$C$1112,3,FALSE)</f>
        <v>2</v>
      </c>
    </row>
    <row r="141" spans="8:18">
      <c r="H141" t="str">
        <f>VLOOKUP(L141,'道具表|itemBase'!$A$5:$B$1112,2,FALSE)</f>
        <v>提高英雄移动速度L1</v>
      </c>
      <c r="J141">
        <f t="shared" si="8"/>
        <v>137</v>
      </c>
      <c r="K141">
        <v>4</v>
      </c>
      <c r="L141">
        <v>103</v>
      </c>
      <c r="M141">
        <v>1</v>
      </c>
      <c r="N141">
        <v>10</v>
      </c>
      <c r="Q141">
        <v>0</v>
      </c>
      <c r="R141">
        <f>VLOOKUP(L141,'道具表|itemBase'!$A$5:$C$1112,3,FALSE)</f>
        <v>2</v>
      </c>
    </row>
    <row r="142" spans="8:18">
      <c r="H142" t="str">
        <f>VLOOKUP(L142,'道具表|itemBase'!$A$5:$B$1112,2,FALSE)</f>
        <v>提高英雄移动速度L2</v>
      </c>
      <c r="J142">
        <f t="shared" si="8"/>
        <v>138</v>
      </c>
      <c r="K142">
        <v>4</v>
      </c>
      <c r="L142">
        <v>104</v>
      </c>
      <c r="M142">
        <v>1</v>
      </c>
      <c r="N142">
        <v>7</v>
      </c>
      <c r="Q142">
        <v>0</v>
      </c>
      <c r="R142">
        <f>VLOOKUP(L142,'道具表|itemBase'!$A$5:$C$1112,3,FALSE)</f>
        <v>2</v>
      </c>
    </row>
    <row r="143" spans="8:18">
      <c r="H143" t="str">
        <f>VLOOKUP(L143,'道具表|itemBase'!$A$5:$B$1112,2,FALSE)</f>
        <v>提高英雄移动速度L3</v>
      </c>
      <c r="J143">
        <f t="shared" si="8"/>
        <v>139</v>
      </c>
      <c r="K143">
        <v>4</v>
      </c>
      <c r="L143">
        <v>105</v>
      </c>
      <c r="M143">
        <v>1</v>
      </c>
      <c r="N143">
        <v>4</v>
      </c>
      <c r="Q143">
        <v>0</v>
      </c>
      <c r="R143">
        <f>VLOOKUP(L143,'道具表|itemBase'!$A$5:$C$1112,3,FALSE)</f>
        <v>2</v>
      </c>
    </row>
    <row r="144" spans="8:18">
      <c r="H144" t="str">
        <f>VLOOKUP(L144,'道具表|itemBase'!$A$5:$B$1112,2,FALSE)</f>
        <v>提高英雄移动速度L4</v>
      </c>
      <c r="J144">
        <f t="shared" si="8"/>
        <v>140</v>
      </c>
      <c r="K144">
        <v>4</v>
      </c>
      <c r="L144">
        <v>106</v>
      </c>
      <c r="M144">
        <v>1</v>
      </c>
      <c r="N144">
        <v>1</v>
      </c>
      <c r="Q144">
        <v>100</v>
      </c>
      <c r="R144">
        <f>VLOOKUP(L144,'道具表|itemBase'!$A$5:$C$1112,3,FALSE)</f>
        <v>2</v>
      </c>
    </row>
    <row r="145" spans="8:18">
      <c r="H145" t="str">
        <f>VLOOKUP(L145,'道具表|itemBase'!$A$5:$B$1112,2,FALSE)</f>
        <v>立刻恢复HPL1</v>
      </c>
      <c r="J145">
        <f t="shared" si="8"/>
        <v>141</v>
      </c>
      <c r="K145">
        <v>4</v>
      </c>
      <c r="L145">
        <v>107</v>
      </c>
      <c r="M145">
        <v>1</v>
      </c>
      <c r="N145">
        <v>10</v>
      </c>
      <c r="Q145">
        <v>0</v>
      </c>
      <c r="R145">
        <f>VLOOKUP(L145,'道具表|itemBase'!$A$5:$C$1112,3,FALSE)</f>
        <v>2</v>
      </c>
    </row>
    <row r="146" spans="8:18">
      <c r="H146" t="str">
        <f>VLOOKUP(L146,'道具表|itemBase'!$A$5:$B$1112,2,FALSE)</f>
        <v>立刻恢复HPL2</v>
      </c>
      <c r="J146">
        <f t="shared" si="8"/>
        <v>142</v>
      </c>
      <c r="K146">
        <v>4</v>
      </c>
      <c r="L146">
        <v>108</v>
      </c>
      <c r="M146">
        <v>1</v>
      </c>
      <c r="N146">
        <v>7</v>
      </c>
      <c r="Q146">
        <v>0</v>
      </c>
      <c r="R146">
        <f>VLOOKUP(L146,'道具表|itemBase'!$A$5:$C$1112,3,FALSE)</f>
        <v>2</v>
      </c>
    </row>
    <row r="147" spans="8:18">
      <c r="H147" t="str">
        <f>VLOOKUP(L147,'道具表|itemBase'!$A$5:$B$1112,2,FALSE)</f>
        <v>立刻恢复HPL3</v>
      </c>
      <c r="J147">
        <f t="shared" si="8"/>
        <v>143</v>
      </c>
      <c r="K147">
        <v>4</v>
      </c>
      <c r="L147">
        <v>109</v>
      </c>
      <c r="M147">
        <v>1</v>
      </c>
      <c r="N147">
        <v>4</v>
      </c>
      <c r="Q147">
        <v>0</v>
      </c>
      <c r="R147">
        <f>VLOOKUP(L147,'道具表|itemBase'!$A$5:$C$1112,3,FALSE)</f>
        <v>2</v>
      </c>
    </row>
    <row r="148" spans="8:18">
      <c r="H148" t="str">
        <f>VLOOKUP(L148,'道具表|itemBase'!$A$5:$B$1112,2,FALSE)</f>
        <v>立刻恢复HPL4</v>
      </c>
      <c r="J148">
        <f t="shared" si="8"/>
        <v>144</v>
      </c>
      <c r="K148">
        <v>4</v>
      </c>
      <c r="L148">
        <v>110</v>
      </c>
      <c r="M148">
        <v>1</v>
      </c>
      <c r="N148">
        <v>1</v>
      </c>
      <c r="Q148">
        <v>100</v>
      </c>
      <c r="R148">
        <f>VLOOKUP(L148,'道具表|itemBase'!$A$5:$C$1112,3,FALSE)</f>
        <v>2</v>
      </c>
    </row>
    <row r="149" spans="8:18">
      <c r="H149" t="str">
        <f>VLOOKUP(L149,'道具表|itemBase'!$A$5:$B$1112,2,FALSE)</f>
        <v>提高暴击伤害L1</v>
      </c>
      <c r="J149">
        <f t="shared" si="8"/>
        <v>145</v>
      </c>
      <c r="K149">
        <v>4</v>
      </c>
      <c r="L149">
        <v>111</v>
      </c>
      <c r="M149">
        <v>1</v>
      </c>
      <c r="N149">
        <v>10</v>
      </c>
      <c r="Q149">
        <v>0</v>
      </c>
      <c r="R149">
        <f>VLOOKUP(L149,'道具表|itemBase'!$A$5:$C$1112,3,FALSE)</f>
        <v>2</v>
      </c>
    </row>
    <row r="150" spans="8:18">
      <c r="H150" t="str">
        <f>VLOOKUP(L150,'道具表|itemBase'!$A$5:$B$1112,2,FALSE)</f>
        <v>提高暴击伤害L2</v>
      </c>
      <c r="J150">
        <f t="shared" si="8"/>
        <v>146</v>
      </c>
      <c r="K150">
        <v>4</v>
      </c>
      <c r="L150">
        <v>112</v>
      </c>
      <c r="M150">
        <v>1</v>
      </c>
      <c r="N150">
        <v>7</v>
      </c>
      <c r="Q150">
        <v>0</v>
      </c>
      <c r="R150">
        <f>VLOOKUP(L150,'道具表|itemBase'!$A$5:$C$1112,3,FALSE)</f>
        <v>2</v>
      </c>
    </row>
    <row r="151" spans="8:18">
      <c r="H151" t="str">
        <f>VLOOKUP(L151,'道具表|itemBase'!$A$5:$B$1112,2,FALSE)</f>
        <v>提高暴击伤害L3</v>
      </c>
      <c r="J151">
        <f t="shared" si="8"/>
        <v>147</v>
      </c>
      <c r="K151">
        <v>4</v>
      </c>
      <c r="L151">
        <v>113</v>
      </c>
      <c r="M151">
        <v>1</v>
      </c>
      <c r="N151">
        <v>4</v>
      </c>
      <c r="Q151">
        <v>0</v>
      </c>
      <c r="R151">
        <f>VLOOKUP(L151,'道具表|itemBase'!$A$5:$C$1112,3,FALSE)</f>
        <v>2</v>
      </c>
    </row>
    <row r="152" spans="8:18">
      <c r="H152" t="str">
        <f>VLOOKUP(L152,'道具表|itemBase'!$A$5:$B$1112,2,FALSE)</f>
        <v>提高暴击伤害L4</v>
      </c>
      <c r="J152">
        <f t="shared" si="8"/>
        <v>148</v>
      </c>
      <c r="K152">
        <v>4</v>
      </c>
      <c r="L152">
        <v>114</v>
      </c>
      <c r="M152">
        <v>1</v>
      </c>
      <c r="N152">
        <v>1</v>
      </c>
      <c r="Q152">
        <v>100</v>
      </c>
      <c r="R152">
        <f>VLOOKUP(L152,'道具表|itemBase'!$A$5:$C$1112,3,FALSE)</f>
        <v>2</v>
      </c>
    </row>
    <row r="153" spans="8:18">
      <c r="H153" t="str">
        <f>VLOOKUP(L153,'道具表|itemBase'!$A$5:$B$1112,2,FALSE)</f>
        <v>提高暴击概率L1</v>
      </c>
      <c r="J153">
        <f t="shared" si="8"/>
        <v>149</v>
      </c>
      <c r="K153">
        <v>4</v>
      </c>
      <c r="L153">
        <v>115</v>
      </c>
      <c r="M153">
        <v>1</v>
      </c>
      <c r="N153">
        <v>10</v>
      </c>
      <c r="Q153">
        <v>0</v>
      </c>
      <c r="R153">
        <f>VLOOKUP(L153,'道具表|itemBase'!$A$5:$C$1112,3,FALSE)</f>
        <v>2</v>
      </c>
    </row>
    <row r="154" spans="8:18">
      <c r="H154" t="str">
        <f>VLOOKUP(L154,'道具表|itemBase'!$A$5:$B$1112,2,FALSE)</f>
        <v>提高暴击概率L2</v>
      </c>
      <c r="J154">
        <f t="shared" si="8"/>
        <v>150</v>
      </c>
      <c r="K154">
        <v>4</v>
      </c>
      <c r="L154">
        <v>116</v>
      </c>
      <c r="M154">
        <v>1</v>
      </c>
      <c r="N154">
        <v>7</v>
      </c>
      <c r="Q154">
        <v>0</v>
      </c>
      <c r="R154">
        <f>VLOOKUP(L154,'道具表|itemBase'!$A$5:$C$1112,3,FALSE)</f>
        <v>2</v>
      </c>
    </row>
    <row r="155" spans="8:18">
      <c r="H155" t="str">
        <f>VLOOKUP(L155,'道具表|itemBase'!$A$5:$B$1112,2,FALSE)</f>
        <v>提高暴击概率L3</v>
      </c>
      <c r="J155">
        <f t="shared" si="8"/>
        <v>151</v>
      </c>
      <c r="K155">
        <v>4</v>
      </c>
      <c r="L155">
        <v>117</v>
      </c>
      <c r="M155">
        <v>1</v>
      </c>
      <c r="N155">
        <v>4</v>
      </c>
      <c r="Q155">
        <v>0</v>
      </c>
      <c r="R155">
        <f>VLOOKUP(L155,'道具表|itemBase'!$A$5:$C$1112,3,FALSE)</f>
        <v>2</v>
      </c>
    </row>
    <row r="156" spans="8:18">
      <c r="H156" t="str">
        <f>VLOOKUP(L156,'道具表|itemBase'!$A$5:$B$1112,2,FALSE)</f>
        <v>提高暴击概率L4</v>
      </c>
      <c r="J156">
        <f t="shared" si="8"/>
        <v>152</v>
      </c>
      <c r="K156">
        <v>4</v>
      </c>
      <c r="L156">
        <v>118</v>
      </c>
      <c r="M156">
        <v>1</v>
      </c>
      <c r="N156">
        <v>1</v>
      </c>
      <c r="Q156">
        <v>100</v>
      </c>
      <c r="R156">
        <f>VLOOKUP(L156,'道具表|itemBase'!$A$5:$C$1112,3,FALSE)</f>
        <v>2</v>
      </c>
    </row>
    <row r="157" spans="8:18">
      <c r="H157" t="str">
        <f>VLOOKUP(L157,'道具表|itemBase'!$A$5:$B$1112,2,FALSE)</f>
        <v>获得护盾L1</v>
      </c>
      <c r="J157">
        <f t="shared" si="8"/>
        <v>153</v>
      </c>
      <c r="K157">
        <v>4</v>
      </c>
      <c r="L157">
        <v>119</v>
      </c>
      <c r="M157">
        <v>1</v>
      </c>
      <c r="N157">
        <v>10</v>
      </c>
      <c r="Q157">
        <v>0</v>
      </c>
      <c r="R157">
        <f>VLOOKUP(L157,'道具表|itemBase'!$A$5:$C$1112,3,FALSE)</f>
        <v>2</v>
      </c>
    </row>
    <row r="158" spans="8:18">
      <c r="H158" t="str">
        <f>VLOOKUP(L158,'道具表|itemBase'!$A$5:$B$1112,2,FALSE)</f>
        <v>获得护盾L2</v>
      </c>
      <c r="J158">
        <f t="shared" si="8"/>
        <v>154</v>
      </c>
      <c r="K158">
        <v>4</v>
      </c>
      <c r="L158">
        <v>120</v>
      </c>
      <c r="M158">
        <v>1</v>
      </c>
      <c r="N158">
        <v>7</v>
      </c>
      <c r="Q158">
        <v>0</v>
      </c>
      <c r="R158">
        <f>VLOOKUP(L158,'道具表|itemBase'!$A$5:$C$1112,3,FALSE)</f>
        <v>2</v>
      </c>
    </row>
    <row r="159" spans="8:18">
      <c r="H159" t="str">
        <f>VLOOKUP(L159,'道具表|itemBase'!$A$5:$B$1112,2,FALSE)</f>
        <v>获得护盾L3</v>
      </c>
      <c r="J159">
        <f t="shared" si="8"/>
        <v>155</v>
      </c>
      <c r="K159">
        <v>4</v>
      </c>
      <c r="L159">
        <v>121</v>
      </c>
      <c r="M159">
        <v>1</v>
      </c>
      <c r="N159">
        <v>4</v>
      </c>
      <c r="Q159">
        <v>0</v>
      </c>
      <c r="R159">
        <f>VLOOKUP(L159,'道具表|itemBase'!$A$5:$C$1112,3,FALSE)</f>
        <v>2</v>
      </c>
    </row>
    <row r="160" spans="8:18">
      <c r="H160" t="str">
        <f>VLOOKUP(L160,'道具表|itemBase'!$A$5:$B$1112,2,FALSE)</f>
        <v>获得护盾L4</v>
      </c>
      <c r="J160">
        <f t="shared" si="8"/>
        <v>156</v>
      </c>
      <c r="K160">
        <v>4</v>
      </c>
      <c r="L160">
        <v>122</v>
      </c>
      <c r="M160">
        <v>1</v>
      </c>
      <c r="N160">
        <v>1</v>
      </c>
      <c r="Q160">
        <v>100</v>
      </c>
      <c r="R160">
        <f>VLOOKUP(L160,'道具表|itemBase'!$A$5:$C$1112,3,FALSE)</f>
        <v>2</v>
      </c>
    </row>
    <row r="161" spans="8:18">
      <c r="H161" t="str">
        <f>VLOOKUP(L161,'道具表|itemBase'!$A$5:$B$1112,2,FALSE)</f>
        <v>降低怪物移动速度L1</v>
      </c>
      <c r="J161">
        <f t="shared" si="8"/>
        <v>157</v>
      </c>
      <c r="K161">
        <v>4</v>
      </c>
      <c r="L161">
        <v>123</v>
      </c>
      <c r="M161">
        <v>1</v>
      </c>
      <c r="N161">
        <v>10</v>
      </c>
      <c r="Q161">
        <v>0</v>
      </c>
      <c r="R161">
        <f>VLOOKUP(L161,'道具表|itemBase'!$A$5:$C$1112,3,FALSE)</f>
        <v>2</v>
      </c>
    </row>
    <row r="162" spans="8:18">
      <c r="H162" t="str">
        <f>VLOOKUP(L162,'道具表|itemBase'!$A$5:$B$1112,2,FALSE)</f>
        <v>降低怪物移动速度L2</v>
      </c>
      <c r="J162">
        <f t="shared" si="8"/>
        <v>158</v>
      </c>
      <c r="K162">
        <v>4</v>
      </c>
      <c r="L162">
        <v>124</v>
      </c>
      <c r="M162">
        <v>1</v>
      </c>
      <c r="N162">
        <v>7</v>
      </c>
      <c r="Q162">
        <v>0</v>
      </c>
      <c r="R162">
        <f>VLOOKUP(L162,'道具表|itemBase'!$A$5:$C$1112,3,FALSE)</f>
        <v>2</v>
      </c>
    </row>
    <row r="163" spans="8:18">
      <c r="H163" t="str">
        <f>VLOOKUP(L163,'道具表|itemBase'!$A$5:$B$1112,2,FALSE)</f>
        <v>降低怪物移动速度L3</v>
      </c>
      <c r="J163">
        <f t="shared" si="8"/>
        <v>159</v>
      </c>
      <c r="K163">
        <v>4</v>
      </c>
      <c r="L163">
        <v>125</v>
      </c>
      <c r="M163">
        <v>1</v>
      </c>
      <c r="N163">
        <v>4</v>
      </c>
      <c r="Q163">
        <v>0</v>
      </c>
      <c r="R163">
        <f>VLOOKUP(L163,'道具表|itemBase'!$A$5:$C$1112,3,FALSE)</f>
        <v>2</v>
      </c>
    </row>
    <row r="164" spans="8:18">
      <c r="H164" t="str">
        <f>VLOOKUP(L164,'道具表|itemBase'!$A$5:$B$1112,2,FALSE)</f>
        <v>降低怪物移动速度L4</v>
      </c>
      <c r="J164">
        <f t="shared" si="8"/>
        <v>160</v>
      </c>
      <c r="K164">
        <v>4</v>
      </c>
      <c r="L164">
        <v>126</v>
      </c>
      <c r="M164">
        <v>1</v>
      </c>
      <c r="N164">
        <v>1</v>
      </c>
      <c r="Q164">
        <v>100</v>
      </c>
      <c r="R164">
        <f>VLOOKUP(L164,'道具表|itemBase'!$A$5:$C$1112,3,FALSE)</f>
        <v>2</v>
      </c>
    </row>
    <row r="165" spans="8:18">
      <c r="H165" t="str">
        <f>VLOOKUP(L165,'道具表|itemBase'!$A$5:$B$1112,2,FALSE)</f>
        <v>减少受到的伤害L1</v>
      </c>
      <c r="J165">
        <f t="shared" si="8"/>
        <v>161</v>
      </c>
      <c r="K165">
        <v>4</v>
      </c>
      <c r="L165">
        <v>127</v>
      </c>
      <c r="M165">
        <v>1</v>
      </c>
      <c r="N165">
        <v>10</v>
      </c>
      <c r="Q165">
        <v>0</v>
      </c>
      <c r="R165">
        <f>VLOOKUP(L165,'道具表|itemBase'!$A$5:$C$1112,3,FALSE)</f>
        <v>2</v>
      </c>
    </row>
    <row r="166" spans="8:18">
      <c r="H166" t="str">
        <f>VLOOKUP(L166,'道具表|itemBase'!$A$5:$B$1112,2,FALSE)</f>
        <v>减少受到的伤害L2</v>
      </c>
      <c r="J166">
        <f t="shared" si="8"/>
        <v>162</v>
      </c>
      <c r="K166">
        <v>4</v>
      </c>
      <c r="L166">
        <v>128</v>
      </c>
      <c r="M166">
        <v>1</v>
      </c>
      <c r="N166">
        <v>7</v>
      </c>
      <c r="Q166">
        <v>0</v>
      </c>
      <c r="R166">
        <f>VLOOKUP(L166,'道具表|itemBase'!$A$5:$C$1112,3,FALSE)</f>
        <v>2</v>
      </c>
    </row>
    <row r="167" spans="8:18">
      <c r="H167" t="str">
        <f>VLOOKUP(L167,'道具表|itemBase'!$A$5:$B$1112,2,FALSE)</f>
        <v>减少受到的伤害L3</v>
      </c>
      <c r="J167">
        <f t="shared" si="8"/>
        <v>163</v>
      </c>
      <c r="K167">
        <v>4</v>
      </c>
      <c r="L167">
        <v>129</v>
      </c>
      <c r="M167">
        <v>1</v>
      </c>
      <c r="N167">
        <v>4</v>
      </c>
      <c r="Q167">
        <v>0</v>
      </c>
      <c r="R167">
        <f>VLOOKUP(L167,'道具表|itemBase'!$A$5:$C$1112,3,FALSE)</f>
        <v>2</v>
      </c>
    </row>
    <row r="168" spans="8:18">
      <c r="H168" t="str">
        <f>VLOOKUP(L168,'道具表|itemBase'!$A$5:$B$1112,2,FALSE)</f>
        <v>减少受到的伤害L4</v>
      </c>
      <c r="J168">
        <f t="shared" si="8"/>
        <v>164</v>
      </c>
      <c r="K168">
        <v>4</v>
      </c>
      <c r="L168">
        <v>130</v>
      </c>
      <c r="M168">
        <v>1</v>
      </c>
      <c r="N168">
        <v>1</v>
      </c>
      <c r="Q168">
        <v>100</v>
      </c>
      <c r="R168">
        <f>VLOOKUP(L168,'道具表|itemBase'!$A$5:$C$1112,3,FALSE)</f>
        <v>2</v>
      </c>
    </row>
    <row r="169" spans="8:18">
      <c r="H169" t="str">
        <f>VLOOKUP(L169,'道具表|itemBase'!$A$5:$B$1112,2,FALSE)</f>
        <v>攻击提升L1</v>
      </c>
      <c r="J169">
        <f t="shared" si="8"/>
        <v>165</v>
      </c>
      <c r="K169">
        <v>5</v>
      </c>
      <c r="L169">
        <v>83</v>
      </c>
      <c r="M169">
        <v>1</v>
      </c>
      <c r="N169">
        <v>0</v>
      </c>
      <c r="Q169">
        <v>0</v>
      </c>
      <c r="R169">
        <f>VLOOKUP(L169,'道具表|itemBase'!$A$5:$C$1112,3,FALSE)</f>
        <v>2</v>
      </c>
    </row>
    <row r="170" spans="8:18">
      <c r="H170" t="str">
        <f>VLOOKUP(L170,'道具表|itemBase'!$A$5:$B$1112,2,FALSE)</f>
        <v>攻击提升L2</v>
      </c>
      <c r="J170">
        <f t="shared" si="8"/>
        <v>166</v>
      </c>
      <c r="K170">
        <v>5</v>
      </c>
      <c r="L170">
        <v>84</v>
      </c>
      <c r="M170">
        <v>1</v>
      </c>
      <c r="N170">
        <v>0</v>
      </c>
      <c r="Q170">
        <v>0</v>
      </c>
      <c r="R170">
        <f>VLOOKUP(L170,'道具表|itemBase'!$A$5:$C$1112,3,FALSE)</f>
        <v>2</v>
      </c>
    </row>
    <row r="171" spans="8:18">
      <c r="H171" t="str">
        <f>VLOOKUP(L171,'道具表|itemBase'!$A$5:$B$1112,2,FALSE)</f>
        <v>攻击提升L3</v>
      </c>
      <c r="J171">
        <f t="shared" si="8"/>
        <v>167</v>
      </c>
      <c r="K171">
        <v>5</v>
      </c>
      <c r="L171">
        <v>85</v>
      </c>
      <c r="M171">
        <v>1</v>
      </c>
      <c r="N171">
        <v>1</v>
      </c>
      <c r="Q171">
        <v>0</v>
      </c>
      <c r="R171">
        <f>VLOOKUP(L171,'道具表|itemBase'!$A$5:$C$1112,3,FALSE)</f>
        <v>2</v>
      </c>
    </row>
    <row r="172" spans="8:18">
      <c r="H172" t="str">
        <f>VLOOKUP(L172,'道具表|itemBase'!$A$5:$B$1112,2,FALSE)</f>
        <v>攻击提升L4</v>
      </c>
      <c r="J172">
        <f t="shared" si="8"/>
        <v>168</v>
      </c>
      <c r="K172">
        <v>5</v>
      </c>
      <c r="L172">
        <v>86</v>
      </c>
      <c r="M172">
        <v>1</v>
      </c>
      <c r="N172">
        <v>1</v>
      </c>
      <c r="Q172">
        <v>100</v>
      </c>
      <c r="R172">
        <f>VLOOKUP(L172,'道具表|itemBase'!$A$5:$C$1112,3,FALSE)</f>
        <v>2</v>
      </c>
    </row>
    <row r="173" spans="8:18">
      <c r="H173" t="str">
        <f>VLOOKUP(L173,'道具表|itemBase'!$A$5:$B$1112,2,FALSE)</f>
        <v>HP上限提升L1</v>
      </c>
      <c r="J173">
        <f t="shared" si="8"/>
        <v>169</v>
      </c>
      <c r="K173">
        <v>5</v>
      </c>
      <c r="L173">
        <v>87</v>
      </c>
      <c r="M173">
        <v>1</v>
      </c>
      <c r="N173">
        <v>0</v>
      </c>
      <c r="Q173">
        <v>0</v>
      </c>
      <c r="R173">
        <f>VLOOKUP(L173,'道具表|itemBase'!$A$5:$C$1112,3,FALSE)</f>
        <v>2</v>
      </c>
    </row>
    <row r="174" spans="8:18">
      <c r="H174" t="str">
        <f>VLOOKUP(L174,'道具表|itemBase'!$A$5:$B$1112,2,FALSE)</f>
        <v>HP上限提升L2</v>
      </c>
      <c r="J174">
        <f t="shared" si="8"/>
        <v>170</v>
      </c>
      <c r="K174">
        <v>5</v>
      </c>
      <c r="L174">
        <v>88</v>
      </c>
      <c r="M174">
        <v>1</v>
      </c>
      <c r="N174">
        <v>0</v>
      </c>
      <c r="Q174">
        <v>0</v>
      </c>
      <c r="R174">
        <f>VLOOKUP(L174,'道具表|itemBase'!$A$5:$C$1112,3,FALSE)</f>
        <v>2</v>
      </c>
    </row>
    <row r="175" spans="8:18">
      <c r="H175" t="str">
        <f>VLOOKUP(L175,'道具表|itemBase'!$A$5:$B$1112,2,FALSE)</f>
        <v>HP上限提升L3</v>
      </c>
      <c r="J175">
        <f t="shared" si="8"/>
        <v>171</v>
      </c>
      <c r="K175">
        <v>5</v>
      </c>
      <c r="L175">
        <v>89</v>
      </c>
      <c r="M175">
        <v>1</v>
      </c>
      <c r="N175">
        <v>1</v>
      </c>
      <c r="Q175">
        <v>0</v>
      </c>
      <c r="R175">
        <f>VLOOKUP(L175,'道具表|itemBase'!$A$5:$C$1112,3,FALSE)</f>
        <v>2</v>
      </c>
    </row>
    <row r="176" spans="8:18">
      <c r="H176" t="str">
        <f>VLOOKUP(L176,'道具表|itemBase'!$A$5:$B$1112,2,FALSE)</f>
        <v>HP上限提升L4</v>
      </c>
      <c r="J176">
        <f t="shared" si="8"/>
        <v>172</v>
      </c>
      <c r="K176">
        <v>5</v>
      </c>
      <c r="L176">
        <v>90</v>
      </c>
      <c r="M176">
        <v>1</v>
      </c>
      <c r="N176">
        <v>1</v>
      </c>
      <c r="Q176">
        <v>100</v>
      </c>
      <c r="R176">
        <f>VLOOKUP(L176,'道具表|itemBase'!$A$5:$C$1112,3,FALSE)</f>
        <v>2</v>
      </c>
    </row>
    <row r="177" spans="8:18">
      <c r="H177" t="str">
        <f>VLOOKUP(L177,'道具表|itemBase'!$A$5:$B$1112,2,FALSE)</f>
        <v>HP随时间恢复L1</v>
      </c>
      <c r="J177">
        <f t="shared" si="8"/>
        <v>173</v>
      </c>
      <c r="K177">
        <v>5</v>
      </c>
      <c r="L177">
        <v>91</v>
      </c>
      <c r="M177">
        <v>1</v>
      </c>
      <c r="N177">
        <v>0</v>
      </c>
      <c r="Q177">
        <v>0</v>
      </c>
      <c r="R177">
        <f>VLOOKUP(L177,'道具表|itemBase'!$A$5:$C$1112,3,FALSE)</f>
        <v>2</v>
      </c>
    </row>
    <row r="178" spans="8:18">
      <c r="H178" t="str">
        <f>VLOOKUP(L178,'道具表|itemBase'!$A$5:$B$1112,2,FALSE)</f>
        <v>HP随时间恢复L2</v>
      </c>
      <c r="J178">
        <f t="shared" si="8"/>
        <v>174</v>
      </c>
      <c r="K178">
        <v>5</v>
      </c>
      <c r="L178">
        <v>92</v>
      </c>
      <c r="M178">
        <v>1</v>
      </c>
      <c r="N178">
        <v>0</v>
      </c>
      <c r="Q178">
        <v>0</v>
      </c>
      <c r="R178">
        <f>VLOOKUP(L178,'道具表|itemBase'!$A$5:$C$1112,3,FALSE)</f>
        <v>2</v>
      </c>
    </row>
    <row r="179" spans="8:18">
      <c r="H179" t="str">
        <f>VLOOKUP(L179,'道具表|itemBase'!$A$5:$B$1112,2,FALSE)</f>
        <v>HP随时间恢复L3</v>
      </c>
      <c r="J179">
        <f t="shared" si="8"/>
        <v>175</v>
      </c>
      <c r="K179">
        <v>5</v>
      </c>
      <c r="L179">
        <v>93</v>
      </c>
      <c r="M179">
        <v>1</v>
      </c>
      <c r="N179">
        <v>1</v>
      </c>
      <c r="Q179">
        <v>0</v>
      </c>
      <c r="R179">
        <f>VLOOKUP(L179,'道具表|itemBase'!$A$5:$C$1112,3,FALSE)</f>
        <v>2</v>
      </c>
    </row>
    <row r="180" spans="8:18">
      <c r="H180" t="str">
        <f>VLOOKUP(L180,'道具表|itemBase'!$A$5:$B$1112,2,FALSE)</f>
        <v>HP随时间恢复L4</v>
      </c>
      <c r="J180">
        <f t="shared" si="8"/>
        <v>176</v>
      </c>
      <c r="K180">
        <v>5</v>
      </c>
      <c r="L180">
        <v>94</v>
      </c>
      <c r="M180">
        <v>1</v>
      </c>
      <c r="N180">
        <v>1</v>
      </c>
      <c r="Q180">
        <v>100</v>
      </c>
      <c r="R180">
        <f>VLOOKUP(L180,'道具表|itemBase'!$A$5:$C$1112,3,FALSE)</f>
        <v>2</v>
      </c>
    </row>
    <row r="181" spans="8:18">
      <c r="H181" t="str">
        <f>VLOOKUP(L181,'道具表|itemBase'!$A$5:$B$1112,2,FALSE)</f>
        <v>获得铜钱L1</v>
      </c>
      <c r="J181">
        <f t="shared" si="8"/>
        <v>177</v>
      </c>
      <c r="K181">
        <v>5</v>
      </c>
      <c r="L181">
        <v>95</v>
      </c>
      <c r="M181">
        <v>1</v>
      </c>
      <c r="N181">
        <v>0</v>
      </c>
      <c r="Q181">
        <v>0</v>
      </c>
      <c r="R181">
        <f>VLOOKUP(L181,'道具表|itemBase'!$A$5:$C$1112,3,FALSE)</f>
        <v>2</v>
      </c>
    </row>
    <row r="182" spans="8:18">
      <c r="H182" t="str">
        <f>VLOOKUP(L182,'道具表|itemBase'!$A$5:$B$1112,2,FALSE)</f>
        <v>获得铜钱L2</v>
      </c>
      <c r="J182">
        <f t="shared" si="8"/>
        <v>178</v>
      </c>
      <c r="K182">
        <v>5</v>
      </c>
      <c r="L182">
        <v>96</v>
      </c>
      <c r="M182">
        <v>1</v>
      </c>
      <c r="N182">
        <v>0</v>
      </c>
      <c r="Q182">
        <v>0</v>
      </c>
      <c r="R182">
        <f>VLOOKUP(L182,'道具表|itemBase'!$A$5:$C$1112,3,FALSE)</f>
        <v>2</v>
      </c>
    </row>
    <row r="183" spans="8:18">
      <c r="H183" t="str">
        <f>VLOOKUP(L183,'道具表|itemBase'!$A$5:$B$1112,2,FALSE)</f>
        <v>获得铜钱L3</v>
      </c>
      <c r="J183">
        <f t="shared" si="8"/>
        <v>179</v>
      </c>
      <c r="K183">
        <v>5</v>
      </c>
      <c r="L183">
        <v>97</v>
      </c>
      <c r="M183">
        <v>1</v>
      </c>
      <c r="N183">
        <v>1</v>
      </c>
      <c r="Q183">
        <v>0</v>
      </c>
      <c r="R183">
        <f>VLOOKUP(L183,'道具表|itemBase'!$A$5:$C$1112,3,FALSE)</f>
        <v>2</v>
      </c>
    </row>
    <row r="184" spans="8:18">
      <c r="H184" t="str">
        <f>VLOOKUP(L184,'道具表|itemBase'!$A$5:$B$1112,2,FALSE)</f>
        <v>获得铜钱L4</v>
      </c>
      <c r="J184">
        <f t="shared" si="8"/>
        <v>180</v>
      </c>
      <c r="K184">
        <v>5</v>
      </c>
      <c r="L184">
        <v>98</v>
      </c>
      <c r="M184">
        <v>1</v>
      </c>
      <c r="N184">
        <v>1</v>
      </c>
      <c r="Q184">
        <v>100</v>
      </c>
      <c r="R184">
        <f>VLOOKUP(L184,'道具表|itemBase'!$A$5:$C$1112,3,FALSE)</f>
        <v>2</v>
      </c>
    </row>
    <row r="185" spans="8:18">
      <c r="H185" t="str">
        <f>VLOOKUP(L185,'道具表|itemBase'!$A$5:$B$1112,2,FALSE)</f>
        <v>概率免疫伤害L1</v>
      </c>
      <c r="J185">
        <f t="shared" si="8"/>
        <v>181</v>
      </c>
      <c r="K185">
        <v>5</v>
      </c>
      <c r="L185">
        <v>99</v>
      </c>
      <c r="M185">
        <v>1</v>
      </c>
      <c r="N185">
        <v>0</v>
      </c>
      <c r="Q185">
        <v>0</v>
      </c>
      <c r="R185">
        <f>VLOOKUP(L185,'道具表|itemBase'!$A$5:$C$1112,3,FALSE)</f>
        <v>2</v>
      </c>
    </row>
    <row r="186" spans="8:18">
      <c r="H186" t="str">
        <f>VLOOKUP(L186,'道具表|itemBase'!$A$5:$B$1112,2,FALSE)</f>
        <v>概率免疫伤害L2</v>
      </c>
      <c r="J186">
        <f t="shared" si="8"/>
        <v>182</v>
      </c>
      <c r="K186">
        <v>5</v>
      </c>
      <c r="L186">
        <v>100</v>
      </c>
      <c r="M186">
        <v>1</v>
      </c>
      <c r="N186">
        <v>0</v>
      </c>
      <c r="Q186">
        <v>0</v>
      </c>
      <c r="R186">
        <f>VLOOKUP(L186,'道具表|itemBase'!$A$5:$C$1112,3,FALSE)</f>
        <v>2</v>
      </c>
    </row>
    <row r="187" spans="8:18">
      <c r="H187" t="str">
        <f>VLOOKUP(L187,'道具表|itemBase'!$A$5:$B$1112,2,FALSE)</f>
        <v>概率免疫伤害L3</v>
      </c>
      <c r="J187">
        <f t="shared" si="8"/>
        <v>183</v>
      </c>
      <c r="K187">
        <v>5</v>
      </c>
      <c r="L187">
        <v>101</v>
      </c>
      <c r="M187">
        <v>1</v>
      </c>
      <c r="N187">
        <v>1</v>
      </c>
      <c r="Q187">
        <v>0</v>
      </c>
      <c r="R187">
        <f>VLOOKUP(L187,'道具表|itemBase'!$A$5:$C$1112,3,FALSE)</f>
        <v>2</v>
      </c>
    </row>
    <row r="188" spans="8:18">
      <c r="H188" t="str">
        <f>VLOOKUP(L188,'道具表|itemBase'!$A$5:$B$1112,2,FALSE)</f>
        <v>概率免疫伤害L4</v>
      </c>
      <c r="J188">
        <f t="shared" si="8"/>
        <v>184</v>
      </c>
      <c r="K188">
        <v>5</v>
      </c>
      <c r="L188">
        <v>102</v>
      </c>
      <c r="M188">
        <v>1</v>
      </c>
      <c r="N188">
        <v>1</v>
      </c>
      <c r="Q188">
        <v>100</v>
      </c>
      <c r="R188">
        <f>VLOOKUP(L188,'道具表|itemBase'!$A$5:$C$1112,3,FALSE)</f>
        <v>2</v>
      </c>
    </row>
    <row r="189" spans="8:18">
      <c r="H189" t="str">
        <f>VLOOKUP(L189,'道具表|itemBase'!$A$5:$B$1112,2,FALSE)</f>
        <v>提高英雄移动速度L1</v>
      </c>
      <c r="J189">
        <f t="shared" si="8"/>
        <v>185</v>
      </c>
      <c r="K189">
        <v>5</v>
      </c>
      <c r="L189">
        <v>103</v>
      </c>
      <c r="M189">
        <v>1</v>
      </c>
      <c r="N189">
        <v>0</v>
      </c>
      <c r="Q189">
        <v>0</v>
      </c>
      <c r="R189">
        <f>VLOOKUP(L189,'道具表|itemBase'!$A$5:$C$1112,3,FALSE)</f>
        <v>2</v>
      </c>
    </row>
    <row r="190" spans="8:18">
      <c r="H190" t="str">
        <f>VLOOKUP(L190,'道具表|itemBase'!$A$5:$B$1112,2,FALSE)</f>
        <v>提高英雄移动速度L2</v>
      </c>
      <c r="J190">
        <f t="shared" si="8"/>
        <v>186</v>
      </c>
      <c r="K190">
        <v>5</v>
      </c>
      <c r="L190">
        <v>104</v>
      </c>
      <c r="M190">
        <v>1</v>
      </c>
      <c r="N190">
        <v>0</v>
      </c>
      <c r="Q190">
        <v>0</v>
      </c>
      <c r="R190">
        <f>VLOOKUP(L190,'道具表|itemBase'!$A$5:$C$1112,3,FALSE)</f>
        <v>2</v>
      </c>
    </row>
    <row r="191" spans="8:18">
      <c r="H191" t="str">
        <f>VLOOKUP(L191,'道具表|itemBase'!$A$5:$B$1112,2,FALSE)</f>
        <v>提高英雄移动速度L3</v>
      </c>
      <c r="J191">
        <f t="shared" si="8"/>
        <v>187</v>
      </c>
      <c r="K191">
        <v>5</v>
      </c>
      <c r="L191">
        <v>105</v>
      </c>
      <c r="M191">
        <v>1</v>
      </c>
      <c r="N191">
        <v>1</v>
      </c>
      <c r="Q191">
        <v>0</v>
      </c>
      <c r="R191">
        <f>VLOOKUP(L191,'道具表|itemBase'!$A$5:$C$1112,3,FALSE)</f>
        <v>2</v>
      </c>
    </row>
    <row r="192" spans="8:18">
      <c r="H192" t="str">
        <f>VLOOKUP(L192,'道具表|itemBase'!$A$5:$B$1112,2,FALSE)</f>
        <v>提高英雄移动速度L4</v>
      </c>
      <c r="J192">
        <f t="shared" si="8"/>
        <v>188</v>
      </c>
      <c r="K192">
        <v>5</v>
      </c>
      <c r="L192">
        <v>106</v>
      </c>
      <c r="M192">
        <v>1</v>
      </c>
      <c r="N192">
        <v>1</v>
      </c>
      <c r="Q192">
        <v>100</v>
      </c>
      <c r="R192">
        <f>VLOOKUP(L192,'道具表|itemBase'!$A$5:$C$1112,3,FALSE)</f>
        <v>2</v>
      </c>
    </row>
    <row r="193" spans="8:18">
      <c r="H193" t="str">
        <f>VLOOKUP(L193,'道具表|itemBase'!$A$5:$B$1112,2,FALSE)</f>
        <v>立刻恢复HPL1</v>
      </c>
      <c r="J193">
        <f t="shared" si="8"/>
        <v>189</v>
      </c>
      <c r="K193">
        <v>5</v>
      </c>
      <c r="L193">
        <v>107</v>
      </c>
      <c r="M193">
        <v>1</v>
      </c>
      <c r="N193">
        <v>0</v>
      </c>
      <c r="Q193">
        <v>0</v>
      </c>
      <c r="R193">
        <f>VLOOKUP(L193,'道具表|itemBase'!$A$5:$C$1112,3,FALSE)</f>
        <v>2</v>
      </c>
    </row>
    <row r="194" spans="8:18">
      <c r="H194" t="str">
        <f>VLOOKUP(L194,'道具表|itemBase'!$A$5:$B$1112,2,FALSE)</f>
        <v>立刻恢复HPL2</v>
      </c>
      <c r="J194">
        <f t="shared" si="8"/>
        <v>190</v>
      </c>
      <c r="K194">
        <v>5</v>
      </c>
      <c r="L194">
        <v>108</v>
      </c>
      <c r="M194">
        <v>1</v>
      </c>
      <c r="N194">
        <v>0</v>
      </c>
      <c r="Q194">
        <v>0</v>
      </c>
      <c r="R194">
        <f>VLOOKUP(L194,'道具表|itemBase'!$A$5:$C$1112,3,FALSE)</f>
        <v>2</v>
      </c>
    </row>
    <row r="195" spans="8:18">
      <c r="H195" t="str">
        <f>VLOOKUP(L195,'道具表|itemBase'!$A$5:$B$1112,2,FALSE)</f>
        <v>立刻恢复HPL3</v>
      </c>
      <c r="J195">
        <f t="shared" si="8"/>
        <v>191</v>
      </c>
      <c r="K195">
        <v>5</v>
      </c>
      <c r="L195">
        <v>109</v>
      </c>
      <c r="M195">
        <v>1</v>
      </c>
      <c r="N195">
        <v>1</v>
      </c>
      <c r="Q195">
        <v>0</v>
      </c>
      <c r="R195">
        <f>VLOOKUP(L195,'道具表|itemBase'!$A$5:$C$1112,3,FALSE)</f>
        <v>2</v>
      </c>
    </row>
    <row r="196" spans="8:18">
      <c r="H196" t="str">
        <f>VLOOKUP(L196,'道具表|itemBase'!$A$5:$B$1112,2,FALSE)</f>
        <v>立刻恢复HPL4</v>
      </c>
      <c r="J196">
        <f t="shared" si="8"/>
        <v>192</v>
      </c>
      <c r="K196">
        <v>5</v>
      </c>
      <c r="L196">
        <v>110</v>
      </c>
      <c r="M196">
        <v>1</v>
      </c>
      <c r="N196">
        <v>1</v>
      </c>
      <c r="Q196">
        <v>100</v>
      </c>
      <c r="R196">
        <f>VLOOKUP(L196,'道具表|itemBase'!$A$5:$C$1112,3,FALSE)</f>
        <v>2</v>
      </c>
    </row>
    <row r="197" spans="8:18">
      <c r="H197" t="str">
        <f>VLOOKUP(L197,'道具表|itemBase'!$A$5:$B$1112,2,FALSE)</f>
        <v>提高暴击伤害L1</v>
      </c>
      <c r="J197">
        <f t="shared" si="8"/>
        <v>193</v>
      </c>
      <c r="K197">
        <v>5</v>
      </c>
      <c r="L197">
        <v>111</v>
      </c>
      <c r="M197">
        <v>1</v>
      </c>
      <c r="N197">
        <v>0</v>
      </c>
      <c r="Q197">
        <v>0</v>
      </c>
      <c r="R197">
        <f>VLOOKUP(L197,'道具表|itemBase'!$A$5:$C$1112,3,FALSE)</f>
        <v>2</v>
      </c>
    </row>
    <row r="198" spans="8:18">
      <c r="H198" t="str">
        <f>VLOOKUP(L198,'道具表|itemBase'!$A$5:$B$1112,2,FALSE)</f>
        <v>提高暴击伤害L2</v>
      </c>
      <c r="J198">
        <f t="shared" ref="J198:J261" si="9">J197+1</f>
        <v>194</v>
      </c>
      <c r="K198">
        <v>5</v>
      </c>
      <c r="L198">
        <v>112</v>
      </c>
      <c r="M198">
        <v>1</v>
      </c>
      <c r="N198">
        <v>0</v>
      </c>
      <c r="Q198">
        <v>0</v>
      </c>
      <c r="R198">
        <f>VLOOKUP(L198,'道具表|itemBase'!$A$5:$C$1112,3,FALSE)</f>
        <v>2</v>
      </c>
    </row>
    <row r="199" spans="8:18">
      <c r="H199" t="str">
        <f>VLOOKUP(L199,'道具表|itemBase'!$A$5:$B$1112,2,FALSE)</f>
        <v>提高暴击伤害L3</v>
      </c>
      <c r="J199">
        <f t="shared" si="9"/>
        <v>195</v>
      </c>
      <c r="K199">
        <v>5</v>
      </c>
      <c r="L199">
        <v>113</v>
      </c>
      <c r="M199">
        <v>1</v>
      </c>
      <c r="N199">
        <v>1</v>
      </c>
      <c r="Q199">
        <v>0</v>
      </c>
      <c r="R199">
        <f>VLOOKUP(L199,'道具表|itemBase'!$A$5:$C$1112,3,FALSE)</f>
        <v>2</v>
      </c>
    </row>
    <row r="200" spans="8:18">
      <c r="H200" t="str">
        <f>VLOOKUP(L200,'道具表|itemBase'!$A$5:$B$1112,2,FALSE)</f>
        <v>提高暴击伤害L4</v>
      </c>
      <c r="J200">
        <f t="shared" si="9"/>
        <v>196</v>
      </c>
      <c r="K200">
        <v>5</v>
      </c>
      <c r="L200">
        <v>114</v>
      </c>
      <c r="M200">
        <v>1</v>
      </c>
      <c r="N200">
        <v>1</v>
      </c>
      <c r="Q200">
        <v>100</v>
      </c>
      <c r="R200">
        <f>VLOOKUP(L200,'道具表|itemBase'!$A$5:$C$1112,3,FALSE)</f>
        <v>2</v>
      </c>
    </row>
    <row r="201" spans="8:18">
      <c r="H201" t="str">
        <f>VLOOKUP(L201,'道具表|itemBase'!$A$5:$B$1112,2,FALSE)</f>
        <v>提高暴击概率L1</v>
      </c>
      <c r="J201">
        <f t="shared" si="9"/>
        <v>197</v>
      </c>
      <c r="K201">
        <v>5</v>
      </c>
      <c r="L201">
        <v>115</v>
      </c>
      <c r="M201">
        <v>1</v>
      </c>
      <c r="N201">
        <v>0</v>
      </c>
      <c r="Q201">
        <v>0</v>
      </c>
      <c r="R201">
        <f>VLOOKUP(L201,'道具表|itemBase'!$A$5:$C$1112,3,FALSE)</f>
        <v>2</v>
      </c>
    </row>
    <row r="202" spans="8:18">
      <c r="H202" t="str">
        <f>VLOOKUP(L202,'道具表|itemBase'!$A$5:$B$1112,2,FALSE)</f>
        <v>提高暴击概率L2</v>
      </c>
      <c r="J202">
        <f t="shared" si="9"/>
        <v>198</v>
      </c>
      <c r="K202">
        <v>5</v>
      </c>
      <c r="L202">
        <v>116</v>
      </c>
      <c r="M202">
        <v>1</v>
      </c>
      <c r="N202">
        <v>0</v>
      </c>
      <c r="Q202">
        <v>0</v>
      </c>
      <c r="R202">
        <f>VLOOKUP(L202,'道具表|itemBase'!$A$5:$C$1112,3,FALSE)</f>
        <v>2</v>
      </c>
    </row>
    <row r="203" spans="8:18">
      <c r="H203" t="str">
        <f>VLOOKUP(L203,'道具表|itemBase'!$A$5:$B$1112,2,FALSE)</f>
        <v>提高暴击概率L3</v>
      </c>
      <c r="J203">
        <f t="shared" si="9"/>
        <v>199</v>
      </c>
      <c r="K203">
        <v>5</v>
      </c>
      <c r="L203">
        <v>117</v>
      </c>
      <c r="M203">
        <v>1</v>
      </c>
      <c r="N203">
        <v>1</v>
      </c>
      <c r="Q203">
        <v>0</v>
      </c>
      <c r="R203">
        <f>VLOOKUP(L203,'道具表|itemBase'!$A$5:$C$1112,3,FALSE)</f>
        <v>2</v>
      </c>
    </row>
    <row r="204" spans="8:18">
      <c r="H204" t="str">
        <f>VLOOKUP(L204,'道具表|itemBase'!$A$5:$B$1112,2,FALSE)</f>
        <v>提高暴击概率L4</v>
      </c>
      <c r="J204">
        <f t="shared" si="9"/>
        <v>200</v>
      </c>
      <c r="K204">
        <v>5</v>
      </c>
      <c r="L204">
        <v>118</v>
      </c>
      <c r="M204">
        <v>1</v>
      </c>
      <c r="N204">
        <v>1</v>
      </c>
      <c r="Q204">
        <v>100</v>
      </c>
      <c r="R204">
        <f>VLOOKUP(L204,'道具表|itemBase'!$A$5:$C$1112,3,FALSE)</f>
        <v>2</v>
      </c>
    </row>
    <row r="205" spans="8:18">
      <c r="H205" t="str">
        <f>VLOOKUP(L205,'道具表|itemBase'!$A$5:$B$1112,2,FALSE)</f>
        <v>获得护盾L1</v>
      </c>
      <c r="J205">
        <f t="shared" si="9"/>
        <v>201</v>
      </c>
      <c r="K205">
        <v>5</v>
      </c>
      <c r="L205">
        <v>119</v>
      </c>
      <c r="M205">
        <v>1</v>
      </c>
      <c r="N205">
        <v>0</v>
      </c>
      <c r="Q205">
        <v>0</v>
      </c>
      <c r="R205">
        <f>VLOOKUP(L205,'道具表|itemBase'!$A$5:$C$1112,3,FALSE)</f>
        <v>2</v>
      </c>
    </row>
    <row r="206" spans="8:18">
      <c r="H206" t="str">
        <f>VLOOKUP(L206,'道具表|itemBase'!$A$5:$B$1112,2,FALSE)</f>
        <v>获得护盾L2</v>
      </c>
      <c r="J206">
        <f t="shared" si="9"/>
        <v>202</v>
      </c>
      <c r="K206">
        <v>5</v>
      </c>
      <c r="L206">
        <v>120</v>
      </c>
      <c r="M206">
        <v>1</v>
      </c>
      <c r="N206">
        <v>0</v>
      </c>
      <c r="Q206">
        <v>0</v>
      </c>
      <c r="R206">
        <f>VLOOKUP(L206,'道具表|itemBase'!$A$5:$C$1112,3,FALSE)</f>
        <v>2</v>
      </c>
    </row>
    <row r="207" spans="8:18">
      <c r="H207" t="str">
        <f>VLOOKUP(L207,'道具表|itemBase'!$A$5:$B$1112,2,FALSE)</f>
        <v>获得护盾L3</v>
      </c>
      <c r="J207">
        <f t="shared" si="9"/>
        <v>203</v>
      </c>
      <c r="K207">
        <v>5</v>
      </c>
      <c r="L207">
        <v>121</v>
      </c>
      <c r="M207">
        <v>1</v>
      </c>
      <c r="N207">
        <v>1</v>
      </c>
      <c r="Q207">
        <v>0</v>
      </c>
      <c r="R207">
        <f>VLOOKUP(L207,'道具表|itemBase'!$A$5:$C$1112,3,FALSE)</f>
        <v>2</v>
      </c>
    </row>
    <row r="208" spans="8:18">
      <c r="H208" t="str">
        <f>VLOOKUP(L208,'道具表|itemBase'!$A$5:$B$1112,2,FALSE)</f>
        <v>获得护盾L4</v>
      </c>
      <c r="J208">
        <f t="shared" si="9"/>
        <v>204</v>
      </c>
      <c r="K208">
        <v>5</v>
      </c>
      <c r="L208">
        <v>122</v>
      </c>
      <c r="M208">
        <v>1</v>
      </c>
      <c r="N208">
        <v>1</v>
      </c>
      <c r="Q208">
        <v>100</v>
      </c>
      <c r="R208">
        <f>VLOOKUP(L208,'道具表|itemBase'!$A$5:$C$1112,3,FALSE)</f>
        <v>2</v>
      </c>
    </row>
    <row r="209" spans="8:18">
      <c r="H209" t="str">
        <f>VLOOKUP(L209,'道具表|itemBase'!$A$5:$B$1112,2,FALSE)</f>
        <v>降低怪物移动速度L1</v>
      </c>
      <c r="J209">
        <f t="shared" si="9"/>
        <v>205</v>
      </c>
      <c r="K209">
        <v>5</v>
      </c>
      <c r="L209">
        <v>123</v>
      </c>
      <c r="M209">
        <v>1</v>
      </c>
      <c r="N209">
        <v>0</v>
      </c>
      <c r="Q209">
        <v>0</v>
      </c>
      <c r="R209">
        <f>VLOOKUP(L209,'道具表|itemBase'!$A$5:$C$1112,3,FALSE)</f>
        <v>2</v>
      </c>
    </row>
    <row r="210" spans="8:18">
      <c r="H210" t="str">
        <f>VLOOKUP(L210,'道具表|itemBase'!$A$5:$B$1112,2,FALSE)</f>
        <v>降低怪物移动速度L2</v>
      </c>
      <c r="J210">
        <f t="shared" si="9"/>
        <v>206</v>
      </c>
      <c r="K210">
        <v>5</v>
      </c>
      <c r="L210">
        <v>124</v>
      </c>
      <c r="M210">
        <v>1</v>
      </c>
      <c r="N210">
        <v>0</v>
      </c>
      <c r="Q210">
        <v>0</v>
      </c>
      <c r="R210">
        <f>VLOOKUP(L210,'道具表|itemBase'!$A$5:$C$1112,3,FALSE)</f>
        <v>2</v>
      </c>
    </row>
    <row r="211" spans="8:18">
      <c r="H211" t="str">
        <f>VLOOKUP(L211,'道具表|itemBase'!$A$5:$B$1112,2,FALSE)</f>
        <v>降低怪物移动速度L3</v>
      </c>
      <c r="J211">
        <f t="shared" si="9"/>
        <v>207</v>
      </c>
      <c r="K211">
        <v>5</v>
      </c>
      <c r="L211">
        <v>125</v>
      </c>
      <c r="M211">
        <v>1</v>
      </c>
      <c r="N211">
        <v>1</v>
      </c>
      <c r="Q211">
        <v>0</v>
      </c>
      <c r="R211">
        <f>VLOOKUP(L211,'道具表|itemBase'!$A$5:$C$1112,3,FALSE)</f>
        <v>2</v>
      </c>
    </row>
    <row r="212" spans="8:18">
      <c r="H212" t="str">
        <f>VLOOKUP(L212,'道具表|itemBase'!$A$5:$B$1112,2,FALSE)</f>
        <v>降低怪物移动速度L4</v>
      </c>
      <c r="J212">
        <f t="shared" si="9"/>
        <v>208</v>
      </c>
      <c r="K212">
        <v>5</v>
      </c>
      <c r="L212">
        <v>126</v>
      </c>
      <c r="M212">
        <v>1</v>
      </c>
      <c r="N212">
        <v>1</v>
      </c>
      <c r="Q212">
        <v>100</v>
      </c>
      <c r="R212">
        <f>VLOOKUP(L212,'道具表|itemBase'!$A$5:$C$1112,3,FALSE)</f>
        <v>2</v>
      </c>
    </row>
    <row r="213" spans="8:18">
      <c r="H213" t="str">
        <f>VLOOKUP(L213,'道具表|itemBase'!$A$5:$B$1112,2,FALSE)</f>
        <v>减少受到的伤害L1</v>
      </c>
      <c r="J213">
        <f t="shared" si="9"/>
        <v>209</v>
      </c>
      <c r="K213">
        <v>5</v>
      </c>
      <c r="L213">
        <v>127</v>
      </c>
      <c r="M213">
        <v>1</v>
      </c>
      <c r="N213">
        <v>0</v>
      </c>
      <c r="Q213">
        <v>0</v>
      </c>
      <c r="R213">
        <f>VLOOKUP(L213,'道具表|itemBase'!$A$5:$C$1112,3,FALSE)</f>
        <v>2</v>
      </c>
    </row>
    <row r="214" spans="8:18">
      <c r="H214" t="str">
        <f>VLOOKUP(L214,'道具表|itemBase'!$A$5:$B$1112,2,FALSE)</f>
        <v>减少受到的伤害L2</v>
      </c>
      <c r="J214">
        <f t="shared" si="9"/>
        <v>210</v>
      </c>
      <c r="K214">
        <v>5</v>
      </c>
      <c r="L214">
        <v>128</v>
      </c>
      <c r="M214">
        <v>1</v>
      </c>
      <c r="N214">
        <v>0</v>
      </c>
      <c r="Q214">
        <v>0</v>
      </c>
      <c r="R214">
        <f>VLOOKUP(L214,'道具表|itemBase'!$A$5:$C$1112,3,FALSE)</f>
        <v>2</v>
      </c>
    </row>
    <row r="215" spans="8:18">
      <c r="H215" t="str">
        <f>VLOOKUP(L215,'道具表|itemBase'!$A$5:$B$1112,2,FALSE)</f>
        <v>减少受到的伤害L3</v>
      </c>
      <c r="J215">
        <f t="shared" si="9"/>
        <v>211</v>
      </c>
      <c r="K215">
        <v>5</v>
      </c>
      <c r="L215">
        <v>129</v>
      </c>
      <c r="M215">
        <v>1</v>
      </c>
      <c r="N215">
        <v>1</v>
      </c>
      <c r="Q215">
        <v>0</v>
      </c>
      <c r="R215">
        <f>VLOOKUP(L215,'道具表|itemBase'!$A$5:$C$1112,3,FALSE)</f>
        <v>2</v>
      </c>
    </row>
    <row r="216" spans="8:18">
      <c r="H216" t="str">
        <f>VLOOKUP(L216,'道具表|itemBase'!$A$5:$B$1112,2,FALSE)</f>
        <v>减少受到的伤害L4</v>
      </c>
      <c r="J216">
        <f t="shared" si="9"/>
        <v>212</v>
      </c>
      <c r="K216">
        <v>5</v>
      </c>
      <c r="L216">
        <v>130</v>
      </c>
      <c r="M216">
        <v>1</v>
      </c>
      <c r="N216">
        <v>1</v>
      </c>
      <c r="Q216">
        <v>100</v>
      </c>
      <c r="R216">
        <f>VLOOKUP(L216,'道具表|itemBase'!$A$5:$C$1112,3,FALSE)</f>
        <v>2</v>
      </c>
    </row>
    <row r="217" spans="8:18">
      <c r="H217" t="str">
        <f>VLOOKUP(L217,'道具表|itemBase'!$A$5:$B$1112,2,FALSE)</f>
        <v>道法箭(1重)</v>
      </c>
      <c r="J217">
        <f t="shared" si="9"/>
        <v>213</v>
      </c>
      <c r="K217">
        <v>6</v>
      </c>
      <c r="L217">
        <v>7</v>
      </c>
      <c r="M217">
        <v>1</v>
      </c>
      <c r="N217">
        <v>30</v>
      </c>
      <c r="O217">
        <v>2</v>
      </c>
      <c r="P217">
        <v>1.5</v>
      </c>
      <c r="Q217">
        <v>0</v>
      </c>
      <c r="R217">
        <f>VLOOKUP(L217,'道具表|itemBase'!$A$5:$C$1112,3,FALSE)</f>
        <v>1</v>
      </c>
    </row>
    <row r="218" spans="8:18">
      <c r="H218" t="str">
        <f>VLOOKUP(L218,'道具表|itemBase'!$A$5:$B$1112,2,FALSE)</f>
        <v>道法箭(2重)</v>
      </c>
      <c r="J218">
        <f t="shared" si="9"/>
        <v>214</v>
      </c>
      <c r="K218">
        <v>6</v>
      </c>
      <c r="L218">
        <v>8</v>
      </c>
      <c r="M218">
        <v>1</v>
      </c>
      <c r="N218">
        <v>0</v>
      </c>
      <c r="Q218">
        <v>0</v>
      </c>
      <c r="R218">
        <f>VLOOKUP(L218,'道具表|itemBase'!$A$5:$C$1112,3,FALSE)</f>
        <v>1</v>
      </c>
    </row>
    <row r="219" spans="8:18">
      <c r="H219" t="str">
        <f>VLOOKUP(L219,'道具表|itemBase'!$A$5:$B$1112,2,FALSE)</f>
        <v>道法箭(3重)</v>
      </c>
      <c r="J219">
        <f t="shared" si="9"/>
        <v>215</v>
      </c>
      <c r="K219">
        <v>6</v>
      </c>
      <c r="L219">
        <v>9</v>
      </c>
      <c r="M219">
        <v>1</v>
      </c>
      <c r="N219">
        <v>0</v>
      </c>
      <c r="Q219">
        <v>100</v>
      </c>
      <c r="R219">
        <f>VLOOKUP(L219,'道具表|itemBase'!$A$5:$C$1112,3,FALSE)</f>
        <v>1</v>
      </c>
    </row>
    <row r="220" spans="8:18">
      <c r="H220" t="str">
        <f>VLOOKUP(L220,'道具表|itemBase'!$A$5:$B$1112,2,FALSE)</f>
        <v>道法箭(4重)</v>
      </c>
      <c r="J220">
        <f t="shared" si="9"/>
        <v>216</v>
      </c>
      <c r="K220">
        <v>6</v>
      </c>
      <c r="L220">
        <v>10</v>
      </c>
      <c r="M220">
        <v>1</v>
      </c>
      <c r="N220">
        <v>0</v>
      </c>
      <c r="Q220">
        <v>100</v>
      </c>
      <c r="R220">
        <f>VLOOKUP(L220,'道具表|itemBase'!$A$5:$C$1112,3,FALSE)</f>
        <v>1</v>
      </c>
    </row>
    <row r="221" spans="8:18">
      <c r="H221" t="str">
        <f>VLOOKUP(L221,'道具表|itemBase'!$A$5:$B$1112,2,FALSE)</f>
        <v>鬼剑术(1重)</v>
      </c>
      <c r="J221">
        <f t="shared" si="9"/>
        <v>217</v>
      </c>
      <c r="K221">
        <v>6</v>
      </c>
      <c r="L221">
        <v>11</v>
      </c>
      <c r="M221">
        <v>1</v>
      </c>
      <c r="N221">
        <v>25</v>
      </c>
      <c r="O221">
        <v>2</v>
      </c>
      <c r="P221">
        <v>1.5</v>
      </c>
      <c r="Q221">
        <v>0</v>
      </c>
      <c r="R221">
        <f>VLOOKUP(L221,'道具表|itemBase'!$A$5:$C$1112,3,FALSE)</f>
        <v>1</v>
      </c>
    </row>
    <row r="222" spans="8:18">
      <c r="H222" t="str">
        <f>VLOOKUP(L222,'道具表|itemBase'!$A$5:$B$1112,2,FALSE)</f>
        <v>鬼剑术(2重)</v>
      </c>
      <c r="J222">
        <f t="shared" si="9"/>
        <v>218</v>
      </c>
      <c r="K222">
        <v>6</v>
      </c>
      <c r="L222">
        <v>12</v>
      </c>
      <c r="M222">
        <v>1</v>
      </c>
      <c r="N222">
        <v>0</v>
      </c>
      <c r="Q222">
        <v>0</v>
      </c>
      <c r="R222">
        <f>VLOOKUP(L222,'道具表|itemBase'!$A$5:$C$1112,3,FALSE)</f>
        <v>1</v>
      </c>
    </row>
    <row r="223" spans="8:18">
      <c r="H223" t="str">
        <f>VLOOKUP(L223,'道具表|itemBase'!$A$5:$B$1112,2,FALSE)</f>
        <v>鬼剑术(3重)</v>
      </c>
      <c r="J223">
        <f t="shared" si="9"/>
        <v>219</v>
      </c>
      <c r="K223">
        <v>6</v>
      </c>
      <c r="L223">
        <v>13</v>
      </c>
      <c r="M223">
        <v>1</v>
      </c>
      <c r="N223">
        <v>0</v>
      </c>
      <c r="Q223">
        <v>100</v>
      </c>
      <c r="R223">
        <f>VLOOKUP(L223,'道具表|itemBase'!$A$5:$C$1112,3,FALSE)</f>
        <v>1</v>
      </c>
    </row>
    <row r="224" spans="8:18">
      <c r="H224" t="str">
        <f>VLOOKUP(L224,'道具表|itemBase'!$A$5:$B$1112,2,FALSE)</f>
        <v>鬼剑术(4重)</v>
      </c>
      <c r="J224">
        <f t="shared" si="9"/>
        <v>220</v>
      </c>
      <c r="K224">
        <v>6</v>
      </c>
      <c r="L224">
        <v>14</v>
      </c>
      <c r="M224">
        <v>1</v>
      </c>
      <c r="N224">
        <v>0</v>
      </c>
      <c r="Q224">
        <v>100</v>
      </c>
      <c r="R224">
        <f>VLOOKUP(L224,'道具表|itemBase'!$A$5:$C$1112,3,FALSE)</f>
        <v>1</v>
      </c>
    </row>
    <row r="225" spans="8:18">
      <c r="H225" t="str">
        <f>VLOOKUP(L225,'道具表|itemBase'!$A$5:$B$1112,2,FALSE)</f>
        <v>降魔镖(1重)</v>
      </c>
      <c r="J225">
        <f t="shared" si="9"/>
        <v>221</v>
      </c>
      <c r="K225">
        <v>6</v>
      </c>
      <c r="L225">
        <v>15</v>
      </c>
      <c r="M225">
        <v>1</v>
      </c>
      <c r="N225">
        <v>20</v>
      </c>
      <c r="O225">
        <v>2</v>
      </c>
      <c r="P225">
        <v>1.5</v>
      </c>
      <c r="Q225">
        <v>0</v>
      </c>
      <c r="R225">
        <f>VLOOKUP(L225,'道具表|itemBase'!$A$5:$C$1112,3,FALSE)</f>
        <v>1</v>
      </c>
    </row>
    <row r="226" spans="8:18">
      <c r="H226" t="str">
        <f>VLOOKUP(L226,'道具表|itemBase'!$A$5:$B$1112,2,FALSE)</f>
        <v>降魔镖(2重)</v>
      </c>
      <c r="J226">
        <f t="shared" si="9"/>
        <v>222</v>
      </c>
      <c r="K226">
        <v>6</v>
      </c>
      <c r="L226">
        <v>16</v>
      </c>
      <c r="M226">
        <v>1</v>
      </c>
      <c r="N226">
        <v>0</v>
      </c>
      <c r="Q226">
        <v>0</v>
      </c>
      <c r="R226">
        <f>VLOOKUP(L226,'道具表|itemBase'!$A$5:$C$1112,3,FALSE)</f>
        <v>1</v>
      </c>
    </row>
    <row r="227" spans="8:18">
      <c r="H227" t="str">
        <f>VLOOKUP(L227,'道具表|itemBase'!$A$5:$B$1112,2,FALSE)</f>
        <v>降魔镖(3重)</v>
      </c>
      <c r="J227">
        <f t="shared" si="9"/>
        <v>223</v>
      </c>
      <c r="K227">
        <v>6</v>
      </c>
      <c r="L227">
        <v>17</v>
      </c>
      <c r="M227">
        <v>1</v>
      </c>
      <c r="N227">
        <v>0</v>
      </c>
      <c r="Q227">
        <v>100</v>
      </c>
      <c r="R227">
        <f>VLOOKUP(L227,'道具表|itemBase'!$A$5:$C$1112,3,FALSE)</f>
        <v>1</v>
      </c>
    </row>
    <row r="228" spans="8:18">
      <c r="H228" t="str">
        <f>VLOOKUP(L228,'道具表|itemBase'!$A$5:$B$1112,2,FALSE)</f>
        <v>降魔镖(4重)</v>
      </c>
      <c r="J228">
        <f t="shared" si="9"/>
        <v>224</v>
      </c>
      <c r="K228">
        <v>6</v>
      </c>
      <c r="L228">
        <v>18</v>
      </c>
      <c r="M228">
        <v>1</v>
      </c>
      <c r="N228">
        <v>0</v>
      </c>
      <c r="Q228">
        <v>100</v>
      </c>
      <c r="R228">
        <f>VLOOKUP(L228,'道具表|itemBase'!$A$5:$C$1112,3,FALSE)</f>
        <v>1</v>
      </c>
    </row>
    <row r="229" spans="8:18">
      <c r="H229" t="str">
        <f>VLOOKUP(L229,'道具表|itemBase'!$A$5:$B$1112,2,FALSE)</f>
        <v>摄魂符(1重)</v>
      </c>
      <c r="J229">
        <f t="shared" si="9"/>
        <v>225</v>
      </c>
      <c r="K229">
        <v>6</v>
      </c>
      <c r="L229">
        <v>19</v>
      </c>
      <c r="M229">
        <v>1</v>
      </c>
      <c r="N229">
        <v>18</v>
      </c>
      <c r="O229">
        <v>2</v>
      </c>
      <c r="P229">
        <v>1.5</v>
      </c>
      <c r="Q229">
        <v>0</v>
      </c>
      <c r="R229">
        <f>VLOOKUP(L229,'道具表|itemBase'!$A$5:$C$1112,3,FALSE)</f>
        <v>1</v>
      </c>
    </row>
    <row r="230" spans="8:18">
      <c r="H230" t="str">
        <f>VLOOKUP(L230,'道具表|itemBase'!$A$5:$B$1112,2,FALSE)</f>
        <v>摄魂符(2重)</v>
      </c>
      <c r="J230">
        <f t="shared" si="9"/>
        <v>226</v>
      </c>
      <c r="K230">
        <v>6</v>
      </c>
      <c r="L230">
        <v>20</v>
      </c>
      <c r="M230">
        <v>1</v>
      </c>
      <c r="N230">
        <v>0</v>
      </c>
      <c r="Q230">
        <v>50</v>
      </c>
      <c r="R230">
        <f>VLOOKUP(L230,'道具表|itemBase'!$A$5:$C$1112,3,FALSE)</f>
        <v>1</v>
      </c>
    </row>
    <row r="231" spans="8:18">
      <c r="H231" t="str">
        <f>VLOOKUP(L231,'道具表|itemBase'!$A$5:$B$1112,2,FALSE)</f>
        <v>摄魂符(3重)</v>
      </c>
      <c r="J231">
        <f t="shared" si="9"/>
        <v>227</v>
      </c>
      <c r="K231">
        <v>6</v>
      </c>
      <c r="L231">
        <v>21</v>
      </c>
      <c r="M231">
        <v>1</v>
      </c>
      <c r="N231">
        <v>0</v>
      </c>
      <c r="Q231">
        <v>100</v>
      </c>
      <c r="R231">
        <f>VLOOKUP(L231,'道具表|itemBase'!$A$5:$C$1112,3,FALSE)</f>
        <v>1</v>
      </c>
    </row>
    <row r="232" spans="8:18">
      <c r="H232" t="str">
        <f>VLOOKUP(L232,'道具表|itemBase'!$A$5:$B$1112,2,FALSE)</f>
        <v>摄魂符(4重)</v>
      </c>
      <c r="J232">
        <f t="shared" si="9"/>
        <v>228</v>
      </c>
      <c r="K232">
        <v>6</v>
      </c>
      <c r="L232">
        <v>22</v>
      </c>
      <c r="M232">
        <v>1</v>
      </c>
      <c r="N232">
        <v>0</v>
      </c>
      <c r="Q232">
        <v>100</v>
      </c>
      <c r="R232">
        <f>VLOOKUP(L232,'道具表|itemBase'!$A$5:$C$1112,3,FALSE)</f>
        <v>1</v>
      </c>
    </row>
    <row r="233" spans="8:18">
      <c r="H233" t="str">
        <f>VLOOKUP(L233,'道具表|itemBase'!$A$5:$B$1112,2,FALSE)</f>
        <v>打妖棍(1重)</v>
      </c>
      <c r="J233">
        <f t="shared" si="9"/>
        <v>229</v>
      </c>
      <c r="K233">
        <v>6</v>
      </c>
      <c r="L233">
        <v>23</v>
      </c>
      <c r="M233">
        <v>1</v>
      </c>
      <c r="N233">
        <v>15</v>
      </c>
      <c r="O233">
        <v>2</v>
      </c>
      <c r="P233">
        <v>1.5</v>
      </c>
      <c r="Q233">
        <v>0</v>
      </c>
      <c r="R233">
        <f>VLOOKUP(L233,'道具表|itemBase'!$A$5:$C$1112,3,FALSE)</f>
        <v>1</v>
      </c>
    </row>
    <row r="234" spans="8:18">
      <c r="H234" t="str">
        <f>VLOOKUP(L234,'道具表|itemBase'!$A$5:$B$1112,2,FALSE)</f>
        <v>打妖棍(2重)</v>
      </c>
      <c r="J234">
        <f t="shared" si="9"/>
        <v>230</v>
      </c>
      <c r="K234">
        <v>6</v>
      </c>
      <c r="L234">
        <v>24</v>
      </c>
      <c r="M234">
        <v>1</v>
      </c>
      <c r="N234">
        <v>0</v>
      </c>
      <c r="Q234">
        <v>50</v>
      </c>
      <c r="R234">
        <f>VLOOKUP(L234,'道具表|itemBase'!$A$5:$C$1112,3,FALSE)</f>
        <v>1</v>
      </c>
    </row>
    <row r="235" spans="8:18">
      <c r="H235" t="str">
        <f>VLOOKUP(L235,'道具表|itemBase'!$A$5:$B$1112,2,FALSE)</f>
        <v>打妖棍(3重)</v>
      </c>
      <c r="J235">
        <f t="shared" si="9"/>
        <v>231</v>
      </c>
      <c r="K235">
        <v>6</v>
      </c>
      <c r="L235">
        <v>25</v>
      </c>
      <c r="M235">
        <v>1</v>
      </c>
      <c r="N235">
        <v>0</v>
      </c>
      <c r="Q235">
        <v>100</v>
      </c>
      <c r="R235">
        <f>VLOOKUP(L235,'道具表|itemBase'!$A$5:$C$1112,3,FALSE)</f>
        <v>1</v>
      </c>
    </row>
    <row r="236" spans="8:18">
      <c r="H236" t="str">
        <f>VLOOKUP(L236,'道具表|itemBase'!$A$5:$B$1112,2,FALSE)</f>
        <v>打妖棍(4重)</v>
      </c>
      <c r="J236">
        <f t="shared" si="9"/>
        <v>232</v>
      </c>
      <c r="K236">
        <v>6</v>
      </c>
      <c r="L236">
        <v>26</v>
      </c>
      <c r="M236">
        <v>1</v>
      </c>
      <c r="N236">
        <v>0</v>
      </c>
      <c r="Q236">
        <v>100</v>
      </c>
      <c r="R236">
        <f>VLOOKUP(L236,'道具表|itemBase'!$A$5:$C$1112,3,FALSE)</f>
        <v>1</v>
      </c>
    </row>
    <row r="237" spans="8:18">
      <c r="H237" t="str">
        <f>VLOOKUP(L237,'道具表|itemBase'!$A$5:$B$1112,2,FALSE)</f>
        <v>旋风轮(1重)</v>
      </c>
      <c r="J237">
        <f t="shared" si="9"/>
        <v>233</v>
      </c>
      <c r="K237">
        <v>6</v>
      </c>
      <c r="L237">
        <v>27</v>
      </c>
      <c r="M237">
        <v>1</v>
      </c>
      <c r="N237">
        <v>12</v>
      </c>
      <c r="O237">
        <v>2</v>
      </c>
      <c r="P237">
        <v>1.5</v>
      </c>
      <c r="Q237">
        <v>0</v>
      </c>
      <c r="R237">
        <f>VLOOKUP(L237,'道具表|itemBase'!$A$5:$C$1112,3,FALSE)</f>
        <v>1</v>
      </c>
    </row>
    <row r="238" spans="8:18">
      <c r="H238" t="str">
        <f>VLOOKUP(L238,'道具表|itemBase'!$A$5:$B$1112,2,FALSE)</f>
        <v>旋风轮(2重)</v>
      </c>
      <c r="J238">
        <f t="shared" si="9"/>
        <v>234</v>
      </c>
      <c r="K238">
        <v>6</v>
      </c>
      <c r="L238">
        <v>28</v>
      </c>
      <c r="M238">
        <v>1</v>
      </c>
      <c r="N238">
        <v>0</v>
      </c>
      <c r="Q238">
        <v>50</v>
      </c>
      <c r="R238">
        <f>VLOOKUP(L238,'道具表|itemBase'!$A$5:$C$1112,3,FALSE)</f>
        <v>1</v>
      </c>
    </row>
    <row r="239" spans="8:18">
      <c r="H239" t="str">
        <f>VLOOKUP(L239,'道具表|itemBase'!$A$5:$B$1112,2,FALSE)</f>
        <v>旋风轮(3重)</v>
      </c>
      <c r="J239">
        <f t="shared" si="9"/>
        <v>235</v>
      </c>
      <c r="K239">
        <v>6</v>
      </c>
      <c r="L239">
        <v>29</v>
      </c>
      <c r="M239">
        <v>1</v>
      </c>
      <c r="N239">
        <v>0</v>
      </c>
      <c r="Q239">
        <v>100</v>
      </c>
      <c r="R239">
        <f>VLOOKUP(L239,'道具表|itemBase'!$A$5:$C$1112,3,FALSE)</f>
        <v>1</v>
      </c>
    </row>
    <row r="240" spans="8:18">
      <c r="H240" t="str">
        <f>VLOOKUP(L240,'道具表|itemBase'!$A$5:$B$1112,2,FALSE)</f>
        <v>旋风轮(4重)</v>
      </c>
      <c r="J240">
        <f t="shared" si="9"/>
        <v>236</v>
      </c>
      <c r="K240">
        <v>6</v>
      </c>
      <c r="L240">
        <v>30</v>
      </c>
      <c r="M240">
        <v>1</v>
      </c>
      <c r="N240">
        <v>0</v>
      </c>
      <c r="Q240">
        <v>100</v>
      </c>
      <c r="R240">
        <f>VLOOKUP(L240,'道具表|itemBase'!$A$5:$C$1112,3,FALSE)</f>
        <v>1</v>
      </c>
    </row>
    <row r="241" spans="8:18">
      <c r="H241" t="str">
        <f>VLOOKUP(L241,'道具表|itemBase'!$A$5:$B$1112,2,FALSE)</f>
        <v>灭魂火(1重)</v>
      </c>
      <c r="J241">
        <f t="shared" si="9"/>
        <v>237</v>
      </c>
      <c r="K241">
        <v>6</v>
      </c>
      <c r="L241">
        <v>31</v>
      </c>
      <c r="M241">
        <v>1</v>
      </c>
      <c r="N241">
        <v>10</v>
      </c>
      <c r="O241">
        <v>2</v>
      </c>
      <c r="P241">
        <v>1.5</v>
      </c>
      <c r="Q241">
        <v>0</v>
      </c>
      <c r="R241">
        <f>VLOOKUP(L241,'道具表|itemBase'!$A$5:$C$1112,3,FALSE)</f>
        <v>1</v>
      </c>
    </row>
    <row r="242" spans="8:18">
      <c r="H242" t="str">
        <f>VLOOKUP(L242,'道具表|itemBase'!$A$5:$B$1112,2,FALSE)</f>
        <v>灭魂火(2重)</v>
      </c>
      <c r="J242">
        <f t="shared" si="9"/>
        <v>238</v>
      </c>
      <c r="K242">
        <v>6</v>
      </c>
      <c r="L242">
        <v>32</v>
      </c>
      <c r="M242">
        <v>1</v>
      </c>
      <c r="N242">
        <v>0</v>
      </c>
      <c r="Q242">
        <v>50</v>
      </c>
      <c r="R242">
        <f>VLOOKUP(L242,'道具表|itemBase'!$A$5:$C$1112,3,FALSE)</f>
        <v>1</v>
      </c>
    </row>
    <row r="243" spans="8:18">
      <c r="H243" t="str">
        <f>VLOOKUP(L243,'道具表|itemBase'!$A$5:$B$1112,2,FALSE)</f>
        <v>灭魂火(3重)</v>
      </c>
      <c r="J243">
        <f t="shared" si="9"/>
        <v>239</v>
      </c>
      <c r="K243">
        <v>6</v>
      </c>
      <c r="L243">
        <v>33</v>
      </c>
      <c r="M243">
        <v>1</v>
      </c>
      <c r="N243">
        <v>0</v>
      </c>
      <c r="Q243">
        <v>100</v>
      </c>
      <c r="R243">
        <f>VLOOKUP(L243,'道具表|itemBase'!$A$5:$C$1112,3,FALSE)</f>
        <v>1</v>
      </c>
    </row>
    <row r="244" spans="8:18">
      <c r="H244" t="str">
        <f>VLOOKUP(L244,'道具表|itemBase'!$A$5:$B$1112,2,FALSE)</f>
        <v>灭魂火(4重)</v>
      </c>
      <c r="J244">
        <f t="shared" si="9"/>
        <v>240</v>
      </c>
      <c r="K244">
        <v>6</v>
      </c>
      <c r="L244">
        <v>34</v>
      </c>
      <c r="M244">
        <v>1</v>
      </c>
      <c r="N244">
        <v>0</v>
      </c>
      <c r="Q244">
        <v>100</v>
      </c>
      <c r="R244">
        <f>VLOOKUP(L244,'道具表|itemBase'!$A$5:$C$1112,3,FALSE)</f>
        <v>1</v>
      </c>
    </row>
    <row r="245" spans="8:18">
      <c r="H245" t="str">
        <f>VLOOKUP(L245,'道具表|itemBase'!$A$5:$B$1112,2,FALSE)</f>
        <v>囚天指(1重)</v>
      </c>
      <c r="J245">
        <f t="shared" si="9"/>
        <v>241</v>
      </c>
      <c r="K245">
        <v>6</v>
      </c>
      <c r="L245">
        <v>35</v>
      </c>
      <c r="M245">
        <v>1</v>
      </c>
      <c r="N245">
        <v>5</v>
      </c>
      <c r="O245">
        <v>2</v>
      </c>
      <c r="P245">
        <v>1.5</v>
      </c>
      <c r="Q245">
        <v>0</v>
      </c>
      <c r="R245">
        <f>VLOOKUP(L245,'道具表|itemBase'!$A$5:$C$1112,3,FALSE)</f>
        <v>1</v>
      </c>
    </row>
    <row r="246" spans="8:18">
      <c r="H246" t="str">
        <f>VLOOKUP(L246,'道具表|itemBase'!$A$5:$B$1112,2,FALSE)</f>
        <v>囚天指(2重)</v>
      </c>
      <c r="J246">
        <f t="shared" si="9"/>
        <v>242</v>
      </c>
      <c r="K246">
        <v>6</v>
      </c>
      <c r="L246">
        <v>36</v>
      </c>
      <c r="M246">
        <v>1</v>
      </c>
      <c r="N246">
        <v>0</v>
      </c>
      <c r="Q246">
        <v>50</v>
      </c>
      <c r="R246">
        <f>VLOOKUP(L246,'道具表|itemBase'!$A$5:$C$1112,3,FALSE)</f>
        <v>1</v>
      </c>
    </row>
    <row r="247" spans="8:18">
      <c r="H247" t="str">
        <f>VLOOKUP(L247,'道具表|itemBase'!$A$5:$B$1112,2,FALSE)</f>
        <v>囚天指(3重)</v>
      </c>
      <c r="J247">
        <f t="shared" si="9"/>
        <v>243</v>
      </c>
      <c r="K247">
        <v>6</v>
      </c>
      <c r="L247">
        <v>37</v>
      </c>
      <c r="M247">
        <v>1</v>
      </c>
      <c r="N247">
        <v>0</v>
      </c>
      <c r="Q247">
        <v>100</v>
      </c>
      <c r="R247">
        <f>VLOOKUP(L247,'道具表|itemBase'!$A$5:$C$1112,3,FALSE)</f>
        <v>1</v>
      </c>
    </row>
    <row r="248" spans="8:18">
      <c r="H248" t="str">
        <f>VLOOKUP(L248,'道具表|itemBase'!$A$5:$B$1112,2,FALSE)</f>
        <v>囚天指(4重)</v>
      </c>
      <c r="J248">
        <f t="shared" si="9"/>
        <v>244</v>
      </c>
      <c r="K248">
        <v>6</v>
      </c>
      <c r="L248">
        <v>38</v>
      </c>
      <c r="M248">
        <v>1</v>
      </c>
      <c r="N248">
        <v>0</v>
      </c>
      <c r="Q248">
        <v>100</v>
      </c>
      <c r="R248">
        <f>VLOOKUP(L248,'道具表|itemBase'!$A$5:$C$1112,3,FALSE)</f>
        <v>1</v>
      </c>
    </row>
    <row r="249" spans="8:18">
      <c r="H249" t="str">
        <f>VLOOKUP(L249,'道具表|itemBase'!$A$5:$B$1112,2,FALSE)</f>
        <v>雷鸣器(1重)</v>
      </c>
      <c r="J249">
        <f t="shared" si="9"/>
        <v>245</v>
      </c>
      <c r="K249">
        <v>6</v>
      </c>
      <c r="L249">
        <v>170</v>
      </c>
      <c r="M249">
        <v>1</v>
      </c>
      <c r="N249">
        <v>10</v>
      </c>
      <c r="O249">
        <v>2</v>
      </c>
      <c r="P249">
        <v>1.5</v>
      </c>
      <c r="Q249">
        <v>0</v>
      </c>
      <c r="R249">
        <f>VLOOKUP(L249,'道具表|itemBase'!$A$5:$C$1112,3,FALSE)</f>
        <v>1</v>
      </c>
    </row>
    <row r="250" spans="8:18">
      <c r="H250" t="str">
        <f>VLOOKUP(L250,'道具表|itemBase'!$A$5:$B$1112,2,FALSE)</f>
        <v>雷鸣器(2重)</v>
      </c>
      <c r="J250">
        <f t="shared" si="9"/>
        <v>246</v>
      </c>
      <c r="K250">
        <v>6</v>
      </c>
      <c r="L250">
        <v>171</v>
      </c>
      <c r="M250">
        <v>1</v>
      </c>
      <c r="N250">
        <v>0</v>
      </c>
      <c r="Q250">
        <v>50</v>
      </c>
      <c r="R250">
        <f>VLOOKUP(L250,'道具表|itemBase'!$A$5:$C$1112,3,FALSE)</f>
        <v>1</v>
      </c>
    </row>
    <row r="251" spans="8:18">
      <c r="H251" t="str">
        <f>VLOOKUP(L251,'道具表|itemBase'!$A$5:$B$1112,2,FALSE)</f>
        <v>雷鸣器(3重)</v>
      </c>
      <c r="J251">
        <f t="shared" si="9"/>
        <v>247</v>
      </c>
      <c r="K251">
        <v>6</v>
      </c>
      <c r="L251">
        <v>172</v>
      </c>
      <c r="M251">
        <v>1</v>
      </c>
      <c r="N251">
        <v>0</v>
      </c>
      <c r="Q251">
        <v>100</v>
      </c>
      <c r="R251">
        <f>VLOOKUP(L251,'道具表|itemBase'!$A$5:$C$1112,3,FALSE)</f>
        <v>1</v>
      </c>
    </row>
    <row r="252" spans="8:18">
      <c r="H252" t="str">
        <f>VLOOKUP(L252,'道具表|itemBase'!$A$5:$B$1112,2,FALSE)</f>
        <v>雷鸣器(4重)</v>
      </c>
      <c r="J252">
        <f t="shared" si="9"/>
        <v>248</v>
      </c>
      <c r="K252">
        <v>6</v>
      </c>
      <c r="L252">
        <v>173</v>
      </c>
      <c r="M252">
        <v>1</v>
      </c>
      <c r="N252">
        <v>0</v>
      </c>
      <c r="Q252">
        <v>100</v>
      </c>
      <c r="R252">
        <f>VLOOKUP(L252,'道具表|itemBase'!$A$5:$C$1112,3,FALSE)</f>
        <v>1</v>
      </c>
    </row>
    <row r="253" spans="8:18">
      <c r="H253" t="str">
        <f>VLOOKUP(L253,'道具表|itemBase'!$A$5:$B$1112,2,FALSE)</f>
        <v>阴阳球(1重)</v>
      </c>
      <c r="J253">
        <f t="shared" si="9"/>
        <v>249</v>
      </c>
      <c r="K253">
        <v>6</v>
      </c>
      <c r="L253">
        <v>174</v>
      </c>
      <c r="M253">
        <v>1</v>
      </c>
      <c r="N253">
        <v>10</v>
      </c>
      <c r="O253">
        <v>2</v>
      </c>
      <c r="P253">
        <v>1.5</v>
      </c>
      <c r="Q253">
        <v>0</v>
      </c>
      <c r="R253">
        <f>VLOOKUP(L253,'道具表|itemBase'!$A$5:$C$1112,3,FALSE)</f>
        <v>1</v>
      </c>
    </row>
    <row r="254" spans="8:18">
      <c r="H254" t="str">
        <f>VLOOKUP(L254,'道具表|itemBase'!$A$5:$B$1112,2,FALSE)</f>
        <v>阴阳球(2重)</v>
      </c>
      <c r="J254">
        <f t="shared" si="9"/>
        <v>250</v>
      </c>
      <c r="K254">
        <v>6</v>
      </c>
      <c r="L254">
        <v>175</v>
      </c>
      <c r="M254">
        <v>1</v>
      </c>
      <c r="N254">
        <v>0</v>
      </c>
      <c r="Q254">
        <v>50</v>
      </c>
      <c r="R254">
        <f>VLOOKUP(L254,'道具表|itemBase'!$A$5:$C$1112,3,FALSE)</f>
        <v>1</v>
      </c>
    </row>
    <row r="255" spans="8:18">
      <c r="H255" t="str">
        <f>VLOOKUP(L255,'道具表|itemBase'!$A$5:$B$1112,2,FALSE)</f>
        <v>阴阳球(3重)</v>
      </c>
      <c r="J255">
        <f t="shared" si="9"/>
        <v>251</v>
      </c>
      <c r="K255">
        <v>6</v>
      </c>
      <c r="L255">
        <v>176</v>
      </c>
      <c r="M255">
        <v>1</v>
      </c>
      <c r="N255">
        <v>0</v>
      </c>
      <c r="Q255">
        <v>100</v>
      </c>
      <c r="R255">
        <f>VLOOKUP(L255,'道具表|itemBase'!$A$5:$C$1112,3,FALSE)</f>
        <v>1</v>
      </c>
    </row>
    <row r="256" spans="8:18">
      <c r="H256" t="str">
        <f>VLOOKUP(L256,'道具表|itemBase'!$A$5:$B$1112,2,FALSE)</f>
        <v>阴阳球(4重)</v>
      </c>
      <c r="J256">
        <f t="shared" si="9"/>
        <v>252</v>
      </c>
      <c r="K256">
        <v>6</v>
      </c>
      <c r="L256">
        <v>177</v>
      </c>
      <c r="M256">
        <v>1</v>
      </c>
      <c r="N256">
        <v>0</v>
      </c>
      <c r="Q256">
        <v>100</v>
      </c>
      <c r="R256">
        <f>VLOOKUP(L256,'道具表|itemBase'!$A$5:$C$1112,3,FALSE)</f>
        <v>1</v>
      </c>
    </row>
    <row r="257" spans="8:18">
      <c r="H257" t="str">
        <f>VLOOKUP(L257,'道具表|itemBase'!$A$5:$B$1112,2,FALSE)</f>
        <v>补天石(1重)</v>
      </c>
      <c r="J257">
        <f t="shared" si="9"/>
        <v>253</v>
      </c>
      <c r="K257">
        <v>6</v>
      </c>
      <c r="L257">
        <v>178</v>
      </c>
      <c r="M257">
        <v>1</v>
      </c>
      <c r="N257">
        <v>10</v>
      </c>
      <c r="O257">
        <v>2</v>
      </c>
      <c r="P257">
        <v>1.5</v>
      </c>
      <c r="Q257">
        <v>0</v>
      </c>
      <c r="R257">
        <f>VLOOKUP(L257,'道具表|itemBase'!$A$5:$C$1112,3,FALSE)</f>
        <v>1</v>
      </c>
    </row>
    <row r="258" spans="8:18">
      <c r="H258" t="str">
        <f>VLOOKUP(L258,'道具表|itemBase'!$A$5:$B$1112,2,FALSE)</f>
        <v>补天石(2重)</v>
      </c>
      <c r="J258">
        <f t="shared" si="9"/>
        <v>254</v>
      </c>
      <c r="K258">
        <v>6</v>
      </c>
      <c r="L258">
        <v>179</v>
      </c>
      <c r="M258">
        <v>1</v>
      </c>
      <c r="N258">
        <v>0</v>
      </c>
      <c r="Q258">
        <v>50</v>
      </c>
      <c r="R258">
        <f>VLOOKUP(L258,'道具表|itemBase'!$A$5:$C$1112,3,FALSE)</f>
        <v>1</v>
      </c>
    </row>
    <row r="259" spans="8:18">
      <c r="H259" t="str">
        <f>VLOOKUP(L259,'道具表|itemBase'!$A$5:$B$1112,2,FALSE)</f>
        <v>补天石(3重)</v>
      </c>
      <c r="J259">
        <f t="shared" si="9"/>
        <v>255</v>
      </c>
      <c r="K259">
        <v>6</v>
      </c>
      <c r="L259">
        <v>180</v>
      </c>
      <c r="M259">
        <v>1</v>
      </c>
      <c r="N259">
        <v>0</v>
      </c>
      <c r="Q259">
        <v>100</v>
      </c>
      <c r="R259">
        <f>VLOOKUP(L259,'道具表|itemBase'!$A$5:$C$1112,3,FALSE)</f>
        <v>1</v>
      </c>
    </row>
    <row r="260" spans="8:18">
      <c r="H260" t="str">
        <f>VLOOKUP(L260,'道具表|itemBase'!$A$5:$B$1112,2,FALSE)</f>
        <v>补天石(4重)</v>
      </c>
      <c r="J260">
        <f t="shared" si="9"/>
        <v>256</v>
      </c>
      <c r="K260">
        <v>6</v>
      </c>
      <c r="L260">
        <v>181</v>
      </c>
      <c r="M260">
        <v>1</v>
      </c>
      <c r="N260">
        <v>0</v>
      </c>
      <c r="Q260">
        <v>100</v>
      </c>
      <c r="R260">
        <f>VLOOKUP(L260,'道具表|itemBase'!$A$5:$C$1112,3,FALSE)</f>
        <v>1</v>
      </c>
    </row>
    <row r="261" spans="8:18">
      <c r="H261" t="str">
        <f>VLOOKUP(L261,'道具表|itemBase'!$A$5:$B$1112,2,FALSE)</f>
        <v>冰魄珠(1重)</v>
      </c>
      <c r="J261">
        <f t="shared" si="9"/>
        <v>257</v>
      </c>
      <c r="K261">
        <v>6</v>
      </c>
      <c r="L261">
        <v>182</v>
      </c>
      <c r="M261">
        <v>1</v>
      </c>
      <c r="N261">
        <v>10</v>
      </c>
      <c r="O261">
        <v>2</v>
      </c>
      <c r="P261">
        <v>1.5</v>
      </c>
      <c r="Q261">
        <v>0</v>
      </c>
      <c r="R261">
        <f>VLOOKUP(L261,'道具表|itemBase'!$A$5:$C$1112,3,FALSE)</f>
        <v>1</v>
      </c>
    </row>
    <row r="262" spans="8:18">
      <c r="H262" t="str">
        <f>VLOOKUP(L262,'道具表|itemBase'!$A$5:$B$1112,2,FALSE)</f>
        <v>冰魄珠(2重)</v>
      </c>
      <c r="J262">
        <f t="shared" ref="J262:J325" si="10">J261+1</f>
        <v>258</v>
      </c>
      <c r="K262">
        <v>6</v>
      </c>
      <c r="L262">
        <v>183</v>
      </c>
      <c r="M262">
        <v>1</v>
      </c>
      <c r="N262">
        <v>0</v>
      </c>
      <c r="Q262">
        <v>50</v>
      </c>
      <c r="R262">
        <f>VLOOKUP(L262,'道具表|itemBase'!$A$5:$C$1112,3,FALSE)</f>
        <v>1</v>
      </c>
    </row>
    <row r="263" spans="8:18">
      <c r="H263" t="str">
        <f>VLOOKUP(L263,'道具表|itemBase'!$A$5:$B$1112,2,FALSE)</f>
        <v>冰魄珠(3重)</v>
      </c>
      <c r="J263">
        <f t="shared" si="10"/>
        <v>259</v>
      </c>
      <c r="K263">
        <v>6</v>
      </c>
      <c r="L263">
        <v>184</v>
      </c>
      <c r="M263">
        <v>1</v>
      </c>
      <c r="N263">
        <v>0</v>
      </c>
      <c r="Q263">
        <v>100</v>
      </c>
      <c r="R263">
        <f>VLOOKUP(L263,'道具表|itemBase'!$A$5:$C$1112,3,FALSE)</f>
        <v>1</v>
      </c>
    </row>
    <row r="264" spans="8:18">
      <c r="H264" t="str">
        <f>VLOOKUP(L264,'道具表|itemBase'!$A$5:$B$1112,2,FALSE)</f>
        <v>冰魄珠(4重)</v>
      </c>
      <c r="J264">
        <f t="shared" si="10"/>
        <v>260</v>
      </c>
      <c r="K264">
        <v>6</v>
      </c>
      <c r="L264">
        <v>185</v>
      </c>
      <c r="M264">
        <v>1</v>
      </c>
      <c r="N264">
        <v>0</v>
      </c>
      <c r="Q264">
        <v>100</v>
      </c>
      <c r="R264">
        <f>VLOOKUP(L264,'道具表|itemBase'!$A$5:$C$1112,3,FALSE)</f>
        <v>1</v>
      </c>
    </row>
    <row r="265" spans="8:18">
      <c r="H265" t="str">
        <f>VLOOKUP(L265,'道具表|itemBase'!$A$5:$B$1112,2,FALSE)</f>
        <v>魔手印(1重)</v>
      </c>
      <c r="J265">
        <f t="shared" si="10"/>
        <v>261</v>
      </c>
      <c r="K265">
        <v>6</v>
      </c>
      <c r="L265">
        <v>186</v>
      </c>
      <c r="M265">
        <v>1</v>
      </c>
      <c r="N265">
        <v>10</v>
      </c>
      <c r="O265">
        <v>2</v>
      </c>
      <c r="P265">
        <v>1.5</v>
      </c>
      <c r="Q265">
        <v>0</v>
      </c>
      <c r="R265">
        <f>VLOOKUP(L265,'道具表|itemBase'!$A$5:$C$1112,3,FALSE)</f>
        <v>1</v>
      </c>
    </row>
    <row r="266" spans="8:18">
      <c r="H266" t="str">
        <f>VLOOKUP(L266,'道具表|itemBase'!$A$5:$B$1112,2,FALSE)</f>
        <v>魔手印(2重)</v>
      </c>
      <c r="J266">
        <f t="shared" si="10"/>
        <v>262</v>
      </c>
      <c r="K266">
        <v>6</v>
      </c>
      <c r="L266">
        <v>187</v>
      </c>
      <c r="M266">
        <v>1</v>
      </c>
      <c r="N266">
        <v>0</v>
      </c>
      <c r="Q266">
        <v>50</v>
      </c>
      <c r="R266">
        <f>VLOOKUP(L266,'道具表|itemBase'!$A$5:$C$1112,3,FALSE)</f>
        <v>1</v>
      </c>
    </row>
    <row r="267" spans="8:18">
      <c r="H267" t="str">
        <f>VLOOKUP(L267,'道具表|itemBase'!$A$5:$B$1112,2,FALSE)</f>
        <v>魔手印(3重)</v>
      </c>
      <c r="J267">
        <f t="shared" si="10"/>
        <v>263</v>
      </c>
      <c r="K267">
        <v>6</v>
      </c>
      <c r="L267">
        <v>188</v>
      </c>
      <c r="M267">
        <v>1</v>
      </c>
      <c r="N267">
        <v>0</v>
      </c>
      <c r="Q267">
        <v>100</v>
      </c>
      <c r="R267">
        <f>VLOOKUP(L267,'道具表|itemBase'!$A$5:$C$1112,3,FALSE)</f>
        <v>1</v>
      </c>
    </row>
    <row r="268" spans="8:18">
      <c r="H268" t="str">
        <f>VLOOKUP(L268,'道具表|itemBase'!$A$5:$B$1112,2,FALSE)</f>
        <v>魔手印(4重)</v>
      </c>
      <c r="J268">
        <f t="shared" si="10"/>
        <v>264</v>
      </c>
      <c r="K268">
        <v>6</v>
      </c>
      <c r="L268">
        <v>189</v>
      </c>
      <c r="M268">
        <v>1</v>
      </c>
      <c r="N268">
        <v>0</v>
      </c>
      <c r="Q268">
        <v>100</v>
      </c>
      <c r="R268">
        <f>VLOOKUP(L268,'道具表|itemBase'!$A$5:$C$1112,3,FALSE)</f>
        <v>1</v>
      </c>
    </row>
    <row r="269" spans="8:18">
      <c r="H269" t="str">
        <f>VLOOKUP(L269,'道具表|itemBase'!$A$5:$B$1112,2,FALSE)</f>
        <v>纸鹤(1重)</v>
      </c>
      <c r="J269">
        <f t="shared" si="10"/>
        <v>265</v>
      </c>
      <c r="K269">
        <v>6</v>
      </c>
      <c r="L269">
        <v>190</v>
      </c>
      <c r="M269">
        <v>1</v>
      </c>
      <c r="N269">
        <v>10</v>
      </c>
      <c r="O269">
        <v>2</v>
      </c>
      <c r="P269">
        <v>1.5</v>
      </c>
      <c r="Q269">
        <v>0</v>
      </c>
      <c r="R269">
        <f>VLOOKUP(L269,'道具表|itemBase'!$A$5:$C$1112,3,FALSE)</f>
        <v>1</v>
      </c>
    </row>
    <row r="270" spans="8:18">
      <c r="H270" t="str">
        <f>VLOOKUP(L270,'道具表|itemBase'!$A$5:$B$1112,2,FALSE)</f>
        <v>纸鹤(2重)</v>
      </c>
      <c r="J270">
        <f t="shared" si="10"/>
        <v>266</v>
      </c>
      <c r="K270">
        <v>6</v>
      </c>
      <c r="L270">
        <v>191</v>
      </c>
      <c r="M270">
        <v>1</v>
      </c>
      <c r="N270">
        <v>0</v>
      </c>
      <c r="Q270">
        <v>50</v>
      </c>
      <c r="R270">
        <f>VLOOKUP(L270,'道具表|itemBase'!$A$5:$C$1112,3,FALSE)</f>
        <v>1</v>
      </c>
    </row>
    <row r="271" spans="8:18">
      <c r="H271" t="str">
        <f>VLOOKUP(L271,'道具表|itemBase'!$A$5:$B$1112,2,FALSE)</f>
        <v>纸鹤(3重)</v>
      </c>
      <c r="J271">
        <f t="shared" si="10"/>
        <v>267</v>
      </c>
      <c r="K271">
        <v>6</v>
      </c>
      <c r="L271">
        <v>192</v>
      </c>
      <c r="M271">
        <v>1</v>
      </c>
      <c r="N271">
        <v>0</v>
      </c>
      <c r="Q271">
        <v>100</v>
      </c>
      <c r="R271">
        <f>VLOOKUP(L271,'道具表|itemBase'!$A$5:$C$1112,3,FALSE)</f>
        <v>1</v>
      </c>
    </row>
    <row r="272" spans="8:18">
      <c r="H272" t="str">
        <f>VLOOKUP(L272,'道具表|itemBase'!$A$5:$B$1112,2,FALSE)</f>
        <v>纸鹤(4重)</v>
      </c>
      <c r="J272">
        <f t="shared" si="10"/>
        <v>268</v>
      </c>
      <c r="K272">
        <v>6</v>
      </c>
      <c r="L272">
        <v>193</v>
      </c>
      <c r="M272">
        <v>1</v>
      </c>
      <c r="N272">
        <v>0</v>
      </c>
      <c r="Q272">
        <v>100</v>
      </c>
      <c r="R272">
        <f>VLOOKUP(L272,'道具表|itemBase'!$A$5:$C$1112,3,FALSE)</f>
        <v>1</v>
      </c>
    </row>
    <row r="273" spans="8:18">
      <c r="H273" t="str">
        <f>VLOOKUP(L273,'道具表|itemBase'!$A$5:$B$1112,2,FALSE)</f>
        <v>乾坤镜(1重)</v>
      </c>
      <c r="J273">
        <f t="shared" si="10"/>
        <v>269</v>
      </c>
      <c r="K273">
        <v>6</v>
      </c>
      <c r="L273">
        <v>194</v>
      </c>
      <c r="M273">
        <v>1</v>
      </c>
      <c r="N273">
        <v>10</v>
      </c>
      <c r="O273">
        <v>2</v>
      </c>
      <c r="P273">
        <v>1.5</v>
      </c>
      <c r="Q273">
        <v>0</v>
      </c>
      <c r="R273">
        <f>VLOOKUP(L273,'道具表|itemBase'!$A$5:$C$1112,3,FALSE)</f>
        <v>1</v>
      </c>
    </row>
    <row r="274" spans="8:18">
      <c r="H274" t="str">
        <f>VLOOKUP(L274,'道具表|itemBase'!$A$5:$B$1112,2,FALSE)</f>
        <v>乾坤镜(2重)</v>
      </c>
      <c r="J274">
        <f t="shared" si="10"/>
        <v>270</v>
      </c>
      <c r="K274">
        <v>6</v>
      </c>
      <c r="L274">
        <v>195</v>
      </c>
      <c r="M274">
        <v>1</v>
      </c>
      <c r="N274">
        <v>0</v>
      </c>
      <c r="Q274">
        <v>50</v>
      </c>
      <c r="R274">
        <f>VLOOKUP(L274,'道具表|itemBase'!$A$5:$C$1112,3,FALSE)</f>
        <v>1</v>
      </c>
    </row>
    <row r="275" spans="8:18">
      <c r="H275" t="str">
        <f>VLOOKUP(L275,'道具表|itemBase'!$A$5:$B$1112,2,FALSE)</f>
        <v>乾坤镜(3重)</v>
      </c>
      <c r="J275">
        <f t="shared" si="10"/>
        <v>271</v>
      </c>
      <c r="K275">
        <v>6</v>
      </c>
      <c r="L275">
        <v>196</v>
      </c>
      <c r="M275">
        <v>1</v>
      </c>
      <c r="N275">
        <v>0</v>
      </c>
      <c r="Q275">
        <v>100</v>
      </c>
      <c r="R275">
        <f>VLOOKUP(L275,'道具表|itemBase'!$A$5:$C$1112,3,FALSE)</f>
        <v>1</v>
      </c>
    </row>
    <row r="276" spans="8:18">
      <c r="H276" t="str">
        <f>VLOOKUP(L276,'道具表|itemBase'!$A$5:$B$1112,2,FALSE)</f>
        <v>乾坤镜(4重)</v>
      </c>
      <c r="J276">
        <f t="shared" si="10"/>
        <v>272</v>
      </c>
      <c r="K276">
        <v>6</v>
      </c>
      <c r="L276">
        <v>197</v>
      </c>
      <c r="M276">
        <v>1</v>
      </c>
      <c r="N276">
        <v>0</v>
      </c>
      <c r="Q276">
        <v>100</v>
      </c>
      <c r="R276">
        <f>VLOOKUP(L276,'道具表|itemBase'!$A$5:$C$1112,3,FALSE)</f>
        <v>1</v>
      </c>
    </row>
    <row r="277" spans="8:18">
      <c r="H277" t="str">
        <f>VLOOKUP(L277,'道具表|itemBase'!$A$5:$B$1112,2,FALSE)</f>
        <v>焚天功(1重)</v>
      </c>
      <c r="J277">
        <f t="shared" si="10"/>
        <v>273</v>
      </c>
      <c r="K277">
        <v>6</v>
      </c>
      <c r="L277">
        <v>198</v>
      </c>
      <c r="M277">
        <v>1</v>
      </c>
      <c r="N277">
        <v>5</v>
      </c>
      <c r="O277">
        <v>2</v>
      </c>
      <c r="P277">
        <v>1.5</v>
      </c>
      <c r="Q277">
        <v>0</v>
      </c>
      <c r="R277">
        <f>VLOOKUP(L277,'道具表|itemBase'!$A$5:$C$1112,3,FALSE)</f>
        <v>1</v>
      </c>
    </row>
    <row r="278" spans="8:18">
      <c r="H278" t="str">
        <f>VLOOKUP(L278,'道具表|itemBase'!$A$5:$B$1112,2,FALSE)</f>
        <v>焚天功(2重)</v>
      </c>
      <c r="J278">
        <f t="shared" si="10"/>
        <v>274</v>
      </c>
      <c r="K278">
        <v>6</v>
      </c>
      <c r="L278">
        <v>199</v>
      </c>
      <c r="M278">
        <v>1</v>
      </c>
      <c r="N278">
        <v>0</v>
      </c>
      <c r="Q278">
        <v>50</v>
      </c>
      <c r="R278">
        <f>VLOOKUP(L278,'道具表|itemBase'!$A$5:$C$1112,3,FALSE)</f>
        <v>1</v>
      </c>
    </row>
    <row r="279" spans="8:18">
      <c r="H279" t="str">
        <f>VLOOKUP(L279,'道具表|itemBase'!$A$5:$B$1112,2,FALSE)</f>
        <v>焚天功(3重)</v>
      </c>
      <c r="J279">
        <f t="shared" si="10"/>
        <v>275</v>
      </c>
      <c r="K279">
        <v>6</v>
      </c>
      <c r="L279">
        <v>200</v>
      </c>
      <c r="M279">
        <v>1</v>
      </c>
      <c r="N279">
        <v>0</v>
      </c>
      <c r="Q279">
        <v>100</v>
      </c>
      <c r="R279">
        <f>VLOOKUP(L279,'道具表|itemBase'!$A$5:$C$1112,3,FALSE)</f>
        <v>1</v>
      </c>
    </row>
    <row r="280" spans="8:18">
      <c r="H280" t="str">
        <f>VLOOKUP(L280,'道具表|itemBase'!$A$5:$B$1112,2,FALSE)</f>
        <v>焚天功(4重)</v>
      </c>
      <c r="J280">
        <f t="shared" si="10"/>
        <v>276</v>
      </c>
      <c r="K280">
        <v>6</v>
      </c>
      <c r="L280">
        <v>201</v>
      </c>
      <c r="M280">
        <v>1</v>
      </c>
      <c r="N280">
        <v>0</v>
      </c>
      <c r="Q280">
        <v>100</v>
      </c>
      <c r="R280">
        <f>VLOOKUP(L280,'道具表|itemBase'!$A$5:$C$1112,3,FALSE)</f>
        <v>1</v>
      </c>
    </row>
    <row r="281" spans="8:18">
      <c r="H281" t="str">
        <f>VLOOKUP(L281,'道具表|itemBase'!$A$5:$B$1112,2,FALSE)</f>
        <v>混沌青莲(1重)</v>
      </c>
      <c r="J281">
        <f t="shared" si="10"/>
        <v>277</v>
      </c>
      <c r="K281">
        <v>6</v>
      </c>
      <c r="L281">
        <v>202</v>
      </c>
      <c r="M281">
        <v>1</v>
      </c>
      <c r="N281">
        <v>5</v>
      </c>
      <c r="O281">
        <v>2</v>
      </c>
      <c r="P281">
        <v>1.5</v>
      </c>
      <c r="Q281">
        <v>0</v>
      </c>
      <c r="R281">
        <f>VLOOKUP(L281,'道具表|itemBase'!$A$5:$C$1112,3,FALSE)</f>
        <v>1</v>
      </c>
    </row>
    <row r="282" spans="8:18">
      <c r="H282" t="str">
        <f>VLOOKUP(L282,'道具表|itemBase'!$A$5:$B$1112,2,FALSE)</f>
        <v>混沌青莲(2重)</v>
      </c>
      <c r="J282">
        <f t="shared" si="10"/>
        <v>278</v>
      </c>
      <c r="K282">
        <v>6</v>
      </c>
      <c r="L282">
        <v>203</v>
      </c>
      <c r="M282">
        <v>1</v>
      </c>
      <c r="N282">
        <v>0</v>
      </c>
      <c r="Q282">
        <v>50</v>
      </c>
      <c r="R282">
        <f>VLOOKUP(L282,'道具表|itemBase'!$A$5:$C$1112,3,FALSE)</f>
        <v>1</v>
      </c>
    </row>
    <row r="283" spans="8:18">
      <c r="H283" t="str">
        <f>VLOOKUP(L283,'道具表|itemBase'!$A$5:$B$1112,2,FALSE)</f>
        <v>混沌青莲(3重)</v>
      </c>
      <c r="J283">
        <f t="shared" si="10"/>
        <v>279</v>
      </c>
      <c r="K283">
        <v>6</v>
      </c>
      <c r="L283">
        <v>204</v>
      </c>
      <c r="M283">
        <v>1</v>
      </c>
      <c r="N283">
        <v>0</v>
      </c>
      <c r="Q283">
        <v>100</v>
      </c>
      <c r="R283">
        <f>VLOOKUP(L283,'道具表|itemBase'!$A$5:$C$1112,3,FALSE)</f>
        <v>1</v>
      </c>
    </row>
    <row r="284" spans="8:18">
      <c r="H284" t="str">
        <f>VLOOKUP(L284,'道具表|itemBase'!$A$5:$B$1112,2,FALSE)</f>
        <v>混沌青莲(4重)</v>
      </c>
      <c r="J284">
        <f t="shared" si="10"/>
        <v>280</v>
      </c>
      <c r="K284">
        <v>6</v>
      </c>
      <c r="L284">
        <v>205</v>
      </c>
      <c r="M284">
        <v>1</v>
      </c>
      <c r="N284">
        <v>0</v>
      </c>
      <c r="Q284">
        <v>100</v>
      </c>
      <c r="R284">
        <f>VLOOKUP(L284,'道具表|itemBase'!$A$5:$C$1112,3,FALSE)</f>
        <v>1</v>
      </c>
    </row>
    <row r="285" spans="8:18">
      <c r="H285" t="str">
        <f>VLOOKUP(L285,'道具表|itemBase'!$A$5:$B$1112,2,FALSE)</f>
        <v>雷电术(1重)</v>
      </c>
      <c r="J285">
        <f t="shared" si="10"/>
        <v>281</v>
      </c>
      <c r="K285">
        <v>6</v>
      </c>
      <c r="L285">
        <v>208</v>
      </c>
      <c r="M285">
        <v>1</v>
      </c>
      <c r="N285">
        <v>10</v>
      </c>
      <c r="O285">
        <v>2</v>
      </c>
      <c r="P285">
        <v>1.5</v>
      </c>
      <c r="Q285">
        <v>0</v>
      </c>
      <c r="R285">
        <f>VLOOKUP(L285,'道具表|itemBase'!$A$5:$C$1112,3,FALSE)</f>
        <v>1</v>
      </c>
    </row>
    <row r="286" spans="8:18">
      <c r="H286" t="str">
        <f>VLOOKUP(L286,'道具表|itemBase'!$A$5:$B$1112,2,FALSE)</f>
        <v>雷电术(2重)</v>
      </c>
      <c r="J286">
        <f t="shared" si="10"/>
        <v>282</v>
      </c>
      <c r="K286">
        <v>6</v>
      </c>
      <c r="L286">
        <v>209</v>
      </c>
      <c r="M286">
        <v>1</v>
      </c>
      <c r="N286">
        <v>0</v>
      </c>
      <c r="Q286">
        <v>50</v>
      </c>
      <c r="R286">
        <f>VLOOKUP(L286,'道具表|itemBase'!$A$5:$C$1112,3,FALSE)</f>
        <v>1</v>
      </c>
    </row>
    <row r="287" spans="8:18">
      <c r="H287" t="str">
        <f>VLOOKUP(L287,'道具表|itemBase'!$A$5:$B$1112,2,FALSE)</f>
        <v>雷电术(3重)</v>
      </c>
      <c r="J287">
        <f t="shared" si="10"/>
        <v>283</v>
      </c>
      <c r="K287">
        <v>6</v>
      </c>
      <c r="L287">
        <v>210</v>
      </c>
      <c r="M287">
        <v>1</v>
      </c>
      <c r="N287">
        <v>0</v>
      </c>
      <c r="Q287">
        <v>100</v>
      </c>
      <c r="R287">
        <f>VLOOKUP(L287,'道具表|itemBase'!$A$5:$C$1112,3,FALSE)</f>
        <v>1</v>
      </c>
    </row>
    <row r="288" spans="8:18">
      <c r="H288" t="str">
        <f>VLOOKUP(L288,'道具表|itemBase'!$A$5:$B$1112,2,FALSE)</f>
        <v>雷电术(4重)</v>
      </c>
      <c r="J288">
        <f t="shared" si="10"/>
        <v>284</v>
      </c>
      <c r="K288">
        <v>6</v>
      </c>
      <c r="L288">
        <v>211</v>
      </c>
      <c r="M288">
        <v>1</v>
      </c>
      <c r="N288">
        <v>0</v>
      </c>
      <c r="Q288">
        <v>100</v>
      </c>
      <c r="R288">
        <f>VLOOKUP(L288,'道具表|itemBase'!$A$5:$C$1112,3,FALSE)</f>
        <v>1</v>
      </c>
    </row>
    <row r="289" spans="8:18">
      <c r="H289" t="str">
        <f>VLOOKUP(L289,'道具表|itemBase'!$A$5:$B$1112,2,FALSE)</f>
        <v>道法箭(1重)</v>
      </c>
      <c r="J289">
        <f t="shared" si="10"/>
        <v>285</v>
      </c>
      <c r="K289">
        <v>7</v>
      </c>
      <c r="L289">
        <v>7</v>
      </c>
      <c r="M289">
        <v>1</v>
      </c>
      <c r="N289">
        <v>2</v>
      </c>
      <c r="Q289">
        <v>0</v>
      </c>
      <c r="R289">
        <f>VLOOKUP(L289,'道具表|itemBase'!$A$5:$C$1112,3,FALSE)</f>
        <v>1</v>
      </c>
    </row>
    <row r="290" spans="8:18">
      <c r="H290" t="str">
        <f>VLOOKUP(L290,'道具表|itemBase'!$A$5:$B$1112,2,FALSE)</f>
        <v>道法箭(2重)</v>
      </c>
      <c r="J290">
        <f t="shared" si="10"/>
        <v>286</v>
      </c>
      <c r="K290">
        <v>7</v>
      </c>
      <c r="L290">
        <v>8</v>
      </c>
      <c r="M290">
        <v>1</v>
      </c>
      <c r="N290">
        <v>1</v>
      </c>
      <c r="Q290">
        <v>0</v>
      </c>
      <c r="R290">
        <f>VLOOKUP(L290,'道具表|itemBase'!$A$5:$C$1112,3,FALSE)</f>
        <v>1</v>
      </c>
    </row>
    <row r="291" spans="8:18">
      <c r="H291" t="str">
        <f>VLOOKUP(L291,'道具表|itemBase'!$A$5:$B$1112,2,FALSE)</f>
        <v>道法箭(3重)</v>
      </c>
      <c r="J291">
        <f t="shared" si="10"/>
        <v>287</v>
      </c>
      <c r="K291">
        <v>7</v>
      </c>
      <c r="L291">
        <v>9</v>
      </c>
      <c r="M291">
        <v>1</v>
      </c>
      <c r="N291">
        <v>0</v>
      </c>
      <c r="Q291">
        <v>0</v>
      </c>
      <c r="R291">
        <f>VLOOKUP(L291,'道具表|itemBase'!$A$5:$C$1112,3,FALSE)</f>
        <v>1</v>
      </c>
    </row>
    <row r="292" spans="8:18">
      <c r="H292" t="str">
        <f>VLOOKUP(L292,'道具表|itemBase'!$A$5:$B$1112,2,FALSE)</f>
        <v>道法箭(4重)</v>
      </c>
      <c r="J292">
        <f t="shared" si="10"/>
        <v>288</v>
      </c>
      <c r="K292">
        <v>7</v>
      </c>
      <c r="L292">
        <v>10</v>
      </c>
      <c r="M292">
        <v>1</v>
      </c>
      <c r="N292">
        <v>0</v>
      </c>
      <c r="Q292">
        <v>0</v>
      </c>
      <c r="R292">
        <f>VLOOKUP(L292,'道具表|itemBase'!$A$5:$C$1112,3,FALSE)</f>
        <v>1</v>
      </c>
    </row>
    <row r="293" spans="8:18">
      <c r="H293" t="str">
        <f>VLOOKUP(L293,'道具表|itemBase'!$A$5:$B$1112,2,FALSE)</f>
        <v>鬼剑术(1重)</v>
      </c>
      <c r="J293">
        <f t="shared" si="10"/>
        <v>289</v>
      </c>
      <c r="K293">
        <v>7</v>
      </c>
      <c r="L293">
        <v>11</v>
      </c>
      <c r="M293">
        <v>1</v>
      </c>
      <c r="N293">
        <v>2</v>
      </c>
      <c r="Q293">
        <v>0</v>
      </c>
      <c r="R293">
        <f>VLOOKUP(L293,'道具表|itemBase'!$A$5:$C$1112,3,FALSE)</f>
        <v>1</v>
      </c>
    </row>
    <row r="294" spans="8:18">
      <c r="H294" t="str">
        <f>VLOOKUP(L294,'道具表|itemBase'!$A$5:$B$1112,2,FALSE)</f>
        <v>鬼剑术(2重)</v>
      </c>
      <c r="J294">
        <f t="shared" si="10"/>
        <v>290</v>
      </c>
      <c r="K294">
        <v>7</v>
      </c>
      <c r="L294">
        <v>12</v>
      </c>
      <c r="M294">
        <v>1</v>
      </c>
      <c r="N294">
        <v>1</v>
      </c>
      <c r="Q294">
        <v>0</v>
      </c>
      <c r="R294">
        <f>VLOOKUP(L294,'道具表|itemBase'!$A$5:$C$1112,3,FALSE)</f>
        <v>1</v>
      </c>
    </row>
    <row r="295" spans="8:18">
      <c r="H295" t="str">
        <f>VLOOKUP(L295,'道具表|itemBase'!$A$5:$B$1112,2,FALSE)</f>
        <v>鬼剑术(3重)</v>
      </c>
      <c r="J295">
        <f t="shared" si="10"/>
        <v>291</v>
      </c>
      <c r="K295">
        <v>7</v>
      </c>
      <c r="L295">
        <v>13</v>
      </c>
      <c r="M295">
        <v>1</v>
      </c>
      <c r="N295">
        <v>0</v>
      </c>
      <c r="Q295">
        <v>0</v>
      </c>
      <c r="R295">
        <f>VLOOKUP(L295,'道具表|itemBase'!$A$5:$C$1112,3,FALSE)</f>
        <v>1</v>
      </c>
    </row>
    <row r="296" spans="8:18">
      <c r="H296" t="str">
        <f>VLOOKUP(L296,'道具表|itemBase'!$A$5:$B$1112,2,FALSE)</f>
        <v>鬼剑术(4重)</v>
      </c>
      <c r="J296">
        <f t="shared" si="10"/>
        <v>292</v>
      </c>
      <c r="K296">
        <v>7</v>
      </c>
      <c r="L296">
        <v>14</v>
      </c>
      <c r="M296">
        <v>1</v>
      </c>
      <c r="N296">
        <v>0</v>
      </c>
      <c r="Q296">
        <v>0</v>
      </c>
      <c r="R296">
        <f>VLOOKUP(L296,'道具表|itemBase'!$A$5:$C$1112,3,FALSE)</f>
        <v>1</v>
      </c>
    </row>
    <row r="297" spans="8:18">
      <c r="H297" t="str">
        <f>VLOOKUP(L297,'道具表|itemBase'!$A$5:$B$1112,2,FALSE)</f>
        <v>降魔镖(1重)</v>
      </c>
      <c r="J297">
        <f t="shared" si="10"/>
        <v>293</v>
      </c>
      <c r="K297">
        <v>7</v>
      </c>
      <c r="L297">
        <v>15</v>
      </c>
      <c r="M297">
        <v>1</v>
      </c>
      <c r="N297">
        <v>2</v>
      </c>
      <c r="Q297">
        <v>0</v>
      </c>
      <c r="R297">
        <f>VLOOKUP(L297,'道具表|itemBase'!$A$5:$C$1112,3,FALSE)</f>
        <v>1</v>
      </c>
    </row>
    <row r="298" spans="8:18">
      <c r="H298" t="str">
        <f>VLOOKUP(L298,'道具表|itemBase'!$A$5:$B$1112,2,FALSE)</f>
        <v>降魔镖(2重)</v>
      </c>
      <c r="J298">
        <f t="shared" si="10"/>
        <v>294</v>
      </c>
      <c r="K298">
        <v>7</v>
      </c>
      <c r="L298">
        <v>16</v>
      </c>
      <c r="M298">
        <v>1</v>
      </c>
      <c r="N298">
        <v>1</v>
      </c>
      <c r="Q298">
        <v>0</v>
      </c>
      <c r="R298">
        <f>VLOOKUP(L298,'道具表|itemBase'!$A$5:$C$1112,3,FALSE)</f>
        <v>1</v>
      </c>
    </row>
    <row r="299" spans="8:18">
      <c r="H299" t="str">
        <f>VLOOKUP(L299,'道具表|itemBase'!$A$5:$B$1112,2,FALSE)</f>
        <v>降魔镖(3重)</v>
      </c>
      <c r="J299">
        <f t="shared" si="10"/>
        <v>295</v>
      </c>
      <c r="K299">
        <v>7</v>
      </c>
      <c r="L299">
        <v>17</v>
      </c>
      <c r="M299">
        <v>1</v>
      </c>
      <c r="N299">
        <v>0</v>
      </c>
      <c r="Q299">
        <v>0</v>
      </c>
      <c r="R299">
        <f>VLOOKUP(L299,'道具表|itemBase'!$A$5:$C$1112,3,FALSE)</f>
        <v>1</v>
      </c>
    </row>
    <row r="300" spans="8:18">
      <c r="H300" t="str">
        <f>VLOOKUP(L300,'道具表|itemBase'!$A$5:$B$1112,2,FALSE)</f>
        <v>降魔镖(4重)</v>
      </c>
      <c r="J300">
        <f t="shared" si="10"/>
        <v>296</v>
      </c>
      <c r="K300">
        <v>7</v>
      </c>
      <c r="L300">
        <v>18</v>
      </c>
      <c r="M300">
        <v>1</v>
      </c>
      <c r="N300">
        <v>0</v>
      </c>
      <c r="Q300">
        <v>0</v>
      </c>
      <c r="R300">
        <f>VLOOKUP(L300,'道具表|itemBase'!$A$5:$C$1112,3,FALSE)</f>
        <v>1</v>
      </c>
    </row>
    <row r="301" spans="8:18">
      <c r="H301" t="str">
        <f>VLOOKUP(L301,'道具表|itemBase'!$A$5:$B$1112,2,FALSE)</f>
        <v>摄魂符(1重)</v>
      </c>
      <c r="J301">
        <f t="shared" si="10"/>
        <v>297</v>
      </c>
      <c r="K301">
        <v>7</v>
      </c>
      <c r="L301">
        <v>19</v>
      </c>
      <c r="M301">
        <v>1</v>
      </c>
      <c r="N301">
        <v>2</v>
      </c>
      <c r="Q301">
        <v>0</v>
      </c>
      <c r="R301">
        <f>VLOOKUP(L301,'道具表|itemBase'!$A$5:$C$1112,3,FALSE)</f>
        <v>1</v>
      </c>
    </row>
    <row r="302" spans="8:18">
      <c r="H302" t="str">
        <f>VLOOKUP(L302,'道具表|itemBase'!$A$5:$B$1112,2,FALSE)</f>
        <v>摄魂符(2重)</v>
      </c>
      <c r="J302">
        <f t="shared" si="10"/>
        <v>298</v>
      </c>
      <c r="K302">
        <v>7</v>
      </c>
      <c r="L302">
        <v>20</v>
      </c>
      <c r="M302">
        <v>1</v>
      </c>
      <c r="N302">
        <v>1</v>
      </c>
      <c r="Q302">
        <v>0</v>
      </c>
      <c r="R302">
        <f>VLOOKUP(L302,'道具表|itemBase'!$A$5:$C$1112,3,FALSE)</f>
        <v>1</v>
      </c>
    </row>
    <row r="303" spans="8:18">
      <c r="H303" t="str">
        <f>VLOOKUP(L303,'道具表|itemBase'!$A$5:$B$1112,2,FALSE)</f>
        <v>摄魂符(3重)</v>
      </c>
      <c r="J303">
        <f t="shared" si="10"/>
        <v>299</v>
      </c>
      <c r="K303">
        <v>7</v>
      </c>
      <c r="L303">
        <v>21</v>
      </c>
      <c r="M303">
        <v>1</v>
      </c>
      <c r="N303">
        <v>0</v>
      </c>
      <c r="Q303">
        <v>0</v>
      </c>
      <c r="R303">
        <f>VLOOKUP(L303,'道具表|itemBase'!$A$5:$C$1112,3,FALSE)</f>
        <v>1</v>
      </c>
    </row>
    <row r="304" spans="8:18">
      <c r="H304" t="str">
        <f>VLOOKUP(L304,'道具表|itemBase'!$A$5:$B$1112,2,FALSE)</f>
        <v>摄魂符(4重)</v>
      </c>
      <c r="J304">
        <f t="shared" si="10"/>
        <v>300</v>
      </c>
      <c r="K304">
        <v>7</v>
      </c>
      <c r="L304">
        <v>22</v>
      </c>
      <c r="M304">
        <v>1</v>
      </c>
      <c r="N304">
        <v>0</v>
      </c>
      <c r="Q304">
        <v>0</v>
      </c>
      <c r="R304">
        <f>VLOOKUP(L304,'道具表|itemBase'!$A$5:$C$1112,3,FALSE)</f>
        <v>1</v>
      </c>
    </row>
    <row r="305" spans="8:18">
      <c r="H305" t="str">
        <f>VLOOKUP(L305,'道具表|itemBase'!$A$5:$B$1112,2,FALSE)</f>
        <v>打妖棍(1重)</v>
      </c>
      <c r="J305">
        <f t="shared" si="10"/>
        <v>301</v>
      </c>
      <c r="K305">
        <v>7</v>
      </c>
      <c r="L305">
        <v>23</v>
      </c>
      <c r="M305">
        <v>1</v>
      </c>
      <c r="N305">
        <v>2</v>
      </c>
      <c r="Q305">
        <v>0</v>
      </c>
      <c r="R305">
        <f>VLOOKUP(L305,'道具表|itemBase'!$A$5:$C$1112,3,FALSE)</f>
        <v>1</v>
      </c>
    </row>
    <row r="306" spans="8:18">
      <c r="H306" t="str">
        <f>VLOOKUP(L306,'道具表|itemBase'!$A$5:$B$1112,2,FALSE)</f>
        <v>打妖棍(2重)</v>
      </c>
      <c r="J306">
        <f t="shared" si="10"/>
        <v>302</v>
      </c>
      <c r="K306">
        <v>7</v>
      </c>
      <c r="L306">
        <v>24</v>
      </c>
      <c r="M306">
        <v>1</v>
      </c>
      <c r="N306">
        <v>0</v>
      </c>
      <c r="Q306">
        <v>0</v>
      </c>
      <c r="R306">
        <f>VLOOKUP(L306,'道具表|itemBase'!$A$5:$C$1112,3,FALSE)</f>
        <v>1</v>
      </c>
    </row>
    <row r="307" spans="8:18">
      <c r="H307" t="str">
        <f>VLOOKUP(L307,'道具表|itemBase'!$A$5:$B$1112,2,FALSE)</f>
        <v>打妖棍(3重)</v>
      </c>
      <c r="J307">
        <f t="shared" si="10"/>
        <v>303</v>
      </c>
      <c r="K307">
        <v>7</v>
      </c>
      <c r="L307">
        <v>25</v>
      </c>
      <c r="M307">
        <v>1</v>
      </c>
      <c r="N307">
        <v>0</v>
      </c>
      <c r="Q307">
        <v>0</v>
      </c>
      <c r="R307">
        <f>VLOOKUP(L307,'道具表|itemBase'!$A$5:$C$1112,3,FALSE)</f>
        <v>1</v>
      </c>
    </row>
    <row r="308" spans="8:18">
      <c r="H308" t="str">
        <f>VLOOKUP(L308,'道具表|itemBase'!$A$5:$B$1112,2,FALSE)</f>
        <v>打妖棍(4重)</v>
      </c>
      <c r="J308">
        <f t="shared" si="10"/>
        <v>304</v>
      </c>
      <c r="K308">
        <v>7</v>
      </c>
      <c r="L308">
        <v>26</v>
      </c>
      <c r="M308">
        <v>1</v>
      </c>
      <c r="N308">
        <v>0</v>
      </c>
      <c r="Q308">
        <v>0</v>
      </c>
      <c r="R308">
        <f>VLOOKUP(L308,'道具表|itemBase'!$A$5:$C$1112,3,FALSE)</f>
        <v>1</v>
      </c>
    </row>
    <row r="309" spans="8:18">
      <c r="H309" t="str">
        <f>VLOOKUP(L309,'道具表|itemBase'!$A$5:$B$1112,2,FALSE)</f>
        <v>旋风轮(1重)</v>
      </c>
      <c r="J309">
        <f t="shared" si="10"/>
        <v>305</v>
      </c>
      <c r="K309">
        <v>7</v>
      </c>
      <c r="L309">
        <v>27</v>
      </c>
      <c r="M309">
        <v>1</v>
      </c>
      <c r="N309">
        <v>2</v>
      </c>
      <c r="Q309">
        <v>0</v>
      </c>
      <c r="R309">
        <f>VLOOKUP(L309,'道具表|itemBase'!$A$5:$C$1112,3,FALSE)</f>
        <v>1</v>
      </c>
    </row>
    <row r="310" spans="8:18">
      <c r="H310" t="str">
        <f>VLOOKUP(L310,'道具表|itemBase'!$A$5:$B$1112,2,FALSE)</f>
        <v>旋风轮(2重)</v>
      </c>
      <c r="J310">
        <f t="shared" si="10"/>
        <v>306</v>
      </c>
      <c r="K310">
        <v>7</v>
      </c>
      <c r="L310">
        <v>28</v>
      </c>
      <c r="M310">
        <v>1</v>
      </c>
      <c r="N310">
        <v>0</v>
      </c>
      <c r="Q310">
        <v>0</v>
      </c>
      <c r="R310">
        <f>VLOOKUP(L310,'道具表|itemBase'!$A$5:$C$1112,3,FALSE)</f>
        <v>1</v>
      </c>
    </row>
    <row r="311" spans="8:18">
      <c r="H311" t="str">
        <f>VLOOKUP(L311,'道具表|itemBase'!$A$5:$B$1112,2,FALSE)</f>
        <v>旋风轮(3重)</v>
      </c>
      <c r="J311">
        <f t="shared" si="10"/>
        <v>307</v>
      </c>
      <c r="K311">
        <v>7</v>
      </c>
      <c r="L311">
        <v>29</v>
      </c>
      <c r="M311">
        <v>1</v>
      </c>
      <c r="N311">
        <v>0</v>
      </c>
      <c r="Q311">
        <v>0</v>
      </c>
      <c r="R311">
        <f>VLOOKUP(L311,'道具表|itemBase'!$A$5:$C$1112,3,FALSE)</f>
        <v>1</v>
      </c>
    </row>
    <row r="312" spans="8:18">
      <c r="H312" t="str">
        <f>VLOOKUP(L312,'道具表|itemBase'!$A$5:$B$1112,2,FALSE)</f>
        <v>旋风轮(4重)</v>
      </c>
      <c r="J312">
        <f t="shared" si="10"/>
        <v>308</v>
      </c>
      <c r="K312">
        <v>7</v>
      </c>
      <c r="L312">
        <v>30</v>
      </c>
      <c r="M312">
        <v>1</v>
      </c>
      <c r="N312">
        <v>0</v>
      </c>
      <c r="Q312">
        <v>0</v>
      </c>
      <c r="R312">
        <f>VLOOKUP(L312,'道具表|itemBase'!$A$5:$C$1112,3,FALSE)</f>
        <v>1</v>
      </c>
    </row>
    <row r="313" spans="8:18">
      <c r="H313" t="str">
        <f>VLOOKUP(L313,'道具表|itemBase'!$A$5:$B$1112,2,FALSE)</f>
        <v>灭魂火(1重)</v>
      </c>
      <c r="J313">
        <f t="shared" si="10"/>
        <v>309</v>
      </c>
      <c r="K313">
        <v>7</v>
      </c>
      <c r="L313">
        <v>31</v>
      </c>
      <c r="M313">
        <v>1</v>
      </c>
      <c r="N313">
        <v>2</v>
      </c>
      <c r="Q313">
        <v>0</v>
      </c>
      <c r="R313">
        <f>VLOOKUP(L313,'道具表|itemBase'!$A$5:$C$1112,3,FALSE)</f>
        <v>1</v>
      </c>
    </row>
    <row r="314" spans="8:18">
      <c r="H314" t="str">
        <f>VLOOKUP(L314,'道具表|itemBase'!$A$5:$B$1112,2,FALSE)</f>
        <v>灭魂火(2重)</v>
      </c>
      <c r="J314">
        <f t="shared" si="10"/>
        <v>310</v>
      </c>
      <c r="K314">
        <v>7</v>
      </c>
      <c r="L314">
        <v>32</v>
      </c>
      <c r="M314">
        <v>1</v>
      </c>
      <c r="N314">
        <v>0</v>
      </c>
      <c r="Q314">
        <v>0</v>
      </c>
      <c r="R314">
        <f>VLOOKUP(L314,'道具表|itemBase'!$A$5:$C$1112,3,FALSE)</f>
        <v>1</v>
      </c>
    </row>
    <row r="315" spans="8:18">
      <c r="H315" t="str">
        <f>VLOOKUP(L315,'道具表|itemBase'!$A$5:$B$1112,2,FALSE)</f>
        <v>灭魂火(3重)</v>
      </c>
      <c r="J315">
        <f t="shared" si="10"/>
        <v>311</v>
      </c>
      <c r="K315">
        <v>7</v>
      </c>
      <c r="L315">
        <v>33</v>
      </c>
      <c r="M315">
        <v>1</v>
      </c>
      <c r="N315">
        <v>0</v>
      </c>
      <c r="Q315">
        <v>0</v>
      </c>
      <c r="R315">
        <f>VLOOKUP(L315,'道具表|itemBase'!$A$5:$C$1112,3,FALSE)</f>
        <v>1</v>
      </c>
    </row>
    <row r="316" spans="8:18">
      <c r="H316" t="str">
        <f>VLOOKUP(L316,'道具表|itemBase'!$A$5:$B$1112,2,FALSE)</f>
        <v>灭魂火(4重)</v>
      </c>
      <c r="J316">
        <f t="shared" si="10"/>
        <v>312</v>
      </c>
      <c r="K316">
        <v>7</v>
      </c>
      <c r="L316">
        <v>34</v>
      </c>
      <c r="M316">
        <v>1</v>
      </c>
      <c r="N316">
        <v>0</v>
      </c>
      <c r="Q316">
        <v>0</v>
      </c>
      <c r="R316">
        <f>VLOOKUP(L316,'道具表|itemBase'!$A$5:$C$1112,3,FALSE)</f>
        <v>1</v>
      </c>
    </row>
    <row r="317" spans="8:18">
      <c r="H317" t="str">
        <f>VLOOKUP(L317,'道具表|itemBase'!$A$5:$B$1112,2,FALSE)</f>
        <v>囚天指(1重)</v>
      </c>
      <c r="J317">
        <f t="shared" si="10"/>
        <v>313</v>
      </c>
      <c r="K317">
        <v>7</v>
      </c>
      <c r="L317">
        <v>35</v>
      </c>
      <c r="M317">
        <v>1</v>
      </c>
      <c r="N317">
        <v>2</v>
      </c>
      <c r="Q317">
        <v>0</v>
      </c>
      <c r="R317">
        <f>VLOOKUP(L317,'道具表|itemBase'!$A$5:$C$1112,3,FALSE)</f>
        <v>1</v>
      </c>
    </row>
    <row r="318" spans="8:18">
      <c r="H318" t="str">
        <f>VLOOKUP(L318,'道具表|itemBase'!$A$5:$B$1112,2,FALSE)</f>
        <v>囚天指(2重)</v>
      </c>
      <c r="J318">
        <f t="shared" si="10"/>
        <v>314</v>
      </c>
      <c r="K318">
        <v>7</v>
      </c>
      <c r="L318">
        <v>36</v>
      </c>
      <c r="M318">
        <v>1</v>
      </c>
      <c r="N318">
        <v>0</v>
      </c>
      <c r="Q318">
        <v>0</v>
      </c>
      <c r="R318">
        <f>VLOOKUP(L318,'道具表|itemBase'!$A$5:$C$1112,3,FALSE)</f>
        <v>1</v>
      </c>
    </row>
    <row r="319" spans="8:18">
      <c r="H319" t="str">
        <f>VLOOKUP(L319,'道具表|itemBase'!$A$5:$B$1112,2,FALSE)</f>
        <v>囚天指(3重)</v>
      </c>
      <c r="J319">
        <f t="shared" si="10"/>
        <v>315</v>
      </c>
      <c r="K319">
        <v>7</v>
      </c>
      <c r="L319">
        <v>37</v>
      </c>
      <c r="M319">
        <v>1</v>
      </c>
      <c r="N319">
        <v>0</v>
      </c>
      <c r="Q319">
        <v>0</v>
      </c>
      <c r="R319">
        <f>VLOOKUP(L319,'道具表|itemBase'!$A$5:$C$1112,3,FALSE)</f>
        <v>1</v>
      </c>
    </row>
    <row r="320" spans="8:18">
      <c r="H320" t="str">
        <f>VLOOKUP(L320,'道具表|itemBase'!$A$5:$B$1112,2,FALSE)</f>
        <v>囚天指(4重)</v>
      </c>
      <c r="J320">
        <f t="shared" si="10"/>
        <v>316</v>
      </c>
      <c r="K320">
        <v>7</v>
      </c>
      <c r="L320">
        <v>38</v>
      </c>
      <c r="M320">
        <v>1</v>
      </c>
      <c r="N320">
        <v>0</v>
      </c>
      <c r="Q320">
        <v>0</v>
      </c>
      <c r="R320">
        <f>VLOOKUP(L320,'道具表|itemBase'!$A$5:$C$1112,3,FALSE)</f>
        <v>1</v>
      </c>
    </row>
    <row r="321" spans="8:18">
      <c r="H321" t="str">
        <f>VLOOKUP(L321,'道具表|itemBase'!$A$5:$B$1112,2,FALSE)</f>
        <v>雷鸣器(1重)</v>
      </c>
      <c r="J321">
        <f t="shared" si="10"/>
        <v>317</v>
      </c>
      <c r="K321">
        <v>7</v>
      </c>
      <c r="L321">
        <v>170</v>
      </c>
      <c r="M321">
        <v>1</v>
      </c>
      <c r="N321">
        <v>2</v>
      </c>
      <c r="Q321">
        <v>0</v>
      </c>
      <c r="R321">
        <f>VLOOKUP(L321,'道具表|itemBase'!$A$5:$C$1112,3,FALSE)</f>
        <v>1</v>
      </c>
    </row>
    <row r="322" spans="8:18">
      <c r="H322" t="str">
        <f>VLOOKUP(L322,'道具表|itemBase'!$A$5:$B$1112,2,FALSE)</f>
        <v>雷鸣器(2重)</v>
      </c>
      <c r="J322">
        <f t="shared" si="10"/>
        <v>318</v>
      </c>
      <c r="K322">
        <v>7</v>
      </c>
      <c r="L322">
        <v>171</v>
      </c>
      <c r="M322">
        <v>1</v>
      </c>
      <c r="N322">
        <v>0</v>
      </c>
      <c r="Q322">
        <v>0</v>
      </c>
      <c r="R322">
        <f>VLOOKUP(L322,'道具表|itemBase'!$A$5:$C$1112,3,FALSE)</f>
        <v>1</v>
      </c>
    </row>
    <row r="323" spans="8:18">
      <c r="H323" t="str">
        <f>VLOOKUP(L323,'道具表|itemBase'!$A$5:$B$1112,2,FALSE)</f>
        <v>雷鸣器(3重)</v>
      </c>
      <c r="J323">
        <f t="shared" si="10"/>
        <v>319</v>
      </c>
      <c r="K323">
        <v>7</v>
      </c>
      <c r="L323">
        <v>172</v>
      </c>
      <c r="M323">
        <v>1</v>
      </c>
      <c r="N323">
        <v>0</v>
      </c>
      <c r="Q323">
        <v>0</v>
      </c>
      <c r="R323">
        <f>VLOOKUP(L323,'道具表|itemBase'!$A$5:$C$1112,3,FALSE)</f>
        <v>1</v>
      </c>
    </row>
    <row r="324" spans="8:18">
      <c r="H324" t="str">
        <f>VLOOKUP(L324,'道具表|itemBase'!$A$5:$B$1112,2,FALSE)</f>
        <v>雷鸣器(4重)</v>
      </c>
      <c r="J324">
        <f t="shared" si="10"/>
        <v>320</v>
      </c>
      <c r="K324">
        <v>7</v>
      </c>
      <c r="L324">
        <v>173</v>
      </c>
      <c r="M324">
        <v>1</v>
      </c>
      <c r="N324">
        <v>0</v>
      </c>
      <c r="Q324">
        <v>0</v>
      </c>
      <c r="R324">
        <f>VLOOKUP(L324,'道具表|itemBase'!$A$5:$C$1112,3,FALSE)</f>
        <v>1</v>
      </c>
    </row>
    <row r="325" spans="8:18">
      <c r="H325" t="str">
        <f>VLOOKUP(L325,'道具表|itemBase'!$A$5:$B$1112,2,FALSE)</f>
        <v>阴阳球(1重)</v>
      </c>
      <c r="J325">
        <f t="shared" si="10"/>
        <v>321</v>
      </c>
      <c r="K325">
        <v>7</v>
      </c>
      <c r="L325">
        <v>174</v>
      </c>
      <c r="M325">
        <v>1</v>
      </c>
      <c r="N325">
        <v>2</v>
      </c>
      <c r="Q325">
        <v>0</v>
      </c>
      <c r="R325">
        <f>VLOOKUP(L325,'道具表|itemBase'!$A$5:$C$1112,3,FALSE)</f>
        <v>1</v>
      </c>
    </row>
    <row r="326" spans="8:18">
      <c r="H326" t="str">
        <f>VLOOKUP(L326,'道具表|itemBase'!$A$5:$B$1112,2,FALSE)</f>
        <v>阴阳球(2重)</v>
      </c>
      <c r="J326">
        <f t="shared" ref="J326:J389" si="11">J325+1</f>
        <v>322</v>
      </c>
      <c r="K326">
        <v>7</v>
      </c>
      <c r="L326">
        <v>175</v>
      </c>
      <c r="M326">
        <v>1</v>
      </c>
      <c r="N326">
        <v>0</v>
      </c>
      <c r="Q326">
        <v>0</v>
      </c>
      <c r="R326">
        <f>VLOOKUP(L326,'道具表|itemBase'!$A$5:$C$1112,3,FALSE)</f>
        <v>1</v>
      </c>
    </row>
    <row r="327" spans="8:18">
      <c r="H327" t="str">
        <f>VLOOKUP(L327,'道具表|itemBase'!$A$5:$B$1112,2,FALSE)</f>
        <v>阴阳球(3重)</v>
      </c>
      <c r="J327">
        <f t="shared" si="11"/>
        <v>323</v>
      </c>
      <c r="K327">
        <v>7</v>
      </c>
      <c r="L327">
        <v>176</v>
      </c>
      <c r="M327">
        <v>1</v>
      </c>
      <c r="N327">
        <v>0</v>
      </c>
      <c r="Q327">
        <v>0</v>
      </c>
      <c r="R327">
        <f>VLOOKUP(L327,'道具表|itemBase'!$A$5:$C$1112,3,FALSE)</f>
        <v>1</v>
      </c>
    </row>
    <row r="328" spans="8:18">
      <c r="H328" t="str">
        <f>VLOOKUP(L328,'道具表|itemBase'!$A$5:$B$1112,2,FALSE)</f>
        <v>阴阳球(4重)</v>
      </c>
      <c r="J328">
        <f t="shared" si="11"/>
        <v>324</v>
      </c>
      <c r="K328">
        <v>7</v>
      </c>
      <c r="L328">
        <v>177</v>
      </c>
      <c r="M328">
        <v>1</v>
      </c>
      <c r="N328">
        <v>0</v>
      </c>
      <c r="Q328">
        <v>0</v>
      </c>
      <c r="R328">
        <f>VLOOKUP(L328,'道具表|itemBase'!$A$5:$C$1112,3,FALSE)</f>
        <v>1</v>
      </c>
    </row>
    <row r="329" spans="8:18">
      <c r="H329" t="str">
        <f>VLOOKUP(L329,'道具表|itemBase'!$A$5:$B$1112,2,FALSE)</f>
        <v>补天石(1重)</v>
      </c>
      <c r="J329">
        <f t="shared" si="11"/>
        <v>325</v>
      </c>
      <c r="K329">
        <v>7</v>
      </c>
      <c r="L329">
        <v>178</v>
      </c>
      <c r="M329">
        <v>1</v>
      </c>
      <c r="N329">
        <v>2</v>
      </c>
      <c r="Q329">
        <v>0</v>
      </c>
      <c r="R329">
        <f>VLOOKUP(L329,'道具表|itemBase'!$A$5:$C$1112,3,FALSE)</f>
        <v>1</v>
      </c>
    </row>
    <row r="330" spans="8:18">
      <c r="H330" t="str">
        <f>VLOOKUP(L330,'道具表|itemBase'!$A$5:$B$1112,2,FALSE)</f>
        <v>补天石(2重)</v>
      </c>
      <c r="J330">
        <f t="shared" si="11"/>
        <v>326</v>
      </c>
      <c r="K330">
        <v>7</v>
      </c>
      <c r="L330">
        <v>179</v>
      </c>
      <c r="M330">
        <v>1</v>
      </c>
      <c r="N330">
        <v>0</v>
      </c>
      <c r="Q330">
        <v>0</v>
      </c>
      <c r="R330">
        <f>VLOOKUP(L330,'道具表|itemBase'!$A$5:$C$1112,3,FALSE)</f>
        <v>1</v>
      </c>
    </row>
    <row r="331" spans="8:18">
      <c r="H331" t="str">
        <f>VLOOKUP(L331,'道具表|itemBase'!$A$5:$B$1112,2,FALSE)</f>
        <v>补天石(3重)</v>
      </c>
      <c r="J331">
        <f t="shared" si="11"/>
        <v>327</v>
      </c>
      <c r="K331">
        <v>7</v>
      </c>
      <c r="L331">
        <v>180</v>
      </c>
      <c r="M331">
        <v>1</v>
      </c>
      <c r="N331">
        <v>0</v>
      </c>
      <c r="Q331">
        <v>0</v>
      </c>
      <c r="R331">
        <f>VLOOKUP(L331,'道具表|itemBase'!$A$5:$C$1112,3,FALSE)</f>
        <v>1</v>
      </c>
    </row>
    <row r="332" spans="8:18">
      <c r="H332" t="str">
        <f>VLOOKUP(L332,'道具表|itemBase'!$A$5:$B$1112,2,FALSE)</f>
        <v>补天石(4重)</v>
      </c>
      <c r="J332">
        <f t="shared" si="11"/>
        <v>328</v>
      </c>
      <c r="K332">
        <v>7</v>
      </c>
      <c r="L332">
        <v>181</v>
      </c>
      <c r="M332">
        <v>1</v>
      </c>
      <c r="N332">
        <v>0</v>
      </c>
      <c r="Q332">
        <v>0</v>
      </c>
      <c r="R332">
        <f>VLOOKUP(L332,'道具表|itemBase'!$A$5:$C$1112,3,FALSE)</f>
        <v>1</v>
      </c>
    </row>
    <row r="333" spans="8:18">
      <c r="H333" t="str">
        <f>VLOOKUP(L333,'道具表|itemBase'!$A$5:$B$1112,2,FALSE)</f>
        <v>冰魄珠(1重)</v>
      </c>
      <c r="J333">
        <f t="shared" si="11"/>
        <v>329</v>
      </c>
      <c r="K333">
        <v>7</v>
      </c>
      <c r="L333">
        <v>182</v>
      </c>
      <c r="M333">
        <v>1</v>
      </c>
      <c r="N333">
        <v>2</v>
      </c>
      <c r="Q333">
        <v>0</v>
      </c>
      <c r="R333">
        <f>VLOOKUP(L333,'道具表|itemBase'!$A$5:$C$1112,3,FALSE)</f>
        <v>1</v>
      </c>
    </row>
    <row r="334" spans="8:18">
      <c r="H334" t="str">
        <f>VLOOKUP(L334,'道具表|itemBase'!$A$5:$B$1112,2,FALSE)</f>
        <v>冰魄珠(2重)</v>
      </c>
      <c r="J334">
        <f t="shared" si="11"/>
        <v>330</v>
      </c>
      <c r="K334">
        <v>7</v>
      </c>
      <c r="L334">
        <v>183</v>
      </c>
      <c r="M334">
        <v>1</v>
      </c>
      <c r="N334">
        <v>0</v>
      </c>
      <c r="Q334">
        <v>0</v>
      </c>
      <c r="R334">
        <f>VLOOKUP(L334,'道具表|itemBase'!$A$5:$C$1112,3,FALSE)</f>
        <v>1</v>
      </c>
    </row>
    <row r="335" spans="8:18">
      <c r="H335" t="str">
        <f>VLOOKUP(L335,'道具表|itemBase'!$A$5:$B$1112,2,FALSE)</f>
        <v>冰魄珠(3重)</v>
      </c>
      <c r="J335">
        <f t="shared" si="11"/>
        <v>331</v>
      </c>
      <c r="K335">
        <v>7</v>
      </c>
      <c r="L335">
        <v>184</v>
      </c>
      <c r="M335">
        <v>1</v>
      </c>
      <c r="N335">
        <v>0</v>
      </c>
      <c r="Q335">
        <v>0</v>
      </c>
      <c r="R335">
        <f>VLOOKUP(L335,'道具表|itemBase'!$A$5:$C$1112,3,FALSE)</f>
        <v>1</v>
      </c>
    </row>
    <row r="336" spans="8:18">
      <c r="H336" t="str">
        <f>VLOOKUP(L336,'道具表|itemBase'!$A$5:$B$1112,2,FALSE)</f>
        <v>冰魄珠(4重)</v>
      </c>
      <c r="J336">
        <f t="shared" si="11"/>
        <v>332</v>
      </c>
      <c r="K336">
        <v>7</v>
      </c>
      <c r="L336">
        <v>185</v>
      </c>
      <c r="M336">
        <v>1</v>
      </c>
      <c r="N336">
        <v>0</v>
      </c>
      <c r="Q336">
        <v>0</v>
      </c>
      <c r="R336">
        <f>VLOOKUP(L336,'道具表|itemBase'!$A$5:$C$1112,3,FALSE)</f>
        <v>1</v>
      </c>
    </row>
    <row r="337" spans="8:18">
      <c r="H337" t="str">
        <f>VLOOKUP(L337,'道具表|itemBase'!$A$5:$B$1112,2,FALSE)</f>
        <v>魔手印(1重)</v>
      </c>
      <c r="J337">
        <f t="shared" si="11"/>
        <v>333</v>
      </c>
      <c r="K337">
        <v>7</v>
      </c>
      <c r="L337">
        <v>186</v>
      </c>
      <c r="M337">
        <v>1</v>
      </c>
      <c r="N337">
        <v>2</v>
      </c>
      <c r="Q337">
        <v>0</v>
      </c>
      <c r="R337">
        <f>VLOOKUP(L337,'道具表|itemBase'!$A$5:$C$1112,3,FALSE)</f>
        <v>1</v>
      </c>
    </row>
    <row r="338" spans="8:18">
      <c r="H338" t="str">
        <f>VLOOKUP(L338,'道具表|itemBase'!$A$5:$B$1112,2,FALSE)</f>
        <v>魔手印(2重)</v>
      </c>
      <c r="J338">
        <f t="shared" si="11"/>
        <v>334</v>
      </c>
      <c r="K338">
        <v>7</v>
      </c>
      <c r="L338">
        <v>187</v>
      </c>
      <c r="M338">
        <v>1</v>
      </c>
      <c r="N338">
        <v>0</v>
      </c>
      <c r="Q338">
        <v>0</v>
      </c>
      <c r="R338">
        <f>VLOOKUP(L338,'道具表|itemBase'!$A$5:$C$1112,3,FALSE)</f>
        <v>1</v>
      </c>
    </row>
    <row r="339" spans="8:18">
      <c r="H339" t="str">
        <f>VLOOKUP(L339,'道具表|itemBase'!$A$5:$B$1112,2,FALSE)</f>
        <v>魔手印(3重)</v>
      </c>
      <c r="J339">
        <f t="shared" si="11"/>
        <v>335</v>
      </c>
      <c r="K339">
        <v>7</v>
      </c>
      <c r="L339">
        <v>188</v>
      </c>
      <c r="M339">
        <v>1</v>
      </c>
      <c r="N339">
        <v>0</v>
      </c>
      <c r="Q339">
        <v>0</v>
      </c>
      <c r="R339">
        <f>VLOOKUP(L339,'道具表|itemBase'!$A$5:$C$1112,3,FALSE)</f>
        <v>1</v>
      </c>
    </row>
    <row r="340" spans="8:18">
      <c r="H340" t="str">
        <f>VLOOKUP(L340,'道具表|itemBase'!$A$5:$B$1112,2,FALSE)</f>
        <v>魔手印(4重)</v>
      </c>
      <c r="J340">
        <f t="shared" si="11"/>
        <v>336</v>
      </c>
      <c r="K340">
        <v>7</v>
      </c>
      <c r="L340">
        <v>189</v>
      </c>
      <c r="M340">
        <v>1</v>
      </c>
      <c r="N340">
        <v>0</v>
      </c>
      <c r="Q340">
        <v>0</v>
      </c>
      <c r="R340">
        <f>VLOOKUP(L340,'道具表|itemBase'!$A$5:$C$1112,3,FALSE)</f>
        <v>1</v>
      </c>
    </row>
    <row r="341" spans="8:18">
      <c r="H341" t="str">
        <f>VLOOKUP(L341,'道具表|itemBase'!$A$5:$B$1112,2,FALSE)</f>
        <v>纸鹤(1重)</v>
      </c>
      <c r="J341">
        <f t="shared" si="11"/>
        <v>337</v>
      </c>
      <c r="K341">
        <v>7</v>
      </c>
      <c r="L341">
        <v>190</v>
      </c>
      <c r="M341">
        <v>1</v>
      </c>
      <c r="N341">
        <v>2</v>
      </c>
      <c r="Q341">
        <v>0</v>
      </c>
      <c r="R341">
        <f>VLOOKUP(L341,'道具表|itemBase'!$A$5:$C$1112,3,FALSE)</f>
        <v>1</v>
      </c>
    </row>
    <row r="342" spans="8:18">
      <c r="H342" t="str">
        <f>VLOOKUP(L342,'道具表|itemBase'!$A$5:$B$1112,2,FALSE)</f>
        <v>纸鹤(2重)</v>
      </c>
      <c r="J342">
        <f t="shared" si="11"/>
        <v>338</v>
      </c>
      <c r="K342">
        <v>7</v>
      </c>
      <c r="L342">
        <v>191</v>
      </c>
      <c r="M342">
        <v>1</v>
      </c>
      <c r="N342">
        <v>0</v>
      </c>
      <c r="Q342">
        <v>0</v>
      </c>
      <c r="R342">
        <f>VLOOKUP(L342,'道具表|itemBase'!$A$5:$C$1112,3,FALSE)</f>
        <v>1</v>
      </c>
    </row>
    <row r="343" spans="8:18">
      <c r="H343" t="str">
        <f>VLOOKUP(L343,'道具表|itemBase'!$A$5:$B$1112,2,FALSE)</f>
        <v>纸鹤(3重)</v>
      </c>
      <c r="J343">
        <f t="shared" si="11"/>
        <v>339</v>
      </c>
      <c r="K343">
        <v>7</v>
      </c>
      <c r="L343">
        <v>192</v>
      </c>
      <c r="M343">
        <v>1</v>
      </c>
      <c r="N343">
        <v>0</v>
      </c>
      <c r="Q343">
        <v>0</v>
      </c>
      <c r="R343">
        <f>VLOOKUP(L343,'道具表|itemBase'!$A$5:$C$1112,3,FALSE)</f>
        <v>1</v>
      </c>
    </row>
    <row r="344" spans="8:18">
      <c r="H344" t="str">
        <f>VLOOKUP(L344,'道具表|itemBase'!$A$5:$B$1112,2,FALSE)</f>
        <v>纸鹤(4重)</v>
      </c>
      <c r="J344">
        <f t="shared" si="11"/>
        <v>340</v>
      </c>
      <c r="K344">
        <v>7</v>
      </c>
      <c r="L344">
        <v>193</v>
      </c>
      <c r="M344">
        <v>1</v>
      </c>
      <c r="N344">
        <v>0</v>
      </c>
      <c r="Q344">
        <v>0</v>
      </c>
      <c r="R344">
        <f>VLOOKUP(L344,'道具表|itemBase'!$A$5:$C$1112,3,FALSE)</f>
        <v>1</v>
      </c>
    </row>
    <row r="345" spans="8:18">
      <c r="H345" t="str">
        <f>VLOOKUP(L345,'道具表|itemBase'!$A$5:$B$1112,2,FALSE)</f>
        <v>乾坤镜(1重)</v>
      </c>
      <c r="J345">
        <f t="shared" si="11"/>
        <v>341</v>
      </c>
      <c r="K345">
        <v>7</v>
      </c>
      <c r="L345">
        <v>194</v>
      </c>
      <c r="M345">
        <v>1</v>
      </c>
      <c r="N345">
        <v>2</v>
      </c>
      <c r="Q345">
        <v>0</v>
      </c>
      <c r="R345">
        <f>VLOOKUP(L345,'道具表|itemBase'!$A$5:$C$1112,3,FALSE)</f>
        <v>1</v>
      </c>
    </row>
    <row r="346" spans="8:18">
      <c r="H346" t="str">
        <f>VLOOKUP(L346,'道具表|itemBase'!$A$5:$B$1112,2,FALSE)</f>
        <v>乾坤镜(2重)</v>
      </c>
      <c r="J346">
        <f t="shared" si="11"/>
        <v>342</v>
      </c>
      <c r="K346">
        <v>7</v>
      </c>
      <c r="L346">
        <v>195</v>
      </c>
      <c r="M346">
        <v>1</v>
      </c>
      <c r="N346">
        <v>0</v>
      </c>
      <c r="Q346">
        <v>0</v>
      </c>
      <c r="R346">
        <f>VLOOKUP(L346,'道具表|itemBase'!$A$5:$C$1112,3,FALSE)</f>
        <v>1</v>
      </c>
    </row>
    <row r="347" spans="8:18">
      <c r="H347" t="str">
        <f>VLOOKUP(L347,'道具表|itemBase'!$A$5:$B$1112,2,FALSE)</f>
        <v>乾坤镜(3重)</v>
      </c>
      <c r="J347">
        <f t="shared" si="11"/>
        <v>343</v>
      </c>
      <c r="K347">
        <v>7</v>
      </c>
      <c r="L347">
        <v>196</v>
      </c>
      <c r="M347">
        <v>1</v>
      </c>
      <c r="N347">
        <v>0</v>
      </c>
      <c r="Q347">
        <v>0</v>
      </c>
      <c r="R347">
        <f>VLOOKUP(L347,'道具表|itemBase'!$A$5:$C$1112,3,FALSE)</f>
        <v>1</v>
      </c>
    </row>
    <row r="348" spans="8:18">
      <c r="H348" t="str">
        <f>VLOOKUP(L348,'道具表|itemBase'!$A$5:$B$1112,2,FALSE)</f>
        <v>乾坤镜(4重)</v>
      </c>
      <c r="J348">
        <f t="shared" si="11"/>
        <v>344</v>
      </c>
      <c r="K348">
        <v>7</v>
      </c>
      <c r="L348">
        <v>197</v>
      </c>
      <c r="M348">
        <v>1</v>
      </c>
      <c r="N348">
        <v>0</v>
      </c>
      <c r="Q348">
        <v>0</v>
      </c>
      <c r="R348">
        <f>VLOOKUP(L348,'道具表|itemBase'!$A$5:$C$1112,3,FALSE)</f>
        <v>1</v>
      </c>
    </row>
    <row r="349" spans="8:18">
      <c r="H349" t="str">
        <f>VLOOKUP(L349,'道具表|itemBase'!$A$5:$B$1112,2,FALSE)</f>
        <v>焚天功(1重)</v>
      </c>
      <c r="J349">
        <f t="shared" si="11"/>
        <v>345</v>
      </c>
      <c r="K349">
        <v>7</v>
      </c>
      <c r="L349">
        <v>198</v>
      </c>
      <c r="M349">
        <v>1</v>
      </c>
      <c r="N349">
        <v>2</v>
      </c>
      <c r="Q349">
        <v>0</v>
      </c>
      <c r="R349">
        <f>VLOOKUP(L349,'道具表|itemBase'!$A$5:$C$1112,3,FALSE)</f>
        <v>1</v>
      </c>
    </row>
    <row r="350" spans="8:18">
      <c r="H350" t="str">
        <f>VLOOKUP(L350,'道具表|itemBase'!$A$5:$B$1112,2,FALSE)</f>
        <v>焚天功(2重)</v>
      </c>
      <c r="J350">
        <f t="shared" si="11"/>
        <v>346</v>
      </c>
      <c r="K350">
        <v>7</v>
      </c>
      <c r="L350">
        <v>199</v>
      </c>
      <c r="M350">
        <v>1</v>
      </c>
      <c r="N350">
        <v>0</v>
      </c>
      <c r="Q350">
        <v>0</v>
      </c>
      <c r="R350">
        <f>VLOOKUP(L350,'道具表|itemBase'!$A$5:$C$1112,3,FALSE)</f>
        <v>1</v>
      </c>
    </row>
    <row r="351" spans="8:18">
      <c r="H351" t="str">
        <f>VLOOKUP(L351,'道具表|itemBase'!$A$5:$B$1112,2,FALSE)</f>
        <v>焚天功(3重)</v>
      </c>
      <c r="J351">
        <f t="shared" si="11"/>
        <v>347</v>
      </c>
      <c r="K351">
        <v>7</v>
      </c>
      <c r="L351">
        <v>200</v>
      </c>
      <c r="M351">
        <v>1</v>
      </c>
      <c r="N351">
        <v>0</v>
      </c>
      <c r="Q351">
        <v>0</v>
      </c>
      <c r="R351">
        <f>VLOOKUP(L351,'道具表|itemBase'!$A$5:$C$1112,3,FALSE)</f>
        <v>1</v>
      </c>
    </row>
    <row r="352" spans="8:18">
      <c r="H352" t="str">
        <f>VLOOKUP(L352,'道具表|itemBase'!$A$5:$B$1112,2,FALSE)</f>
        <v>焚天功(4重)</v>
      </c>
      <c r="J352">
        <f t="shared" si="11"/>
        <v>348</v>
      </c>
      <c r="K352">
        <v>7</v>
      </c>
      <c r="L352">
        <v>201</v>
      </c>
      <c r="M352">
        <v>1</v>
      </c>
      <c r="N352">
        <v>0</v>
      </c>
      <c r="Q352">
        <v>0</v>
      </c>
      <c r="R352">
        <f>VLOOKUP(L352,'道具表|itemBase'!$A$5:$C$1112,3,FALSE)</f>
        <v>1</v>
      </c>
    </row>
    <row r="353" spans="8:18">
      <c r="H353" t="str">
        <f>VLOOKUP(L353,'道具表|itemBase'!$A$5:$B$1112,2,FALSE)</f>
        <v>混沌青莲(1重)</v>
      </c>
      <c r="J353">
        <f t="shared" si="11"/>
        <v>349</v>
      </c>
      <c r="K353">
        <v>7</v>
      </c>
      <c r="L353">
        <v>202</v>
      </c>
      <c r="M353">
        <v>1</v>
      </c>
      <c r="N353">
        <v>2</v>
      </c>
      <c r="Q353">
        <v>0</v>
      </c>
      <c r="R353">
        <f>VLOOKUP(L353,'道具表|itemBase'!$A$5:$C$1112,3,FALSE)</f>
        <v>1</v>
      </c>
    </row>
    <row r="354" spans="8:18">
      <c r="H354" t="str">
        <f>VLOOKUP(L354,'道具表|itemBase'!$A$5:$B$1112,2,FALSE)</f>
        <v>混沌青莲(2重)</v>
      </c>
      <c r="J354">
        <f t="shared" si="11"/>
        <v>350</v>
      </c>
      <c r="K354">
        <v>7</v>
      </c>
      <c r="L354">
        <v>203</v>
      </c>
      <c r="M354">
        <v>1</v>
      </c>
      <c r="N354">
        <v>0</v>
      </c>
      <c r="Q354">
        <v>0</v>
      </c>
      <c r="R354">
        <f>VLOOKUP(L354,'道具表|itemBase'!$A$5:$C$1112,3,FALSE)</f>
        <v>1</v>
      </c>
    </row>
    <row r="355" spans="8:18">
      <c r="H355" t="str">
        <f>VLOOKUP(L355,'道具表|itemBase'!$A$5:$B$1112,2,FALSE)</f>
        <v>混沌青莲(3重)</v>
      </c>
      <c r="J355">
        <f t="shared" si="11"/>
        <v>351</v>
      </c>
      <c r="K355">
        <v>7</v>
      </c>
      <c r="L355">
        <v>204</v>
      </c>
      <c r="M355">
        <v>1</v>
      </c>
      <c r="N355">
        <v>0</v>
      </c>
      <c r="Q355">
        <v>0</v>
      </c>
      <c r="R355">
        <f>VLOOKUP(L355,'道具表|itemBase'!$A$5:$C$1112,3,FALSE)</f>
        <v>1</v>
      </c>
    </row>
    <row r="356" spans="8:18">
      <c r="H356" t="str">
        <f>VLOOKUP(L356,'道具表|itemBase'!$A$5:$B$1112,2,FALSE)</f>
        <v>混沌青莲(4重)</v>
      </c>
      <c r="J356">
        <f t="shared" si="11"/>
        <v>352</v>
      </c>
      <c r="K356">
        <v>7</v>
      </c>
      <c r="L356">
        <v>205</v>
      </c>
      <c r="M356">
        <v>1</v>
      </c>
      <c r="N356">
        <v>0</v>
      </c>
      <c r="Q356">
        <v>0</v>
      </c>
      <c r="R356">
        <f>VLOOKUP(L356,'道具表|itemBase'!$A$5:$C$1112,3,FALSE)</f>
        <v>1</v>
      </c>
    </row>
    <row r="357" spans="8:18">
      <c r="H357" t="str">
        <f>VLOOKUP(L357,'道具表|itemBase'!$A$5:$B$1112,2,FALSE)</f>
        <v>雷电术(1重)</v>
      </c>
      <c r="J357">
        <f t="shared" si="11"/>
        <v>353</v>
      </c>
      <c r="K357">
        <v>7</v>
      </c>
      <c r="L357">
        <v>208</v>
      </c>
      <c r="M357">
        <v>1</v>
      </c>
      <c r="N357">
        <v>2</v>
      </c>
      <c r="Q357">
        <v>0</v>
      </c>
      <c r="R357">
        <f>VLOOKUP(L357,'道具表|itemBase'!$A$5:$C$1112,3,FALSE)</f>
        <v>1</v>
      </c>
    </row>
    <row r="358" spans="8:18">
      <c r="H358" t="str">
        <f>VLOOKUP(L358,'道具表|itemBase'!$A$5:$B$1112,2,FALSE)</f>
        <v>雷电术(2重)</v>
      </c>
      <c r="J358">
        <f t="shared" si="11"/>
        <v>354</v>
      </c>
      <c r="K358">
        <v>7</v>
      </c>
      <c r="L358">
        <v>209</v>
      </c>
      <c r="M358">
        <v>1</v>
      </c>
      <c r="N358">
        <v>0</v>
      </c>
      <c r="Q358">
        <v>0</v>
      </c>
      <c r="R358">
        <f>VLOOKUP(L358,'道具表|itemBase'!$A$5:$C$1112,3,FALSE)</f>
        <v>1</v>
      </c>
    </row>
    <row r="359" spans="8:18">
      <c r="H359" t="str">
        <f>VLOOKUP(L359,'道具表|itemBase'!$A$5:$B$1112,2,FALSE)</f>
        <v>雷电术(3重)</v>
      </c>
      <c r="J359">
        <f t="shared" si="11"/>
        <v>355</v>
      </c>
      <c r="K359">
        <v>7</v>
      </c>
      <c r="L359">
        <v>210</v>
      </c>
      <c r="M359">
        <v>1</v>
      </c>
      <c r="N359">
        <v>0</v>
      </c>
      <c r="Q359">
        <v>0</v>
      </c>
      <c r="R359">
        <f>VLOOKUP(L359,'道具表|itemBase'!$A$5:$C$1112,3,FALSE)</f>
        <v>1</v>
      </c>
    </row>
    <row r="360" spans="8:18">
      <c r="H360" t="str">
        <f>VLOOKUP(L360,'道具表|itemBase'!$A$5:$B$1112,2,FALSE)</f>
        <v>雷电术(4重)</v>
      </c>
      <c r="J360">
        <f t="shared" si="11"/>
        <v>356</v>
      </c>
      <c r="K360">
        <v>7</v>
      </c>
      <c r="L360">
        <v>211</v>
      </c>
      <c r="M360">
        <v>1</v>
      </c>
      <c r="N360">
        <v>0</v>
      </c>
      <c r="Q360">
        <v>0</v>
      </c>
      <c r="R360">
        <f>VLOOKUP(L360,'道具表|itemBase'!$A$5:$C$1112,3,FALSE)</f>
        <v>1</v>
      </c>
    </row>
    <row r="361" spans="8:18">
      <c r="H361" t="str">
        <f>VLOOKUP(L361,'道具表|itemBase'!$A$5:$B$1112,2,FALSE)</f>
        <v>道法箭(1重)</v>
      </c>
      <c r="J361">
        <f t="shared" si="11"/>
        <v>357</v>
      </c>
      <c r="K361">
        <v>8</v>
      </c>
      <c r="L361">
        <v>7</v>
      </c>
      <c r="M361">
        <v>1</v>
      </c>
      <c r="N361">
        <v>50</v>
      </c>
      <c r="Q361">
        <v>0</v>
      </c>
      <c r="R361">
        <f>VLOOKUP(L361,'道具表|itemBase'!$A$5:$C$1112,3,FALSE)</f>
        <v>1</v>
      </c>
    </row>
    <row r="362" spans="8:18">
      <c r="H362" t="str">
        <f>VLOOKUP(L362,'道具表|itemBase'!$A$5:$B$1112,2,FALSE)</f>
        <v>道法箭(2重)</v>
      </c>
      <c r="J362">
        <f t="shared" si="11"/>
        <v>358</v>
      </c>
      <c r="K362">
        <v>8</v>
      </c>
      <c r="L362">
        <v>8</v>
      </c>
      <c r="M362">
        <v>1</v>
      </c>
      <c r="N362">
        <v>0</v>
      </c>
      <c r="Q362">
        <v>0</v>
      </c>
      <c r="R362">
        <f>VLOOKUP(L362,'道具表|itemBase'!$A$5:$C$1112,3,FALSE)</f>
        <v>1</v>
      </c>
    </row>
    <row r="363" spans="8:18">
      <c r="H363" t="str">
        <f>VLOOKUP(L363,'道具表|itemBase'!$A$5:$B$1112,2,FALSE)</f>
        <v>道法箭(3重)</v>
      </c>
      <c r="J363">
        <f t="shared" si="11"/>
        <v>359</v>
      </c>
      <c r="K363">
        <v>8</v>
      </c>
      <c r="L363">
        <v>9</v>
      </c>
      <c r="M363">
        <v>1</v>
      </c>
      <c r="N363">
        <v>0</v>
      </c>
      <c r="Q363">
        <v>100</v>
      </c>
      <c r="R363">
        <f>VLOOKUP(L363,'道具表|itemBase'!$A$5:$C$1112,3,FALSE)</f>
        <v>1</v>
      </c>
    </row>
    <row r="364" spans="8:18">
      <c r="H364" t="str">
        <f>VLOOKUP(L364,'道具表|itemBase'!$A$5:$B$1112,2,FALSE)</f>
        <v>道法箭(4重)</v>
      </c>
      <c r="J364">
        <f t="shared" si="11"/>
        <v>360</v>
      </c>
      <c r="K364">
        <v>8</v>
      </c>
      <c r="L364">
        <v>10</v>
      </c>
      <c r="M364">
        <v>1</v>
      </c>
      <c r="N364">
        <v>0</v>
      </c>
      <c r="Q364">
        <v>100</v>
      </c>
      <c r="R364">
        <f>VLOOKUP(L364,'道具表|itemBase'!$A$5:$C$1112,3,FALSE)</f>
        <v>1</v>
      </c>
    </row>
    <row r="365" spans="8:18">
      <c r="H365" t="str">
        <f>VLOOKUP(L365,'道具表|itemBase'!$A$5:$B$1112,2,FALSE)</f>
        <v>鬼剑术(1重)</v>
      </c>
      <c r="J365">
        <f t="shared" si="11"/>
        <v>361</v>
      </c>
      <c r="K365">
        <v>8</v>
      </c>
      <c r="L365">
        <v>11</v>
      </c>
      <c r="M365">
        <v>1</v>
      </c>
      <c r="N365">
        <v>25</v>
      </c>
      <c r="Q365">
        <v>0</v>
      </c>
      <c r="R365">
        <f>VLOOKUP(L365,'道具表|itemBase'!$A$5:$C$1112,3,FALSE)</f>
        <v>1</v>
      </c>
    </row>
    <row r="366" spans="8:18">
      <c r="H366" t="str">
        <f>VLOOKUP(L366,'道具表|itemBase'!$A$5:$B$1112,2,FALSE)</f>
        <v>鬼剑术(2重)</v>
      </c>
      <c r="J366">
        <f t="shared" si="11"/>
        <v>362</v>
      </c>
      <c r="K366">
        <v>8</v>
      </c>
      <c r="L366">
        <v>12</v>
      </c>
      <c r="M366">
        <v>1</v>
      </c>
      <c r="N366">
        <v>0</v>
      </c>
      <c r="Q366">
        <v>0</v>
      </c>
      <c r="R366">
        <f>VLOOKUP(L366,'道具表|itemBase'!$A$5:$C$1112,3,FALSE)</f>
        <v>1</v>
      </c>
    </row>
    <row r="367" spans="8:18">
      <c r="H367" t="str">
        <f>VLOOKUP(L367,'道具表|itemBase'!$A$5:$B$1112,2,FALSE)</f>
        <v>鬼剑术(3重)</v>
      </c>
      <c r="J367">
        <f t="shared" si="11"/>
        <v>363</v>
      </c>
      <c r="K367">
        <v>8</v>
      </c>
      <c r="L367">
        <v>13</v>
      </c>
      <c r="M367">
        <v>1</v>
      </c>
      <c r="N367">
        <v>0</v>
      </c>
      <c r="Q367">
        <v>100</v>
      </c>
      <c r="R367">
        <f>VLOOKUP(L367,'道具表|itemBase'!$A$5:$C$1112,3,FALSE)</f>
        <v>1</v>
      </c>
    </row>
    <row r="368" spans="8:18">
      <c r="H368" t="str">
        <f>VLOOKUP(L368,'道具表|itemBase'!$A$5:$B$1112,2,FALSE)</f>
        <v>鬼剑术(4重)</v>
      </c>
      <c r="J368">
        <f t="shared" si="11"/>
        <v>364</v>
      </c>
      <c r="K368">
        <v>8</v>
      </c>
      <c r="L368">
        <v>14</v>
      </c>
      <c r="M368">
        <v>1</v>
      </c>
      <c r="N368">
        <v>0</v>
      </c>
      <c r="Q368">
        <v>100</v>
      </c>
      <c r="R368">
        <f>VLOOKUP(L368,'道具表|itemBase'!$A$5:$C$1112,3,FALSE)</f>
        <v>1</v>
      </c>
    </row>
    <row r="369" spans="8:18">
      <c r="H369" t="str">
        <f>VLOOKUP(L369,'道具表|itemBase'!$A$5:$B$1112,2,FALSE)</f>
        <v>降魔镖(1重)</v>
      </c>
      <c r="J369">
        <f t="shared" si="11"/>
        <v>365</v>
      </c>
      <c r="K369">
        <v>8</v>
      </c>
      <c r="L369">
        <v>15</v>
      </c>
      <c r="M369">
        <v>1</v>
      </c>
      <c r="N369">
        <v>20</v>
      </c>
      <c r="Q369">
        <v>0</v>
      </c>
      <c r="R369">
        <f>VLOOKUP(L369,'道具表|itemBase'!$A$5:$C$1112,3,FALSE)</f>
        <v>1</v>
      </c>
    </row>
    <row r="370" spans="8:18">
      <c r="H370" t="str">
        <f>VLOOKUP(L370,'道具表|itemBase'!$A$5:$B$1112,2,FALSE)</f>
        <v>降魔镖(2重)</v>
      </c>
      <c r="J370">
        <f t="shared" si="11"/>
        <v>366</v>
      </c>
      <c r="K370">
        <v>8</v>
      </c>
      <c r="L370">
        <v>16</v>
      </c>
      <c r="M370">
        <v>1</v>
      </c>
      <c r="N370">
        <v>0</v>
      </c>
      <c r="Q370">
        <v>0</v>
      </c>
      <c r="R370">
        <f>VLOOKUP(L370,'道具表|itemBase'!$A$5:$C$1112,3,FALSE)</f>
        <v>1</v>
      </c>
    </row>
    <row r="371" spans="8:18">
      <c r="H371" t="str">
        <f>VLOOKUP(L371,'道具表|itemBase'!$A$5:$B$1112,2,FALSE)</f>
        <v>降魔镖(3重)</v>
      </c>
      <c r="J371">
        <f t="shared" si="11"/>
        <v>367</v>
      </c>
      <c r="K371">
        <v>8</v>
      </c>
      <c r="L371">
        <v>17</v>
      </c>
      <c r="M371">
        <v>1</v>
      </c>
      <c r="N371">
        <v>0</v>
      </c>
      <c r="Q371">
        <v>100</v>
      </c>
      <c r="R371">
        <f>VLOOKUP(L371,'道具表|itemBase'!$A$5:$C$1112,3,FALSE)</f>
        <v>1</v>
      </c>
    </row>
    <row r="372" spans="8:18">
      <c r="H372" t="str">
        <f>VLOOKUP(L372,'道具表|itemBase'!$A$5:$B$1112,2,FALSE)</f>
        <v>降魔镖(4重)</v>
      </c>
      <c r="J372">
        <f t="shared" si="11"/>
        <v>368</v>
      </c>
      <c r="K372">
        <v>8</v>
      </c>
      <c r="L372">
        <v>18</v>
      </c>
      <c r="M372">
        <v>1</v>
      </c>
      <c r="N372">
        <v>0</v>
      </c>
      <c r="Q372">
        <v>100</v>
      </c>
      <c r="R372">
        <f>VLOOKUP(L372,'道具表|itemBase'!$A$5:$C$1112,3,FALSE)</f>
        <v>1</v>
      </c>
    </row>
    <row r="373" spans="8:18">
      <c r="H373" t="str">
        <f>VLOOKUP(L373,'道具表|itemBase'!$A$5:$B$1112,2,FALSE)</f>
        <v>摄魂符(1重)</v>
      </c>
      <c r="J373">
        <f t="shared" si="11"/>
        <v>369</v>
      </c>
      <c r="K373">
        <v>8</v>
      </c>
      <c r="L373">
        <v>19</v>
      </c>
      <c r="M373">
        <v>1</v>
      </c>
      <c r="N373">
        <v>18</v>
      </c>
      <c r="Q373">
        <v>0</v>
      </c>
      <c r="R373">
        <f>VLOOKUP(L373,'道具表|itemBase'!$A$5:$C$1112,3,FALSE)</f>
        <v>1</v>
      </c>
    </row>
    <row r="374" spans="8:18">
      <c r="H374" t="str">
        <f>VLOOKUP(L374,'道具表|itemBase'!$A$5:$B$1112,2,FALSE)</f>
        <v>摄魂符(2重)</v>
      </c>
      <c r="J374">
        <f t="shared" si="11"/>
        <v>370</v>
      </c>
      <c r="K374">
        <v>8</v>
      </c>
      <c r="L374">
        <v>20</v>
      </c>
      <c r="M374">
        <v>1</v>
      </c>
      <c r="N374">
        <v>0</v>
      </c>
      <c r="Q374">
        <v>50</v>
      </c>
      <c r="R374">
        <f>VLOOKUP(L374,'道具表|itemBase'!$A$5:$C$1112,3,FALSE)</f>
        <v>1</v>
      </c>
    </row>
    <row r="375" spans="8:18">
      <c r="H375" t="str">
        <f>VLOOKUP(L375,'道具表|itemBase'!$A$5:$B$1112,2,FALSE)</f>
        <v>摄魂符(3重)</v>
      </c>
      <c r="J375">
        <f t="shared" si="11"/>
        <v>371</v>
      </c>
      <c r="K375">
        <v>8</v>
      </c>
      <c r="L375">
        <v>21</v>
      </c>
      <c r="M375">
        <v>1</v>
      </c>
      <c r="N375">
        <v>0</v>
      </c>
      <c r="Q375">
        <v>100</v>
      </c>
      <c r="R375">
        <f>VLOOKUP(L375,'道具表|itemBase'!$A$5:$C$1112,3,FALSE)</f>
        <v>1</v>
      </c>
    </row>
    <row r="376" spans="8:18">
      <c r="H376" t="str">
        <f>VLOOKUP(L376,'道具表|itemBase'!$A$5:$B$1112,2,FALSE)</f>
        <v>摄魂符(4重)</v>
      </c>
      <c r="J376">
        <f t="shared" si="11"/>
        <v>372</v>
      </c>
      <c r="K376">
        <v>8</v>
      </c>
      <c r="L376">
        <v>22</v>
      </c>
      <c r="M376">
        <v>1</v>
      </c>
      <c r="N376">
        <v>0</v>
      </c>
      <c r="Q376">
        <v>100</v>
      </c>
      <c r="R376">
        <f>VLOOKUP(L376,'道具表|itemBase'!$A$5:$C$1112,3,FALSE)</f>
        <v>1</v>
      </c>
    </row>
    <row r="377" spans="8:18">
      <c r="H377" t="str">
        <f>VLOOKUP(L377,'道具表|itemBase'!$A$5:$B$1112,2,FALSE)</f>
        <v>打妖棍(1重)</v>
      </c>
      <c r="J377">
        <f t="shared" si="11"/>
        <v>373</v>
      </c>
      <c r="K377">
        <v>8</v>
      </c>
      <c r="L377">
        <v>23</v>
      </c>
      <c r="M377">
        <v>1</v>
      </c>
      <c r="N377">
        <v>15</v>
      </c>
      <c r="Q377">
        <v>0</v>
      </c>
      <c r="R377">
        <f>VLOOKUP(L377,'道具表|itemBase'!$A$5:$C$1112,3,FALSE)</f>
        <v>1</v>
      </c>
    </row>
    <row r="378" spans="8:18">
      <c r="H378" t="str">
        <f>VLOOKUP(L378,'道具表|itemBase'!$A$5:$B$1112,2,FALSE)</f>
        <v>打妖棍(2重)</v>
      </c>
      <c r="J378">
        <f t="shared" si="11"/>
        <v>374</v>
      </c>
      <c r="K378">
        <v>8</v>
      </c>
      <c r="L378">
        <v>24</v>
      </c>
      <c r="M378">
        <v>1</v>
      </c>
      <c r="N378">
        <v>0</v>
      </c>
      <c r="Q378">
        <v>50</v>
      </c>
      <c r="R378">
        <f>VLOOKUP(L378,'道具表|itemBase'!$A$5:$C$1112,3,FALSE)</f>
        <v>1</v>
      </c>
    </row>
    <row r="379" spans="8:18">
      <c r="H379" t="str">
        <f>VLOOKUP(L379,'道具表|itemBase'!$A$5:$B$1112,2,FALSE)</f>
        <v>打妖棍(3重)</v>
      </c>
      <c r="J379">
        <f t="shared" si="11"/>
        <v>375</v>
      </c>
      <c r="K379">
        <v>8</v>
      </c>
      <c r="L379">
        <v>25</v>
      </c>
      <c r="M379">
        <v>1</v>
      </c>
      <c r="N379">
        <v>0</v>
      </c>
      <c r="Q379">
        <v>100</v>
      </c>
      <c r="R379">
        <f>VLOOKUP(L379,'道具表|itemBase'!$A$5:$C$1112,3,FALSE)</f>
        <v>1</v>
      </c>
    </row>
    <row r="380" spans="8:18">
      <c r="H380" t="str">
        <f>VLOOKUP(L380,'道具表|itemBase'!$A$5:$B$1112,2,FALSE)</f>
        <v>打妖棍(4重)</v>
      </c>
      <c r="J380">
        <f t="shared" si="11"/>
        <v>376</v>
      </c>
      <c r="K380">
        <v>8</v>
      </c>
      <c r="L380">
        <v>26</v>
      </c>
      <c r="M380">
        <v>1</v>
      </c>
      <c r="N380">
        <v>0</v>
      </c>
      <c r="Q380">
        <v>100</v>
      </c>
      <c r="R380">
        <f>VLOOKUP(L380,'道具表|itemBase'!$A$5:$C$1112,3,FALSE)</f>
        <v>1</v>
      </c>
    </row>
    <row r="381" spans="8:18">
      <c r="H381" t="str">
        <f>VLOOKUP(L381,'道具表|itemBase'!$A$5:$B$1112,2,FALSE)</f>
        <v>旋风轮(1重)</v>
      </c>
      <c r="J381">
        <f t="shared" si="11"/>
        <v>377</v>
      </c>
      <c r="K381">
        <v>8</v>
      </c>
      <c r="L381">
        <v>27</v>
      </c>
      <c r="M381">
        <v>1</v>
      </c>
      <c r="N381">
        <v>12</v>
      </c>
      <c r="Q381">
        <v>0</v>
      </c>
      <c r="R381">
        <f>VLOOKUP(L381,'道具表|itemBase'!$A$5:$C$1112,3,FALSE)</f>
        <v>1</v>
      </c>
    </row>
    <row r="382" spans="8:18">
      <c r="H382" t="str">
        <f>VLOOKUP(L382,'道具表|itemBase'!$A$5:$B$1112,2,FALSE)</f>
        <v>旋风轮(2重)</v>
      </c>
      <c r="J382">
        <f t="shared" si="11"/>
        <v>378</v>
      </c>
      <c r="K382">
        <v>8</v>
      </c>
      <c r="L382">
        <v>28</v>
      </c>
      <c r="M382">
        <v>1</v>
      </c>
      <c r="N382">
        <v>0</v>
      </c>
      <c r="Q382">
        <v>50</v>
      </c>
      <c r="R382">
        <f>VLOOKUP(L382,'道具表|itemBase'!$A$5:$C$1112,3,FALSE)</f>
        <v>1</v>
      </c>
    </row>
    <row r="383" spans="8:18">
      <c r="H383" t="str">
        <f>VLOOKUP(L383,'道具表|itemBase'!$A$5:$B$1112,2,FALSE)</f>
        <v>旋风轮(3重)</v>
      </c>
      <c r="J383">
        <f t="shared" si="11"/>
        <v>379</v>
      </c>
      <c r="K383">
        <v>8</v>
      </c>
      <c r="L383">
        <v>29</v>
      </c>
      <c r="M383">
        <v>1</v>
      </c>
      <c r="N383">
        <v>0</v>
      </c>
      <c r="Q383">
        <v>100</v>
      </c>
      <c r="R383">
        <f>VLOOKUP(L383,'道具表|itemBase'!$A$5:$C$1112,3,FALSE)</f>
        <v>1</v>
      </c>
    </row>
    <row r="384" spans="8:18">
      <c r="H384" t="str">
        <f>VLOOKUP(L384,'道具表|itemBase'!$A$5:$B$1112,2,FALSE)</f>
        <v>旋风轮(4重)</v>
      </c>
      <c r="J384">
        <f t="shared" si="11"/>
        <v>380</v>
      </c>
      <c r="K384">
        <v>8</v>
      </c>
      <c r="L384">
        <v>30</v>
      </c>
      <c r="M384">
        <v>1</v>
      </c>
      <c r="N384">
        <v>0</v>
      </c>
      <c r="Q384">
        <v>100</v>
      </c>
      <c r="R384">
        <f>VLOOKUP(L384,'道具表|itemBase'!$A$5:$C$1112,3,FALSE)</f>
        <v>1</v>
      </c>
    </row>
    <row r="385" spans="8:18">
      <c r="H385" t="str">
        <f>VLOOKUP(L385,'道具表|itemBase'!$A$5:$B$1112,2,FALSE)</f>
        <v>灭魂火(1重)</v>
      </c>
      <c r="J385">
        <f t="shared" si="11"/>
        <v>381</v>
      </c>
      <c r="K385">
        <v>8</v>
      </c>
      <c r="L385">
        <v>31</v>
      </c>
      <c r="M385">
        <v>1</v>
      </c>
      <c r="N385">
        <v>10</v>
      </c>
      <c r="Q385">
        <v>0</v>
      </c>
      <c r="R385">
        <f>VLOOKUP(L385,'道具表|itemBase'!$A$5:$C$1112,3,FALSE)</f>
        <v>1</v>
      </c>
    </row>
    <row r="386" spans="8:18">
      <c r="H386" t="str">
        <f>VLOOKUP(L386,'道具表|itemBase'!$A$5:$B$1112,2,FALSE)</f>
        <v>灭魂火(2重)</v>
      </c>
      <c r="J386">
        <f t="shared" si="11"/>
        <v>382</v>
      </c>
      <c r="K386">
        <v>8</v>
      </c>
      <c r="L386">
        <v>32</v>
      </c>
      <c r="M386">
        <v>1</v>
      </c>
      <c r="N386">
        <v>0</v>
      </c>
      <c r="Q386">
        <v>50</v>
      </c>
      <c r="R386">
        <f>VLOOKUP(L386,'道具表|itemBase'!$A$5:$C$1112,3,FALSE)</f>
        <v>1</v>
      </c>
    </row>
    <row r="387" spans="8:18">
      <c r="H387" t="str">
        <f>VLOOKUP(L387,'道具表|itemBase'!$A$5:$B$1112,2,FALSE)</f>
        <v>灭魂火(3重)</v>
      </c>
      <c r="J387">
        <f t="shared" si="11"/>
        <v>383</v>
      </c>
      <c r="K387">
        <v>8</v>
      </c>
      <c r="L387">
        <v>33</v>
      </c>
      <c r="M387">
        <v>1</v>
      </c>
      <c r="N387">
        <v>0</v>
      </c>
      <c r="Q387">
        <v>100</v>
      </c>
      <c r="R387">
        <f>VLOOKUP(L387,'道具表|itemBase'!$A$5:$C$1112,3,FALSE)</f>
        <v>1</v>
      </c>
    </row>
    <row r="388" spans="8:18">
      <c r="H388" t="str">
        <f>VLOOKUP(L388,'道具表|itemBase'!$A$5:$B$1112,2,FALSE)</f>
        <v>灭魂火(4重)</v>
      </c>
      <c r="J388">
        <f t="shared" si="11"/>
        <v>384</v>
      </c>
      <c r="K388">
        <v>8</v>
      </c>
      <c r="L388">
        <v>34</v>
      </c>
      <c r="M388">
        <v>1</v>
      </c>
      <c r="N388">
        <v>0</v>
      </c>
      <c r="Q388">
        <v>100</v>
      </c>
      <c r="R388">
        <f>VLOOKUP(L388,'道具表|itemBase'!$A$5:$C$1112,3,FALSE)</f>
        <v>1</v>
      </c>
    </row>
    <row r="389" spans="8:18">
      <c r="H389" t="str">
        <f>VLOOKUP(L389,'道具表|itemBase'!$A$5:$B$1112,2,FALSE)</f>
        <v>囚天指(1重)</v>
      </c>
      <c r="J389">
        <f t="shared" si="11"/>
        <v>385</v>
      </c>
      <c r="K389">
        <v>8</v>
      </c>
      <c r="L389">
        <v>35</v>
      </c>
      <c r="M389">
        <v>1</v>
      </c>
      <c r="N389">
        <v>5</v>
      </c>
      <c r="Q389">
        <v>0</v>
      </c>
      <c r="R389">
        <f>VLOOKUP(L389,'道具表|itemBase'!$A$5:$C$1112,3,FALSE)</f>
        <v>1</v>
      </c>
    </row>
    <row r="390" spans="8:18">
      <c r="H390" t="str">
        <f>VLOOKUP(L390,'道具表|itemBase'!$A$5:$B$1112,2,FALSE)</f>
        <v>囚天指(2重)</v>
      </c>
      <c r="J390">
        <f t="shared" ref="J390:J453" si="12">J389+1</f>
        <v>386</v>
      </c>
      <c r="K390">
        <v>8</v>
      </c>
      <c r="L390">
        <v>36</v>
      </c>
      <c r="M390">
        <v>1</v>
      </c>
      <c r="N390">
        <v>0</v>
      </c>
      <c r="Q390">
        <v>50</v>
      </c>
      <c r="R390">
        <f>VLOOKUP(L390,'道具表|itemBase'!$A$5:$C$1112,3,FALSE)</f>
        <v>1</v>
      </c>
    </row>
    <row r="391" spans="8:18">
      <c r="H391" t="str">
        <f>VLOOKUP(L391,'道具表|itemBase'!$A$5:$B$1112,2,FALSE)</f>
        <v>囚天指(3重)</v>
      </c>
      <c r="J391">
        <f t="shared" si="12"/>
        <v>387</v>
      </c>
      <c r="K391">
        <v>8</v>
      </c>
      <c r="L391">
        <v>37</v>
      </c>
      <c r="M391">
        <v>1</v>
      </c>
      <c r="N391">
        <v>0</v>
      </c>
      <c r="Q391">
        <v>100</v>
      </c>
      <c r="R391">
        <f>VLOOKUP(L391,'道具表|itemBase'!$A$5:$C$1112,3,FALSE)</f>
        <v>1</v>
      </c>
    </row>
    <row r="392" spans="8:18">
      <c r="H392" t="str">
        <f>VLOOKUP(L392,'道具表|itemBase'!$A$5:$B$1112,2,FALSE)</f>
        <v>囚天指(4重)</v>
      </c>
      <c r="J392">
        <f t="shared" si="12"/>
        <v>388</v>
      </c>
      <c r="K392">
        <v>8</v>
      </c>
      <c r="L392">
        <v>38</v>
      </c>
      <c r="M392">
        <v>1</v>
      </c>
      <c r="N392">
        <v>0</v>
      </c>
      <c r="Q392">
        <v>100</v>
      </c>
      <c r="R392">
        <f>VLOOKUP(L392,'道具表|itemBase'!$A$5:$C$1112,3,FALSE)</f>
        <v>1</v>
      </c>
    </row>
    <row r="393" spans="8:18">
      <c r="H393" t="str">
        <f>VLOOKUP(L393,'道具表|itemBase'!$A$5:$B$1112,2,FALSE)</f>
        <v>道法箭(1重)</v>
      </c>
      <c r="J393">
        <f t="shared" si="12"/>
        <v>389</v>
      </c>
      <c r="K393">
        <v>8</v>
      </c>
      <c r="L393">
        <v>7</v>
      </c>
      <c r="M393">
        <v>1</v>
      </c>
      <c r="N393">
        <v>30</v>
      </c>
      <c r="Q393">
        <v>0</v>
      </c>
      <c r="R393">
        <f>VLOOKUP(L393,'道具表|itemBase'!$A$5:$C$1112,3,FALSE)</f>
        <v>1</v>
      </c>
    </row>
    <row r="394" spans="8:18">
      <c r="H394" t="str">
        <f>VLOOKUP(L394,'道具表|itemBase'!$A$5:$B$1112,2,FALSE)</f>
        <v>道法箭(2重)</v>
      </c>
      <c r="J394">
        <f t="shared" si="12"/>
        <v>390</v>
      </c>
      <c r="K394">
        <v>8</v>
      </c>
      <c r="L394">
        <v>8</v>
      </c>
      <c r="M394">
        <v>1</v>
      </c>
      <c r="N394">
        <v>5</v>
      </c>
      <c r="Q394">
        <v>0</v>
      </c>
      <c r="R394">
        <f>VLOOKUP(L394,'道具表|itemBase'!$A$5:$C$1112,3,FALSE)</f>
        <v>1</v>
      </c>
    </row>
    <row r="395" spans="8:18">
      <c r="H395" t="str">
        <f>VLOOKUP(L395,'道具表|itemBase'!$A$5:$B$1112,2,FALSE)</f>
        <v>道法箭(3重)</v>
      </c>
      <c r="J395">
        <f t="shared" si="12"/>
        <v>391</v>
      </c>
      <c r="K395">
        <v>8</v>
      </c>
      <c r="L395">
        <v>9</v>
      </c>
      <c r="M395">
        <v>1</v>
      </c>
      <c r="N395">
        <v>0</v>
      </c>
      <c r="Q395">
        <v>0</v>
      </c>
      <c r="R395">
        <f>VLOOKUP(L395,'道具表|itemBase'!$A$5:$C$1112,3,FALSE)</f>
        <v>1</v>
      </c>
    </row>
    <row r="396" spans="8:18">
      <c r="H396" t="str">
        <f>VLOOKUP(L396,'道具表|itemBase'!$A$5:$B$1112,2,FALSE)</f>
        <v>道法箭(4重)</v>
      </c>
      <c r="J396">
        <f t="shared" si="12"/>
        <v>392</v>
      </c>
      <c r="K396">
        <v>8</v>
      </c>
      <c r="L396">
        <v>10</v>
      </c>
      <c r="M396">
        <v>1</v>
      </c>
      <c r="N396">
        <v>0</v>
      </c>
      <c r="Q396">
        <v>0</v>
      </c>
      <c r="R396">
        <f>VLOOKUP(L396,'道具表|itemBase'!$A$5:$C$1112,3,FALSE)</f>
        <v>1</v>
      </c>
    </row>
    <row r="397" spans="8:18">
      <c r="H397" t="str">
        <f>VLOOKUP(L397,'道具表|itemBase'!$A$5:$B$1112,2,FALSE)</f>
        <v>鬼剑术(1重)</v>
      </c>
      <c r="J397">
        <f t="shared" si="12"/>
        <v>393</v>
      </c>
      <c r="K397">
        <v>8</v>
      </c>
      <c r="L397">
        <v>11</v>
      </c>
      <c r="M397">
        <v>1</v>
      </c>
      <c r="N397">
        <v>30</v>
      </c>
      <c r="Q397">
        <v>0</v>
      </c>
      <c r="R397">
        <f>VLOOKUP(L397,'道具表|itemBase'!$A$5:$C$1112,3,FALSE)</f>
        <v>1</v>
      </c>
    </row>
    <row r="398" spans="8:18">
      <c r="H398" t="str">
        <f>VLOOKUP(L398,'道具表|itemBase'!$A$5:$B$1112,2,FALSE)</f>
        <v>鬼剑术(2重)</v>
      </c>
      <c r="J398">
        <f t="shared" si="12"/>
        <v>394</v>
      </c>
      <c r="K398">
        <v>8</v>
      </c>
      <c r="L398">
        <v>12</v>
      </c>
      <c r="M398">
        <v>1</v>
      </c>
      <c r="N398">
        <v>5</v>
      </c>
      <c r="Q398">
        <v>0</v>
      </c>
      <c r="R398">
        <f>VLOOKUP(L398,'道具表|itemBase'!$A$5:$C$1112,3,FALSE)</f>
        <v>1</v>
      </c>
    </row>
    <row r="399" spans="8:18">
      <c r="H399" t="str">
        <f>VLOOKUP(L399,'道具表|itemBase'!$A$5:$B$1112,2,FALSE)</f>
        <v>鬼剑术(3重)</v>
      </c>
      <c r="J399">
        <f t="shared" si="12"/>
        <v>395</v>
      </c>
      <c r="K399">
        <v>8</v>
      </c>
      <c r="L399">
        <v>13</v>
      </c>
      <c r="M399">
        <v>1</v>
      </c>
      <c r="N399">
        <v>0</v>
      </c>
      <c r="Q399">
        <v>0</v>
      </c>
      <c r="R399">
        <f>VLOOKUP(L399,'道具表|itemBase'!$A$5:$C$1112,3,FALSE)</f>
        <v>1</v>
      </c>
    </row>
    <row r="400" spans="8:18">
      <c r="H400" t="str">
        <f>VLOOKUP(L400,'道具表|itemBase'!$A$5:$B$1112,2,FALSE)</f>
        <v>鬼剑术(4重)</v>
      </c>
      <c r="J400">
        <f t="shared" si="12"/>
        <v>396</v>
      </c>
      <c r="K400">
        <v>8</v>
      </c>
      <c r="L400">
        <v>14</v>
      </c>
      <c r="M400">
        <v>1</v>
      </c>
      <c r="N400">
        <v>0</v>
      </c>
      <c r="Q400">
        <v>0</v>
      </c>
      <c r="R400">
        <f>VLOOKUP(L400,'道具表|itemBase'!$A$5:$C$1112,3,FALSE)</f>
        <v>1</v>
      </c>
    </row>
    <row r="401" spans="8:18">
      <c r="H401" t="str">
        <f>VLOOKUP(L401,'道具表|itemBase'!$A$5:$B$1112,2,FALSE)</f>
        <v>降魔镖(1重)</v>
      </c>
      <c r="J401">
        <f t="shared" si="12"/>
        <v>397</v>
      </c>
      <c r="K401">
        <v>8</v>
      </c>
      <c r="L401">
        <v>15</v>
      </c>
      <c r="M401">
        <v>1</v>
      </c>
      <c r="N401">
        <v>25</v>
      </c>
      <c r="Q401">
        <v>0</v>
      </c>
      <c r="R401">
        <f>VLOOKUP(L401,'道具表|itemBase'!$A$5:$C$1112,3,FALSE)</f>
        <v>1</v>
      </c>
    </row>
    <row r="402" spans="8:18">
      <c r="H402" t="str">
        <f>VLOOKUP(L402,'道具表|itemBase'!$A$5:$B$1112,2,FALSE)</f>
        <v>降魔镖(2重)</v>
      </c>
      <c r="J402">
        <f t="shared" si="12"/>
        <v>398</v>
      </c>
      <c r="K402">
        <v>8</v>
      </c>
      <c r="L402">
        <v>16</v>
      </c>
      <c r="M402">
        <v>1</v>
      </c>
      <c r="N402">
        <v>5</v>
      </c>
      <c r="Q402">
        <v>0</v>
      </c>
      <c r="R402">
        <f>VLOOKUP(L402,'道具表|itemBase'!$A$5:$C$1112,3,FALSE)</f>
        <v>1</v>
      </c>
    </row>
    <row r="403" spans="8:18">
      <c r="H403" t="str">
        <f>VLOOKUP(L403,'道具表|itemBase'!$A$5:$B$1112,2,FALSE)</f>
        <v>降魔镖(3重)</v>
      </c>
      <c r="J403">
        <f t="shared" si="12"/>
        <v>399</v>
      </c>
      <c r="K403">
        <v>8</v>
      </c>
      <c r="L403">
        <v>17</v>
      </c>
      <c r="M403">
        <v>1</v>
      </c>
      <c r="N403">
        <v>0</v>
      </c>
      <c r="Q403">
        <v>0</v>
      </c>
      <c r="R403">
        <f>VLOOKUP(L403,'道具表|itemBase'!$A$5:$C$1112,3,FALSE)</f>
        <v>1</v>
      </c>
    </row>
    <row r="404" spans="8:18">
      <c r="H404" t="str">
        <f>VLOOKUP(L404,'道具表|itemBase'!$A$5:$B$1112,2,FALSE)</f>
        <v>降魔镖(4重)</v>
      </c>
      <c r="J404">
        <f t="shared" si="12"/>
        <v>400</v>
      </c>
      <c r="K404">
        <v>8</v>
      </c>
      <c r="L404">
        <v>18</v>
      </c>
      <c r="M404">
        <v>1</v>
      </c>
      <c r="N404">
        <v>0</v>
      </c>
      <c r="Q404">
        <v>0</v>
      </c>
      <c r="R404">
        <f>VLOOKUP(L404,'道具表|itemBase'!$A$5:$C$1112,3,FALSE)</f>
        <v>1</v>
      </c>
    </row>
    <row r="405" spans="8:18">
      <c r="H405" t="str">
        <f>VLOOKUP(L405,'道具表|itemBase'!$A$5:$B$1112,2,FALSE)</f>
        <v>摄魂符(1重)</v>
      </c>
      <c r="J405">
        <f t="shared" si="12"/>
        <v>401</v>
      </c>
      <c r="K405">
        <v>8</v>
      </c>
      <c r="L405">
        <v>19</v>
      </c>
      <c r="M405">
        <v>1</v>
      </c>
      <c r="N405">
        <v>20</v>
      </c>
      <c r="Q405">
        <v>0</v>
      </c>
      <c r="R405">
        <f>VLOOKUP(L405,'道具表|itemBase'!$A$5:$C$1112,3,FALSE)</f>
        <v>1</v>
      </c>
    </row>
    <row r="406" spans="8:18">
      <c r="H406" t="str">
        <f>VLOOKUP(L406,'道具表|itemBase'!$A$5:$B$1112,2,FALSE)</f>
        <v>摄魂符(2重)</v>
      </c>
      <c r="J406">
        <f t="shared" si="12"/>
        <v>402</v>
      </c>
      <c r="K406">
        <v>8</v>
      </c>
      <c r="L406">
        <v>20</v>
      </c>
      <c r="M406">
        <v>1</v>
      </c>
      <c r="N406">
        <v>5</v>
      </c>
      <c r="Q406">
        <v>0</v>
      </c>
      <c r="R406">
        <f>VLOOKUP(L406,'道具表|itemBase'!$A$5:$C$1112,3,FALSE)</f>
        <v>1</v>
      </c>
    </row>
    <row r="407" spans="8:18">
      <c r="H407" t="str">
        <f>VLOOKUP(L407,'道具表|itemBase'!$A$5:$B$1112,2,FALSE)</f>
        <v>摄魂符(3重)</v>
      </c>
      <c r="J407">
        <f t="shared" si="12"/>
        <v>403</v>
      </c>
      <c r="K407">
        <v>8</v>
      </c>
      <c r="L407">
        <v>21</v>
      </c>
      <c r="M407">
        <v>1</v>
      </c>
      <c r="N407">
        <v>0</v>
      </c>
      <c r="Q407">
        <v>0</v>
      </c>
      <c r="R407">
        <f>VLOOKUP(L407,'道具表|itemBase'!$A$5:$C$1112,3,FALSE)</f>
        <v>1</v>
      </c>
    </row>
    <row r="408" spans="8:18">
      <c r="H408" t="str">
        <f>VLOOKUP(L408,'道具表|itemBase'!$A$5:$B$1112,2,FALSE)</f>
        <v>摄魂符(4重)</v>
      </c>
      <c r="J408">
        <f t="shared" si="12"/>
        <v>404</v>
      </c>
      <c r="K408">
        <v>8</v>
      </c>
      <c r="L408">
        <v>22</v>
      </c>
      <c r="M408">
        <v>1</v>
      </c>
      <c r="N408">
        <v>0</v>
      </c>
      <c r="Q408">
        <v>0</v>
      </c>
      <c r="R408">
        <f>VLOOKUP(L408,'道具表|itemBase'!$A$5:$C$1112,3,FALSE)</f>
        <v>1</v>
      </c>
    </row>
    <row r="409" spans="8:18">
      <c r="H409" t="str">
        <f>VLOOKUP(L409,'道具表|itemBase'!$A$5:$B$1112,2,FALSE)</f>
        <v>打妖棍(1重)</v>
      </c>
      <c r="J409">
        <f t="shared" si="12"/>
        <v>405</v>
      </c>
      <c r="K409">
        <v>8</v>
      </c>
      <c r="L409">
        <v>23</v>
      </c>
      <c r="M409">
        <v>1</v>
      </c>
      <c r="N409">
        <v>15</v>
      </c>
      <c r="Q409">
        <v>0</v>
      </c>
      <c r="R409">
        <f>VLOOKUP(L409,'道具表|itemBase'!$A$5:$C$1112,3,FALSE)</f>
        <v>1</v>
      </c>
    </row>
    <row r="410" spans="8:18">
      <c r="H410" t="str">
        <f>VLOOKUP(L410,'道具表|itemBase'!$A$5:$B$1112,2,FALSE)</f>
        <v>打妖棍(2重)</v>
      </c>
      <c r="J410">
        <f t="shared" si="12"/>
        <v>406</v>
      </c>
      <c r="K410">
        <v>8</v>
      </c>
      <c r="L410">
        <v>24</v>
      </c>
      <c r="M410">
        <v>1</v>
      </c>
      <c r="N410">
        <v>0</v>
      </c>
      <c r="Q410">
        <v>0</v>
      </c>
      <c r="R410">
        <f>VLOOKUP(L410,'道具表|itemBase'!$A$5:$C$1112,3,FALSE)</f>
        <v>1</v>
      </c>
    </row>
    <row r="411" spans="8:18">
      <c r="H411" t="str">
        <f>VLOOKUP(L411,'道具表|itemBase'!$A$5:$B$1112,2,FALSE)</f>
        <v>打妖棍(3重)</v>
      </c>
      <c r="J411">
        <f t="shared" si="12"/>
        <v>407</v>
      </c>
      <c r="K411">
        <v>8</v>
      </c>
      <c r="L411">
        <v>25</v>
      </c>
      <c r="M411">
        <v>1</v>
      </c>
      <c r="N411">
        <v>0</v>
      </c>
      <c r="Q411">
        <v>0</v>
      </c>
      <c r="R411">
        <f>VLOOKUP(L411,'道具表|itemBase'!$A$5:$C$1112,3,FALSE)</f>
        <v>1</v>
      </c>
    </row>
    <row r="412" spans="8:18">
      <c r="H412" t="str">
        <f>VLOOKUP(L412,'道具表|itemBase'!$A$5:$B$1112,2,FALSE)</f>
        <v>打妖棍(4重)</v>
      </c>
      <c r="J412">
        <f t="shared" si="12"/>
        <v>408</v>
      </c>
      <c r="K412">
        <v>8</v>
      </c>
      <c r="L412">
        <v>26</v>
      </c>
      <c r="M412">
        <v>1</v>
      </c>
      <c r="N412">
        <v>0</v>
      </c>
      <c r="Q412">
        <v>0</v>
      </c>
      <c r="R412">
        <f>VLOOKUP(L412,'道具表|itemBase'!$A$5:$C$1112,3,FALSE)</f>
        <v>1</v>
      </c>
    </row>
    <row r="413" spans="8:18">
      <c r="H413" t="str">
        <f>VLOOKUP(L413,'道具表|itemBase'!$A$5:$B$1112,2,FALSE)</f>
        <v>旋风轮(1重)</v>
      </c>
      <c r="J413">
        <f t="shared" si="12"/>
        <v>409</v>
      </c>
      <c r="K413">
        <v>8</v>
      </c>
      <c r="L413">
        <v>27</v>
      </c>
      <c r="M413">
        <v>1</v>
      </c>
      <c r="N413">
        <v>10</v>
      </c>
      <c r="Q413">
        <v>0</v>
      </c>
      <c r="R413">
        <f>VLOOKUP(L413,'道具表|itemBase'!$A$5:$C$1112,3,FALSE)</f>
        <v>1</v>
      </c>
    </row>
    <row r="414" spans="8:18">
      <c r="H414" t="str">
        <f>VLOOKUP(L414,'道具表|itemBase'!$A$5:$B$1112,2,FALSE)</f>
        <v>旋风轮(2重)</v>
      </c>
      <c r="J414">
        <f t="shared" si="12"/>
        <v>410</v>
      </c>
      <c r="K414">
        <v>8</v>
      </c>
      <c r="L414">
        <v>28</v>
      </c>
      <c r="M414">
        <v>1</v>
      </c>
      <c r="N414">
        <v>0</v>
      </c>
      <c r="Q414">
        <v>0</v>
      </c>
      <c r="R414">
        <f>VLOOKUP(L414,'道具表|itemBase'!$A$5:$C$1112,3,FALSE)</f>
        <v>1</v>
      </c>
    </row>
    <row r="415" spans="8:18">
      <c r="H415" t="str">
        <f>VLOOKUP(L415,'道具表|itemBase'!$A$5:$B$1112,2,FALSE)</f>
        <v>旋风轮(3重)</v>
      </c>
      <c r="J415">
        <f t="shared" si="12"/>
        <v>411</v>
      </c>
      <c r="K415">
        <v>8</v>
      </c>
      <c r="L415">
        <v>29</v>
      </c>
      <c r="M415">
        <v>1</v>
      </c>
      <c r="N415">
        <v>0</v>
      </c>
      <c r="Q415">
        <v>0</v>
      </c>
      <c r="R415">
        <f>VLOOKUP(L415,'道具表|itemBase'!$A$5:$C$1112,3,FALSE)</f>
        <v>1</v>
      </c>
    </row>
    <row r="416" spans="8:18">
      <c r="H416" t="str">
        <f>VLOOKUP(L416,'道具表|itemBase'!$A$5:$B$1112,2,FALSE)</f>
        <v>旋风轮(4重)</v>
      </c>
      <c r="J416">
        <f t="shared" si="12"/>
        <v>412</v>
      </c>
      <c r="K416">
        <v>8</v>
      </c>
      <c r="L416">
        <v>30</v>
      </c>
      <c r="M416">
        <v>1</v>
      </c>
      <c r="N416">
        <v>0</v>
      </c>
      <c r="Q416">
        <v>0</v>
      </c>
      <c r="R416">
        <f>VLOOKUP(L416,'道具表|itemBase'!$A$5:$C$1112,3,FALSE)</f>
        <v>1</v>
      </c>
    </row>
    <row r="417" spans="8:18">
      <c r="H417" t="str">
        <f>VLOOKUP(L417,'道具表|itemBase'!$A$5:$B$1112,2,FALSE)</f>
        <v>灭魂火(1重)</v>
      </c>
      <c r="J417">
        <f t="shared" si="12"/>
        <v>413</v>
      </c>
      <c r="K417">
        <v>8</v>
      </c>
      <c r="L417">
        <v>31</v>
      </c>
      <c r="M417">
        <v>1</v>
      </c>
      <c r="N417">
        <v>25</v>
      </c>
      <c r="Q417">
        <v>0</v>
      </c>
      <c r="R417">
        <f>VLOOKUP(L417,'道具表|itemBase'!$A$5:$C$1112,3,FALSE)</f>
        <v>1</v>
      </c>
    </row>
    <row r="418" spans="8:18">
      <c r="H418" t="str">
        <f>VLOOKUP(L418,'道具表|itemBase'!$A$5:$B$1112,2,FALSE)</f>
        <v>灭魂火(2重)</v>
      </c>
      <c r="J418">
        <f t="shared" si="12"/>
        <v>414</v>
      </c>
      <c r="K418">
        <v>8</v>
      </c>
      <c r="L418">
        <v>32</v>
      </c>
      <c r="M418">
        <v>1</v>
      </c>
      <c r="N418">
        <v>5</v>
      </c>
      <c r="Q418">
        <v>0</v>
      </c>
      <c r="R418">
        <f>VLOOKUP(L418,'道具表|itemBase'!$A$5:$C$1112,3,FALSE)</f>
        <v>1</v>
      </c>
    </row>
    <row r="419" spans="8:18">
      <c r="H419" t="str">
        <f>VLOOKUP(L419,'道具表|itemBase'!$A$5:$B$1112,2,FALSE)</f>
        <v>灭魂火(3重)</v>
      </c>
      <c r="J419">
        <f t="shared" si="12"/>
        <v>415</v>
      </c>
      <c r="K419">
        <v>8</v>
      </c>
      <c r="L419">
        <v>33</v>
      </c>
      <c r="M419">
        <v>1</v>
      </c>
      <c r="N419">
        <v>0</v>
      </c>
      <c r="Q419">
        <v>0</v>
      </c>
      <c r="R419">
        <f>VLOOKUP(L419,'道具表|itemBase'!$A$5:$C$1112,3,FALSE)</f>
        <v>1</v>
      </c>
    </row>
    <row r="420" spans="8:18">
      <c r="H420" t="str">
        <f>VLOOKUP(L420,'道具表|itemBase'!$A$5:$B$1112,2,FALSE)</f>
        <v>灭魂火(4重)</v>
      </c>
      <c r="J420">
        <f t="shared" si="12"/>
        <v>416</v>
      </c>
      <c r="K420">
        <v>8</v>
      </c>
      <c r="L420">
        <v>34</v>
      </c>
      <c r="M420">
        <v>1</v>
      </c>
      <c r="N420">
        <v>0</v>
      </c>
      <c r="Q420">
        <v>0</v>
      </c>
      <c r="R420">
        <f>VLOOKUP(L420,'道具表|itemBase'!$A$5:$C$1112,3,FALSE)</f>
        <v>1</v>
      </c>
    </row>
    <row r="421" spans="8:18">
      <c r="H421" t="str">
        <f>VLOOKUP(L421,'道具表|itemBase'!$A$5:$B$1112,2,FALSE)</f>
        <v>囚天指(1重)</v>
      </c>
      <c r="J421">
        <f t="shared" si="12"/>
        <v>417</v>
      </c>
      <c r="K421">
        <v>8</v>
      </c>
      <c r="L421">
        <v>35</v>
      </c>
      <c r="M421">
        <v>1</v>
      </c>
      <c r="N421">
        <v>1</v>
      </c>
      <c r="Q421">
        <v>0</v>
      </c>
      <c r="R421">
        <f>VLOOKUP(L421,'道具表|itemBase'!$A$5:$C$1112,3,FALSE)</f>
        <v>1</v>
      </c>
    </row>
    <row r="422" spans="8:18">
      <c r="H422" t="str">
        <f>VLOOKUP(L422,'道具表|itemBase'!$A$5:$B$1112,2,FALSE)</f>
        <v>囚天指(2重)</v>
      </c>
      <c r="J422">
        <f t="shared" si="12"/>
        <v>418</v>
      </c>
      <c r="K422">
        <v>8</v>
      </c>
      <c r="L422">
        <v>36</v>
      </c>
      <c r="M422">
        <v>1</v>
      </c>
      <c r="N422">
        <v>0</v>
      </c>
      <c r="Q422">
        <v>0</v>
      </c>
      <c r="R422">
        <f>VLOOKUP(L422,'道具表|itemBase'!$A$5:$C$1112,3,FALSE)</f>
        <v>1</v>
      </c>
    </row>
    <row r="423" spans="8:18">
      <c r="H423" t="str">
        <f>VLOOKUP(L423,'道具表|itemBase'!$A$5:$B$1112,2,FALSE)</f>
        <v>囚天指(3重)</v>
      </c>
      <c r="J423">
        <f t="shared" si="12"/>
        <v>419</v>
      </c>
      <c r="K423">
        <v>8</v>
      </c>
      <c r="L423">
        <v>37</v>
      </c>
      <c r="M423">
        <v>1</v>
      </c>
      <c r="N423">
        <v>0</v>
      </c>
      <c r="Q423">
        <v>0</v>
      </c>
      <c r="R423">
        <f>VLOOKUP(L423,'道具表|itemBase'!$A$5:$C$1112,3,FALSE)</f>
        <v>1</v>
      </c>
    </row>
    <row r="424" spans="8:18">
      <c r="H424" t="str">
        <f>VLOOKUP(L424,'道具表|itemBase'!$A$5:$B$1112,2,FALSE)</f>
        <v>囚天指(4重)</v>
      </c>
      <c r="J424">
        <f t="shared" si="12"/>
        <v>420</v>
      </c>
      <c r="K424">
        <v>8</v>
      </c>
      <c r="L424">
        <v>38</v>
      </c>
      <c r="M424">
        <v>1</v>
      </c>
      <c r="N424">
        <v>0</v>
      </c>
      <c r="Q424">
        <v>0</v>
      </c>
      <c r="R424">
        <f>VLOOKUP(L424,'道具表|itemBase'!$A$5:$C$1112,3,FALSE)</f>
        <v>1</v>
      </c>
    </row>
    <row r="425" spans="8:18">
      <c r="H425" t="str">
        <f>VLOOKUP(L425,'道具表|itemBase'!$A$5:$B$1112,2,FALSE)</f>
        <v>雷鸣器(1重)</v>
      </c>
      <c r="J425">
        <f t="shared" si="12"/>
        <v>421</v>
      </c>
      <c r="K425">
        <v>8</v>
      </c>
      <c r="L425">
        <v>170</v>
      </c>
      <c r="M425">
        <v>1</v>
      </c>
      <c r="N425">
        <v>1</v>
      </c>
      <c r="Q425">
        <v>0</v>
      </c>
      <c r="R425">
        <f>VLOOKUP(L425,'道具表|itemBase'!$A$5:$C$1112,3,FALSE)</f>
        <v>1</v>
      </c>
    </row>
    <row r="426" spans="8:18">
      <c r="H426" t="str">
        <f>VLOOKUP(L426,'道具表|itemBase'!$A$5:$B$1112,2,FALSE)</f>
        <v>雷鸣器(2重)</v>
      </c>
      <c r="J426">
        <f t="shared" si="12"/>
        <v>422</v>
      </c>
      <c r="K426">
        <v>8</v>
      </c>
      <c r="L426">
        <v>171</v>
      </c>
      <c r="M426">
        <v>1</v>
      </c>
      <c r="N426">
        <v>0</v>
      </c>
      <c r="Q426">
        <v>0</v>
      </c>
      <c r="R426">
        <f>VLOOKUP(L426,'道具表|itemBase'!$A$5:$C$1112,3,FALSE)</f>
        <v>1</v>
      </c>
    </row>
    <row r="427" spans="8:18">
      <c r="H427" t="str">
        <f>VLOOKUP(L427,'道具表|itemBase'!$A$5:$B$1112,2,FALSE)</f>
        <v>雷鸣器(3重)</v>
      </c>
      <c r="J427">
        <f t="shared" si="12"/>
        <v>423</v>
      </c>
      <c r="K427">
        <v>8</v>
      </c>
      <c r="L427">
        <v>172</v>
      </c>
      <c r="M427">
        <v>1</v>
      </c>
      <c r="N427">
        <v>0</v>
      </c>
      <c r="Q427">
        <v>0</v>
      </c>
      <c r="R427">
        <f>VLOOKUP(L427,'道具表|itemBase'!$A$5:$C$1112,3,FALSE)</f>
        <v>1</v>
      </c>
    </row>
    <row r="428" spans="8:18">
      <c r="H428" t="str">
        <f>VLOOKUP(L428,'道具表|itemBase'!$A$5:$B$1112,2,FALSE)</f>
        <v>雷鸣器(4重)</v>
      </c>
      <c r="J428">
        <f t="shared" si="12"/>
        <v>424</v>
      </c>
      <c r="K428">
        <v>8</v>
      </c>
      <c r="L428">
        <v>173</v>
      </c>
      <c r="M428">
        <v>1</v>
      </c>
      <c r="N428">
        <v>0</v>
      </c>
      <c r="Q428">
        <v>0</v>
      </c>
      <c r="R428">
        <f>VLOOKUP(L428,'道具表|itemBase'!$A$5:$C$1112,3,FALSE)</f>
        <v>1</v>
      </c>
    </row>
    <row r="429" spans="8:18">
      <c r="H429" t="str">
        <f>VLOOKUP(L429,'道具表|itemBase'!$A$5:$B$1112,2,FALSE)</f>
        <v>阴阳球(1重)</v>
      </c>
      <c r="J429">
        <f t="shared" si="12"/>
        <v>425</v>
      </c>
      <c r="K429">
        <v>8</v>
      </c>
      <c r="L429">
        <v>174</v>
      </c>
      <c r="M429">
        <v>1</v>
      </c>
      <c r="N429">
        <v>1</v>
      </c>
      <c r="Q429">
        <v>0</v>
      </c>
      <c r="R429">
        <f>VLOOKUP(L429,'道具表|itemBase'!$A$5:$C$1112,3,FALSE)</f>
        <v>1</v>
      </c>
    </row>
    <row r="430" spans="8:18">
      <c r="H430" t="str">
        <f>VLOOKUP(L430,'道具表|itemBase'!$A$5:$B$1112,2,FALSE)</f>
        <v>阴阳球(2重)</v>
      </c>
      <c r="J430">
        <f t="shared" si="12"/>
        <v>426</v>
      </c>
      <c r="K430">
        <v>8</v>
      </c>
      <c r="L430">
        <v>175</v>
      </c>
      <c r="M430">
        <v>1</v>
      </c>
      <c r="N430">
        <v>0</v>
      </c>
      <c r="Q430">
        <v>0</v>
      </c>
      <c r="R430">
        <f>VLOOKUP(L430,'道具表|itemBase'!$A$5:$C$1112,3,FALSE)</f>
        <v>1</v>
      </c>
    </row>
    <row r="431" spans="8:18">
      <c r="H431" t="str">
        <f>VLOOKUP(L431,'道具表|itemBase'!$A$5:$B$1112,2,FALSE)</f>
        <v>阴阳球(3重)</v>
      </c>
      <c r="J431">
        <f t="shared" si="12"/>
        <v>427</v>
      </c>
      <c r="K431">
        <v>8</v>
      </c>
      <c r="L431">
        <v>176</v>
      </c>
      <c r="M431">
        <v>1</v>
      </c>
      <c r="N431">
        <v>0</v>
      </c>
      <c r="Q431">
        <v>0</v>
      </c>
      <c r="R431">
        <f>VLOOKUP(L431,'道具表|itemBase'!$A$5:$C$1112,3,FALSE)</f>
        <v>1</v>
      </c>
    </row>
    <row r="432" spans="8:18">
      <c r="H432" t="str">
        <f>VLOOKUP(L432,'道具表|itemBase'!$A$5:$B$1112,2,FALSE)</f>
        <v>阴阳球(4重)</v>
      </c>
      <c r="J432">
        <f t="shared" si="12"/>
        <v>428</v>
      </c>
      <c r="K432">
        <v>8</v>
      </c>
      <c r="L432">
        <v>177</v>
      </c>
      <c r="M432">
        <v>1</v>
      </c>
      <c r="N432">
        <v>0</v>
      </c>
      <c r="Q432">
        <v>0</v>
      </c>
      <c r="R432">
        <f>VLOOKUP(L432,'道具表|itemBase'!$A$5:$C$1112,3,FALSE)</f>
        <v>1</v>
      </c>
    </row>
    <row r="433" spans="8:18">
      <c r="H433" t="str">
        <f>VLOOKUP(L433,'道具表|itemBase'!$A$5:$B$1112,2,FALSE)</f>
        <v>补天石(1重)</v>
      </c>
      <c r="J433">
        <f t="shared" si="12"/>
        <v>429</v>
      </c>
      <c r="K433">
        <v>8</v>
      </c>
      <c r="L433">
        <v>178</v>
      </c>
      <c r="M433">
        <v>1</v>
      </c>
      <c r="N433">
        <v>1</v>
      </c>
      <c r="Q433">
        <v>0</v>
      </c>
      <c r="R433">
        <f>VLOOKUP(L433,'道具表|itemBase'!$A$5:$C$1112,3,FALSE)</f>
        <v>1</v>
      </c>
    </row>
    <row r="434" spans="8:18">
      <c r="H434" t="str">
        <f>VLOOKUP(L434,'道具表|itemBase'!$A$5:$B$1112,2,FALSE)</f>
        <v>补天石(2重)</v>
      </c>
      <c r="J434">
        <f t="shared" si="12"/>
        <v>430</v>
      </c>
      <c r="K434">
        <v>8</v>
      </c>
      <c r="L434">
        <v>179</v>
      </c>
      <c r="M434">
        <v>1</v>
      </c>
      <c r="N434">
        <v>0</v>
      </c>
      <c r="Q434">
        <v>0</v>
      </c>
      <c r="R434">
        <f>VLOOKUP(L434,'道具表|itemBase'!$A$5:$C$1112,3,FALSE)</f>
        <v>1</v>
      </c>
    </row>
    <row r="435" spans="8:18">
      <c r="H435" t="str">
        <f>VLOOKUP(L435,'道具表|itemBase'!$A$5:$B$1112,2,FALSE)</f>
        <v>补天石(3重)</v>
      </c>
      <c r="J435">
        <f t="shared" si="12"/>
        <v>431</v>
      </c>
      <c r="K435">
        <v>8</v>
      </c>
      <c r="L435">
        <v>180</v>
      </c>
      <c r="M435">
        <v>1</v>
      </c>
      <c r="N435">
        <v>0</v>
      </c>
      <c r="Q435">
        <v>0</v>
      </c>
      <c r="R435">
        <f>VLOOKUP(L435,'道具表|itemBase'!$A$5:$C$1112,3,FALSE)</f>
        <v>1</v>
      </c>
    </row>
    <row r="436" spans="8:18">
      <c r="H436" t="str">
        <f>VLOOKUP(L436,'道具表|itemBase'!$A$5:$B$1112,2,FALSE)</f>
        <v>补天石(4重)</v>
      </c>
      <c r="J436">
        <f t="shared" si="12"/>
        <v>432</v>
      </c>
      <c r="K436">
        <v>8</v>
      </c>
      <c r="L436">
        <v>181</v>
      </c>
      <c r="M436">
        <v>1</v>
      </c>
      <c r="N436">
        <v>0</v>
      </c>
      <c r="Q436">
        <v>0</v>
      </c>
      <c r="R436">
        <f>VLOOKUP(L436,'道具表|itemBase'!$A$5:$C$1112,3,FALSE)</f>
        <v>1</v>
      </c>
    </row>
    <row r="437" spans="8:18">
      <c r="H437" t="str">
        <f>VLOOKUP(L437,'道具表|itemBase'!$A$5:$B$1112,2,FALSE)</f>
        <v>冰魄珠(1重)</v>
      </c>
      <c r="J437">
        <f t="shared" si="12"/>
        <v>433</v>
      </c>
      <c r="K437">
        <v>8</v>
      </c>
      <c r="L437">
        <v>182</v>
      </c>
      <c r="M437">
        <v>1</v>
      </c>
      <c r="N437">
        <v>1</v>
      </c>
      <c r="Q437">
        <v>0</v>
      </c>
      <c r="R437">
        <f>VLOOKUP(L437,'道具表|itemBase'!$A$5:$C$1112,3,FALSE)</f>
        <v>1</v>
      </c>
    </row>
    <row r="438" spans="8:18">
      <c r="H438" t="str">
        <f>VLOOKUP(L438,'道具表|itemBase'!$A$5:$B$1112,2,FALSE)</f>
        <v>冰魄珠(2重)</v>
      </c>
      <c r="J438">
        <f t="shared" si="12"/>
        <v>434</v>
      </c>
      <c r="K438">
        <v>8</v>
      </c>
      <c r="L438">
        <v>183</v>
      </c>
      <c r="M438">
        <v>1</v>
      </c>
      <c r="N438">
        <v>0</v>
      </c>
      <c r="Q438">
        <v>0</v>
      </c>
      <c r="R438">
        <f>VLOOKUP(L438,'道具表|itemBase'!$A$5:$C$1112,3,FALSE)</f>
        <v>1</v>
      </c>
    </row>
    <row r="439" spans="8:18">
      <c r="H439" t="str">
        <f>VLOOKUP(L439,'道具表|itemBase'!$A$5:$B$1112,2,FALSE)</f>
        <v>冰魄珠(3重)</v>
      </c>
      <c r="J439">
        <f t="shared" si="12"/>
        <v>435</v>
      </c>
      <c r="K439">
        <v>8</v>
      </c>
      <c r="L439">
        <v>184</v>
      </c>
      <c r="M439">
        <v>1</v>
      </c>
      <c r="N439">
        <v>0</v>
      </c>
      <c r="Q439">
        <v>0</v>
      </c>
      <c r="R439">
        <f>VLOOKUP(L439,'道具表|itemBase'!$A$5:$C$1112,3,FALSE)</f>
        <v>1</v>
      </c>
    </row>
    <row r="440" spans="8:18">
      <c r="H440" t="str">
        <f>VLOOKUP(L440,'道具表|itemBase'!$A$5:$B$1112,2,FALSE)</f>
        <v>冰魄珠(4重)</v>
      </c>
      <c r="J440">
        <f t="shared" si="12"/>
        <v>436</v>
      </c>
      <c r="K440">
        <v>8</v>
      </c>
      <c r="L440">
        <v>185</v>
      </c>
      <c r="M440">
        <v>1</v>
      </c>
      <c r="N440">
        <v>0</v>
      </c>
      <c r="Q440">
        <v>0</v>
      </c>
      <c r="R440">
        <f>VLOOKUP(L440,'道具表|itemBase'!$A$5:$C$1112,3,FALSE)</f>
        <v>1</v>
      </c>
    </row>
    <row r="441" spans="8:18">
      <c r="H441" t="str">
        <f>VLOOKUP(L441,'道具表|itemBase'!$A$5:$B$1112,2,FALSE)</f>
        <v>魔手印(1重)</v>
      </c>
      <c r="J441">
        <f t="shared" si="12"/>
        <v>437</v>
      </c>
      <c r="K441">
        <v>8</v>
      </c>
      <c r="L441">
        <v>186</v>
      </c>
      <c r="M441">
        <v>1</v>
      </c>
      <c r="N441">
        <v>1</v>
      </c>
      <c r="Q441">
        <v>0</v>
      </c>
      <c r="R441">
        <f>VLOOKUP(L441,'道具表|itemBase'!$A$5:$C$1112,3,FALSE)</f>
        <v>1</v>
      </c>
    </row>
    <row r="442" spans="8:18">
      <c r="H442" t="str">
        <f>VLOOKUP(L442,'道具表|itemBase'!$A$5:$B$1112,2,FALSE)</f>
        <v>魔手印(2重)</v>
      </c>
      <c r="J442">
        <f t="shared" si="12"/>
        <v>438</v>
      </c>
      <c r="K442">
        <v>8</v>
      </c>
      <c r="L442">
        <v>187</v>
      </c>
      <c r="M442">
        <v>1</v>
      </c>
      <c r="N442">
        <v>0</v>
      </c>
      <c r="Q442">
        <v>0</v>
      </c>
      <c r="R442">
        <f>VLOOKUP(L442,'道具表|itemBase'!$A$5:$C$1112,3,FALSE)</f>
        <v>1</v>
      </c>
    </row>
    <row r="443" spans="8:18">
      <c r="H443" t="str">
        <f>VLOOKUP(L443,'道具表|itemBase'!$A$5:$B$1112,2,FALSE)</f>
        <v>魔手印(3重)</v>
      </c>
      <c r="J443">
        <f t="shared" si="12"/>
        <v>439</v>
      </c>
      <c r="K443">
        <v>8</v>
      </c>
      <c r="L443">
        <v>188</v>
      </c>
      <c r="M443">
        <v>1</v>
      </c>
      <c r="N443">
        <v>0</v>
      </c>
      <c r="Q443">
        <v>0</v>
      </c>
      <c r="R443">
        <f>VLOOKUP(L443,'道具表|itemBase'!$A$5:$C$1112,3,FALSE)</f>
        <v>1</v>
      </c>
    </row>
    <row r="444" spans="8:18">
      <c r="H444" t="str">
        <f>VLOOKUP(L444,'道具表|itemBase'!$A$5:$B$1112,2,FALSE)</f>
        <v>魔手印(4重)</v>
      </c>
      <c r="J444">
        <f t="shared" si="12"/>
        <v>440</v>
      </c>
      <c r="K444">
        <v>8</v>
      </c>
      <c r="L444">
        <v>189</v>
      </c>
      <c r="M444">
        <v>1</v>
      </c>
      <c r="N444">
        <v>0</v>
      </c>
      <c r="Q444">
        <v>0</v>
      </c>
      <c r="R444">
        <f>VLOOKUP(L444,'道具表|itemBase'!$A$5:$C$1112,3,FALSE)</f>
        <v>1</v>
      </c>
    </row>
    <row r="445" spans="8:18">
      <c r="H445" t="str">
        <f>VLOOKUP(L445,'道具表|itemBase'!$A$5:$B$1112,2,FALSE)</f>
        <v>纸鹤(1重)</v>
      </c>
      <c r="J445">
        <f t="shared" si="12"/>
        <v>441</v>
      </c>
      <c r="K445">
        <v>8</v>
      </c>
      <c r="L445">
        <v>190</v>
      </c>
      <c r="M445">
        <v>1</v>
      </c>
      <c r="N445">
        <v>1</v>
      </c>
      <c r="Q445">
        <v>0</v>
      </c>
      <c r="R445">
        <f>VLOOKUP(L445,'道具表|itemBase'!$A$5:$C$1112,3,FALSE)</f>
        <v>1</v>
      </c>
    </row>
    <row r="446" spans="8:18">
      <c r="H446" t="str">
        <f>VLOOKUP(L446,'道具表|itemBase'!$A$5:$B$1112,2,FALSE)</f>
        <v>纸鹤(2重)</v>
      </c>
      <c r="J446">
        <f t="shared" si="12"/>
        <v>442</v>
      </c>
      <c r="K446">
        <v>8</v>
      </c>
      <c r="L446">
        <v>191</v>
      </c>
      <c r="M446">
        <v>1</v>
      </c>
      <c r="N446">
        <v>0</v>
      </c>
      <c r="Q446">
        <v>0</v>
      </c>
      <c r="R446">
        <f>VLOOKUP(L446,'道具表|itemBase'!$A$5:$C$1112,3,FALSE)</f>
        <v>1</v>
      </c>
    </row>
    <row r="447" spans="8:18">
      <c r="H447" t="str">
        <f>VLOOKUP(L447,'道具表|itemBase'!$A$5:$B$1112,2,FALSE)</f>
        <v>纸鹤(3重)</v>
      </c>
      <c r="J447">
        <f t="shared" si="12"/>
        <v>443</v>
      </c>
      <c r="K447">
        <v>8</v>
      </c>
      <c r="L447">
        <v>192</v>
      </c>
      <c r="M447">
        <v>1</v>
      </c>
      <c r="N447">
        <v>0</v>
      </c>
      <c r="Q447">
        <v>0</v>
      </c>
      <c r="R447">
        <f>VLOOKUP(L447,'道具表|itemBase'!$A$5:$C$1112,3,FALSE)</f>
        <v>1</v>
      </c>
    </row>
    <row r="448" spans="8:18">
      <c r="H448" t="str">
        <f>VLOOKUP(L448,'道具表|itemBase'!$A$5:$B$1112,2,FALSE)</f>
        <v>纸鹤(4重)</v>
      </c>
      <c r="J448">
        <f t="shared" si="12"/>
        <v>444</v>
      </c>
      <c r="K448">
        <v>8</v>
      </c>
      <c r="L448">
        <v>193</v>
      </c>
      <c r="M448">
        <v>1</v>
      </c>
      <c r="N448">
        <v>0</v>
      </c>
      <c r="Q448">
        <v>0</v>
      </c>
      <c r="R448">
        <f>VLOOKUP(L448,'道具表|itemBase'!$A$5:$C$1112,3,FALSE)</f>
        <v>1</v>
      </c>
    </row>
    <row r="449" spans="8:18">
      <c r="H449" t="str">
        <f>VLOOKUP(L449,'道具表|itemBase'!$A$5:$B$1112,2,FALSE)</f>
        <v>乾坤镜(1重)</v>
      </c>
      <c r="J449">
        <f t="shared" si="12"/>
        <v>445</v>
      </c>
      <c r="K449">
        <v>8</v>
      </c>
      <c r="L449">
        <v>194</v>
      </c>
      <c r="M449">
        <v>1</v>
      </c>
      <c r="N449">
        <v>1</v>
      </c>
      <c r="Q449">
        <v>0</v>
      </c>
      <c r="R449">
        <f>VLOOKUP(L449,'道具表|itemBase'!$A$5:$C$1112,3,FALSE)</f>
        <v>1</v>
      </c>
    </row>
    <row r="450" spans="8:18">
      <c r="H450" t="str">
        <f>VLOOKUP(L450,'道具表|itemBase'!$A$5:$B$1112,2,FALSE)</f>
        <v>乾坤镜(2重)</v>
      </c>
      <c r="J450">
        <f t="shared" si="12"/>
        <v>446</v>
      </c>
      <c r="K450">
        <v>8</v>
      </c>
      <c r="L450">
        <v>195</v>
      </c>
      <c r="M450">
        <v>1</v>
      </c>
      <c r="N450">
        <v>0</v>
      </c>
      <c r="Q450">
        <v>0</v>
      </c>
      <c r="R450">
        <f>VLOOKUP(L450,'道具表|itemBase'!$A$5:$C$1112,3,FALSE)</f>
        <v>1</v>
      </c>
    </row>
    <row r="451" spans="8:18">
      <c r="H451" t="str">
        <f>VLOOKUP(L451,'道具表|itemBase'!$A$5:$B$1112,2,FALSE)</f>
        <v>乾坤镜(3重)</v>
      </c>
      <c r="J451">
        <f t="shared" si="12"/>
        <v>447</v>
      </c>
      <c r="K451">
        <v>8</v>
      </c>
      <c r="L451">
        <v>196</v>
      </c>
      <c r="M451">
        <v>1</v>
      </c>
      <c r="N451">
        <v>0</v>
      </c>
      <c r="Q451">
        <v>0</v>
      </c>
      <c r="R451">
        <f>VLOOKUP(L451,'道具表|itemBase'!$A$5:$C$1112,3,FALSE)</f>
        <v>1</v>
      </c>
    </row>
    <row r="452" spans="8:18">
      <c r="H452" t="str">
        <f>VLOOKUP(L452,'道具表|itemBase'!$A$5:$B$1112,2,FALSE)</f>
        <v>乾坤镜(4重)</v>
      </c>
      <c r="J452">
        <f t="shared" si="12"/>
        <v>448</v>
      </c>
      <c r="K452">
        <v>8</v>
      </c>
      <c r="L452">
        <v>197</v>
      </c>
      <c r="M452">
        <v>1</v>
      </c>
      <c r="N452">
        <v>0</v>
      </c>
      <c r="Q452">
        <v>0</v>
      </c>
      <c r="R452">
        <f>VLOOKUP(L452,'道具表|itemBase'!$A$5:$C$1112,3,FALSE)</f>
        <v>1</v>
      </c>
    </row>
    <row r="453" spans="8:18">
      <c r="H453" t="str">
        <f>VLOOKUP(L453,'道具表|itemBase'!$A$5:$B$1112,2,FALSE)</f>
        <v>焚天功(1重)</v>
      </c>
      <c r="J453">
        <f t="shared" si="12"/>
        <v>449</v>
      </c>
      <c r="K453">
        <v>8</v>
      </c>
      <c r="L453">
        <v>198</v>
      </c>
      <c r="M453">
        <v>1</v>
      </c>
      <c r="N453">
        <v>1</v>
      </c>
      <c r="Q453">
        <v>0</v>
      </c>
      <c r="R453">
        <f>VLOOKUP(L453,'道具表|itemBase'!$A$5:$C$1112,3,FALSE)</f>
        <v>1</v>
      </c>
    </row>
    <row r="454" spans="8:18">
      <c r="H454" t="str">
        <f>VLOOKUP(L454,'道具表|itemBase'!$A$5:$B$1112,2,FALSE)</f>
        <v>焚天功(2重)</v>
      </c>
      <c r="J454">
        <f t="shared" ref="J454:J517" si="13">J453+1</f>
        <v>450</v>
      </c>
      <c r="K454">
        <v>8</v>
      </c>
      <c r="L454">
        <v>199</v>
      </c>
      <c r="M454">
        <v>1</v>
      </c>
      <c r="N454">
        <v>0</v>
      </c>
      <c r="Q454">
        <v>0</v>
      </c>
      <c r="R454">
        <f>VLOOKUP(L454,'道具表|itemBase'!$A$5:$C$1112,3,FALSE)</f>
        <v>1</v>
      </c>
    </row>
    <row r="455" spans="8:18">
      <c r="H455" t="str">
        <f>VLOOKUP(L455,'道具表|itemBase'!$A$5:$B$1112,2,FALSE)</f>
        <v>焚天功(3重)</v>
      </c>
      <c r="J455">
        <f t="shared" si="13"/>
        <v>451</v>
      </c>
      <c r="K455">
        <v>8</v>
      </c>
      <c r="L455">
        <v>200</v>
      </c>
      <c r="M455">
        <v>1</v>
      </c>
      <c r="N455">
        <v>0</v>
      </c>
      <c r="Q455">
        <v>0</v>
      </c>
      <c r="R455">
        <f>VLOOKUP(L455,'道具表|itemBase'!$A$5:$C$1112,3,FALSE)</f>
        <v>1</v>
      </c>
    </row>
    <row r="456" spans="8:18">
      <c r="H456" t="str">
        <f>VLOOKUP(L456,'道具表|itemBase'!$A$5:$B$1112,2,FALSE)</f>
        <v>焚天功(4重)</v>
      </c>
      <c r="J456">
        <f t="shared" si="13"/>
        <v>452</v>
      </c>
      <c r="K456">
        <v>8</v>
      </c>
      <c r="L456">
        <v>201</v>
      </c>
      <c r="M456">
        <v>1</v>
      </c>
      <c r="N456">
        <v>0</v>
      </c>
      <c r="Q456">
        <v>0</v>
      </c>
      <c r="R456">
        <f>VLOOKUP(L456,'道具表|itemBase'!$A$5:$C$1112,3,FALSE)</f>
        <v>1</v>
      </c>
    </row>
    <row r="457" spans="8:18">
      <c r="H457" t="str">
        <f>VLOOKUP(L457,'道具表|itemBase'!$A$5:$B$1112,2,FALSE)</f>
        <v>混沌青莲(1重)</v>
      </c>
      <c r="J457">
        <f t="shared" si="13"/>
        <v>453</v>
      </c>
      <c r="K457">
        <v>8</v>
      </c>
      <c r="L457">
        <v>202</v>
      </c>
      <c r="M457">
        <v>1</v>
      </c>
      <c r="N457">
        <v>1</v>
      </c>
      <c r="Q457">
        <v>0</v>
      </c>
      <c r="R457">
        <f>VLOOKUP(L457,'道具表|itemBase'!$A$5:$C$1112,3,FALSE)</f>
        <v>1</v>
      </c>
    </row>
    <row r="458" spans="8:18">
      <c r="H458" t="str">
        <f>VLOOKUP(L458,'道具表|itemBase'!$A$5:$B$1112,2,FALSE)</f>
        <v>混沌青莲(2重)</v>
      </c>
      <c r="J458">
        <f t="shared" si="13"/>
        <v>454</v>
      </c>
      <c r="K458">
        <v>8</v>
      </c>
      <c r="L458">
        <v>203</v>
      </c>
      <c r="M458">
        <v>1</v>
      </c>
      <c r="N458">
        <v>0</v>
      </c>
      <c r="Q458">
        <v>0</v>
      </c>
      <c r="R458">
        <f>VLOOKUP(L458,'道具表|itemBase'!$A$5:$C$1112,3,FALSE)</f>
        <v>1</v>
      </c>
    </row>
    <row r="459" spans="8:18">
      <c r="H459" t="str">
        <f>VLOOKUP(L459,'道具表|itemBase'!$A$5:$B$1112,2,FALSE)</f>
        <v>混沌青莲(3重)</v>
      </c>
      <c r="J459">
        <f t="shared" si="13"/>
        <v>455</v>
      </c>
      <c r="K459">
        <v>8</v>
      </c>
      <c r="L459">
        <v>204</v>
      </c>
      <c r="M459">
        <v>1</v>
      </c>
      <c r="N459">
        <v>0</v>
      </c>
      <c r="Q459">
        <v>0</v>
      </c>
      <c r="R459">
        <f>VLOOKUP(L459,'道具表|itemBase'!$A$5:$C$1112,3,FALSE)</f>
        <v>1</v>
      </c>
    </row>
    <row r="460" spans="8:18">
      <c r="H460" t="str">
        <f>VLOOKUP(L460,'道具表|itemBase'!$A$5:$B$1112,2,FALSE)</f>
        <v>混沌青莲(4重)</v>
      </c>
      <c r="J460">
        <f t="shared" si="13"/>
        <v>456</v>
      </c>
      <c r="K460">
        <v>8</v>
      </c>
      <c r="L460">
        <v>205</v>
      </c>
      <c r="M460">
        <v>1</v>
      </c>
      <c r="N460">
        <v>0</v>
      </c>
      <c r="Q460">
        <v>0</v>
      </c>
      <c r="R460">
        <f>VLOOKUP(L460,'道具表|itemBase'!$A$5:$C$1112,3,FALSE)</f>
        <v>1</v>
      </c>
    </row>
    <row r="461" spans="10:18">
      <c r="J461">
        <f t="shared" si="13"/>
        <v>457</v>
      </c>
      <c r="K461">
        <v>8</v>
      </c>
      <c r="L461">
        <v>208</v>
      </c>
      <c r="M461">
        <v>1</v>
      </c>
      <c r="N461">
        <v>1</v>
      </c>
      <c r="Q461">
        <v>0</v>
      </c>
      <c r="R461">
        <f>VLOOKUP(L461,'道具表|itemBase'!$A$5:$C$1112,3,FALSE)</f>
        <v>1</v>
      </c>
    </row>
    <row r="462" spans="10:18">
      <c r="J462">
        <f t="shared" si="13"/>
        <v>458</v>
      </c>
      <c r="K462">
        <v>8</v>
      </c>
      <c r="L462">
        <v>209</v>
      </c>
      <c r="M462">
        <v>1</v>
      </c>
      <c r="N462">
        <v>0</v>
      </c>
      <c r="Q462">
        <v>0</v>
      </c>
      <c r="R462">
        <f>VLOOKUP(L462,'道具表|itemBase'!$A$5:$C$1112,3,FALSE)</f>
        <v>1</v>
      </c>
    </row>
    <row r="463" spans="10:18">
      <c r="J463">
        <f t="shared" si="13"/>
        <v>459</v>
      </c>
      <c r="K463">
        <v>8</v>
      </c>
      <c r="L463">
        <v>210</v>
      </c>
      <c r="M463">
        <v>1</v>
      </c>
      <c r="N463">
        <v>0</v>
      </c>
      <c r="Q463">
        <v>0</v>
      </c>
      <c r="R463">
        <f>VLOOKUP(L463,'道具表|itemBase'!$A$5:$C$1112,3,FALSE)</f>
        <v>1</v>
      </c>
    </row>
    <row r="464" spans="10:18">
      <c r="J464">
        <f t="shared" si="13"/>
        <v>460</v>
      </c>
      <c r="K464">
        <v>8</v>
      </c>
      <c r="L464">
        <v>211</v>
      </c>
      <c r="M464">
        <v>1</v>
      </c>
      <c r="N464">
        <v>0</v>
      </c>
      <c r="Q464">
        <v>0</v>
      </c>
      <c r="R464">
        <f>VLOOKUP(L464,'道具表|itemBase'!$A$5:$C$1112,3,FALSE)</f>
        <v>1</v>
      </c>
    </row>
    <row r="465" spans="8:18">
      <c r="H465" t="str">
        <f>VLOOKUP(L465,'道具表|itemBase'!$A$5:$B$1112,2,FALSE)</f>
        <v>道法箭(1重)</v>
      </c>
      <c r="J465">
        <f t="shared" si="13"/>
        <v>461</v>
      </c>
      <c r="K465">
        <v>9</v>
      </c>
      <c r="L465">
        <v>7</v>
      </c>
      <c r="M465">
        <v>1</v>
      </c>
      <c r="N465">
        <v>30</v>
      </c>
      <c r="O465">
        <v>2</v>
      </c>
      <c r="P465">
        <v>1.5</v>
      </c>
      <c r="Q465">
        <v>0</v>
      </c>
      <c r="R465">
        <f>VLOOKUP(L465,'道具表|itemBase'!$A$5:$C$1112,3,FALSE)</f>
        <v>1</v>
      </c>
    </row>
    <row r="466" spans="8:18">
      <c r="H466" t="str">
        <f>VLOOKUP(L466,'道具表|itemBase'!$A$5:$B$1112,2,FALSE)</f>
        <v>道法箭(2重)</v>
      </c>
      <c r="J466">
        <f t="shared" si="13"/>
        <v>462</v>
      </c>
      <c r="K466">
        <v>9</v>
      </c>
      <c r="L466">
        <v>8</v>
      </c>
      <c r="M466">
        <v>1</v>
      </c>
      <c r="N466">
        <v>0</v>
      </c>
      <c r="Q466">
        <v>0</v>
      </c>
      <c r="R466">
        <f>VLOOKUP(L466,'道具表|itemBase'!$A$5:$C$1112,3,FALSE)</f>
        <v>1</v>
      </c>
    </row>
    <row r="467" spans="8:18">
      <c r="H467" t="str">
        <f>VLOOKUP(L467,'道具表|itemBase'!$A$5:$B$1112,2,FALSE)</f>
        <v>道法箭(3重)</v>
      </c>
      <c r="J467">
        <f t="shared" si="13"/>
        <v>463</v>
      </c>
      <c r="K467">
        <v>9</v>
      </c>
      <c r="L467">
        <v>9</v>
      </c>
      <c r="M467">
        <v>1</v>
      </c>
      <c r="N467">
        <v>0</v>
      </c>
      <c r="Q467">
        <v>100</v>
      </c>
      <c r="R467">
        <f>VLOOKUP(L467,'道具表|itemBase'!$A$5:$C$1112,3,FALSE)</f>
        <v>1</v>
      </c>
    </row>
    <row r="468" spans="8:18">
      <c r="H468" t="str">
        <f>VLOOKUP(L468,'道具表|itemBase'!$A$5:$B$1112,2,FALSE)</f>
        <v>道法箭(4重)</v>
      </c>
      <c r="J468">
        <f t="shared" si="13"/>
        <v>464</v>
      </c>
      <c r="K468">
        <v>9</v>
      </c>
      <c r="L468">
        <v>10</v>
      </c>
      <c r="M468">
        <v>1</v>
      </c>
      <c r="N468">
        <v>0</v>
      </c>
      <c r="Q468">
        <v>100</v>
      </c>
      <c r="R468">
        <f>VLOOKUP(L468,'道具表|itemBase'!$A$5:$C$1112,3,FALSE)</f>
        <v>1</v>
      </c>
    </row>
    <row r="469" spans="8:18">
      <c r="H469" t="str">
        <f>VLOOKUP(L469,'道具表|itemBase'!$A$5:$B$1112,2,FALSE)</f>
        <v>鬼剑术(1重)</v>
      </c>
      <c r="J469">
        <f t="shared" si="13"/>
        <v>465</v>
      </c>
      <c r="K469">
        <v>9</v>
      </c>
      <c r="L469">
        <v>11</v>
      </c>
      <c r="M469">
        <v>1</v>
      </c>
      <c r="N469">
        <v>25</v>
      </c>
      <c r="O469">
        <v>2</v>
      </c>
      <c r="P469">
        <v>1.5</v>
      </c>
      <c r="Q469">
        <v>0</v>
      </c>
      <c r="R469">
        <f>VLOOKUP(L469,'道具表|itemBase'!$A$5:$C$1112,3,FALSE)</f>
        <v>1</v>
      </c>
    </row>
    <row r="470" spans="8:18">
      <c r="H470" t="str">
        <f>VLOOKUP(L470,'道具表|itemBase'!$A$5:$B$1112,2,FALSE)</f>
        <v>鬼剑术(2重)</v>
      </c>
      <c r="J470">
        <f t="shared" si="13"/>
        <v>466</v>
      </c>
      <c r="K470">
        <v>9</v>
      </c>
      <c r="L470">
        <v>12</v>
      </c>
      <c r="M470">
        <v>1</v>
      </c>
      <c r="N470">
        <v>0</v>
      </c>
      <c r="Q470">
        <v>0</v>
      </c>
      <c r="R470">
        <f>VLOOKUP(L470,'道具表|itemBase'!$A$5:$C$1112,3,FALSE)</f>
        <v>1</v>
      </c>
    </row>
    <row r="471" spans="8:18">
      <c r="H471" t="str">
        <f>VLOOKUP(L471,'道具表|itemBase'!$A$5:$B$1112,2,FALSE)</f>
        <v>鬼剑术(3重)</v>
      </c>
      <c r="J471">
        <f t="shared" si="13"/>
        <v>467</v>
      </c>
      <c r="K471">
        <v>9</v>
      </c>
      <c r="L471">
        <v>13</v>
      </c>
      <c r="M471">
        <v>1</v>
      </c>
      <c r="N471">
        <v>0</v>
      </c>
      <c r="Q471">
        <v>100</v>
      </c>
      <c r="R471">
        <f>VLOOKUP(L471,'道具表|itemBase'!$A$5:$C$1112,3,FALSE)</f>
        <v>1</v>
      </c>
    </row>
    <row r="472" spans="8:18">
      <c r="H472" t="str">
        <f>VLOOKUP(L472,'道具表|itemBase'!$A$5:$B$1112,2,FALSE)</f>
        <v>鬼剑术(4重)</v>
      </c>
      <c r="J472">
        <f t="shared" si="13"/>
        <v>468</v>
      </c>
      <c r="K472">
        <v>9</v>
      </c>
      <c r="L472">
        <v>14</v>
      </c>
      <c r="M472">
        <v>1</v>
      </c>
      <c r="N472">
        <v>0</v>
      </c>
      <c r="Q472">
        <v>100</v>
      </c>
      <c r="R472">
        <f>VLOOKUP(L472,'道具表|itemBase'!$A$5:$C$1112,3,FALSE)</f>
        <v>1</v>
      </c>
    </row>
    <row r="473" spans="8:18">
      <c r="H473" t="str">
        <f>VLOOKUP(L473,'道具表|itemBase'!$A$5:$B$1112,2,FALSE)</f>
        <v>降魔镖(1重)</v>
      </c>
      <c r="J473">
        <f t="shared" si="13"/>
        <v>469</v>
      </c>
      <c r="K473">
        <v>9</v>
      </c>
      <c r="L473">
        <v>15</v>
      </c>
      <c r="M473">
        <v>1</v>
      </c>
      <c r="N473">
        <v>20</v>
      </c>
      <c r="O473">
        <v>2</v>
      </c>
      <c r="P473">
        <v>1.5</v>
      </c>
      <c r="Q473">
        <v>0</v>
      </c>
      <c r="R473">
        <f>VLOOKUP(L473,'道具表|itemBase'!$A$5:$C$1112,3,FALSE)</f>
        <v>1</v>
      </c>
    </row>
    <row r="474" spans="8:18">
      <c r="H474" t="str">
        <f>VLOOKUP(L474,'道具表|itemBase'!$A$5:$B$1112,2,FALSE)</f>
        <v>降魔镖(2重)</v>
      </c>
      <c r="J474">
        <f t="shared" si="13"/>
        <v>470</v>
      </c>
      <c r="K474">
        <v>9</v>
      </c>
      <c r="L474">
        <v>16</v>
      </c>
      <c r="M474">
        <v>1</v>
      </c>
      <c r="N474">
        <v>0</v>
      </c>
      <c r="Q474">
        <v>0</v>
      </c>
      <c r="R474">
        <f>VLOOKUP(L474,'道具表|itemBase'!$A$5:$C$1112,3,FALSE)</f>
        <v>1</v>
      </c>
    </row>
    <row r="475" spans="8:18">
      <c r="H475" t="str">
        <f>VLOOKUP(L475,'道具表|itemBase'!$A$5:$B$1112,2,FALSE)</f>
        <v>降魔镖(3重)</v>
      </c>
      <c r="J475">
        <f t="shared" si="13"/>
        <v>471</v>
      </c>
      <c r="K475">
        <v>9</v>
      </c>
      <c r="L475">
        <v>17</v>
      </c>
      <c r="M475">
        <v>1</v>
      </c>
      <c r="N475">
        <v>0</v>
      </c>
      <c r="Q475">
        <v>100</v>
      </c>
      <c r="R475">
        <f>VLOOKUP(L475,'道具表|itemBase'!$A$5:$C$1112,3,FALSE)</f>
        <v>1</v>
      </c>
    </row>
    <row r="476" spans="8:18">
      <c r="H476" t="str">
        <f>VLOOKUP(L476,'道具表|itemBase'!$A$5:$B$1112,2,FALSE)</f>
        <v>降魔镖(4重)</v>
      </c>
      <c r="J476">
        <f t="shared" si="13"/>
        <v>472</v>
      </c>
      <c r="K476">
        <v>9</v>
      </c>
      <c r="L476">
        <v>18</v>
      </c>
      <c r="M476">
        <v>1</v>
      </c>
      <c r="N476">
        <v>0</v>
      </c>
      <c r="Q476">
        <v>100</v>
      </c>
      <c r="R476">
        <f>VLOOKUP(L476,'道具表|itemBase'!$A$5:$C$1112,3,FALSE)</f>
        <v>1</v>
      </c>
    </row>
    <row r="477" spans="8:18">
      <c r="H477" t="str">
        <f>VLOOKUP(L477,'道具表|itemBase'!$A$5:$B$1112,2,FALSE)</f>
        <v>摄魂符(1重)</v>
      </c>
      <c r="J477">
        <f t="shared" si="13"/>
        <v>473</v>
      </c>
      <c r="K477">
        <v>9</v>
      </c>
      <c r="L477">
        <v>19</v>
      </c>
      <c r="M477">
        <v>1</v>
      </c>
      <c r="N477">
        <v>18</v>
      </c>
      <c r="O477">
        <v>2</v>
      </c>
      <c r="P477">
        <v>1.5</v>
      </c>
      <c r="Q477">
        <v>0</v>
      </c>
      <c r="R477">
        <f>VLOOKUP(L477,'道具表|itemBase'!$A$5:$C$1112,3,FALSE)</f>
        <v>1</v>
      </c>
    </row>
    <row r="478" spans="8:18">
      <c r="H478" t="str">
        <f>VLOOKUP(L478,'道具表|itemBase'!$A$5:$B$1112,2,FALSE)</f>
        <v>摄魂符(2重)</v>
      </c>
      <c r="J478">
        <f t="shared" si="13"/>
        <v>474</v>
      </c>
      <c r="K478">
        <v>9</v>
      </c>
      <c r="L478">
        <v>20</v>
      </c>
      <c r="M478">
        <v>1</v>
      </c>
      <c r="N478">
        <v>0</v>
      </c>
      <c r="Q478">
        <v>50</v>
      </c>
      <c r="R478">
        <f>VLOOKUP(L478,'道具表|itemBase'!$A$5:$C$1112,3,FALSE)</f>
        <v>1</v>
      </c>
    </row>
    <row r="479" spans="8:18">
      <c r="H479" t="str">
        <f>VLOOKUP(L479,'道具表|itemBase'!$A$5:$B$1112,2,FALSE)</f>
        <v>摄魂符(3重)</v>
      </c>
      <c r="J479">
        <f t="shared" si="13"/>
        <v>475</v>
      </c>
      <c r="K479">
        <v>9</v>
      </c>
      <c r="L479">
        <v>21</v>
      </c>
      <c r="M479">
        <v>1</v>
      </c>
      <c r="N479">
        <v>0</v>
      </c>
      <c r="Q479">
        <v>100</v>
      </c>
      <c r="R479">
        <f>VLOOKUP(L479,'道具表|itemBase'!$A$5:$C$1112,3,FALSE)</f>
        <v>1</v>
      </c>
    </row>
    <row r="480" spans="8:18">
      <c r="H480" t="str">
        <f>VLOOKUP(L480,'道具表|itemBase'!$A$5:$B$1112,2,FALSE)</f>
        <v>摄魂符(4重)</v>
      </c>
      <c r="J480">
        <f t="shared" si="13"/>
        <v>476</v>
      </c>
      <c r="K480">
        <v>9</v>
      </c>
      <c r="L480">
        <v>22</v>
      </c>
      <c r="M480">
        <v>1</v>
      </c>
      <c r="N480">
        <v>0</v>
      </c>
      <c r="Q480">
        <v>100</v>
      </c>
      <c r="R480">
        <f>VLOOKUP(L480,'道具表|itemBase'!$A$5:$C$1112,3,FALSE)</f>
        <v>1</v>
      </c>
    </row>
    <row r="481" spans="8:18">
      <c r="H481" t="str">
        <f>VLOOKUP(L481,'道具表|itemBase'!$A$5:$B$1112,2,FALSE)</f>
        <v>打妖棍(1重)</v>
      </c>
      <c r="J481">
        <f t="shared" si="13"/>
        <v>477</v>
      </c>
      <c r="K481">
        <v>9</v>
      </c>
      <c r="L481">
        <v>23</v>
      </c>
      <c r="M481">
        <v>1</v>
      </c>
      <c r="N481">
        <v>15</v>
      </c>
      <c r="O481">
        <v>2</v>
      </c>
      <c r="P481">
        <v>1.5</v>
      </c>
      <c r="Q481">
        <v>0</v>
      </c>
      <c r="R481">
        <f>VLOOKUP(L481,'道具表|itemBase'!$A$5:$C$1112,3,FALSE)</f>
        <v>1</v>
      </c>
    </row>
    <row r="482" spans="8:18">
      <c r="H482" t="str">
        <f>VLOOKUP(L482,'道具表|itemBase'!$A$5:$B$1112,2,FALSE)</f>
        <v>打妖棍(2重)</v>
      </c>
      <c r="J482">
        <f t="shared" si="13"/>
        <v>478</v>
      </c>
      <c r="K482">
        <v>9</v>
      </c>
      <c r="L482">
        <v>24</v>
      </c>
      <c r="M482">
        <v>1</v>
      </c>
      <c r="N482">
        <v>0</v>
      </c>
      <c r="Q482">
        <v>50</v>
      </c>
      <c r="R482">
        <f>VLOOKUP(L482,'道具表|itemBase'!$A$5:$C$1112,3,FALSE)</f>
        <v>1</v>
      </c>
    </row>
    <row r="483" spans="8:18">
      <c r="H483" t="str">
        <f>VLOOKUP(L483,'道具表|itemBase'!$A$5:$B$1112,2,FALSE)</f>
        <v>打妖棍(3重)</v>
      </c>
      <c r="J483">
        <f t="shared" si="13"/>
        <v>479</v>
      </c>
      <c r="K483">
        <v>9</v>
      </c>
      <c r="L483">
        <v>25</v>
      </c>
      <c r="M483">
        <v>1</v>
      </c>
      <c r="N483">
        <v>0</v>
      </c>
      <c r="Q483">
        <v>100</v>
      </c>
      <c r="R483">
        <f>VLOOKUP(L483,'道具表|itemBase'!$A$5:$C$1112,3,FALSE)</f>
        <v>1</v>
      </c>
    </row>
    <row r="484" spans="8:18">
      <c r="H484" t="str">
        <f>VLOOKUP(L484,'道具表|itemBase'!$A$5:$B$1112,2,FALSE)</f>
        <v>打妖棍(4重)</v>
      </c>
      <c r="J484">
        <f t="shared" si="13"/>
        <v>480</v>
      </c>
      <c r="K484">
        <v>9</v>
      </c>
      <c r="L484">
        <v>26</v>
      </c>
      <c r="M484">
        <v>1</v>
      </c>
      <c r="N484">
        <v>0</v>
      </c>
      <c r="Q484">
        <v>100</v>
      </c>
      <c r="R484">
        <f>VLOOKUP(L484,'道具表|itemBase'!$A$5:$C$1112,3,FALSE)</f>
        <v>1</v>
      </c>
    </row>
    <row r="485" spans="8:18">
      <c r="H485" t="str">
        <f>VLOOKUP(L485,'道具表|itemBase'!$A$5:$B$1112,2,FALSE)</f>
        <v>旋风轮(1重)</v>
      </c>
      <c r="J485">
        <f t="shared" si="13"/>
        <v>481</v>
      </c>
      <c r="K485">
        <v>9</v>
      </c>
      <c r="L485">
        <v>27</v>
      </c>
      <c r="M485">
        <v>1</v>
      </c>
      <c r="N485">
        <v>12</v>
      </c>
      <c r="O485">
        <v>2</v>
      </c>
      <c r="P485">
        <v>1.5</v>
      </c>
      <c r="Q485">
        <v>0</v>
      </c>
      <c r="R485">
        <f>VLOOKUP(L485,'道具表|itemBase'!$A$5:$C$1112,3,FALSE)</f>
        <v>1</v>
      </c>
    </row>
    <row r="486" spans="8:18">
      <c r="H486" t="str">
        <f>VLOOKUP(L486,'道具表|itemBase'!$A$5:$B$1112,2,FALSE)</f>
        <v>旋风轮(2重)</v>
      </c>
      <c r="J486">
        <f t="shared" si="13"/>
        <v>482</v>
      </c>
      <c r="K486">
        <v>9</v>
      </c>
      <c r="L486">
        <v>28</v>
      </c>
      <c r="M486">
        <v>1</v>
      </c>
      <c r="N486">
        <v>0</v>
      </c>
      <c r="Q486">
        <v>50</v>
      </c>
      <c r="R486">
        <f>VLOOKUP(L486,'道具表|itemBase'!$A$5:$C$1112,3,FALSE)</f>
        <v>1</v>
      </c>
    </row>
    <row r="487" spans="8:18">
      <c r="H487" t="str">
        <f>VLOOKUP(L487,'道具表|itemBase'!$A$5:$B$1112,2,FALSE)</f>
        <v>旋风轮(3重)</v>
      </c>
      <c r="J487">
        <f t="shared" si="13"/>
        <v>483</v>
      </c>
      <c r="K487">
        <v>9</v>
      </c>
      <c r="L487">
        <v>29</v>
      </c>
      <c r="M487">
        <v>1</v>
      </c>
      <c r="N487">
        <v>0</v>
      </c>
      <c r="Q487">
        <v>100</v>
      </c>
      <c r="R487">
        <f>VLOOKUP(L487,'道具表|itemBase'!$A$5:$C$1112,3,FALSE)</f>
        <v>1</v>
      </c>
    </row>
    <row r="488" spans="8:18">
      <c r="H488" t="str">
        <f>VLOOKUP(L488,'道具表|itemBase'!$A$5:$B$1112,2,FALSE)</f>
        <v>旋风轮(4重)</v>
      </c>
      <c r="J488">
        <f t="shared" si="13"/>
        <v>484</v>
      </c>
      <c r="K488">
        <v>9</v>
      </c>
      <c r="L488">
        <v>30</v>
      </c>
      <c r="M488">
        <v>1</v>
      </c>
      <c r="N488">
        <v>0</v>
      </c>
      <c r="Q488">
        <v>100</v>
      </c>
      <c r="R488">
        <f>VLOOKUP(L488,'道具表|itemBase'!$A$5:$C$1112,3,FALSE)</f>
        <v>1</v>
      </c>
    </row>
    <row r="489" spans="8:18">
      <c r="H489" t="str">
        <f>VLOOKUP(L489,'道具表|itemBase'!$A$5:$B$1112,2,FALSE)</f>
        <v>灭魂火(1重)</v>
      </c>
      <c r="J489">
        <f t="shared" si="13"/>
        <v>485</v>
      </c>
      <c r="K489">
        <v>9</v>
      </c>
      <c r="L489">
        <v>31</v>
      </c>
      <c r="M489">
        <v>1</v>
      </c>
      <c r="N489">
        <v>10</v>
      </c>
      <c r="O489">
        <v>2</v>
      </c>
      <c r="P489">
        <v>1.5</v>
      </c>
      <c r="Q489">
        <v>0</v>
      </c>
      <c r="R489">
        <f>VLOOKUP(L489,'道具表|itemBase'!$A$5:$C$1112,3,FALSE)</f>
        <v>1</v>
      </c>
    </row>
    <row r="490" spans="8:18">
      <c r="H490" t="str">
        <f>VLOOKUP(L490,'道具表|itemBase'!$A$5:$B$1112,2,FALSE)</f>
        <v>灭魂火(2重)</v>
      </c>
      <c r="J490">
        <f t="shared" si="13"/>
        <v>486</v>
      </c>
      <c r="K490">
        <v>9</v>
      </c>
      <c r="L490">
        <v>32</v>
      </c>
      <c r="M490">
        <v>1</v>
      </c>
      <c r="N490">
        <v>0</v>
      </c>
      <c r="Q490">
        <v>50</v>
      </c>
      <c r="R490">
        <f>VLOOKUP(L490,'道具表|itemBase'!$A$5:$C$1112,3,FALSE)</f>
        <v>1</v>
      </c>
    </row>
    <row r="491" spans="8:18">
      <c r="H491" t="str">
        <f>VLOOKUP(L491,'道具表|itemBase'!$A$5:$B$1112,2,FALSE)</f>
        <v>灭魂火(3重)</v>
      </c>
      <c r="J491">
        <f t="shared" si="13"/>
        <v>487</v>
      </c>
      <c r="K491">
        <v>9</v>
      </c>
      <c r="L491">
        <v>33</v>
      </c>
      <c r="M491">
        <v>1</v>
      </c>
      <c r="N491">
        <v>0</v>
      </c>
      <c r="Q491">
        <v>100</v>
      </c>
      <c r="R491">
        <f>VLOOKUP(L491,'道具表|itemBase'!$A$5:$C$1112,3,FALSE)</f>
        <v>1</v>
      </c>
    </row>
    <row r="492" spans="8:18">
      <c r="H492" t="str">
        <f>VLOOKUP(L492,'道具表|itemBase'!$A$5:$B$1112,2,FALSE)</f>
        <v>灭魂火(4重)</v>
      </c>
      <c r="J492">
        <f t="shared" si="13"/>
        <v>488</v>
      </c>
      <c r="K492">
        <v>9</v>
      </c>
      <c r="L492">
        <v>34</v>
      </c>
      <c r="M492">
        <v>1</v>
      </c>
      <c r="N492">
        <v>0</v>
      </c>
      <c r="Q492">
        <v>100</v>
      </c>
      <c r="R492">
        <f>VLOOKUP(L492,'道具表|itemBase'!$A$5:$C$1112,3,FALSE)</f>
        <v>1</v>
      </c>
    </row>
    <row r="493" spans="8:18">
      <c r="H493" t="str">
        <f>VLOOKUP(L493,'道具表|itemBase'!$A$5:$B$1112,2,FALSE)</f>
        <v>囚天指(1重)</v>
      </c>
      <c r="J493">
        <f t="shared" si="13"/>
        <v>489</v>
      </c>
      <c r="K493">
        <v>9</v>
      </c>
      <c r="L493">
        <v>35</v>
      </c>
      <c r="M493">
        <v>1</v>
      </c>
      <c r="N493">
        <v>10</v>
      </c>
      <c r="O493">
        <v>2</v>
      </c>
      <c r="P493">
        <v>1.5</v>
      </c>
      <c r="Q493">
        <v>0</v>
      </c>
      <c r="R493">
        <f>VLOOKUP(L493,'道具表|itemBase'!$A$5:$C$1112,3,FALSE)</f>
        <v>1</v>
      </c>
    </row>
    <row r="494" spans="8:18">
      <c r="H494" t="str">
        <f>VLOOKUP(L494,'道具表|itemBase'!$A$5:$B$1112,2,FALSE)</f>
        <v>囚天指(2重)</v>
      </c>
      <c r="J494">
        <f t="shared" si="13"/>
        <v>490</v>
      </c>
      <c r="K494">
        <v>9</v>
      </c>
      <c r="L494">
        <v>36</v>
      </c>
      <c r="M494">
        <v>1</v>
      </c>
      <c r="N494">
        <v>0</v>
      </c>
      <c r="Q494">
        <v>50</v>
      </c>
      <c r="R494">
        <f>VLOOKUP(L494,'道具表|itemBase'!$A$5:$C$1112,3,FALSE)</f>
        <v>1</v>
      </c>
    </row>
    <row r="495" spans="8:18">
      <c r="H495" t="str">
        <f>VLOOKUP(L495,'道具表|itemBase'!$A$5:$B$1112,2,FALSE)</f>
        <v>囚天指(3重)</v>
      </c>
      <c r="J495">
        <f t="shared" si="13"/>
        <v>491</v>
      </c>
      <c r="K495">
        <v>9</v>
      </c>
      <c r="L495">
        <v>37</v>
      </c>
      <c r="M495">
        <v>1</v>
      </c>
      <c r="N495">
        <v>0</v>
      </c>
      <c r="Q495">
        <v>100</v>
      </c>
      <c r="R495">
        <f>VLOOKUP(L495,'道具表|itemBase'!$A$5:$C$1112,3,FALSE)</f>
        <v>1</v>
      </c>
    </row>
    <row r="496" spans="8:18">
      <c r="H496" t="str">
        <f>VLOOKUP(L496,'道具表|itemBase'!$A$5:$B$1112,2,FALSE)</f>
        <v>囚天指(4重)</v>
      </c>
      <c r="J496">
        <f t="shared" si="13"/>
        <v>492</v>
      </c>
      <c r="K496">
        <v>9</v>
      </c>
      <c r="L496">
        <v>38</v>
      </c>
      <c r="M496">
        <v>1</v>
      </c>
      <c r="N496">
        <v>0</v>
      </c>
      <c r="Q496">
        <v>100</v>
      </c>
      <c r="R496">
        <f>VLOOKUP(L496,'道具表|itemBase'!$A$5:$C$1112,3,FALSE)</f>
        <v>1</v>
      </c>
    </row>
    <row r="497" spans="8:18">
      <c r="H497" t="str">
        <f>VLOOKUP(L497,'道具表|itemBase'!$A$5:$B$1112,2,FALSE)</f>
        <v>道法箭(1重)</v>
      </c>
      <c r="J497">
        <f t="shared" si="13"/>
        <v>493</v>
      </c>
      <c r="K497">
        <v>9</v>
      </c>
      <c r="L497">
        <v>7</v>
      </c>
      <c r="M497">
        <v>1</v>
      </c>
      <c r="N497">
        <v>30</v>
      </c>
      <c r="O497">
        <v>2</v>
      </c>
      <c r="P497">
        <v>1.5</v>
      </c>
      <c r="Q497">
        <v>0</v>
      </c>
      <c r="R497">
        <f>VLOOKUP(L497,'道具表|itemBase'!$A$5:$C$1112,3,FALSE)</f>
        <v>1</v>
      </c>
    </row>
    <row r="498" spans="8:18">
      <c r="H498" t="str">
        <f>VLOOKUP(L498,'道具表|itemBase'!$A$5:$B$1112,2,FALSE)</f>
        <v>道法箭(2重)</v>
      </c>
      <c r="J498">
        <f t="shared" si="13"/>
        <v>494</v>
      </c>
      <c r="K498">
        <v>9</v>
      </c>
      <c r="L498">
        <v>8</v>
      </c>
      <c r="M498">
        <v>1</v>
      </c>
      <c r="N498">
        <v>5</v>
      </c>
      <c r="Q498">
        <v>0</v>
      </c>
      <c r="R498">
        <f>VLOOKUP(L498,'道具表|itemBase'!$A$5:$C$1112,3,FALSE)</f>
        <v>1</v>
      </c>
    </row>
    <row r="499" spans="8:18">
      <c r="H499" t="str">
        <f>VLOOKUP(L499,'道具表|itemBase'!$A$5:$B$1112,2,FALSE)</f>
        <v>道法箭(3重)</v>
      </c>
      <c r="J499">
        <f t="shared" si="13"/>
        <v>495</v>
      </c>
      <c r="K499">
        <v>9</v>
      </c>
      <c r="L499">
        <v>9</v>
      </c>
      <c r="M499">
        <v>1</v>
      </c>
      <c r="N499">
        <v>0</v>
      </c>
      <c r="Q499">
        <v>0</v>
      </c>
      <c r="R499">
        <f>VLOOKUP(L499,'道具表|itemBase'!$A$5:$C$1112,3,FALSE)</f>
        <v>1</v>
      </c>
    </row>
    <row r="500" spans="8:18">
      <c r="H500" t="str">
        <f>VLOOKUP(L500,'道具表|itemBase'!$A$5:$B$1112,2,FALSE)</f>
        <v>道法箭(4重)</v>
      </c>
      <c r="J500">
        <f t="shared" si="13"/>
        <v>496</v>
      </c>
      <c r="K500">
        <v>9</v>
      </c>
      <c r="L500">
        <v>10</v>
      </c>
      <c r="M500">
        <v>1</v>
      </c>
      <c r="N500">
        <v>0</v>
      </c>
      <c r="Q500">
        <v>0</v>
      </c>
      <c r="R500">
        <f>VLOOKUP(L500,'道具表|itemBase'!$A$5:$C$1112,3,FALSE)</f>
        <v>1</v>
      </c>
    </row>
    <row r="501" spans="8:18">
      <c r="H501" t="str">
        <f>VLOOKUP(L501,'道具表|itemBase'!$A$5:$B$1112,2,FALSE)</f>
        <v>鬼剑术(1重)</v>
      </c>
      <c r="J501">
        <f t="shared" si="13"/>
        <v>497</v>
      </c>
      <c r="K501">
        <v>9</v>
      </c>
      <c r="L501">
        <v>11</v>
      </c>
      <c r="M501">
        <v>1</v>
      </c>
      <c r="N501">
        <v>30</v>
      </c>
      <c r="O501">
        <v>2</v>
      </c>
      <c r="P501">
        <v>1.5</v>
      </c>
      <c r="Q501">
        <v>0</v>
      </c>
      <c r="R501">
        <f>VLOOKUP(L501,'道具表|itemBase'!$A$5:$C$1112,3,FALSE)</f>
        <v>1</v>
      </c>
    </row>
    <row r="502" spans="8:18">
      <c r="H502" t="str">
        <f>VLOOKUP(L502,'道具表|itemBase'!$A$5:$B$1112,2,FALSE)</f>
        <v>鬼剑术(2重)</v>
      </c>
      <c r="J502">
        <f t="shared" si="13"/>
        <v>498</v>
      </c>
      <c r="K502">
        <v>9</v>
      </c>
      <c r="L502">
        <v>12</v>
      </c>
      <c r="M502">
        <v>1</v>
      </c>
      <c r="N502">
        <v>5</v>
      </c>
      <c r="Q502">
        <v>0</v>
      </c>
      <c r="R502">
        <f>VLOOKUP(L502,'道具表|itemBase'!$A$5:$C$1112,3,FALSE)</f>
        <v>1</v>
      </c>
    </row>
    <row r="503" spans="8:18">
      <c r="H503" t="str">
        <f>VLOOKUP(L503,'道具表|itemBase'!$A$5:$B$1112,2,FALSE)</f>
        <v>鬼剑术(3重)</v>
      </c>
      <c r="J503">
        <f t="shared" si="13"/>
        <v>499</v>
      </c>
      <c r="K503">
        <v>9</v>
      </c>
      <c r="L503">
        <v>13</v>
      </c>
      <c r="M503">
        <v>1</v>
      </c>
      <c r="N503">
        <v>0</v>
      </c>
      <c r="Q503">
        <v>0</v>
      </c>
      <c r="R503">
        <f>VLOOKUP(L503,'道具表|itemBase'!$A$5:$C$1112,3,FALSE)</f>
        <v>1</v>
      </c>
    </row>
    <row r="504" spans="8:18">
      <c r="H504" t="str">
        <f>VLOOKUP(L504,'道具表|itemBase'!$A$5:$B$1112,2,FALSE)</f>
        <v>鬼剑术(4重)</v>
      </c>
      <c r="J504">
        <f t="shared" si="13"/>
        <v>500</v>
      </c>
      <c r="K504">
        <v>9</v>
      </c>
      <c r="L504">
        <v>14</v>
      </c>
      <c r="M504">
        <v>1</v>
      </c>
      <c r="N504">
        <v>0</v>
      </c>
      <c r="Q504">
        <v>0</v>
      </c>
      <c r="R504">
        <f>VLOOKUP(L504,'道具表|itemBase'!$A$5:$C$1112,3,FALSE)</f>
        <v>1</v>
      </c>
    </row>
    <row r="505" spans="8:18">
      <c r="H505" t="str">
        <f>VLOOKUP(L505,'道具表|itemBase'!$A$5:$B$1112,2,FALSE)</f>
        <v>降魔镖(1重)</v>
      </c>
      <c r="J505">
        <f t="shared" si="13"/>
        <v>501</v>
      </c>
      <c r="K505">
        <v>9</v>
      </c>
      <c r="L505">
        <v>15</v>
      </c>
      <c r="M505">
        <v>1</v>
      </c>
      <c r="N505">
        <v>25</v>
      </c>
      <c r="O505">
        <v>2</v>
      </c>
      <c r="P505">
        <v>1.5</v>
      </c>
      <c r="Q505">
        <v>0</v>
      </c>
      <c r="R505">
        <f>VLOOKUP(L505,'道具表|itemBase'!$A$5:$C$1112,3,FALSE)</f>
        <v>1</v>
      </c>
    </row>
    <row r="506" spans="8:18">
      <c r="H506" t="str">
        <f>VLOOKUP(L506,'道具表|itemBase'!$A$5:$B$1112,2,FALSE)</f>
        <v>降魔镖(2重)</v>
      </c>
      <c r="J506">
        <f t="shared" si="13"/>
        <v>502</v>
      </c>
      <c r="K506">
        <v>9</v>
      </c>
      <c r="L506">
        <v>16</v>
      </c>
      <c r="M506">
        <v>1</v>
      </c>
      <c r="N506">
        <v>5</v>
      </c>
      <c r="Q506">
        <v>0</v>
      </c>
      <c r="R506">
        <f>VLOOKUP(L506,'道具表|itemBase'!$A$5:$C$1112,3,FALSE)</f>
        <v>1</v>
      </c>
    </row>
    <row r="507" spans="8:18">
      <c r="H507" t="str">
        <f>VLOOKUP(L507,'道具表|itemBase'!$A$5:$B$1112,2,FALSE)</f>
        <v>降魔镖(3重)</v>
      </c>
      <c r="J507">
        <f t="shared" si="13"/>
        <v>503</v>
      </c>
      <c r="K507">
        <v>9</v>
      </c>
      <c r="L507">
        <v>17</v>
      </c>
      <c r="M507">
        <v>1</v>
      </c>
      <c r="N507">
        <v>0</v>
      </c>
      <c r="Q507">
        <v>0</v>
      </c>
      <c r="R507">
        <f>VLOOKUP(L507,'道具表|itemBase'!$A$5:$C$1112,3,FALSE)</f>
        <v>1</v>
      </c>
    </row>
    <row r="508" spans="8:18">
      <c r="H508" t="str">
        <f>VLOOKUP(L508,'道具表|itemBase'!$A$5:$B$1112,2,FALSE)</f>
        <v>降魔镖(4重)</v>
      </c>
      <c r="J508">
        <f t="shared" si="13"/>
        <v>504</v>
      </c>
      <c r="K508">
        <v>9</v>
      </c>
      <c r="L508">
        <v>18</v>
      </c>
      <c r="M508">
        <v>1</v>
      </c>
      <c r="N508">
        <v>0</v>
      </c>
      <c r="Q508">
        <v>0</v>
      </c>
      <c r="R508">
        <f>VLOOKUP(L508,'道具表|itemBase'!$A$5:$C$1112,3,FALSE)</f>
        <v>1</v>
      </c>
    </row>
    <row r="509" spans="8:18">
      <c r="H509" t="str">
        <f>VLOOKUP(L509,'道具表|itemBase'!$A$5:$B$1112,2,FALSE)</f>
        <v>摄魂符(1重)</v>
      </c>
      <c r="J509">
        <f t="shared" si="13"/>
        <v>505</v>
      </c>
      <c r="K509">
        <v>9</v>
      </c>
      <c r="L509">
        <v>19</v>
      </c>
      <c r="M509">
        <v>1</v>
      </c>
      <c r="N509">
        <v>20</v>
      </c>
      <c r="O509">
        <v>2</v>
      </c>
      <c r="P509">
        <v>1.5</v>
      </c>
      <c r="Q509">
        <v>0</v>
      </c>
      <c r="R509">
        <f>VLOOKUP(L509,'道具表|itemBase'!$A$5:$C$1112,3,FALSE)</f>
        <v>1</v>
      </c>
    </row>
    <row r="510" spans="8:18">
      <c r="H510" t="str">
        <f>VLOOKUP(L510,'道具表|itemBase'!$A$5:$B$1112,2,FALSE)</f>
        <v>摄魂符(2重)</v>
      </c>
      <c r="J510">
        <f t="shared" si="13"/>
        <v>506</v>
      </c>
      <c r="K510">
        <v>9</v>
      </c>
      <c r="L510">
        <v>20</v>
      </c>
      <c r="M510">
        <v>1</v>
      </c>
      <c r="N510">
        <v>5</v>
      </c>
      <c r="Q510">
        <v>0</v>
      </c>
      <c r="R510">
        <f>VLOOKUP(L510,'道具表|itemBase'!$A$5:$C$1112,3,FALSE)</f>
        <v>1</v>
      </c>
    </row>
    <row r="511" spans="8:18">
      <c r="H511" t="str">
        <f>VLOOKUP(L511,'道具表|itemBase'!$A$5:$B$1112,2,FALSE)</f>
        <v>摄魂符(3重)</v>
      </c>
      <c r="J511">
        <f t="shared" si="13"/>
        <v>507</v>
      </c>
      <c r="K511">
        <v>9</v>
      </c>
      <c r="L511">
        <v>21</v>
      </c>
      <c r="M511">
        <v>1</v>
      </c>
      <c r="N511">
        <v>0</v>
      </c>
      <c r="Q511">
        <v>0</v>
      </c>
      <c r="R511">
        <f>VLOOKUP(L511,'道具表|itemBase'!$A$5:$C$1112,3,FALSE)</f>
        <v>1</v>
      </c>
    </row>
    <row r="512" spans="8:18">
      <c r="H512" t="str">
        <f>VLOOKUP(L512,'道具表|itemBase'!$A$5:$B$1112,2,FALSE)</f>
        <v>摄魂符(4重)</v>
      </c>
      <c r="J512">
        <f t="shared" si="13"/>
        <v>508</v>
      </c>
      <c r="K512">
        <v>9</v>
      </c>
      <c r="L512">
        <v>22</v>
      </c>
      <c r="M512">
        <v>1</v>
      </c>
      <c r="N512">
        <v>0</v>
      </c>
      <c r="Q512">
        <v>0</v>
      </c>
      <c r="R512">
        <f>VLOOKUP(L512,'道具表|itemBase'!$A$5:$C$1112,3,FALSE)</f>
        <v>1</v>
      </c>
    </row>
    <row r="513" spans="8:18">
      <c r="H513" t="str">
        <f>VLOOKUP(L513,'道具表|itemBase'!$A$5:$B$1112,2,FALSE)</f>
        <v>打妖棍(1重)</v>
      </c>
      <c r="J513">
        <f t="shared" si="13"/>
        <v>509</v>
      </c>
      <c r="K513">
        <v>9</v>
      </c>
      <c r="L513">
        <v>23</v>
      </c>
      <c r="M513">
        <v>1</v>
      </c>
      <c r="N513">
        <v>15</v>
      </c>
      <c r="O513">
        <v>2</v>
      </c>
      <c r="P513">
        <v>1.5</v>
      </c>
      <c r="Q513">
        <v>0</v>
      </c>
      <c r="R513">
        <f>VLOOKUP(L513,'道具表|itemBase'!$A$5:$C$1112,3,FALSE)</f>
        <v>1</v>
      </c>
    </row>
    <row r="514" spans="8:18">
      <c r="H514" t="str">
        <f>VLOOKUP(L514,'道具表|itemBase'!$A$5:$B$1112,2,FALSE)</f>
        <v>打妖棍(2重)</v>
      </c>
      <c r="J514">
        <f t="shared" si="13"/>
        <v>510</v>
      </c>
      <c r="K514">
        <v>9</v>
      </c>
      <c r="L514">
        <v>24</v>
      </c>
      <c r="M514">
        <v>1</v>
      </c>
      <c r="N514">
        <v>0</v>
      </c>
      <c r="Q514">
        <v>0</v>
      </c>
      <c r="R514">
        <f>VLOOKUP(L514,'道具表|itemBase'!$A$5:$C$1112,3,FALSE)</f>
        <v>1</v>
      </c>
    </row>
    <row r="515" spans="8:18">
      <c r="H515" t="str">
        <f>VLOOKUP(L515,'道具表|itemBase'!$A$5:$B$1112,2,FALSE)</f>
        <v>打妖棍(3重)</v>
      </c>
      <c r="J515">
        <f t="shared" si="13"/>
        <v>511</v>
      </c>
      <c r="K515">
        <v>9</v>
      </c>
      <c r="L515">
        <v>25</v>
      </c>
      <c r="M515">
        <v>1</v>
      </c>
      <c r="N515">
        <v>0</v>
      </c>
      <c r="Q515">
        <v>0</v>
      </c>
      <c r="R515">
        <f>VLOOKUP(L515,'道具表|itemBase'!$A$5:$C$1112,3,FALSE)</f>
        <v>1</v>
      </c>
    </row>
    <row r="516" spans="8:18">
      <c r="H516" t="str">
        <f>VLOOKUP(L516,'道具表|itemBase'!$A$5:$B$1112,2,FALSE)</f>
        <v>打妖棍(4重)</v>
      </c>
      <c r="J516">
        <f t="shared" si="13"/>
        <v>512</v>
      </c>
      <c r="K516">
        <v>9</v>
      </c>
      <c r="L516">
        <v>26</v>
      </c>
      <c r="M516">
        <v>1</v>
      </c>
      <c r="N516">
        <v>0</v>
      </c>
      <c r="Q516">
        <v>0</v>
      </c>
      <c r="R516">
        <f>VLOOKUP(L516,'道具表|itemBase'!$A$5:$C$1112,3,FALSE)</f>
        <v>1</v>
      </c>
    </row>
    <row r="517" spans="8:18">
      <c r="H517" t="str">
        <f>VLOOKUP(L517,'道具表|itemBase'!$A$5:$B$1112,2,FALSE)</f>
        <v>旋风轮(1重)</v>
      </c>
      <c r="J517">
        <f t="shared" si="13"/>
        <v>513</v>
      </c>
      <c r="K517">
        <v>9</v>
      </c>
      <c r="L517">
        <v>27</v>
      </c>
      <c r="M517">
        <v>1</v>
      </c>
      <c r="N517">
        <v>10</v>
      </c>
      <c r="O517">
        <v>2</v>
      </c>
      <c r="P517">
        <v>1.5</v>
      </c>
      <c r="Q517">
        <v>0</v>
      </c>
      <c r="R517">
        <f>VLOOKUP(L517,'道具表|itemBase'!$A$5:$C$1112,3,FALSE)</f>
        <v>1</v>
      </c>
    </row>
    <row r="518" spans="8:18">
      <c r="H518" t="str">
        <f>VLOOKUP(L518,'道具表|itemBase'!$A$5:$B$1112,2,FALSE)</f>
        <v>旋风轮(2重)</v>
      </c>
      <c r="J518">
        <f t="shared" ref="J518:J581" si="14">J517+1</f>
        <v>514</v>
      </c>
      <c r="K518">
        <v>9</v>
      </c>
      <c r="L518">
        <v>28</v>
      </c>
      <c r="M518">
        <v>1</v>
      </c>
      <c r="N518">
        <v>0</v>
      </c>
      <c r="Q518">
        <v>0</v>
      </c>
      <c r="R518">
        <f>VLOOKUP(L518,'道具表|itemBase'!$A$5:$C$1112,3,FALSE)</f>
        <v>1</v>
      </c>
    </row>
    <row r="519" spans="8:18">
      <c r="H519" t="str">
        <f>VLOOKUP(L519,'道具表|itemBase'!$A$5:$B$1112,2,FALSE)</f>
        <v>旋风轮(3重)</v>
      </c>
      <c r="J519">
        <f t="shared" si="14"/>
        <v>515</v>
      </c>
      <c r="K519">
        <v>9</v>
      </c>
      <c r="L519">
        <v>29</v>
      </c>
      <c r="M519">
        <v>1</v>
      </c>
      <c r="N519">
        <v>0</v>
      </c>
      <c r="Q519">
        <v>0</v>
      </c>
      <c r="R519">
        <f>VLOOKUP(L519,'道具表|itemBase'!$A$5:$C$1112,3,FALSE)</f>
        <v>1</v>
      </c>
    </row>
    <row r="520" spans="8:18">
      <c r="H520" t="str">
        <f>VLOOKUP(L520,'道具表|itemBase'!$A$5:$B$1112,2,FALSE)</f>
        <v>旋风轮(4重)</v>
      </c>
      <c r="J520">
        <f t="shared" si="14"/>
        <v>516</v>
      </c>
      <c r="K520">
        <v>9</v>
      </c>
      <c r="L520">
        <v>30</v>
      </c>
      <c r="M520">
        <v>1</v>
      </c>
      <c r="N520">
        <v>0</v>
      </c>
      <c r="Q520">
        <v>0</v>
      </c>
      <c r="R520">
        <f>VLOOKUP(L520,'道具表|itemBase'!$A$5:$C$1112,3,FALSE)</f>
        <v>1</v>
      </c>
    </row>
    <row r="521" spans="8:18">
      <c r="H521" t="str">
        <f>VLOOKUP(L521,'道具表|itemBase'!$A$5:$B$1112,2,FALSE)</f>
        <v>灭魂火(1重)</v>
      </c>
      <c r="J521">
        <f t="shared" si="14"/>
        <v>517</v>
      </c>
      <c r="K521">
        <v>9</v>
      </c>
      <c r="L521">
        <v>31</v>
      </c>
      <c r="M521">
        <v>1</v>
      </c>
      <c r="N521">
        <v>10</v>
      </c>
      <c r="O521">
        <v>2</v>
      </c>
      <c r="P521">
        <v>1.5</v>
      </c>
      <c r="Q521">
        <v>0</v>
      </c>
      <c r="R521">
        <f>VLOOKUP(L521,'道具表|itemBase'!$A$5:$C$1112,3,FALSE)</f>
        <v>1</v>
      </c>
    </row>
    <row r="522" spans="8:18">
      <c r="H522" t="str">
        <f>VLOOKUP(L522,'道具表|itemBase'!$A$5:$B$1112,2,FALSE)</f>
        <v>灭魂火(2重)</v>
      </c>
      <c r="J522">
        <f t="shared" si="14"/>
        <v>518</v>
      </c>
      <c r="K522">
        <v>9</v>
      </c>
      <c r="L522">
        <v>32</v>
      </c>
      <c r="M522">
        <v>1</v>
      </c>
      <c r="N522">
        <v>0</v>
      </c>
      <c r="Q522">
        <v>0</v>
      </c>
      <c r="R522">
        <f>VLOOKUP(L522,'道具表|itemBase'!$A$5:$C$1112,3,FALSE)</f>
        <v>1</v>
      </c>
    </row>
    <row r="523" spans="8:18">
      <c r="H523" t="str">
        <f>VLOOKUP(L523,'道具表|itemBase'!$A$5:$B$1112,2,FALSE)</f>
        <v>灭魂火(3重)</v>
      </c>
      <c r="J523">
        <f t="shared" si="14"/>
        <v>519</v>
      </c>
      <c r="K523">
        <v>9</v>
      </c>
      <c r="L523">
        <v>33</v>
      </c>
      <c r="M523">
        <v>1</v>
      </c>
      <c r="N523">
        <v>0</v>
      </c>
      <c r="Q523">
        <v>0</v>
      </c>
      <c r="R523">
        <f>VLOOKUP(L523,'道具表|itemBase'!$A$5:$C$1112,3,FALSE)</f>
        <v>1</v>
      </c>
    </row>
    <row r="524" spans="8:18">
      <c r="H524" t="str">
        <f>VLOOKUP(L524,'道具表|itemBase'!$A$5:$B$1112,2,FALSE)</f>
        <v>灭魂火(4重)</v>
      </c>
      <c r="J524">
        <f t="shared" si="14"/>
        <v>520</v>
      </c>
      <c r="K524">
        <v>9</v>
      </c>
      <c r="L524">
        <v>34</v>
      </c>
      <c r="M524">
        <v>1</v>
      </c>
      <c r="N524">
        <v>0</v>
      </c>
      <c r="Q524">
        <v>0</v>
      </c>
      <c r="R524">
        <f>VLOOKUP(L524,'道具表|itemBase'!$A$5:$C$1112,3,FALSE)</f>
        <v>1</v>
      </c>
    </row>
    <row r="525" spans="8:18">
      <c r="H525" t="str">
        <f>VLOOKUP(L525,'道具表|itemBase'!$A$5:$B$1112,2,FALSE)</f>
        <v>囚天指(1重)</v>
      </c>
      <c r="J525">
        <f t="shared" si="14"/>
        <v>521</v>
      </c>
      <c r="K525">
        <v>9</v>
      </c>
      <c r="L525">
        <v>35</v>
      </c>
      <c r="M525">
        <v>1</v>
      </c>
      <c r="N525">
        <v>5</v>
      </c>
      <c r="O525">
        <v>2</v>
      </c>
      <c r="P525">
        <v>1.5</v>
      </c>
      <c r="Q525">
        <v>0</v>
      </c>
      <c r="R525">
        <f>VLOOKUP(L525,'道具表|itemBase'!$A$5:$C$1112,3,FALSE)</f>
        <v>1</v>
      </c>
    </row>
    <row r="526" spans="8:18">
      <c r="H526" t="str">
        <f>VLOOKUP(L526,'道具表|itemBase'!$A$5:$B$1112,2,FALSE)</f>
        <v>囚天指(2重)</v>
      </c>
      <c r="J526">
        <f t="shared" si="14"/>
        <v>522</v>
      </c>
      <c r="K526">
        <v>9</v>
      </c>
      <c r="L526">
        <v>36</v>
      </c>
      <c r="M526">
        <v>1</v>
      </c>
      <c r="N526">
        <v>5</v>
      </c>
      <c r="O526">
        <v>2</v>
      </c>
      <c r="P526">
        <v>1.5</v>
      </c>
      <c r="Q526">
        <v>0</v>
      </c>
      <c r="R526">
        <f>VLOOKUP(L526,'道具表|itemBase'!$A$5:$C$1112,3,FALSE)</f>
        <v>1</v>
      </c>
    </row>
    <row r="527" spans="8:18">
      <c r="H527" t="str">
        <f>VLOOKUP(L527,'道具表|itemBase'!$A$5:$B$1112,2,FALSE)</f>
        <v>囚天指(3重)</v>
      </c>
      <c r="J527">
        <f t="shared" si="14"/>
        <v>523</v>
      </c>
      <c r="K527">
        <v>9</v>
      </c>
      <c r="L527">
        <v>37</v>
      </c>
      <c r="M527">
        <v>1</v>
      </c>
      <c r="N527">
        <v>0</v>
      </c>
      <c r="Q527">
        <v>0</v>
      </c>
      <c r="R527">
        <f>VLOOKUP(L527,'道具表|itemBase'!$A$5:$C$1112,3,FALSE)</f>
        <v>1</v>
      </c>
    </row>
    <row r="528" spans="8:18">
      <c r="H528" t="str">
        <f>VLOOKUP(L528,'道具表|itemBase'!$A$5:$B$1112,2,FALSE)</f>
        <v>囚天指(4重)</v>
      </c>
      <c r="J528">
        <f t="shared" si="14"/>
        <v>524</v>
      </c>
      <c r="K528">
        <v>9</v>
      </c>
      <c r="L528">
        <v>38</v>
      </c>
      <c r="M528">
        <v>1</v>
      </c>
      <c r="N528">
        <v>0</v>
      </c>
      <c r="Q528">
        <v>0</v>
      </c>
      <c r="R528">
        <f>VLOOKUP(L528,'道具表|itemBase'!$A$5:$C$1112,3,FALSE)</f>
        <v>1</v>
      </c>
    </row>
    <row r="529" spans="8:18">
      <c r="H529" t="str">
        <f>VLOOKUP(L529,'道具表|itemBase'!$A$5:$B$1112,2,FALSE)</f>
        <v>雷鸣器(1重)</v>
      </c>
      <c r="J529">
        <f t="shared" si="14"/>
        <v>525</v>
      </c>
      <c r="K529">
        <v>9</v>
      </c>
      <c r="L529">
        <v>170</v>
      </c>
      <c r="M529">
        <v>1</v>
      </c>
      <c r="N529">
        <v>5</v>
      </c>
      <c r="O529">
        <v>2</v>
      </c>
      <c r="P529">
        <v>1.5</v>
      </c>
      <c r="Q529">
        <v>0</v>
      </c>
      <c r="R529">
        <f>VLOOKUP(L529,'道具表|itemBase'!$A$5:$C$1112,3,FALSE)</f>
        <v>1</v>
      </c>
    </row>
    <row r="530" spans="8:18">
      <c r="H530" t="str">
        <f>VLOOKUP(L530,'道具表|itemBase'!$A$5:$B$1112,2,FALSE)</f>
        <v>雷鸣器(2重)</v>
      </c>
      <c r="J530">
        <f t="shared" si="14"/>
        <v>526</v>
      </c>
      <c r="K530">
        <v>9</v>
      </c>
      <c r="L530">
        <v>171</v>
      </c>
      <c r="M530">
        <v>1</v>
      </c>
      <c r="N530">
        <v>5</v>
      </c>
      <c r="O530">
        <v>2</v>
      </c>
      <c r="P530">
        <v>1.5</v>
      </c>
      <c r="Q530">
        <v>0</v>
      </c>
      <c r="R530">
        <f>VLOOKUP(L530,'道具表|itemBase'!$A$5:$C$1112,3,FALSE)</f>
        <v>1</v>
      </c>
    </row>
    <row r="531" spans="8:18">
      <c r="H531" t="str">
        <f>VLOOKUP(L531,'道具表|itemBase'!$A$5:$B$1112,2,FALSE)</f>
        <v>雷鸣器(3重)</v>
      </c>
      <c r="J531">
        <f t="shared" si="14"/>
        <v>527</v>
      </c>
      <c r="K531">
        <v>9</v>
      </c>
      <c r="L531">
        <v>172</v>
      </c>
      <c r="M531">
        <v>1</v>
      </c>
      <c r="N531">
        <v>0</v>
      </c>
      <c r="Q531">
        <v>0</v>
      </c>
      <c r="R531">
        <f>VLOOKUP(L531,'道具表|itemBase'!$A$5:$C$1112,3,FALSE)</f>
        <v>1</v>
      </c>
    </row>
    <row r="532" spans="8:18">
      <c r="H532" t="str">
        <f>VLOOKUP(L532,'道具表|itemBase'!$A$5:$B$1112,2,FALSE)</f>
        <v>雷鸣器(4重)</v>
      </c>
      <c r="J532">
        <f t="shared" si="14"/>
        <v>528</v>
      </c>
      <c r="K532">
        <v>9</v>
      </c>
      <c r="L532">
        <v>173</v>
      </c>
      <c r="M532">
        <v>1</v>
      </c>
      <c r="N532">
        <v>0</v>
      </c>
      <c r="Q532">
        <v>0</v>
      </c>
      <c r="R532">
        <f>VLOOKUP(L532,'道具表|itemBase'!$A$5:$C$1112,3,FALSE)</f>
        <v>1</v>
      </c>
    </row>
    <row r="533" spans="8:18">
      <c r="H533" t="str">
        <f>VLOOKUP(L533,'道具表|itemBase'!$A$5:$B$1112,2,FALSE)</f>
        <v>阴阳球(1重)</v>
      </c>
      <c r="J533">
        <f t="shared" si="14"/>
        <v>529</v>
      </c>
      <c r="K533">
        <v>9</v>
      </c>
      <c r="L533">
        <v>174</v>
      </c>
      <c r="M533">
        <v>1</v>
      </c>
      <c r="N533">
        <v>5</v>
      </c>
      <c r="O533">
        <v>2</v>
      </c>
      <c r="P533">
        <v>1.5</v>
      </c>
      <c r="Q533">
        <v>0</v>
      </c>
      <c r="R533">
        <f>VLOOKUP(L533,'道具表|itemBase'!$A$5:$C$1112,3,FALSE)</f>
        <v>1</v>
      </c>
    </row>
    <row r="534" spans="8:18">
      <c r="H534" t="str">
        <f>VLOOKUP(L534,'道具表|itemBase'!$A$5:$B$1112,2,FALSE)</f>
        <v>阴阳球(2重)</v>
      </c>
      <c r="J534">
        <f t="shared" si="14"/>
        <v>530</v>
      </c>
      <c r="K534">
        <v>9</v>
      </c>
      <c r="L534">
        <v>175</v>
      </c>
      <c r="M534">
        <v>1</v>
      </c>
      <c r="N534">
        <v>5</v>
      </c>
      <c r="O534">
        <v>2</v>
      </c>
      <c r="P534">
        <v>1.5</v>
      </c>
      <c r="Q534">
        <v>0</v>
      </c>
      <c r="R534">
        <f>VLOOKUP(L534,'道具表|itemBase'!$A$5:$C$1112,3,FALSE)</f>
        <v>1</v>
      </c>
    </row>
    <row r="535" spans="8:18">
      <c r="H535" t="str">
        <f>VLOOKUP(L535,'道具表|itemBase'!$A$5:$B$1112,2,FALSE)</f>
        <v>阴阳球(3重)</v>
      </c>
      <c r="J535">
        <f t="shared" si="14"/>
        <v>531</v>
      </c>
      <c r="K535">
        <v>9</v>
      </c>
      <c r="L535">
        <v>176</v>
      </c>
      <c r="M535">
        <v>1</v>
      </c>
      <c r="N535">
        <v>0</v>
      </c>
      <c r="Q535">
        <v>0</v>
      </c>
      <c r="R535">
        <f>VLOOKUP(L535,'道具表|itemBase'!$A$5:$C$1112,3,FALSE)</f>
        <v>1</v>
      </c>
    </row>
    <row r="536" spans="8:18">
      <c r="H536" t="str">
        <f>VLOOKUP(L536,'道具表|itemBase'!$A$5:$B$1112,2,FALSE)</f>
        <v>阴阳球(4重)</v>
      </c>
      <c r="J536">
        <f t="shared" si="14"/>
        <v>532</v>
      </c>
      <c r="K536">
        <v>9</v>
      </c>
      <c r="L536">
        <v>177</v>
      </c>
      <c r="M536">
        <v>1</v>
      </c>
      <c r="N536">
        <v>0</v>
      </c>
      <c r="Q536">
        <v>0</v>
      </c>
      <c r="R536">
        <f>VLOOKUP(L536,'道具表|itemBase'!$A$5:$C$1112,3,FALSE)</f>
        <v>1</v>
      </c>
    </row>
    <row r="537" spans="8:18">
      <c r="H537" t="str">
        <f>VLOOKUP(L537,'道具表|itemBase'!$A$5:$B$1112,2,FALSE)</f>
        <v>补天石(1重)</v>
      </c>
      <c r="J537">
        <f t="shared" si="14"/>
        <v>533</v>
      </c>
      <c r="K537">
        <v>9</v>
      </c>
      <c r="L537">
        <v>178</v>
      </c>
      <c r="M537">
        <v>1</v>
      </c>
      <c r="N537">
        <v>5</v>
      </c>
      <c r="O537">
        <v>2</v>
      </c>
      <c r="P537">
        <v>1.5</v>
      </c>
      <c r="Q537">
        <v>0</v>
      </c>
      <c r="R537">
        <f>VLOOKUP(L537,'道具表|itemBase'!$A$5:$C$1112,3,FALSE)</f>
        <v>1</v>
      </c>
    </row>
    <row r="538" spans="8:18">
      <c r="H538" t="str">
        <f>VLOOKUP(L538,'道具表|itemBase'!$A$5:$B$1112,2,FALSE)</f>
        <v>补天石(2重)</v>
      </c>
      <c r="J538">
        <f t="shared" si="14"/>
        <v>534</v>
      </c>
      <c r="K538">
        <v>9</v>
      </c>
      <c r="L538">
        <v>179</v>
      </c>
      <c r="M538">
        <v>1</v>
      </c>
      <c r="N538">
        <v>5</v>
      </c>
      <c r="O538">
        <v>2</v>
      </c>
      <c r="P538">
        <v>1.5</v>
      </c>
      <c r="Q538">
        <v>0</v>
      </c>
      <c r="R538">
        <f>VLOOKUP(L538,'道具表|itemBase'!$A$5:$C$1112,3,FALSE)</f>
        <v>1</v>
      </c>
    </row>
    <row r="539" spans="8:18">
      <c r="H539" t="str">
        <f>VLOOKUP(L539,'道具表|itemBase'!$A$5:$B$1112,2,FALSE)</f>
        <v>补天石(3重)</v>
      </c>
      <c r="J539">
        <f t="shared" si="14"/>
        <v>535</v>
      </c>
      <c r="K539">
        <v>9</v>
      </c>
      <c r="L539">
        <v>180</v>
      </c>
      <c r="M539">
        <v>1</v>
      </c>
      <c r="N539">
        <v>0</v>
      </c>
      <c r="Q539">
        <v>0</v>
      </c>
      <c r="R539">
        <f>VLOOKUP(L539,'道具表|itemBase'!$A$5:$C$1112,3,FALSE)</f>
        <v>1</v>
      </c>
    </row>
    <row r="540" spans="8:18">
      <c r="H540" t="str">
        <f>VLOOKUP(L540,'道具表|itemBase'!$A$5:$B$1112,2,FALSE)</f>
        <v>补天石(4重)</v>
      </c>
      <c r="J540">
        <f t="shared" si="14"/>
        <v>536</v>
      </c>
      <c r="K540">
        <v>9</v>
      </c>
      <c r="L540">
        <v>181</v>
      </c>
      <c r="M540">
        <v>1</v>
      </c>
      <c r="N540">
        <v>0</v>
      </c>
      <c r="Q540">
        <v>0</v>
      </c>
      <c r="R540">
        <f>VLOOKUP(L540,'道具表|itemBase'!$A$5:$C$1112,3,FALSE)</f>
        <v>1</v>
      </c>
    </row>
    <row r="541" spans="8:18">
      <c r="H541" t="str">
        <f>VLOOKUP(L541,'道具表|itemBase'!$A$5:$B$1112,2,FALSE)</f>
        <v>冰魄珠(1重)</v>
      </c>
      <c r="J541">
        <f t="shared" si="14"/>
        <v>537</v>
      </c>
      <c r="K541">
        <v>9</v>
      </c>
      <c r="L541">
        <v>182</v>
      </c>
      <c r="M541">
        <v>1</v>
      </c>
      <c r="N541">
        <v>5</v>
      </c>
      <c r="O541">
        <v>2</v>
      </c>
      <c r="P541">
        <v>1.5</v>
      </c>
      <c r="Q541">
        <v>0</v>
      </c>
      <c r="R541">
        <f>VLOOKUP(L541,'道具表|itemBase'!$A$5:$C$1112,3,FALSE)</f>
        <v>1</v>
      </c>
    </row>
    <row r="542" spans="8:18">
      <c r="H542" t="str">
        <f>VLOOKUP(L542,'道具表|itemBase'!$A$5:$B$1112,2,FALSE)</f>
        <v>冰魄珠(2重)</v>
      </c>
      <c r="J542">
        <f t="shared" si="14"/>
        <v>538</v>
      </c>
      <c r="K542">
        <v>9</v>
      </c>
      <c r="L542">
        <v>183</v>
      </c>
      <c r="M542">
        <v>1</v>
      </c>
      <c r="N542">
        <v>5</v>
      </c>
      <c r="O542">
        <v>2</v>
      </c>
      <c r="P542">
        <v>1.5</v>
      </c>
      <c r="Q542">
        <v>0</v>
      </c>
      <c r="R542">
        <f>VLOOKUP(L542,'道具表|itemBase'!$A$5:$C$1112,3,FALSE)</f>
        <v>1</v>
      </c>
    </row>
    <row r="543" spans="8:18">
      <c r="H543" t="str">
        <f>VLOOKUP(L543,'道具表|itemBase'!$A$5:$B$1112,2,FALSE)</f>
        <v>冰魄珠(3重)</v>
      </c>
      <c r="J543">
        <f t="shared" si="14"/>
        <v>539</v>
      </c>
      <c r="K543">
        <v>9</v>
      </c>
      <c r="L543">
        <v>184</v>
      </c>
      <c r="M543">
        <v>1</v>
      </c>
      <c r="N543">
        <v>0</v>
      </c>
      <c r="Q543">
        <v>0</v>
      </c>
      <c r="R543">
        <f>VLOOKUP(L543,'道具表|itemBase'!$A$5:$C$1112,3,FALSE)</f>
        <v>1</v>
      </c>
    </row>
    <row r="544" spans="8:18">
      <c r="H544" t="str">
        <f>VLOOKUP(L544,'道具表|itemBase'!$A$5:$B$1112,2,FALSE)</f>
        <v>冰魄珠(4重)</v>
      </c>
      <c r="J544">
        <f t="shared" si="14"/>
        <v>540</v>
      </c>
      <c r="K544">
        <v>9</v>
      </c>
      <c r="L544">
        <v>185</v>
      </c>
      <c r="M544">
        <v>1</v>
      </c>
      <c r="N544">
        <v>0</v>
      </c>
      <c r="Q544">
        <v>0</v>
      </c>
      <c r="R544">
        <f>VLOOKUP(L544,'道具表|itemBase'!$A$5:$C$1112,3,FALSE)</f>
        <v>1</v>
      </c>
    </row>
    <row r="545" spans="8:18">
      <c r="H545" t="str">
        <f>VLOOKUP(L545,'道具表|itemBase'!$A$5:$B$1112,2,FALSE)</f>
        <v>魔手印(1重)</v>
      </c>
      <c r="J545">
        <f t="shared" si="14"/>
        <v>541</v>
      </c>
      <c r="K545">
        <v>9</v>
      </c>
      <c r="L545">
        <v>186</v>
      </c>
      <c r="M545">
        <v>1</v>
      </c>
      <c r="N545">
        <v>5</v>
      </c>
      <c r="O545">
        <v>2</v>
      </c>
      <c r="P545">
        <v>1.5</v>
      </c>
      <c r="Q545">
        <v>0</v>
      </c>
      <c r="R545">
        <f>VLOOKUP(L545,'道具表|itemBase'!$A$5:$C$1112,3,FALSE)</f>
        <v>1</v>
      </c>
    </row>
    <row r="546" spans="8:18">
      <c r="H546" t="str">
        <f>VLOOKUP(L546,'道具表|itemBase'!$A$5:$B$1112,2,FALSE)</f>
        <v>魔手印(2重)</v>
      </c>
      <c r="J546">
        <f t="shared" si="14"/>
        <v>542</v>
      </c>
      <c r="K546">
        <v>9</v>
      </c>
      <c r="L546">
        <v>187</v>
      </c>
      <c r="M546">
        <v>1</v>
      </c>
      <c r="N546">
        <v>5</v>
      </c>
      <c r="O546">
        <v>2</v>
      </c>
      <c r="P546">
        <v>1.5</v>
      </c>
      <c r="Q546">
        <v>0</v>
      </c>
      <c r="R546">
        <f>VLOOKUP(L546,'道具表|itemBase'!$A$5:$C$1112,3,FALSE)</f>
        <v>1</v>
      </c>
    </row>
    <row r="547" spans="8:18">
      <c r="H547" t="str">
        <f>VLOOKUP(L547,'道具表|itemBase'!$A$5:$B$1112,2,FALSE)</f>
        <v>魔手印(3重)</v>
      </c>
      <c r="J547">
        <f t="shared" si="14"/>
        <v>543</v>
      </c>
      <c r="K547">
        <v>9</v>
      </c>
      <c r="L547">
        <v>188</v>
      </c>
      <c r="M547">
        <v>1</v>
      </c>
      <c r="N547">
        <v>0</v>
      </c>
      <c r="Q547">
        <v>0</v>
      </c>
      <c r="R547">
        <f>VLOOKUP(L547,'道具表|itemBase'!$A$5:$C$1112,3,FALSE)</f>
        <v>1</v>
      </c>
    </row>
    <row r="548" spans="8:18">
      <c r="H548" t="str">
        <f>VLOOKUP(L548,'道具表|itemBase'!$A$5:$B$1112,2,FALSE)</f>
        <v>魔手印(4重)</v>
      </c>
      <c r="J548">
        <f t="shared" si="14"/>
        <v>544</v>
      </c>
      <c r="K548">
        <v>9</v>
      </c>
      <c r="L548">
        <v>189</v>
      </c>
      <c r="M548">
        <v>1</v>
      </c>
      <c r="N548">
        <v>0</v>
      </c>
      <c r="Q548">
        <v>0</v>
      </c>
      <c r="R548">
        <f>VLOOKUP(L548,'道具表|itemBase'!$A$5:$C$1112,3,FALSE)</f>
        <v>1</v>
      </c>
    </row>
    <row r="549" spans="8:18">
      <c r="H549" t="str">
        <f>VLOOKUP(L549,'道具表|itemBase'!$A$5:$B$1112,2,FALSE)</f>
        <v>纸鹤(1重)</v>
      </c>
      <c r="J549">
        <f t="shared" si="14"/>
        <v>545</v>
      </c>
      <c r="K549">
        <v>9</v>
      </c>
      <c r="L549">
        <v>190</v>
      </c>
      <c r="M549">
        <v>1</v>
      </c>
      <c r="N549">
        <v>5</v>
      </c>
      <c r="O549">
        <v>2</v>
      </c>
      <c r="P549">
        <v>1.5</v>
      </c>
      <c r="Q549">
        <v>0</v>
      </c>
      <c r="R549">
        <f>VLOOKUP(L549,'道具表|itemBase'!$A$5:$C$1112,3,FALSE)</f>
        <v>1</v>
      </c>
    </row>
    <row r="550" spans="8:18">
      <c r="H550" t="str">
        <f>VLOOKUP(L550,'道具表|itemBase'!$A$5:$B$1112,2,FALSE)</f>
        <v>纸鹤(2重)</v>
      </c>
      <c r="J550">
        <f t="shared" si="14"/>
        <v>546</v>
      </c>
      <c r="K550">
        <v>9</v>
      </c>
      <c r="L550">
        <v>191</v>
      </c>
      <c r="M550">
        <v>1</v>
      </c>
      <c r="N550">
        <v>5</v>
      </c>
      <c r="O550">
        <v>2</v>
      </c>
      <c r="P550">
        <v>1.5</v>
      </c>
      <c r="Q550">
        <v>0</v>
      </c>
      <c r="R550">
        <f>VLOOKUP(L550,'道具表|itemBase'!$A$5:$C$1112,3,FALSE)</f>
        <v>1</v>
      </c>
    </row>
    <row r="551" spans="8:18">
      <c r="H551" t="str">
        <f>VLOOKUP(L551,'道具表|itemBase'!$A$5:$B$1112,2,FALSE)</f>
        <v>纸鹤(3重)</v>
      </c>
      <c r="J551">
        <f t="shared" si="14"/>
        <v>547</v>
      </c>
      <c r="K551">
        <v>9</v>
      </c>
      <c r="L551">
        <v>192</v>
      </c>
      <c r="M551">
        <v>1</v>
      </c>
      <c r="N551">
        <v>0</v>
      </c>
      <c r="Q551">
        <v>0</v>
      </c>
      <c r="R551">
        <f>VLOOKUP(L551,'道具表|itemBase'!$A$5:$C$1112,3,FALSE)</f>
        <v>1</v>
      </c>
    </row>
    <row r="552" spans="8:18">
      <c r="H552" t="str">
        <f>VLOOKUP(L552,'道具表|itemBase'!$A$5:$B$1112,2,FALSE)</f>
        <v>纸鹤(4重)</v>
      </c>
      <c r="J552">
        <f t="shared" si="14"/>
        <v>548</v>
      </c>
      <c r="K552">
        <v>9</v>
      </c>
      <c r="L552">
        <v>193</v>
      </c>
      <c r="M552">
        <v>1</v>
      </c>
      <c r="N552">
        <v>0</v>
      </c>
      <c r="Q552">
        <v>0</v>
      </c>
      <c r="R552">
        <f>VLOOKUP(L552,'道具表|itemBase'!$A$5:$C$1112,3,FALSE)</f>
        <v>1</v>
      </c>
    </row>
    <row r="553" spans="8:18">
      <c r="H553" t="str">
        <f>VLOOKUP(L553,'道具表|itemBase'!$A$5:$B$1112,2,FALSE)</f>
        <v>乾坤镜(1重)</v>
      </c>
      <c r="J553">
        <f t="shared" si="14"/>
        <v>549</v>
      </c>
      <c r="K553">
        <v>9</v>
      </c>
      <c r="L553">
        <v>194</v>
      </c>
      <c r="M553">
        <v>1</v>
      </c>
      <c r="N553">
        <v>5</v>
      </c>
      <c r="O553">
        <v>2</v>
      </c>
      <c r="P553">
        <v>1.5</v>
      </c>
      <c r="Q553">
        <v>0</v>
      </c>
      <c r="R553">
        <f>VLOOKUP(L553,'道具表|itemBase'!$A$5:$C$1112,3,FALSE)</f>
        <v>1</v>
      </c>
    </row>
    <row r="554" spans="8:18">
      <c r="H554" t="str">
        <f>VLOOKUP(L554,'道具表|itemBase'!$A$5:$B$1112,2,FALSE)</f>
        <v>乾坤镜(2重)</v>
      </c>
      <c r="J554">
        <f t="shared" si="14"/>
        <v>550</v>
      </c>
      <c r="K554">
        <v>9</v>
      </c>
      <c r="L554">
        <v>195</v>
      </c>
      <c r="M554">
        <v>1</v>
      </c>
      <c r="N554">
        <v>5</v>
      </c>
      <c r="O554">
        <v>2</v>
      </c>
      <c r="P554">
        <v>1.5</v>
      </c>
      <c r="Q554">
        <v>0</v>
      </c>
      <c r="R554">
        <f>VLOOKUP(L554,'道具表|itemBase'!$A$5:$C$1112,3,FALSE)</f>
        <v>1</v>
      </c>
    </row>
    <row r="555" spans="8:18">
      <c r="H555" t="str">
        <f>VLOOKUP(L555,'道具表|itemBase'!$A$5:$B$1112,2,FALSE)</f>
        <v>乾坤镜(3重)</v>
      </c>
      <c r="J555">
        <f t="shared" si="14"/>
        <v>551</v>
      </c>
      <c r="K555">
        <v>9</v>
      </c>
      <c r="L555">
        <v>196</v>
      </c>
      <c r="M555">
        <v>1</v>
      </c>
      <c r="N555">
        <v>0</v>
      </c>
      <c r="Q555">
        <v>0</v>
      </c>
      <c r="R555">
        <f>VLOOKUP(L555,'道具表|itemBase'!$A$5:$C$1112,3,FALSE)</f>
        <v>1</v>
      </c>
    </row>
    <row r="556" spans="8:18">
      <c r="H556" t="str">
        <f>VLOOKUP(L556,'道具表|itemBase'!$A$5:$B$1112,2,FALSE)</f>
        <v>乾坤镜(4重)</v>
      </c>
      <c r="J556">
        <f t="shared" si="14"/>
        <v>552</v>
      </c>
      <c r="K556">
        <v>9</v>
      </c>
      <c r="L556">
        <v>197</v>
      </c>
      <c r="M556">
        <v>1</v>
      </c>
      <c r="N556">
        <v>0</v>
      </c>
      <c r="Q556">
        <v>0</v>
      </c>
      <c r="R556">
        <f>VLOOKUP(L556,'道具表|itemBase'!$A$5:$C$1112,3,FALSE)</f>
        <v>1</v>
      </c>
    </row>
    <row r="557" spans="8:18">
      <c r="H557" t="str">
        <f>VLOOKUP(L557,'道具表|itemBase'!$A$5:$B$1112,2,FALSE)</f>
        <v>焚天功(1重)</v>
      </c>
      <c r="J557">
        <f t="shared" si="14"/>
        <v>553</v>
      </c>
      <c r="K557">
        <v>9</v>
      </c>
      <c r="L557">
        <v>198</v>
      </c>
      <c r="M557">
        <v>1</v>
      </c>
      <c r="N557">
        <v>5</v>
      </c>
      <c r="O557">
        <v>2</v>
      </c>
      <c r="P557">
        <v>1.5</v>
      </c>
      <c r="Q557">
        <v>0</v>
      </c>
      <c r="R557">
        <f>VLOOKUP(L557,'道具表|itemBase'!$A$5:$C$1112,3,FALSE)</f>
        <v>1</v>
      </c>
    </row>
    <row r="558" spans="8:18">
      <c r="H558" t="str">
        <f>VLOOKUP(L558,'道具表|itemBase'!$A$5:$B$1112,2,FALSE)</f>
        <v>焚天功(2重)</v>
      </c>
      <c r="J558">
        <f t="shared" si="14"/>
        <v>554</v>
      </c>
      <c r="K558">
        <v>9</v>
      </c>
      <c r="L558">
        <v>199</v>
      </c>
      <c r="M558">
        <v>1</v>
      </c>
      <c r="N558">
        <v>5</v>
      </c>
      <c r="O558">
        <v>2</v>
      </c>
      <c r="P558">
        <v>1.5</v>
      </c>
      <c r="Q558">
        <v>0</v>
      </c>
      <c r="R558">
        <f>VLOOKUP(L558,'道具表|itemBase'!$A$5:$C$1112,3,FALSE)</f>
        <v>1</v>
      </c>
    </row>
    <row r="559" spans="8:18">
      <c r="H559" t="str">
        <f>VLOOKUP(L559,'道具表|itemBase'!$A$5:$B$1112,2,FALSE)</f>
        <v>焚天功(3重)</v>
      </c>
      <c r="J559">
        <f t="shared" si="14"/>
        <v>555</v>
      </c>
      <c r="K559">
        <v>9</v>
      </c>
      <c r="L559">
        <v>200</v>
      </c>
      <c r="M559">
        <v>1</v>
      </c>
      <c r="N559">
        <v>0</v>
      </c>
      <c r="Q559">
        <v>0</v>
      </c>
      <c r="R559">
        <f>VLOOKUP(L559,'道具表|itemBase'!$A$5:$C$1112,3,FALSE)</f>
        <v>1</v>
      </c>
    </row>
    <row r="560" spans="8:18">
      <c r="H560" t="str">
        <f>VLOOKUP(L560,'道具表|itemBase'!$A$5:$B$1112,2,FALSE)</f>
        <v>焚天功(4重)</v>
      </c>
      <c r="J560">
        <f t="shared" si="14"/>
        <v>556</v>
      </c>
      <c r="K560">
        <v>9</v>
      </c>
      <c r="L560">
        <v>201</v>
      </c>
      <c r="M560">
        <v>1</v>
      </c>
      <c r="N560">
        <v>0</v>
      </c>
      <c r="Q560">
        <v>0</v>
      </c>
      <c r="R560">
        <f>VLOOKUP(L560,'道具表|itemBase'!$A$5:$C$1112,3,FALSE)</f>
        <v>1</v>
      </c>
    </row>
    <row r="561" spans="8:18">
      <c r="H561" t="str">
        <f>VLOOKUP(L561,'道具表|itemBase'!$A$5:$B$1112,2,FALSE)</f>
        <v>混沌青莲(1重)</v>
      </c>
      <c r="J561">
        <f t="shared" si="14"/>
        <v>557</v>
      </c>
      <c r="K561">
        <v>9</v>
      </c>
      <c r="L561">
        <v>202</v>
      </c>
      <c r="M561">
        <v>1</v>
      </c>
      <c r="N561">
        <v>5</v>
      </c>
      <c r="O561">
        <v>2</v>
      </c>
      <c r="P561">
        <v>1.5</v>
      </c>
      <c r="Q561">
        <v>0</v>
      </c>
      <c r="R561">
        <f>VLOOKUP(L561,'道具表|itemBase'!$A$5:$C$1112,3,FALSE)</f>
        <v>1</v>
      </c>
    </row>
    <row r="562" spans="8:18">
      <c r="H562" t="str">
        <f>VLOOKUP(L562,'道具表|itemBase'!$A$5:$B$1112,2,FALSE)</f>
        <v>混沌青莲(2重)</v>
      </c>
      <c r="J562">
        <f t="shared" si="14"/>
        <v>558</v>
      </c>
      <c r="K562">
        <v>9</v>
      </c>
      <c r="L562">
        <v>203</v>
      </c>
      <c r="M562">
        <v>1</v>
      </c>
      <c r="N562">
        <v>5</v>
      </c>
      <c r="O562">
        <v>2</v>
      </c>
      <c r="P562">
        <v>1.5</v>
      </c>
      <c r="Q562">
        <v>0</v>
      </c>
      <c r="R562">
        <f>VLOOKUP(L562,'道具表|itemBase'!$A$5:$C$1112,3,FALSE)</f>
        <v>1</v>
      </c>
    </row>
    <row r="563" spans="8:18">
      <c r="H563" t="str">
        <f>VLOOKUP(L563,'道具表|itemBase'!$A$5:$B$1112,2,FALSE)</f>
        <v>混沌青莲(3重)</v>
      </c>
      <c r="J563">
        <f t="shared" si="14"/>
        <v>559</v>
      </c>
      <c r="K563">
        <v>9</v>
      </c>
      <c r="L563">
        <v>204</v>
      </c>
      <c r="M563">
        <v>1</v>
      </c>
      <c r="N563">
        <v>0</v>
      </c>
      <c r="Q563">
        <v>0</v>
      </c>
      <c r="R563">
        <f>VLOOKUP(L563,'道具表|itemBase'!$A$5:$C$1112,3,FALSE)</f>
        <v>1</v>
      </c>
    </row>
    <row r="564" spans="8:18">
      <c r="H564" t="str">
        <f>VLOOKUP(L564,'道具表|itemBase'!$A$5:$B$1112,2,FALSE)</f>
        <v>混沌青莲(4重)</v>
      </c>
      <c r="J564">
        <f t="shared" si="14"/>
        <v>560</v>
      </c>
      <c r="K564">
        <v>9</v>
      </c>
      <c r="L564">
        <v>205</v>
      </c>
      <c r="M564">
        <v>1</v>
      </c>
      <c r="N564">
        <v>0</v>
      </c>
      <c r="Q564">
        <v>0</v>
      </c>
      <c r="R564">
        <f>VLOOKUP(L564,'道具表|itemBase'!$A$5:$C$1112,3,FALSE)</f>
        <v>1</v>
      </c>
    </row>
    <row r="565" spans="8:18">
      <c r="H565" t="str">
        <f>VLOOKUP(L565,'道具表|itemBase'!$A$5:$B$1112,2,FALSE)</f>
        <v>龙涎草</v>
      </c>
      <c r="J565">
        <f t="shared" si="14"/>
        <v>561</v>
      </c>
      <c r="K565">
        <v>10</v>
      </c>
      <c r="L565">
        <v>131</v>
      </c>
      <c r="M565">
        <v>1</v>
      </c>
      <c r="N565">
        <v>1</v>
      </c>
      <c r="R565">
        <f>VLOOKUP(L565,'道具表|itemBase'!$A$5:$C$1112,3,FALSE)</f>
        <v>3</v>
      </c>
    </row>
    <row r="566" spans="8:18">
      <c r="H566" t="str">
        <f>VLOOKUP(L566,'道具表|itemBase'!$A$5:$B$1112,2,FALSE)</f>
        <v>龙涎草</v>
      </c>
      <c r="J566">
        <f t="shared" si="14"/>
        <v>562</v>
      </c>
      <c r="K566">
        <v>11</v>
      </c>
      <c r="L566">
        <v>131</v>
      </c>
      <c r="M566">
        <v>1</v>
      </c>
      <c r="N566">
        <v>1</v>
      </c>
      <c r="R566">
        <f>VLOOKUP(L566,'道具表|itemBase'!$A$5:$C$1112,3,FALSE)</f>
        <v>3</v>
      </c>
    </row>
    <row r="567" spans="8:18">
      <c r="H567" t="str">
        <f>VLOOKUP(L567,'道具表|itemBase'!$A$5:$B$1112,2,FALSE)</f>
        <v>收妖葫</v>
      </c>
      <c r="J567">
        <f t="shared" si="14"/>
        <v>563</v>
      </c>
      <c r="K567">
        <v>11</v>
      </c>
      <c r="L567">
        <v>132</v>
      </c>
      <c r="M567">
        <v>1</v>
      </c>
      <c r="N567">
        <v>1</v>
      </c>
      <c r="R567">
        <f>VLOOKUP(L567,'道具表|itemBase'!$A$5:$C$1112,3,FALSE)</f>
        <v>3</v>
      </c>
    </row>
    <row r="568" spans="8:18">
      <c r="H568" t="str">
        <f>VLOOKUP(L568,'道具表|itemBase'!$A$5:$B$1112,2,FALSE)</f>
        <v>龙涎草</v>
      </c>
      <c r="J568">
        <f t="shared" si="14"/>
        <v>564</v>
      </c>
      <c r="K568">
        <v>12</v>
      </c>
      <c r="L568">
        <v>131</v>
      </c>
      <c r="M568">
        <v>1</v>
      </c>
      <c r="N568">
        <v>1</v>
      </c>
      <c r="R568">
        <f>VLOOKUP(L568,'道具表|itemBase'!$A$5:$C$1112,3,FALSE)</f>
        <v>3</v>
      </c>
    </row>
    <row r="569" spans="8:18">
      <c r="H569" t="str">
        <f>VLOOKUP(L569,'道具表|itemBase'!$A$5:$B$1112,2,FALSE)</f>
        <v>收妖葫</v>
      </c>
      <c r="J569">
        <f t="shared" si="14"/>
        <v>565</v>
      </c>
      <c r="K569">
        <v>12</v>
      </c>
      <c r="L569">
        <v>132</v>
      </c>
      <c r="M569">
        <v>1</v>
      </c>
      <c r="N569">
        <v>1</v>
      </c>
      <c r="R569">
        <f>VLOOKUP(L569,'道具表|itemBase'!$A$5:$C$1112,3,FALSE)</f>
        <v>3</v>
      </c>
    </row>
    <row r="570" spans="8:18">
      <c r="H570" t="str">
        <f>VLOOKUP(L570,'道具表|itemBase'!$A$5:$B$1112,2,FALSE)</f>
        <v>招魂幡</v>
      </c>
      <c r="J570">
        <f t="shared" si="14"/>
        <v>566</v>
      </c>
      <c r="K570">
        <v>12</v>
      </c>
      <c r="L570">
        <v>133</v>
      </c>
      <c r="M570">
        <v>1</v>
      </c>
      <c r="N570">
        <v>1</v>
      </c>
      <c r="R570">
        <f>VLOOKUP(L570,'道具表|itemBase'!$A$5:$C$1112,3,FALSE)</f>
        <v>3</v>
      </c>
    </row>
    <row r="571" spans="8:18">
      <c r="H571" t="str">
        <f>VLOOKUP(L571,'道具表|itemBase'!$A$5:$B$1112,2,FALSE)</f>
        <v>龙涎草</v>
      </c>
      <c r="J571">
        <f t="shared" si="14"/>
        <v>567</v>
      </c>
      <c r="K571">
        <v>13</v>
      </c>
      <c r="L571">
        <v>131</v>
      </c>
      <c r="M571">
        <v>1</v>
      </c>
      <c r="N571">
        <v>1</v>
      </c>
      <c r="R571">
        <f>VLOOKUP(L571,'道具表|itemBase'!$A$5:$C$1112,3,FALSE)</f>
        <v>3</v>
      </c>
    </row>
    <row r="572" spans="8:18">
      <c r="H572" t="str">
        <f>VLOOKUP(L572,'道具表|itemBase'!$A$5:$B$1112,2,FALSE)</f>
        <v>收妖葫</v>
      </c>
      <c r="J572">
        <f t="shared" si="14"/>
        <v>568</v>
      </c>
      <c r="K572">
        <v>13</v>
      </c>
      <c r="L572">
        <v>132</v>
      </c>
      <c r="M572">
        <v>1</v>
      </c>
      <c r="N572">
        <v>1</v>
      </c>
      <c r="R572">
        <f>VLOOKUP(L572,'道具表|itemBase'!$A$5:$C$1112,3,FALSE)</f>
        <v>3</v>
      </c>
    </row>
    <row r="573" spans="8:18">
      <c r="H573" t="str">
        <f>VLOOKUP(L573,'道具表|itemBase'!$A$5:$B$1112,2,FALSE)</f>
        <v>招魂幡</v>
      </c>
      <c r="J573">
        <f t="shared" si="14"/>
        <v>569</v>
      </c>
      <c r="K573">
        <v>13</v>
      </c>
      <c r="L573">
        <v>133</v>
      </c>
      <c r="M573">
        <v>1</v>
      </c>
      <c r="N573">
        <v>1</v>
      </c>
      <c r="R573">
        <f>VLOOKUP(L573,'道具表|itemBase'!$A$5:$C$1112,3,FALSE)</f>
        <v>3</v>
      </c>
    </row>
    <row r="574" spans="8:18">
      <c r="H574" t="str">
        <f>VLOOKUP(L574,'道具表|itemBase'!$A$5:$B$1112,2,FALSE)</f>
        <v>道法镜</v>
      </c>
      <c r="J574">
        <f t="shared" si="14"/>
        <v>570</v>
      </c>
      <c r="K574">
        <v>13</v>
      </c>
      <c r="L574">
        <v>134</v>
      </c>
      <c r="M574">
        <v>1</v>
      </c>
      <c r="N574">
        <v>1</v>
      </c>
      <c r="R574">
        <f>VLOOKUP(L574,'道具表|itemBase'!$A$5:$C$1112,3,FALSE)</f>
        <v>3</v>
      </c>
    </row>
    <row r="575" spans="8:18">
      <c r="H575" t="str">
        <f>VLOOKUP(L575,'道具表|itemBase'!$A$5:$B$1112,2,FALSE)</f>
        <v>龙涎草</v>
      </c>
      <c r="J575">
        <f t="shared" si="14"/>
        <v>571</v>
      </c>
      <c r="K575">
        <v>14</v>
      </c>
      <c r="L575">
        <v>131</v>
      </c>
      <c r="M575">
        <v>1</v>
      </c>
      <c r="N575">
        <v>1</v>
      </c>
      <c r="R575">
        <f>VLOOKUP(L575,'道具表|itemBase'!$A$5:$C$1112,3,FALSE)</f>
        <v>3</v>
      </c>
    </row>
    <row r="576" spans="8:18">
      <c r="H576" t="str">
        <f>VLOOKUP(L576,'道具表|itemBase'!$A$5:$B$1112,2,FALSE)</f>
        <v>收妖葫</v>
      </c>
      <c r="J576">
        <f t="shared" si="14"/>
        <v>572</v>
      </c>
      <c r="K576">
        <v>14</v>
      </c>
      <c r="L576">
        <v>132</v>
      </c>
      <c r="M576">
        <v>1</v>
      </c>
      <c r="N576">
        <v>1</v>
      </c>
      <c r="R576">
        <f>VLOOKUP(L576,'道具表|itemBase'!$A$5:$C$1112,3,FALSE)</f>
        <v>3</v>
      </c>
    </row>
    <row r="577" spans="8:18">
      <c r="H577" t="str">
        <f>VLOOKUP(L577,'道具表|itemBase'!$A$5:$B$1112,2,FALSE)</f>
        <v>招魂幡</v>
      </c>
      <c r="J577">
        <f t="shared" si="14"/>
        <v>573</v>
      </c>
      <c r="K577">
        <v>14</v>
      </c>
      <c r="L577">
        <v>133</v>
      </c>
      <c r="M577">
        <v>1</v>
      </c>
      <c r="N577">
        <v>1</v>
      </c>
      <c r="R577">
        <f>VLOOKUP(L577,'道具表|itemBase'!$A$5:$C$1112,3,FALSE)</f>
        <v>3</v>
      </c>
    </row>
    <row r="578" spans="8:18">
      <c r="H578" t="str">
        <f>VLOOKUP(L578,'道具表|itemBase'!$A$5:$B$1112,2,FALSE)</f>
        <v>道法镜</v>
      </c>
      <c r="J578">
        <f t="shared" si="14"/>
        <v>574</v>
      </c>
      <c r="K578">
        <v>14</v>
      </c>
      <c r="L578">
        <v>134</v>
      </c>
      <c r="M578">
        <v>1</v>
      </c>
      <c r="N578">
        <v>1</v>
      </c>
      <c r="R578">
        <f>VLOOKUP(L578,'道具表|itemBase'!$A$5:$C$1112,3,FALSE)</f>
        <v>3</v>
      </c>
    </row>
    <row r="579" spans="8:18">
      <c r="H579" t="str">
        <f>VLOOKUP(L579,'道具表|itemBase'!$A$5:$B$1112,2,FALSE)</f>
        <v>九转玄功</v>
      </c>
      <c r="J579">
        <f t="shared" si="14"/>
        <v>575</v>
      </c>
      <c r="K579">
        <v>14</v>
      </c>
      <c r="L579">
        <v>137</v>
      </c>
      <c r="M579">
        <v>1</v>
      </c>
      <c r="N579">
        <v>1</v>
      </c>
      <c r="R579">
        <f>VLOOKUP(L579,'道具表|itemBase'!$A$5:$C$1112,3,FALSE)</f>
        <v>3</v>
      </c>
    </row>
    <row r="580" spans="8:18">
      <c r="H580" t="str">
        <f>VLOOKUP(L580,'道具表|itemBase'!$A$5:$B$1112,2,FALSE)</f>
        <v>龙涎草</v>
      </c>
      <c r="J580">
        <f t="shared" si="14"/>
        <v>576</v>
      </c>
      <c r="K580">
        <v>15</v>
      </c>
      <c r="L580">
        <v>131</v>
      </c>
      <c r="M580">
        <v>1</v>
      </c>
      <c r="N580">
        <v>1</v>
      </c>
      <c r="R580">
        <f>VLOOKUP(L580,'道具表|itemBase'!$A$5:$C$1112,3,FALSE)</f>
        <v>3</v>
      </c>
    </row>
    <row r="581" spans="8:18">
      <c r="H581" t="str">
        <f>VLOOKUP(L581,'道具表|itemBase'!$A$5:$B$1112,2,FALSE)</f>
        <v>收妖葫</v>
      </c>
      <c r="J581">
        <f t="shared" si="14"/>
        <v>577</v>
      </c>
      <c r="K581">
        <v>15</v>
      </c>
      <c r="L581">
        <v>132</v>
      </c>
      <c r="M581">
        <v>1</v>
      </c>
      <c r="N581">
        <v>1</v>
      </c>
      <c r="R581">
        <f>VLOOKUP(L581,'道具表|itemBase'!$A$5:$C$1112,3,FALSE)</f>
        <v>3</v>
      </c>
    </row>
    <row r="582" spans="8:18">
      <c r="H582" t="str">
        <f>VLOOKUP(L582,'道具表|itemBase'!$A$5:$B$1112,2,FALSE)</f>
        <v>招魂幡</v>
      </c>
      <c r="J582">
        <f t="shared" ref="J582:J645" si="15">J581+1</f>
        <v>578</v>
      </c>
      <c r="K582">
        <v>15</v>
      </c>
      <c r="L582">
        <v>133</v>
      </c>
      <c r="M582">
        <v>1</v>
      </c>
      <c r="N582">
        <v>1</v>
      </c>
      <c r="R582">
        <f>VLOOKUP(L582,'道具表|itemBase'!$A$5:$C$1112,3,FALSE)</f>
        <v>3</v>
      </c>
    </row>
    <row r="583" spans="8:18">
      <c r="H583" t="str">
        <f>VLOOKUP(L583,'道具表|itemBase'!$A$5:$B$1112,2,FALSE)</f>
        <v>道法镜</v>
      </c>
      <c r="J583">
        <f t="shared" si="15"/>
        <v>579</v>
      </c>
      <c r="K583">
        <v>15</v>
      </c>
      <c r="L583">
        <v>134</v>
      </c>
      <c r="M583">
        <v>1</v>
      </c>
      <c r="N583">
        <v>1</v>
      </c>
      <c r="R583">
        <f>VLOOKUP(L583,'道具表|itemBase'!$A$5:$C$1112,3,FALSE)</f>
        <v>3</v>
      </c>
    </row>
    <row r="584" spans="8:18">
      <c r="H584" t="str">
        <f>VLOOKUP(L584,'道具表|itemBase'!$A$5:$B$1112,2,FALSE)</f>
        <v>九转玄功</v>
      </c>
      <c r="J584">
        <f t="shared" si="15"/>
        <v>580</v>
      </c>
      <c r="K584">
        <v>15</v>
      </c>
      <c r="L584">
        <v>137</v>
      </c>
      <c r="M584">
        <v>1</v>
      </c>
      <c r="N584">
        <v>1</v>
      </c>
      <c r="R584">
        <f>VLOOKUP(L584,'道具表|itemBase'!$A$5:$C$1112,3,FALSE)</f>
        <v>3</v>
      </c>
    </row>
    <row r="585" spans="8:18">
      <c r="H585" t="str">
        <f>VLOOKUP(L585,'道具表|itemBase'!$A$5:$B$1112,2,FALSE)</f>
        <v>太初剑典</v>
      </c>
      <c r="J585">
        <f t="shared" si="15"/>
        <v>581</v>
      </c>
      <c r="K585">
        <v>15</v>
      </c>
      <c r="L585">
        <v>138</v>
      </c>
      <c r="M585">
        <v>1</v>
      </c>
      <c r="N585">
        <v>1</v>
      </c>
      <c r="R585">
        <f>VLOOKUP(L585,'道具表|itemBase'!$A$5:$C$1112,3,FALSE)</f>
        <v>3</v>
      </c>
    </row>
    <row r="586" spans="8:18">
      <c r="H586" t="str">
        <f>VLOOKUP(L586,'道具表|itemBase'!$A$5:$B$1112,2,FALSE)</f>
        <v>龙涎草</v>
      </c>
      <c r="J586">
        <f t="shared" si="15"/>
        <v>582</v>
      </c>
      <c r="K586">
        <v>16</v>
      </c>
      <c r="L586">
        <v>131</v>
      </c>
      <c r="M586">
        <v>1</v>
      </c>
      <c r="N586">
        <v>1</v>
      </c>
      <c r="R586">
        <f>VLOOKUP(L586,'道具表|itemBase'!$A$5:$C$1112,3,FALSE)</f>
        <v>3</v>
      </c>
    </row>
    <row r="587" spans="8:18">
      <c r="H587" t="str">
        <f>VLOOKUP(L587,'道具表|itemBase'!$A$5:$B$1112,2,FALSE)</f>
        <v>收妖葫</v>
      </c>
      <c r="J587">
        <f t="shared" si="15"/>
        <v>583</v>
      </c>
      <c r="K587">
        <v>16</v>
      </c>
      <c r="L587">
        <v>132</v>
      </c>
      <c r="M587">
        <v>1</v>
      </c>
      <c r="N587">
        <v>1</v>
      </c>
      <c r="R587">
        <f>VLOOKUP(L587,'道具表|itemBase'!$A$5:$C$1112,3,FALSE)</f>
        <v>3</v>
      </c>
    </row>
    <row r="588" spans="8:18">
      <c r="H588" t="str">
        <f>VLOOKUP(L588,'道具表|itemBase'!$A$5:$B$1112,2,FALSE)</f>
        <v>招魂幡</v>
      </c>
      <c r="J588">
        <f t="shared" si="15"/>
        <v>584</v>
      </c>
      <c r="K588">
        <v>16</v>
      </c>
      <c r="L588">
        <v>133</v>
      </c>
      <c r="M588">
        <v>1</v>
      </c>
      <c r="N588">
        <v>1</v>
      </c>
      <c r="R588">
        <f>VLOOKUP(L588,'道具表|itemBase'!$A$5:$C$1112,3,FALSE)</f>
        <v>3</v>
      </c>
    </row>
    <row r="589" spans="8:18">
      <c r="H589" t="str">
        <f>VLOOKUP(L589,'道具表|itemBase'!$A$5:$B$1112,2,FALSE)</f>
        <v>道法镜</v>
      </c>
      <c r="J589">
        <f t="shared" si="15"/>
        <v>585</v>
      </c>
      <c r="K589">
        <v>16</v>
      </c>
      <c r="L589">
        <v>134</v>
      </c>
      <c r="M589">
        <v>1</v>
      </c>
      <c r="N589">
        <v>1</v>
      </c>
      <c r="R589">
        <f>VLOOKUP(L589,'道具表|itemBase'!$A$5:$C$1112,3,FALSE)</f>
        <v>3</v>
      </c>
    </row>
    <row r="590" spans="8:18">
      <c r="H590" t="str">
        <f>VLOOKUP(L590,'道具表|itemBase'!$A$5:$B$1112,2,FALSE)</f>
        <v>九转玄功</v>
      </c>
      <c r="J590">
        <f t="shared" si="15"/>
        <v>586</v>
      </c>
      <c r="K590">
        <v>16</v>
      </c>
      <c r="L590">
        <v>137</v>
      </c>
      <c r="M590">
        <v>1</v>
      </c>
      <c r="N590">
        <v>1</v>
      </c>
      <c r="R590">
        <f>VLOOKUP(L590,'道具表|itemBase'!$A$5:$C$1112,3,FALSE)</f>
        <v>3</v>
      </c>
    </row>
    <row r="591" spans="8:18">
      <c r="H591" t="str">
        <f>VLOOKUP(L591,'道具表|itemBase'!$A$5:$B$1112,2,FALSE)</f>
        <v>太初剑典</v>
      </c>
      <c r="J591">
        <f t="shared" si="15"/>
        <v>587</v>
      </c>
      <c r="K591">
        <v>16</v>
      </c>
      <c r="L591">
        <v>138</v>
      </c>
      <c r="M591">
        <v>1</v>
      </c>
      <c r="N591">
        <v>1</v>
      </c>
      <c r="R591">
        <f>VLOOKUP(L591,'道具表|itemBase'!$A$5:$C$1112,3,FALSE)</f>
        <v>3</v>
      </c>
    </row>
    <row r="592" spans="8:18">
      <c r="H592" t="str">
        <f>VLOOKUP(L592,'道具表|itemBase'!$A$5:$B$1112,2,FALSE)</f>
        <v>神秘残图</v>
      </c>
      <c r="J592">
        <f t="shared" si="15"/>
        <v>588</v>
      </c>
      <c r="K592">
        <v>16</v>
      </c>
      <c r="L592">
        <v>141</v>
      </c>
      <c r="M592">
        <v>1</v>
      </c>
      <c r="N592">
        <v>1</v>
      </c>
      <c r="R592">
        <f>VLOOKUP(L592,'道具表|itemBase'!$A$5:$C$1112,3,FALSE)</f>
        <v>3</v>
      </c>
    </row>
    <row r="593" spans="8:18">
      <c r="H593" s="35" t="e">
        <f>VLOOKUP(L593,'道具表|itemBase'!$A$5:$B$1112,2,FALSE)</f>
        <v>#N/A</v>
      </c>
      <c r="J593">
        <f t="shared" si="15"/>
        <v>589</v>
      </c>
      <c r="K593">
        <v>17</v>
      </c>
      <c r="L593">
        <v>0</v>
      </c>
      <c r="M593">
        <v>1</v>
      </c>
      <c r="N593">
        <v>1</v>
      </c>
      <c r="R593" s="35">
        <v>0</v>
      </c>
    </row>
    <row r="594" spans="8:18">
      <c r="H594" t="str">
        <f>VLOOKUP(L594,'道具表|itemBase'!$A$5:$B$1112,2,FALSE)</f>
        <v>道法箭(1重)</v>
      </c>
      <c r="J594">
        <f t="shared" si="15"/>
        <v>590</v>
      </c>
      <c r="K594">
        <v>18</v>
      </c>
      <c r="L594">
        <v>7</v>
      </c>
      <c r="M594">
        <v>1</v>
      </c>
      <c r="N594">
        <v>10</v>
      </c>
      <c r="R594">
        <f>VLOOKUP(L594,'道具表|itemBase'!$A$5:$C$1112,3,FALSE)</f>
        <v>1</v>
      </c>
    </row>
    <row r="595" spans="8:18">
      <c r="H595" t="str">
        <f>VLOOKUP(L595,'道具表|itemBase'!$A$5:$B$1112,2,FALSE)</f>
        <v>鬼剑术(1重)</v>
      </c>
      <c r="J595">
        <f t="shared" si="15"/>
        <v>591</v>
      </c>
      <c r="K595">
        <v>18</v>
      </c>
      <c r="L595">
        <v>11</v>
      </c>
      <c r="M595">
        <v>1</v>
      </c>
      <c r="N595">
        <v>10</v>
      </c>
      <c r="R595">
        <f>VLOOKUP(L595,'道具表|itemBase'!$A$5:$C$1112,3,FALSE)</f>
        <v>1</v>
      </c>
    </row>
    <row r="596" spans="8:18">
      <c r="H596" t="str">
        <f>VLOOKUP(L596,'道具表|itemBase'!$A$5:$B$1112,2,FALSE)</f>
        <v>降魔镖(1重)</v>
      </c>
      <c r="J596">
        <f t="shared" si="15"/>
        <v>592</v>
      </c>
      <c r="K596">
        <v>18</v>
      </c>
      <c r="L596">
        <v>15</v>
      </c>
      <c r="M596">
        <v>1</v>
      </c>
      <c r="N596">
        <v>5</v>
      </c>
      <c r="R596">
        <f>VLOOKUP(L596,'道具表|itemBase'!$A$5:$C$1112,3,FALSE)</f>
        <v>1</v>
      </c>
    </row>
    <row r="597" spans="7:18">
      <c r="G597">
        <f>VLOOKUP(L597,'道具表|itemBase'!$A$5:$G$1112,7,FALSE)</f>
        <v>2</v>
      </c>
      <c r="H597" t="str">
        <f>VLOOKUP(L597,'道具表|itemBase'!$A$5:$B$1112,2,FALSE)</f>
        <v>道法箭碎片</v>
      </c>
      <c r="J597">
        <f t="shared" si="15"/>
        <v>593</v>
      </c>
      <c r="K597">
        <v>19</v>
      </c>
      <c r="L597">
        <v>147</v>
      </c>
      <c r="M597">
        <v>1</v>
      </c>
      <c r="N597">
        <v>1000</v>
      </c>
      <c r="R597">
        <f>VLOOKUP(L597,'道具表|itemBase'!$A$5:$C$1112,3,FALSE)</f>
        <v>5</v>
      </c>
    </row>
    <row r="598" spans="7:18">
      <c r="G598">
        <f>VLOOKUP(L598,'道具表|itemBase'!$A$5:$G$1112,7,FALSE)</f>
        <v>2</v>
      </c>
      <c r="H598" t="str">
        <f>VLOOKUP(L598,'道具表|itemBase'!$A$5:$B$1112,2,FALSE)</f>
        <v>鬼剑术碎片</v>
      </c>
      <c r="J598">
        <f t="shared" si="15"/>
        <v>594</v>
      </c>
      <c r="K598">
        <v>19</v>
      </c>
      <c r="L598">
        <v>148</v>
      </c>
      <c r="M598">
        <v>1</v>
      </c>
      <c r="N598">
        <v>1000</v>
      </c>
      <c r="R598">
        <f>VLOOKUP(L598,'道具表|itemBase'!$A$5:$C$1112,3,FALSE)</f>
        <v>5</v>
      </c>
    </row>
    <row r="599" spans="7:18">
      <c r="G599">
        <f>VLOOKUP(L599,'道具表|itemBase'!$A$5:$G$1112,7,FALSE)</f>
        <v>2</v>
      </c>
      <c r="H599" t="str">
        <f>VLOOKUP(L599,'道具表|itemBase'!$A$5:$B$1112,2,FALSE)</f>
        <v>降魔镖碎片</v>
      </c>
      <c r="J599">
        <f t="shared" si="15"/>
        <v>595</v>
      </c>
      <c r="K599">
        <v>19</v>
      </c>
      <c r="L599">
        <v>149</v>
      </c>
      <c r="M599">
        <v>1</v>
      </c>
      <c r="N599">
        <v>1000</v>
      </c>
      <c r="R599">
        <f>VLOOKUP(L599,'道具表|itemBase'!$A$5:$C$1112,3,FALSE)</f>
        <v>5</v>
      </c>
    </row>
    <row r="600" spans="7:18">
      <c r="G600">
        <f>VLOOKUP(L600,'道具表|itemBase'!$A$5:$G$1112,7,FALSE)</f>
        <v>2</v>
      </c>
      <c r="H600" t="str">
        <f>VLOOKUP(L600,'道具表|itemBase'!$A$5:$B$1112,2,FALSE)</f>
        <v>摄魂符碎片</v>
      </c>
      <c r="J600">
        <f t="shared" si="15"/>
        <v>596</v>
      </c>
      <c r="K600">
        <v>19</v>
      </c>
      <c r="L600">
        <v>150</v>
      </c>
      <c r="M600">
        <v>1</v>
      </c>
      <c r="N600">
        <v>1000</v>
      </c>
      <c r="R600">
        <f>VLOOKUP(L600,'道具表|itemBase'!$A$5:$C$1112,3,FALSE)</f>
        <v>5</v>
      </c>
    </row>
    <row r="601" spans="7:18">
      <c r="G601">
        <f>VLOOKUP(L601,'道具表|itemBase'!$A$5:$G$1112,7,FALSE)</f>
        <v>3</v>
      </c>
      <c r="H601" t="str">
        <f>VLOOKUP(L601,'道具表|itemBase'!$A$5:$B$1112,2,FALSE)</f>
        <v>打妖棍碎片</v>
      </c>
      <c r="J601">
        <f t="shared" si="15"/>
        <v>597</v>
      </c>
      <c r="K601">
        <v>20</v>
      </c>
      <c r="L601">
        <v>151</v>
      </c>
      <c r="M601">
        <v>1</v>
      </c>
      <c r="N601">
        <v>1000</v>
      </c>
      <c r="R601">
        <f>VLOOKUP(L601,'道具表|itemBase'!$A$5:$C$1112,3,FALSE)</f>
        <v>5</v>
      </c>
    </row>
    <row r="602" spans="7:18">
      <c r="G602">
        <f>VLOOKUP(L602,'道具表|itemBase'!$A$5:$G$1112,7,FALSE)</f>
        <v>4</v>
      </c>
      <c r="H602" t="str">
        <f>VLOOKUP(L602,'道具表|itemBase'!$A$5:$B$1112,2,FALSE)</f>
        <v>旋风轮碎片</v>
      </c>
      <c r="J602">
        <f t="shared" si="15"/>
        <v>598</v>
      </c>
      <c r="K602">
        <v>21</v>
      </c>
      <c r="L602">
        <v>152</v>
      </c>
      <c r="M602">
        <v>1</v>
      </c>
      <c r="N602">
        <v>1000</v>
      </c>
      <c r="R602">
        <f>VLOOKUP(L602,'道具表|itemBase'!$A$5:$C$1112,3,FALSE)</f>
        <v>5</v>
      </c>
    </row>
    <row r="603" spans="7:18">
      <c r="G603">
        <f>VLOOKUP(L603,'道具表|itemBase'!$A$5:$G$1112,7,FALSE)</f>
        <v>4</v>
      </c>
      <c r="H603" t="str">
        <f>VLOOKUP(L603,'道具表|itemBase'!$A$5:$B$1112,2,FALSE)</f>
        <v>灭魂火碎片</v>
      </c>
      <c r="J603">
        <f t="shared" si="15"/>
        <v>599</v>
      </c>
      <c r="K603">
        <v>21</v>
      </c>
      <c r="L603">
        <v>153</v>
      </c>
      <c r="M603">
        <v>1</v>
      </c>
      <c r="N603">
        <v>1000</v>
      </c>
      <c r="R603">
        <f>VLOOKUP(L603,'道具表|itemBase'!$A$5:$C$1112,3,FALSE)</f>
        <v>5</v>
      </c>
    </row>
    <row r="604" spans="7:18">
      <c r="G604">
        <f>VLOOKUP(L604,'道具表|itemBase'!$A$5:$G$1112,7,FALSE)</f>
        <v>5</v>
      </c>
      <c r="H604" t="str">
        <f>VLOOKUP(L604,'道具表|itemBase'!$A$5:$B$1112,2,FALSE)</f>
        <v>囚天指碎片</v>
      </c>
      <c r="J604">
        <f t="shared" si="15"/>
        <v>600</v>
      </c>
      <c r="K604">
        <v>22</v>
      </c>
      <c r="L604">
        <v>154</v>
      </c>
      <c r="M604">
        <v>1</v>
      </c>
      <c r="N604">
        <v>1000</v>
      </c>
      <c r="R604">
        <f>VLOOKUP(L604,'道具表|itemBase'!$A$5:$C$1112,3,FALSE)</f>
        <v>5</v>
      </c>
    </row>
    <row r="605" spans="7:18">
      <c r="G605">
        <f>VLOOKUP(L605,'道具表|itemBase'!$A$5:$G$1112,7,FALSE)</f>
        <v>3</v>
      </c>
      <c r="H605" t="str">
        <f>VLOOKUP(L605,'道具表|itemBase'!$A$5:$B$1112,2,FALSE)</f>
        <v>雷鸣器碎片</v>
      </c>
      <c r="J605">
        <f t="shared" si="15"/>
        <v>601</v>
      </c>
      <c r="K605">
        <v>20</v>
      </c>
      <c r="L605">
        <v>155</v>
      </c>
      <c r="M605">
        <v>1</v>
      </c>
      <c r="N605">
        <v>1000</v>
      </c>
      <c r="R605">
        <f>VLOOKUP(L605,'道具表|itemBase'!$A$5:$C$1112,3,FALSE)</f>
        <v>5</v>
      </c>
    </row>
    <row r="606" spans="7:18">
      <c r="G606">
        <f>VLOOKUP(L606,'道具表|itemBase'!$A$5:$G$1112,7,FALSE)</f>
        <v>3</v>
      </c>
      <c r="H606" t="str">
        <f>VLOOKUP(L606,'道具表|itemBase'!$A$5:$B$1112,2,FALSE)</f>
        <v>阴阳球碎片</v>
      </c>
      <c r="J606">
        <f t="shared" si="15"/>
        <v>602</v>
      </c>
      <c r="K606">
        <v>20</v>
      </c>
      <c r="L606">
        <v>156</v>
      </c>
      <c r="M606">
        <v>1</v>
      </c>
      <c r="N606">
        <v>1000</v>
      </c>
      <c r="R606">
        <f>VLOOKUP(L606,'道具表|itemBase'!$A$5:$C$1112,3,FALSE)</f>
        <v>5</v>
      </c>
    </row>
    <row r="607" spans="7:18">
      <c r="G607">
        <f>VLOOKUP(L607,'道具表|itemBase'!$A$5:$G$1112,7,FALSE)</f>
        <v>3</v>
      </c>
      <c r="H607" t="str">
        <f>VLOOKUP(L607,'道具表|itemBase'!$A$5:$B$1112,2,FALSE)</f>
        <v>聚魂石碎片</v>
      </c>
      <c r="J607">
        <f t="shared" si="15"/>
        <v>603</v>
      </c>
      <c r="K607">
        <v>20</v>
      </c>
      <c r="L607">
        <v>157</v>
      </c>
      <c r="M607">
        <v>1</v>
      </c>
      <c r="N607">
        <v>1000</v>
      </c>
      <c r="R607">
        <f>VLOOKUP(L607,'道具表|itemBase'!$A$5:$C$1112,3,FALSE)</f>
        <v>5</v>
      </c>
    </row>
    <row r="608" spans="7:18">
      <c r="G608">
        <f>VLOOKUP(L608,'道具表|itemBase'!$A$5:$G$1112,7,FALSE)</f>
        <v>5</v>
      </c>
      <c r="H608" t="str">
        <f>VLOOKUP(L608,'道具表|itemBase'!$A$5:$B$1112,2,FALSE)</f>
        <v>冰雷碎片</v>
      </c>
      <c r="J608">
        <f t="shared" si="15"/>
        <v>604</v>
      </c>
      <c r="K608">
        <v>22</v>
      </c>
      <c r="L608">
        <v>158</v>
      </c>
      <c r="M608">
        <v>1</v>
      </c>
      <c r="N608">
        <v>1000</v>
      </c>
      <c r="R608">
        <f>VLOOKUP(L608,'道具表|itemBase'!$A$5:$C$1112,3,FALSE)</f>
        <v>5</v>
      </c>
    </row>
    <row r="609" spans="7:18">
      <c r="G609">
        <f>VLOOKUP(L609,'道具表|itemBase'!$A$5:$G$1112,7,FALSE)</f>
        <v>4</v>
      </c>
      <c r="H609" t="str">
        <f>VLOOKUP(L609,'道具表|itemBase'!$A$5:$B$1112,2,FALSE)</f>
        <v>魔手印碎片</v>
      </c>
      <c r="J609">
        <f t="shared" si="15"/>
        <v>605</v>
      </c>
      <c r="K609">
        <v>21</v>
      </c>
      <c r="L609">
        <v>159</v>
      </c>
      <c r="M609">
        <v>1</v>
      </c>
      <c r="N609">
        <v>1000</v>
      </c>
      <c r="R609">
        <f>VLOOKUP(L609,'道具表|itemBase'!$A$5:$C$1112,3,FALSE)</f>
        <v>5</v>
      </c>
    </row>
    <row r="610" spans="7:18">
      <c r="G610">
        <f>VLOOKUP(L610,'道具表|itemBase'!$A$5:$G$1112,7,FALSE)</f>
        <v>4</v>
      </c>
      <c r="H610" t="str">
        <f>VLOOKUP(L610,'道具表|itemBase'!$A$5:$B$1112,2,FALSE)</f>
        <v>纸鹤碎片</v>
      </c>
      <c r="J610">
        <f t="shared" si="15"/>
        <v>606</v>
      </c>
      <c r="K610">
        <v>21</v>
      </c>
      <c r="L610">
        <v>160</v>
      </c>
      <c r="M610">
        <v>1</v>
      </c>
      <c r="N610">
        <v>1000</v>
      </c>
      <c r="R610">
        <f>VLOOKUP(L610,'道具表|itemBase'!$A$5:$C$1112,3,FALSE)</f>
        <v>5</v>
      </c>
    </row>
    <row r="611" spans="7:18">
      <c r="G611">
        <f>VLOOKUP(L611,'道具表|itemBase'!$A$5:$G$1112,7,FALSE)</f>
        <v>4</v>
      </c>
      <c r="H611" t="str">
        <f>VLOOKUP(L611,'道具表|itemBase'!$A$5:$B$1112,2,FALSE)</f>
        <v>乾坤镜碎片</v>
      </c>
      <c r="J611">
        <f t="shared" si="15"/>
        <v>607</v>
      </c>
      <c r="K611">
        <v>21</v>
      </c>
      <c r="L611">
        <v>161</v>
      </c>
      <c r="M611">
        <v>1</v>
      </c>
      <c r="N611">
        <v>1000</v>
      </c>
      <c r="R611">
        <f>VLOOKUP(L611,'道具表|itemBase'!$A$5:$C$1112,3,FALSE)</f>
        <v>5</v>
      </c>
    </row>
    <row r="612" spans="7:18">
      <c r="G612">
        <f>VLOOKUP(L612,'道具表|itemBase'!$A$5:$G$1112,7,FALSE)</f>
        <v>5</v>
      </c>
      <c r="H612" t="str">
        <f>VLOOKUP(L612,'道具表|itemBase'!$A$5:$B$1112,2,FALSE)</f>
        <v>吞天功碎片</v>
      </c>
      <c r="J612">
        <f t="shared" si="15"/>
        <v>608</v>
      </c>
      <c r="K612">
        <v>22</v>
      </c>
      <c r="L612">
        <v>162</v>
      </c>
      <c r="M612">
        <v>1</v>
      </c>
      <c r="N612">
        <v>1000</v>
      </c>
      <c r="R612">
        <f>VLOOKUP(L612,'道具表|itemBase'!$A$5:$C$1112,3,FALSE)</f>
        <v>5</v>
      </c>
    </row>
    <row r="613" spans="7:18">
      <c r="G613">
        <f>VLOOKUP(L613,'道具表|itemBase'!$A$5:$G$1112,7,FALSE)</f>
        <v>5</v>
      </c>
      <c r="H613" t="str">
        <f>VLOOKUP(L613,'道具表|itemBase'!$A$5:$B$1112,2,FALSE)</f>
        <v>混沌青莲碎片</v>
      </c>
      <c r="J613">
        <f t="shared" si="15"/>
        <v>609</v>
      </c>
      <c r="K613">
        <v>22</v>
      </c>
      <c r="L613">
        <v>163</v>
      </c>
      <c r="M613">
        <v>1</v>
      </c>
      <c r="N613">
        <v>1000</v>
      </c>
      <c r="R613">
        <f>VLOOKUP(L613,'道具表|itemBase'!$A$5:$C$1112,3,FALSE)</f>
        <v>5</v>
      </c>
    </row>
    <row r="614" spans="7:18">
      <c r="G614">
        <f>VLOOKUP(L614,'道具表|itemBase'!$A$5:$G$1112,7,FALSE)</f>
        <v>2</v>
      </c>
      <c r="H614" t="str">
        <f>VLOOKUP(L614,'道具表|itemBase'!$A$5:$B$1112,2,FALSE)</f>
        <v>鬼剑术碎片</v>
      </c>
      <c r="J614">
        <f t="shared" si="15"/>
        <v>610</v>
      </c>
      <c r="K614">
        <v>19</v>
      </c>
      <c r="L614">
        <v>148</v>
      </c>
      <c r="M614">
        <v>1</v>
      </c>
      <c r="N614">
        <v>1</v>
      </c>
      <c r="R614">
        <f>VLOOKUP(L614,'道具表|itemBase'!$A$5:$C$1112,3,FALSE)</f>
        <v>5</v>
      </c>
    </row>
    <row r="615" spans="7:18">
      <c r="G615">
        <f>VLOOKUP(L615,'道具表|itemBase'!$A$5:$G$1112,7,FALSE)</f>
        <v>2</v>
      </c>
      <c r="H615" t="str">
        <f>VLOOKUP(L615,'道具表|itemBase'!$A$5:$B$1112,2,FALSE)</f>
        <v>降魔镖碎片</v>
      </c>
      <c r="J615">
        <f t="shared" si="15"/>
        <v>611</v>
      </c>
      <c r="K615">
        <v>19</v>
      </c>
      <c r="L615">
        <v>149</v>
      </c>
      <c r="M615">
        <v>1</v>
      </c>
      <c r="N615">
        <v>1</v>
      </c>
      <c r="R615">
        <f>VLOOKUP(L615,'道具表|itemBase'!$A$5:$C$1112,3,FALSE)</f>
        <v>5</v>
      </c>
    </row>
    <row r="616" spans="7:18">
      <c r="G616">
        <f>VLOOKUP(L616,'道具表|itemBase'!$A$5:$G$1112,7,FALSE)</f>
        <v>2</v>
      </c>
      <c r="H616" t="str">
        <f>VLOOKUP(L616,'道具表|itemBase'!$A$5:$B$1112,2,FALSE)</f>
        <v>摄魂符碎片</v>
      </c>
      <c r="J616">
        <f t="shared" si="15"/>
        <v>612</v>
      </c>
      <c r="K616">
        <v>19</v>
      </c>
      <c r="L616">
        <v>150</v>
      </c>
      <c r="M616">
        <v>1</v>
      </c>
      <c r="N616">
        <v>1</v>
      </c>
      <c r="R616">
        <f>VLOOKUP(L616,'道具表|itemBase'!$A$5:$C$1112,3,FALSE)</f>
        <v>5</v>
      </c>
    </row>
    <row r="617" spans="7:18">
      <c r="G617">
        <f>VLOOKUP(L617,'道具表|itemBase'!$A$5:$G$1112,7,FALSE)</f>
        <v>2</v>
      </c>
      <c r="H617" t="str">
        <f>VLOOKUP(L617,'道具表|itemBase'!$A$5:$B$1112,2,FALSE)</f>
        <v>鬼剑术碎片</v>
      </c>
      <c r="J617">
        <f t="shared" si="15"/>
        <v>613</v>
      </c>
      <c r="K617">
        <v>23</v>
      </c>
      <c r="L617">
        <v>148</v>
      </c>
      <c r="M617">
        <v>3</v>
      </c>
      <c r="N617">
        <v>3</v>
      </c>
      <c r="R617">
        <f>VLOOKUP(L617,'道具表|itemBase'!$A$5:$C$1112,3,FALSE)</f>
        <v>5</v>
      </c>
    </row>
    <row r="618" spans="7:18">
      <c r="G618">
        <f>VLOOKUP(L618,'道具表|itemBase'!$A$5:$G$1112,7,FALSE)</f>
        <v>2</v>
      </c>
      <c r="H618" t="str">
        <f>VLOOKUP(L618,'道具表|itemBase'!$A$5:$B$1112,2,FALSE)</f>
        <v>鬼剑术碎片</v>
      </c>
      <c r="J618">
        <f t="shared" si="15"/>
        <v>614</v>
      </c>
      <c r="K618">
        <v>23</v>
      </c>
      <c r="L618">
        <v>148</v>
      </c>
      <c r="M618">
        <v>5</v>
      </c>
      <c r="N618">
        <v>5</v>
      </c>
      <c r="R618">
        <f>VLOOKUP(L618,'道具表|itemBase'!$A$5:$C$1112,3,FALSE)</f>
        <v>5</v>
      </c>
    </row>
    <row r="619" spans="7:18">
      <c r="G619">
        <f>VLOOKUP(L619,'道具表|itemBase'!$A$5:$G$1112,7,FALSE)</f>
        <v>2</v>
      </c>
      <c r="H619" t="str">
        <f>VLOOKUP(L619,'道具表|itemBase'!$A$5:$B$1112,2,FALSE)</f>
        <v>鬼剑术碎片</v>
      </c>
      <c r="J619">
        <f t="shared" si="15"/>
        <v>615</v>
      </c>
      <c r="K619">
        <v>23</v>
      </c>
      <c r="L619">
        <v>148</v>
      </c>
      <c r="M619">
        <v>8</v>
      </c>
      <c r="N619">
        <v>4</v>
      </c>
      <c r="R619">
        <f>VLOOKUP(L619,'道具表|itemBase'!$A$5:$C$1112,3,FALSE)</f>
        <v>5</v>
      </c>
    </row>
    <row r="620" spans="7:18">
      <c r="G620">
        <f>VLOOKUP(L620,'道具表|itemBase'!$A$5:$G$1112,7,FALSE)</f>
        <v>2</v>
      </c>
      <c r="H620" t="str">
        <f>VLOOKUP(L620,'道具表|itemBase'!$A$5:$B$1112,2,FALSE)</f>
        <v>鬼剑术碎片</v>
      </c>
      <c r="J620">
        <f t="shared" si="15"/>
        <v>616</v>
      </c>
      <c r="K620">
        <v>23</v>
      </c>
      <c r="L620">
        <v>148</v>
      </c>
      <c r="M620">
        <v>10</v>
      </c>
      <c r="N620">
        <v>3</v>
      </c>
      <c r="R620">
        <f>VLOOKUP(L620,'道具表|itemBase'!$A$5:$C$1112,3,FALSE)</f>
        <v>5</v>
      </c>
    </row>
    <row r="621" spans="7:18">
      <c r="G621">
        <f>VLOOKUP(L621,'道具表|itemBase'!$A$5:$G$1112,7,FALSE)</f>
        <v>2</v>
      </c>
      <c r="H621" t="str">
        <f>VLOOKUP(L621,'道具表|itemBase'!$A$5:$B$1112,2,FALSE)</f>
        <v>降魔镖碎片</v>
      </c>
      <c r="J621">
        <f t="shared" si="15"/>
        <v>617</v>
      </c>
      <c r="K621">
        <v>23</v>
      </c>
      <c r="L621">
        <f t="shared" ref="L621:L682" si="16">L617+1</f>
        <v>149</v>
      </c>
      <c r="M621">
        <v>3</v>
      </c>
      <c r="N621">
        <v>3</v>
      </c>
      <c r="R621">
        <f>VLOOKUP(L621,'道具表|itemBase'!$A$5:$C$1112,3,FALSE)</f>
        <v>5</v>
      </c>
    </row>
    <row r="622" spans="7:18">
      <c r="G622">
        <f>VLOOKUP(L622,'道具表|itemBase'!$A$5:$G$1112,7,FALSE)</f>
        <v>2</v>
      </c>
      <c r="H622" t="str">
        <f>VLOOKUP(L622,'道具表|itemBase'!$A$5:$B$1112,2,FALSE)</f>
        <v>降魔镖碎片</v>
      </c>
      <c r="J622">
        <f t="shared" si="15"/>
        <v>618</v>
      </c>
      <c r="K622">
        <v>23</v>
      </c>
      <c r="L622">
        <f t="shared" si="16"/>
        <v>149</v>
      </c>
      <c r="M622">
        <v>5</v>
      </c>
      <c r="N622">
        <v>5</v>
      </c>
      <c r="R622">
        <f>VLOOKUP(L622,'道具表|itemBase'!$A$5:$C$1112,3,FALSE)</f>
        <v>5</v>
      </c>
    </row>
    <row r="623" spans="7:18">
      <c r="G623">
        <f>VLOOKUP(L623,'道具表|itemBase'!$A$5:$G$1112,7,FALSE)</f>
        <v>2</v>
      </c>
      <c r="H623" t="str">
        <f>VLOOKUP(L623,'道具表|itemBase'!$A$5:$B$1112,2,FALSE)</f>
        <v>降魔镖碎片</v>
      </c>
      <c r="J623">
        <f t="shared" si="15"/>
        <v>619</v>
      </c>
      <c r="K623">
        <v>23</v>
      </c>
      <c r="L623">
        <f t="shared" si="16"/>
        <v>149</v>
      </c>
      <c r="M623">
        <v>8</v>
      </c>
      <c r="N623">
        <v>4</v>
      </c>
      <c r="R623">
        <f>VLOOKUP(L623,'道具表|itemBase'!$A$5:$C$1112,3,FALSE)</f>
        <v>5</v>
      </c>
    </row>
    <row r="624" spans="7:18">
      <c r="G624">
        <f>VLOOKUP(L624,'道具表|itemBase'!$A$5:$G$1112,7,FALSE)</f>
        <v>2</v>
      </c>
      <c r="H624" t="str">
        <f>VLOOKUP(L624,'道具表|itemBase'!$A$5:$B$1112,2,FALSE)</f>
        <v>降魔镖碎片</v>
      </c>
      <c r="J624">
        <f t="shared" si="15"/>
        <v>620</v>
      </c>
      <c r="K624">
        <v>23</v>
      </c>
      <c r="L624">
        <f t="shared" si="16"/>
        <v>149</v>
      </c>
      <c r="M624">
        <v>10</v>
      </c>
      <c r="N624">
        <v>3</v>
      </c>
      <c r="R624">
        <f>VLOOKUP(L624,'道具表|itemBase'!$A$5:$C$1112,3,FALSE)</f>
        <v>5</v>
      </c>
    </row>
    <row r="625" spans="7:18">
      <c r="G625">
        <f>VLOOKUP(L625,'道具表|itemBase'!$A$5:$G$1112,7,FALSE)</f>
        <v>2</v>
      </c>
      <c r="H625" t="str">
        <f>VLOOKUP(L625,'道具表|itemBase'!$A$5:$B$1112,2,FALSE)</f>
        <v>摄魂符碎片</v>
      </c>
      <c r="J625">
        <f t="shared" si="15"/>
        <v>621</v>
      </c>
      <c r="K625">
        <v>23</v>
      </c>
      <c r="L625">
        <f t="shared" si="16"/>
        <v>150</v>
      </c>
      <c r="M625">
        <v>3</v>
      </c>
      <c r="N625">
        <v>3</v>
      </c>
      <c r="R625">
        <f>VLOOKUP(L625,'道具表|itemBase'!$A$5:$C$1112,3,FALSE)</f>
        <v>5</v>
      </c>
    </row>
    <row r="626" spans="7:18">
      <c r="G626">
        <f>VLOOKUP(L626,'道具表|itemBase'!$A$5:$G$1112,7,FALSE)</f>
        <v>2</v>
      </c>
      <c r="H626" t="str">
        <f>VLOOKUP(L626,'道具表|itemBase'!$A$5:$B$1112,2,FALSE)</f>
        <v>摄魂符碎片</v>
      </c>
      <c r="J626">
        <f t="shared" si="15"/>
        <v>622</v>
      </c>
      <c r="K626">
        <v>23</v>
      </c>
      <c r="L626">
        <f t="shared" si="16"/>
        <v>150</v>
      </c>
      <c r="M626">
        <v>5</v>
      </c>
      <c r="N626">
        <v>5</v>
      </c>
      <c r="R626">
        <f>VLOOKUP(L626,'道具表|itemBase'!$A$5:$C$1112,3,FALSE)</f>
        <v>5</v>
      </c>
    </row>
    <row r="627" spans="7:18">
      <c r="G627">
        <f>VLOOKUP(L627,'道具表|itemBase'!$A$5:$G$1112,7,FALSE)</f>
        <v>2</v>
      </c>
      <c r="H627" t="str">
        <f>VLOOKUP(L627,'道具表|itemBase'!$A$5:$B$1112,2,FALSE)</f>
        <v>摄魂符碎片</v>
      </c>
      <c r="J627">
        <f t="shared" si="15"/>
        <v>623</v>
      </c>
      <c r="K627">
        <v>23</v>
      </c>
      <c r="L627">
        <f t="shared" si="16"/>
        <v>150</v>
      </c>
      <c r="M627">
        <v>8</v>
      </c>
      <c r="N627">
        <v>4</v>
      </c>
      <c r="R627">
        <f>VLOOKUP(L627,'道具表|itemBase'!$A$5:$C$1112,3,FALSE)</f>
        <v>5</v>
      </c>
    </row>
    <row r="628" spans="7:18">
      <c r="G628">
        <f>VLOOKUP(L628,'道具表|itemBase'!$A$5:$G$1112,7,FALSE)</f>
        <v>2</v>
      </c>
      <c r="H628" t="str">
        <f>VLOOKUP(L628,'道具表|itemBase'!$A$5:$B$1112,2,FALSE)</f>
        <v>摄魂符碎片</v>
      </c>
      <c r="J628">
        <f t="shared" si="15"/>
        <v>624</v>
      </c>
      <c r="K628">
        <v>23</v>
      </c>
      <c r="L628">
        <f t="shared" si="16"/>
        <v>150</v>
      </c>
      <c r="M628">
        <v>10</v>
      </c>
      <c r="N628">
        <v>3</v>
      </c>
      <c r="R628">
        <f>VLOOKUP(L628,'道具表|itemBase'!$A$5:$C$1112,3,FALSE)</f>
        <v>5</v>
      </c>
    </row>
    <row r="629" spans="7:18">
      <c r="G629">
        <f>VLOOKUP(L629,'道具表|itemBase'!$A$5:$G$1112,7,FALSE)</f>
        <v>3</v>
      </c>
      <c r="H629" t="str">
        <f>VLOOKUP(L629,'道具表|itemBase'!$A$5:$B$1112,2,FALSE)</f>
        <v>打妖棍碎片</v>
      </c>
      <c r="J629">
        <f t="shared" si="15"/>
        <v>625</v>
      </c>
      <c r="K629">
        <v>23</v>
      </c>
      <c r="L629">
        <f t="shared" si="16"/>
        <v>151</v>
      </c>
      <c r="M629">
        <v>1</v>
      </c>
      <c r="N629">
        <v>3</v>
      </c>
      <c r="R629">
        <f>VLOOKUP(L629,'道具表|itemBase'!$A$5:$C$1112,3,FALSE)</f>
        <v>5</v>
      </c>
    </row>
    <row r="630" spans="7:18">
      <c r="G630">
        <f>VLOOKUP(L630,'道具表|itemBase'!$A$5:$G$1112,7,FALSE)</f>
        <v>3</v>
      </c>
      <c r="H630" t="str">
        <f>VLOOKUP(L630,'道具表|itemBase'!$A$5:$B$1112,2,FALSE)</f>
        <v>打妖棍碎片</v>
      </c>
      <c r="J630">
        <f t="shared" si="15"/>
        <v>626</v>
      </c>
      <c r="K630">
        <v>23</v>
      </c>
      <c r="L630">
        <f t="shared" si="16"/>
        <v>151</v>
      </c>
      <c r="M630">
        <v>3</v>
      </c>
      <c r="N630">
        <v>5</v>
      </c>
      <c r="R630">
        <f>VLOOKUP(L630,'道具表|itemBase'!$A$5:$C$1112,3,FALSE)</f>
        <v>5</v>
      </c>
    </row>
    <row r="631" spans="7:18">
      <c r="G631">
        <f>VLOOKUP(L631,'道具表|itemBase'!$A$5:$G$1112,7,FALSE)</f>
        <v>3</v>
      </c>
      <c r="H631" t="str">
        <f>VLOOKUP(L631,'道具表|itemBase'!$A$5:$B$1112,2,FALSE)</f>
        <v>打妖棍碎片</v>
      </c>
      <c r="J631">
        <f t="shared" si="15"/>
        <v>627</v>
      </c>
      <c r="K631">
        <v>23</v>
      </c>
      <c r="L631">
        <f t="shared" si="16"/>
        <v>151</v>
      </c>
      <c r="M631">
        <v>5</v>
      </c>
      <c r="N631">
        <v>4</v>
      </c>
      <c r="R631">
        <f>VLOOKUP(L631,'道具表|itemBase'!$A$5:$C$1112,3,FALSE)</f>
        <v>5</v>
      </c>
    </row>
    <row r="632" spans="7:18">
      <c r="G632">
        <f>VLOOKUP(L632,'道具表|itemBase'!$A$5:$G$1112,7,FALSE)</f>
        <v>3</v>
      </c>
      <c r="H632" t="str">
        <f>VLOOKUP(L632,'道具表|itemBase'!$A$5:$B$1112,2,FALSE)</f>
        <v>打妖棍碎片</v>
      </c>
      <c r="J632">
        <f t="shared" si="15"/>
        <v>628</v>
      </c>
      <c r="K632">
        <v>23</v>
      </c>
      <c r="L632">
        <f t="shared" si="16"/>
        <v>151</v>
      </c>
      <c r="M632">
        <v>8</v>
      </c>
      <c r="N632">
        <v>3</v>
      </c>
      <c r="R632">
        <f>VLOOKUP(L632,'道具表|itemBase'!$A$5:$C$1112,3,FALSE)</f>
        <v>5</v>
      </c>
    </row>
    <row r="633" spans="7:18">
      <c r="G633">
        <f>VLOOKUP(L633,'道具表|itemBase'!$A$5:$G$1112,7,FALSE)</f>
        <v>4</v>
      </c>
      <c r="H633" t="str">
        <f>VLOOKUP(L633,'道具表|itemBase'!$A$5:$B$1112,2,FALSE)</f>
        <v>旋风轮碎片</v>
      </c>
      <c r="J633">
        <f t="shared" si="15"/>
        <v>629</v>
      </c>
      <c r="K633">
        <v>23</v>
      </c>
      <c r="L633">
        <f t="shared" si="16"/>
        <v>152</v>
      </c>
      <c r="M633">
        <v>1</v>
      </c>
      <c r="N633">
        <v>3</v>
      </c>
      <c r="R633">
        <f>VLOOKUP(L633,'道具表|itemBase'!$A$5:$C$1112,3,FALSE)</f>
        <v>5</v>
      </c>
    </row>
    <row r="634" spans="7:18">
      <c r="G634">
        <f>VLOOKUP(L634,'道具表|itemBase'!$A$5:$G$1112,7,FALSE)</f>
        <v>4</v>
      </c>
      <c r="H634" t="str">
        <f>VLOOKUP(L634,'道具表|itemBase'!$A$5:$B$1112,2,FALSE)</f>
        <v>旋风轮碎片</v>
      </c>
      <c r="J634">
        <f t="shared" si="15"/>
        <v>630</v>
      </c>
      <c r="K634">
        <v>23</v>
      </c>
      <c r="L634">
        <f t="shared" si="16"/>
        <v>152</v>
      </c>
      <c r="M634">
        <v>2</v>
      </c>
      <c r="N634">
        <v>3</v>
      </c>
      <c r="R634">
        <f>VLOOKUP(L634,'道具表|itemBase'!$A$5:$C$1112,3,FALSE)</f>
        <v>5</v>
      </c>
    </row>
    <row r="635" spans="7:18">
      <c r="G635">
        <f>VLOOKUP(L635,'道具表|itemBase'!$A$5:$G$1112,7,FALSE)</f>
        <v>4</v>
      </c>
      <c r="H635" t="str">
        <f>VLOOKUP(L635,'道具表|itemBase'!$A$5:$B$1112,2,FALSE)</f>
        <v>旋风轮碎片</v>
      </c>
      <c r="J635">
        <f t="shared" si="15"/>
        <v>631</v>
      </c>
      <c r="K635">
        <v>23</v>
      </c>
      <c r="L635">
        <f t="shared" si="16"/>
        <v>152</v>
      </c>
      <c r="M635">
        <v>3</v>
      </c>
      <c r="N635">
        <v>3</v>
      </c>
      <c r="R635">
        <f>VLOOKUP(L635,'道具表|itemBase'!$A$5:$C$1112,3,FALSE)</f>
        <v>5</v>
      </c>
    </row>
    <row r="636" spans="7:18">
      <c r="G636">
        <f>VLOOKUP(L636,'道具表|itemBase'!$A$5:$G$1112,7,FALSE)</f>
        <v>4</v>
      </c>
      <c r="H636" t="str">
        <f>VLOOKUP(L636,'道具表|itemBase'!$A$5:$B$1112,2,FALSE)</f>
        <v>旋风轮碎片</v>
      </c>
      <c r="J636">
        <f t="shared" si="15"/>
        <v>632</v>
      </c>
      <c r="K636">
        <v>23</v>
      </c>
      <c r="L636">
        <f t="shared" si="16"/>
        <v>152</v>
      </c>
      <c r="M636">
        <v>4</v>
      </c>
      <c r="N636">
        <v>3</v>
      </c>
      <c r="R636">
        <f>VLOOKUP(L636,'道具表|itemBase'!$A$5:$C$1112,3,FALSE)</f>
        <v>5</v>
      </c>
    </row>
    <row r="637" spans="7:18">
      <c r="G637">
        <f>VLOOKUP(L637,'道具表|itemBase'!$A$5:$G$1112,7,FALSE)</f>
        <v>4</v>
      </c>
      <c r="H637" t="str">
        <f>VLOOKUP(L637,'道具表|itemBase'!$A$5:$B$1112,2,FALSE)</f>
        <v>灭魂火碎片</v>
      </c>
      <c r="J637">
        <f t="shared" si="15"/>
        <v>633</v>
      </c>
      <c r="K637">
        <v>23</v>
      </c>
      <c r="L637">
        <f t="shared" si="16"/>
        <v>153</v>
      </c>
      <c r="M637">
        <v>1</v>
      </c>
      <c r="N637">
        <v>3</v>
      </c>
      <c r="R637">
        <f>VLOOKUP(L637,'道具表|itemBase'!$A$5:$C$1112,3,FALSE)</f>
        <v>5</v>
      </c>
    </row>
    <row r="638" spans="7:18">
      <c r="G638">
        <f>VLOOKUP(L638,'道具表|itemBase'!$A$5:$G$1112,7,FALSE)</f>
        <v>4</v>
      </c>
      <c r="H638" t="str">
        <f>VLOOKUP(L638,'道具表|itemBase'!$A$5:$B$1112,2,FALSE)</f>
        <v>灭魂火碎片</v>
      </c>
      <c r="J638">
        <f t="shared" si="15"/>
        <v>634</v>
      </c>
      <c r="K638">
        <v>23</v>
      </c>
      <c r="L638">
        <f t="shared" si="16"/>
        <v>153</v>
      </c>
      <c r="M638">
        <v>2</v>
      </c>
      <c r="N638">
        <v>3</v>
      </c>
      <c r="R638">
        <f>VLOOKUP(L638,'道具表|itemBase'!$A$5:$C$1112,3,FALSE)</f>
        <v>5</v>
      </c>
    </row>
    <row r="639" spans="7:18">
      <c r="G639">
        <f>VLOOKUP(L639,'道具表|itemBase'!$A$5:$G$1112,7,FALSE)</f>
        <v>4</v>
      </c>
      <c r="H639" t="str">
        <f>VLOOKUP(L639,'道具表|itemBase'!$A$5:$B$1112,2,FALSE)</f>
        <v>灭魂火碎片</v>
      </c>
      <c r="J639">
        <f t="shared" si="15"/>
        <v>635</v>
      </c>
      <c r="K639">
        <v>23</v>
      </c>
      <c r="L639">
        <f t="shared" si="16"/>
        <v>153</v>
      </c>
      <c r="M639">
        <v>3</v>
      </c>
      <c r="N639">
        <v>3</v>
      </c>
      <c r="R639">
        <f>VLOOKUP(L639,'道具表|itemBase'!$A$5:$C$1112,3,FALSE)</f>
        <v>5</v>
      </c>
    </row>
    <row r="640" spans="7:18">
      <c r="G640">
        <f>VLOOKUP(L640,'道具表|itemBase'!$A$5:$G$1112,7,FALSE)</f>
        <v>4</v>
      </c>
      <c r="H640" t="str">
        <f>VLOOKUP(L640,'道具表|itemBase'!$A$5:$B$1112,2,FALSE)</f>
        <v>灭魂火碎片</v>
      </c>
      <c r="J640">
        <f t="shared" si="15"/>
        <v>636</v>
      </c>
      <c r="K640">
        <v>23</v>
      </c>
      <c r="L640">
        <f t="shared" si="16"/>
        <v>153</v>
      </c>
      <c r="M640">
        <v>4</v>
      </c>
      <c r="N640">
        <v>3</v>
      </c>
      <c r="R640">
        <f>VLOOKUP(L640,'道具表|itemBase'!$A$5:$C$1112,3,FALSE)</f>
        <v>5</v>
      </c>
    </row>
    <row r="641" spans="7:18">
      <c r="G641">
        <f>VLOOKUP(L641,'道具表|itemBase'!$A$5:$G$1112,7,FALSE)</f>
        <v>5</v>
      </c>
      <c r="H641" t="str">
        <f>VLOOKUP(L641,'道具表|itemBase'!$A$5:$B$1112,2,FALSE)</f>
        <v>囚天指碎片</v>
      </c>
      <c r="J641">
        <f t="shared" si="15"/>
        <v>637</v>
      </c>
      <c r="K641">
        <v>23</v>
      </c>
      <c r="L641">
        <f t="shared" si="16"/>
        <v>154</v>
      </c>
      <c r="M641">
        <v>1</v>
      </c>
      <c r="N641">
        <v>3</v>
      </c>
      <c r="R641">
        <f>VLOOKUP(L641,'道具表|itemBase'!$A$5:$C$1112,3,FALSE)</f>
        <v>5</v>
      </c>
    </row>
    <row r="642" spans="7:18">
      <c r="G642">
        <f>VLOOKUP(L642,'道具表|itemBase'!$A$5:$G$1112,7,FALSE)</f>
        <v>5</v>
      </c>
      <c r="H642" t="str">
        <f>VLOOKUP(L642,'道具表|itemBase'!$A$5:$B$1112,2,FALSE)</f>
        <v>囚天指碎片</v>
      </c>
      <c r="J642">
        <f t="shared" si="15"/>
        <v>638</v>
      </c>
      <c r="K642">
        <v>23</v>
      </c>
      <c r="L642">
        <f t="shared" si="16"/>
        <v>154</v>
      </c>
      <c r="M642">
        <v>2</v>
      </c>
      <c r="N642">
        <v>0</v>
      </c>
      <c r="R642">
        <f>VLOOKUP(L642,'道具表|itemBase'!$A$5:$C$1112,3,FALSE)</f>
        <v>5</v>
      </c>
    </row>
    <row r="643" spans="7:18">
      <c r="G643">
        <f>VLOOKUP(L643,'道具表|itemBase'!$A$5:$G$1112,7,FALSE)</f>
        <v>5</v>
      </c>
      <c r="H643" t="str">
        <f>VLOOKUP(L643,'道具表|itemBase'!$A$5:$B$1112,2,FALSE)</f>
        <v>囚天指碎片</v>
      </c>
      <c r="J643">
        <f t="shared" si="15"/>
        <v>639</v>
      </c>
      <c r="K643">
        <v>23</v>
      </c>
      <c r="L643">
        <f t="shared" si="16"/>
        <v>154</v>
      </c>
      <c r="M643">
        <v>3</v>
      </c>
      <c r="N643">
        <v>0</v>
      </c>
      <c r="R643">
        <f>VLOOKUP(L643,'道具表|itemBase'!$A$5:$C$1112,3,FALSE)</f>
        <v>5</v>
      </c>
    </row>
    <row r="644" spans="7:18">
      <c r="G644">
        <f>VLOOKUP(L644,'道具表|itemBase'!$A$5:$G$1112,7,FALSE)</f>
        <v>5</v>
      </c>
      <c r="H644" t="str">
        <f>VLOOKUP(L644,'道具表|itemBase'!$A$5:$B$1112,2,FALSE)</f>
        <v>囚天指碎片</v>
      </c>
      <c r="J644">
        <f t="shared" si="15"/>
        <v>640</v>
      </c>
      <c r="K644">
        <v>23</v>
      </c>
      <c r="L644">
        <f t="shared" si="16"/>
        <v>154</v>
      </c>
      <c r="M644">
        <v>4</v>
      </c>
      <c r="N644">
        <v>0</v>
      </c>
      <c r="R644">
        <f>VLOOKUP(L644,'道具表|itemBase'!$A$5:$C$1112,3,FALSE)</f>
        <v>5</v>
      </c>
    </row>
    <row r="645" spans="7:18">
      <c r="G645">
        <f>VLOOKUP(L645,'道具表|itemBase'!$A$5:$G$1112,7,FALSE)</f>
        <v>3</v>
      </c>
      <c r="H645" t="str">
        <f>VLOOKUP(L645,'道具表|itemBase'!$A$5:$B$1112,2,FALSE)</f>
        <v>雷鸣器碎片</v>
      </c>
      <c r="J645">
        <f t="shared" si="15"/>
        <v>641</v>
      </c>
      <c r="K645">
        <v>23</v>
      </c>
      <c r="L645">
        <f t="shared" si="16"/>
        <v>155</v>
      </c>
      <c r="M645">
        <v>1</v>
      </c>
      <c r="N645">
        <v>3</v>
      </c>
      <c r="R645">
        <f>VLOOKUP(L645,'道具表|itemBase'!$A$5:$C$1112,3,FALSE)</f>
        <v>5</v>
      </c>
    </row>
    <row r="646" spans="7:18">
      <c r="G646">
        <f>VLOOKUP(L646,'道具表|itemBase'!$A$5:$G$1112,7,FALSE)</f>
        <v>3</v>
      </c>
      <c r="H646" t="str">
        <f>VLOOKUP(L646,'道具表|itemBase'!$A$5:$B$1112,2,FALSE)</f>
        <v>雷鸣器碎片</v>
      </c>
      <c r="J646">
        <f t="shared" ref="J646:J709" si="17">J645+1</f>
        <v>642</v>
      </c>
      <c r="K646">
        <v>23</v>
      </c>
      <c r="L646">
        <f t="shared" si="16"/>
        <v>155</v>
      </c>
      <c r="M646">
        <v>3</v>
      </c>
      <c r="N646">
        <v>5</v>
      </c>
      <c r="R646">
        <f>VLOOKUP(L646,'道具表|itemBase'!$A$5:$C$1112,3,FALSE)</f>
        <v>5</v>
      </c>
    </row>
    <row r="647" spans="7:18">
      <c r="G647">
        <f>VLOOKUP(L647,'道具表|itemBase'!$A$5:$G$1112,7,FALSE)</f>
        <v>3</v>
      </c>
      <c r="H647" t="str">
        <f>VLOOKUP(L647,'道具表|itemBase'!$A$5:$B$1112,2,FALSE)</f>
        <v>雷鸣器碎片</v>
      </c>
      <c r="J647">
        <f t="shared" si="17"/>
        <v>643</v>
      </c>
      <c r="K647">
        <v>23</v>
      </c>
      <c r="L647">
        <f t="shared" si="16"/>
        <v>155</v>
      </c>
      <c r="M647">
        <v>5</v>
      </c>
      <c r="N647">
        <v>4</v>
      </c>
      <c r="R647">
        <f>VLOOKUP(L647,'道具表|itemBase'!$A$5:$C$1112,3,FALSE)</f>
        <v>5</v>
      </c>
    </row>
    <row r="648" spans="7:18">
      <c r="G648">
        <f>VLOOKUP(L648,'道具表|itemBase'!$A$5:$G$1112,7,FALSE)</f>
        <v>3</v>
      </c>
      <c r="H648" t="str">
        <f>VLOOKUP(L648,'道具表|itemBase'!$A$5:$B$1112,2,FALSE)</f>
        <v>雷鸣器碎片</v>
      </c>
      <c r="J648">
        <f t="shared" si="17"/>
        <v>644</v>
      </c>
      <c r="K648">
        <v>23</v>
      </c>
      <c r="L648">
        <f t="shared" si="16"/>
        <v>155</v>
      </c>
      <c r="M648">
        <v>8</v>
      </c>
      <c r="N648">
        <v>3</v>
      </c>
      <c r="R648">
        <f>VLOOKUP(L648,'道具表|itemBase'!$A$5:$C$1112,3,FALSE)</f>
        <v>5</v>
      </c>
    </row>
    <row r="649" spans="7:18">
      <c r="G649">
        <f>VLOOKUP(L649,'道具表|itemBase'!$A$5:$G$1112,7,FALSE)</f>
        <v>3</v>
      </c>
      <c r="H649" t="str">
        <f>VLOOKUP(L649,'道具表|itemBase'!$A$5:$B$1112,2,FALSE)</f>
        <v>阴阳球碎片</v>
      </c>
      <c r="J649">
        <f t="shared" si="17"/>
        <v>645</v>
      </c>
      <c r="K649">
        <v>23</v>
      </c>
      <c r="L649">
        <f t="shared" si="16"/>
        <v>156</v>
      </c>
      <c r="M649">
        <v>1</v>
      </c>
      <c r="N649">
        <v>3</v>
      </c>
      <c r="R649">
        <f>VLOOKUP(L649,'道具表|itemBase'!$A$5:$C$1112,3,FALSE)</f>
        <v>5</v>
      </c>
    </row>
    <row r="650" spans="7:18">
      <c r="G650">
        <f>VLOOKUP(L650,'道具表|itemBase'!$A$5:$G$1112,7,FALSE)</f>
        <v>3</v>
      </c>
      <c r="H650" t="str">
        <f>VLOOKUP(L650,'道具表|itemBase'!$A$5:$B$1112,2,FALSE)</f>
        <v>阴阳球碎片</v>
      </c>
      <c r="J650">
        <f t="shared" si="17"/>
        <v>646</v>
      </c>
      <c r="K650">
        <v>23</v>
      </c>
      <c r="L650">
        <f t="shared" si="16"/>
        <v>156</v>
      </c>
      <c r="M650">
        <v>3</v>
      </c>
      <c r="N650">
        <v>5</v>
      </c>
      <c r="R650">
        <f>VLOOKUP(L650,'道具表|itemBase'!$A$5:$C$1112,3,FALSE)</f>
        <v>5</v>
      </c>
    </row>
    <row r="651" spans="7:18">
      <c r="G651">
        <f>VLOOKUP(L651,'道具表|itemBase'!$A$5:$G$1112,7,FALSE)</f>
        <v>3</v>
      </c>
      <c r="H651" t="str">
        <f>VLOOKUP(L651,'道具表|itemBase'!$A$5:$B$1112,2,FALSE)</f>
        <v>阴阳球碎片</v>
      </c>
      <c r="J651">
        <f t="shared" si="17"/>
        <v>647</v>
      </c>
      <c r="K651">
        <v>23</v>
      </c>
      <c r="L651">
        <f t="shared" si="16"/>
        <v>156</v>
      </c>
      <c r="M651">
        <v>5</v>
      </c>
      <c r="N651">
        <v>4</v>
      </c>
      <c r="R651">
        <f>VLOOKUP(L651,'道具表|itemBase'!$A$5:$C$1112,3,FALSE)</f>
        <v>5</v>
      </c>
    </row>
    <row r="652" spans="7:18">
      <c r="G652">
        <f>VLOOKUP(L652,'道具表|itemBase'!$A$5:$G$1112,7,FALSE)</f>
        <v>3</v>
      </c>
      <c r="H652" t="str">
        <f>VLOOKUP(L652,'道具表|itemBase'!$A$5:$B$1112,2,FALSE)</f>
        <v>阴阳球碎片</v>
      </c>
      <c r="J652">
        <f t="shared" si="17"/>
        <v>648</v>
      </c>
      <c r="K652">
        <v>23</v>
      </c>
      <c r="L652">
        <f t="shared" si="16"/>
        <v>156</v>
      </c>
      <c r="M652">
        <v>8</v>
      </c>
      <c r="N652">
        <v>3</v>
      </c>
      <c r="R652">
        <f>VLOOKUP(L652,'道具表|itemBase'!$A$5:$C$1112,3,FALSE)</f>
        <v>5</v>
      </c>
    </row>
    <row r="653" spans="7:18">
      <c r="G653">
        <f>VLOOKUP(L653,'道具表|itemBase'!$A$5:$G$1112,7,FALSE)</f>
        <v>3</v>
      </c>
      <c r="H653" t="str">
        <f>VLOOKUP(L653,'道具表|itemBase'!$A$5:$B$1112,2,FALSE)</f>
        <v>聚魂石碎片</v>
      </c>
      <c r="J653">
        <f t="shared" si="17"/>
        <v>649</v>
      </c>
      <c r="K653">
        <v>23</v>
      </c>
      <c r="L653">
        <f t="shared" si="16"/>
        <v>157</v>
      </c>
      <c r="M653">
        <v>1</v>
      </c>
      <c r="N653">
        <v>3</v>
      </c>
      <c r="R653">
        <f>VLOOKUP(L653,'道具表|itemBase'!$A$5:$C$1112,3,FALSE)</f>
        <v>5</v>
      </c>
    </row>
    <row r="654" spans="7:18">
      <c r="G654">
        <f>VLOOKUP(L654,'道具表|itemBase'!$A$5:$G$1112,7,FALSE)</f>
        <v>3</v>
      </c>
      <c r="H654" t="str">
        <f>VLOOKUP(L654,'道具表|itemBase'!$A$5:$B$1112,2,FALSE)</f>
        <v>聚魂石碎片</v>
      </c>
      <c r="J654">
        <f t="shared" si="17"/>
        <v>650</v>
      </c>
      <c r="K654">
        <v>23</v>
      </c>
      <c r="L654">
        <f t="shared" si="16"/>
        <v>157</v>
      </c>
      <c r="M654">
        <v>3</v>
      </c>
      <c r="N654">
        <v>5</v>
      </c>
      <c r="R654">
        <f>VLOOKUP(L654,'道具表|itemBase'!$A$5:$C$1112,3,FALSE)</f>
        <v>5</v>
      </c>
    </row>
    <row r="655" spans="7:18">
      <c r="G655">
        <f>VLOOKUP(L655,'道具表|itemBase'!$A$5:$G$1112,7,FALSE)</f>
        <v>3</v>
      </c>
      <c r="H655" t="str">
        <f>VLOOKUP(L655,'道具表|itemBase'!$A$5:$B$1112,2,FALSE)</f>
        <v>聚魂石碎片</v>
      </c>
      <c r="J655">
        <f t="shared" si="17"/>
        <v>651</v>
      </c>
      <c r="K655">
        <v>23</v>
      </c>
      <c r="L655">
        <f t="shared" si="16"/>
        <v>157</v>
      </c>
      <c r="M655">
        <v>5</v>
      </c>
      <c r="N655">
        <v>4</v>
      </c>
      <c r="R655">
        <f>VLOOKUP(L655,'道具表|itemBase'!$A$5:$C$1112,3,FALSE)</f>
        <v>5</v>
      </c>
    </row>
    <row r="656" spans="7:18">
      <c r="G656">
        <f>VLOOKUP(L656,'道具表|itemBase'!$A$5:$G$1112,7,FALSE)</f>
        <v>3</v>
      </c>
      <c r="H656" t="str">
        <f>VLOOKUP(L656,'道具表|itemBase'!$A$5:$B$1112,2,FALSE)</f>
        <v>聚魂石碎片</v>
      </c>
      <c r="J656">
        <f t="shared" si="17"/>
        <v>652</v>
      </c>
      <c r="K656">
        <v>23</v>
      </c>
      <c r="L656">
        <f t="shared" si="16"/>
        <v>157</v>
      </c>
      <c r="M656">
        <v>8</v>
      </c>
      <c r="N656">
        <v>3</v>
      </c>
      <c r="R656">
        <f>VLOOKUP(L656,'道具表|itemBase'!$A$5:$C$1112,3,FALSE)</f>
        <v>5</v>
      </c>
    </row>
    <row r="657" spans="7:18">
      <c r="G657">
        <f>VLOOKUP(L657,'道具表|itemBase'!$A$5:$G$1112,7,FALSE)</f>
        <v>5</v>
      </c>
      <c r="H657" t="str">
        <f>VLOOKUP(L657,'道具表|itemBase'!$A$5:$B$1112,2,FALSE)</f>
        <v>冰雷碎片</v>
      </c>
      <c r="J657">
        <f t="shared" si="17"/>
        <v>653</v>
      </c>
      <c r="K657">
        <v>23</v>
      </c>
      <c r="L657">
        <f t="shared" si="16"/>
        <v>158</v>
      </c>
      <c r="M657">
        <v>1</v>
      </c>
      <c r="N657">
        <v>3</v>
      </c>
      <c r="R657">
        <f>VLOOKUP(L657,'道具表|itemBase'!$A$5:$C$1112,3,FALSE)</f>
        <v>5</v>
      </c>
    </row>
    <row r="658" spans="7:18">
      <c r="G658">
        <f>VLOOKUP(L658,'道具表|itemBase'!$A$5:$G$1112,7,FALSE)</f>
        <v>5</v>
      </c>
      <c r="H658" t="str">
        <f>VLOOKUP(L658,'道具表|itemBase'!$A$5:$B$1112,2,FALSE)</f>
        <v>冰雷碎片</v>
      </c>
      <c r="J658">
        <f t="shared" si="17"/>
        <v>654</v>
      </c>
      <c r="K658">
        <v>23</v>
      </c>
      <c r="L658">
        <f t="shared" si="16"/>
        <v>158</v>
      </c>
      <c r="M658">
        <v>3</v>
      </c>
      <c r="N658">
        <v>5</v>
      </c>
      <c r="R658">
        <f>VLOOKUP(L658,'道具表|itemBase'!$A$5:$C$1112,3,FALSE)</f>
        <v>5</v>
      </c>
    </row>
    <row r="659" spans="7:18">
      <c r="G659">
        <f>VLOOKUP(L659,'道具表|itemBase'!$A$5:$G$1112,7,FALSE)</f>
        <v>5</v>
      </c>
      <c r="H659" t="str">
        <f>VLOOKUP(L659,'道具表|itemBase'!$A$5:$B$1112,2,FALSE)</f>
        <v>冰雷碎片</v>
      </c>
      <c r="J659">
        <f t="shared" si="17"/>
        <v>655</v>
      </c>
      <c r="K659">
        <v>23</v>
      </c>
      <c r="L659">
        <f t="shared" si="16"/>
        <v>158</v>
      </c>
      <c r="M659">
        <v>5</v>
      </c>
      <c r="N659">
        <v>4</v>
      </c>
      <c r="R659">
        <f>VLOOKUP(L659,'道具表|itemBase'!$A$5:$C$1112,3,FALSE)</f>
        <v>5</v>
      </c>
    </row>
    <row r="660" spans="7:18">
      <c r="G660">
        <f>VLOOKUP(L660,'道具表|itemBase'!$A$5:$G$1112,7,FALSE)</f>
        <v>5</v>
      </c>
      <c r="H660" t="str">
        <f>VLOOKUP(L660,'道具表|itemBase'!$A$5:$B$1112,2,FALSE)</f>
        <v>冰雷碎片</v>
      </c>
      <c r="J660">
        <f t="shared" si="17"/>
        <v>656</v>
      </c>
      <c r="K660">
        <v>23</v>
      </c>
      <c r="L660">
        <f t="shared" si="16"/>
        <v>158</v>
      </c>
      <c r="M660">
        <v>8</v>
      </c>
      <c r="N660">
        <v>3</v>
      </c>
      <c r="R660">
        <f>VLOOKUP(L660,'道具表|itemBase'!$A$5:$C$1112,3,FALSE)</f>
        <v>5</v>
      </c>
    </row>
    <row r="661" spans="7:18">
      <c r="G661">
        <f>VLOOKUP(L661,'道具表|itemBase'!$A$5:$G$1112,7,FALSE)</f>
        <v>4</v>
      </c>
      <c r="H661" t="str">
        <f>VLOOKUP(L661,'道具表|itemBase'!$A$5:$B$1112,2,FALSE)</f>
        <v>魔手印碎片</v>
      </c>
      <c r="J661">
        <f t="shared" si="17"/>
        <v>657</v>
      </c>
      <c r="K661">
        <v>23</v>
      </c>
      <c r="L661">
        <f t="shared" si="16"/>
        <v>159</v>
      </c>
      <c r="M661">
        <v>1</v>
      </c>
      <c r="N661">
        <v>3</v>
      </c>
      <c r="R661">
        <f>VLOOKUP(L661,'道具表|itemBase'!$A$5:$C$1112,3,FALSE)</f>
        <v>5</v>
      </c>
    </row>
    <row r="662" spans="7:18">
      <c r="G662">
        <f>VLOOKUP(L662,'道具表|itemBase'!$A$5:$G$1112,7,FALSE)</f>
        <v>4</v>
      </c>
      <c r="H662" t="str">
        <f>VLOOKUP(L662,'道具表|itemBase'!$A$5:$B$1112,2,FALSE)</f>
        <v>魔手印碎片</v>
      </c>
      <c r="J662">
        <f t="shared" si="17"/>
        <v>658</v>
      </c>
      <c r="K662">
        <v>23</v>
      </c>
      <c r="L662">
        <f t="shared" si="16"/>
        <v>159</v>
      </c>
      <c r="M662">
        <v>2</v>
      </c>
      <c r="N662">
        <v>3</v>
      </c>
      <c r="R662">
        <f>VLOOKUP(L662,'道具表|itemBase'!$A$5:$C$1112,3,FALSE)</f>
        <v>5</v>
      </c>
    </row>
    <row r="663" spans="7:18">
      <c r="G663">
        <f>VLOOKUP(L663,'道具表|itemBase'!$A$5:$G$1112,7,FALSE)</f>
        <v>4</v>
      </c>
      <c r="H663" t="str">
        <f>VLOOKUP(L663,'道具表|itemBase'!$A$5:$B$1112,2,FALSE)</f>
        <v>魔手印碎片</v>
      </c>
      <c r="J663">
        <f t="shared" si="17"/>
        <v>659</v>
      </c>
      <c r="K663">
        <v>23</v>
      </c>
      <c r="L663">
        <f t="shared" si="16"/>
        <v>159</v>
      </c>
      <c r="M663">
        <v>3</v>
      </c>
      <c r="N663">
        <v>3</v>
      </c>
      <c r="R663">
        <f>VLOOKUP(L663,'道具表|itemBase'!$A$5:$C$1112,3,FALSE)</f>
        <v>5</v>
      </c>
    </row>
    <row r="664" spans="7:18">
      <c r="G664">
        <f>VLOOKUP(L664,'道具表|itemBase'!$A$5:$G$1112,7,FALSE)</f>
        <v>4</v>
      </c>
      <c r="H664" t="str">
        <f>VLOOKUP(L664,'道具表|itemBase'!$A$5:$B$1112,2,FALSE)</f>
        <v>魔手印碎片</v>
      </c>
      <c r="J664">
        <f t="shared" si="17"/>
        <v>660</v>
      </c>
      <c r="K664">
        <v>23</v>
      </c>
      <c r="L664">
        <f t="shared" si="16"/>
        <v>159</v>
      </c>
      <c r="M664">
        <v>4</v>
      </c>
      <c r="N664">
        <v>3</v>
      </c>
      <c r="R664">
        <f>VLOOKUP(L664,'道具表|itemBase'!$A$5:$C$1112,3,FALSE)</f>
        <v>5</v>
      </c>
    </row>
    <row r="665" spans="7:18">
      <c r="G665">
        <f>VLOOKUP(L665,'道具表|itemBase'!$A$5:$G$1112,7,FALSE)</f>
        <v>4</v>
      </c>
      <c r="H665" t="str">
        <f>VLOOKUP(L665,'道具表|itemBase'!$A$5:$B$1112,2,FALSE)</f>
        <v>纸鹤碎片</v>
      </c>
      <c r="J665">
        <f t="shared" si="17"/>
        <v>661</v>
      </c>
      <c r="K665">
        <v>23</v>
      </c>
      <c r="L665">
        <f t="shared" si="16"/>
        <v>160</v>
      </c>
      <c r="M665">
        <v>1</v>
      </c>
      <c r="N665">
        <v>3</v>
      </c>
      <c r="R665">
        <f>VLOOKUP(L665,'道具表|itemBase'!$A$5:$C$1112,3,FALSE)</f>
        <v>5</v>
      </c>
    </row>
    <row r="666" spans="7:18">
      <c r="G666">
        <f>VLOOKUP(L666,'道具表|itemBase'!$A$5:$G$1112,7,FALSE)</f>
        <v>4</v>
      </c>
      <c r="H666" t="str">
        <f>VLOOKUP(L666,'道具表|itemBase'!$A$5:$B$1112,2,FALSE)</f>
        <v>纸鹤碎片</v>
      </c>
      <c r="J666">
        <f t="shared" si="17"/>
        <v>662</v>
      </c>
      <c r="K666">
        <v>23</v>
      </c>
      <c r="L666">
        <f t="shared" si="16"/>
        <v>160</v>
      </c>
      <c r="M666">
        <v>2</v>
      </c>
      <c r="N666">
        <v>3</v>
      </c>
      <c r="R666">
        <f>VLOOKUP(L666,'道具表|itemBase'!$A$5:$C$1112,3,FALSE)</f>
        <v>5</v>
      </c>
    </row>
    <row r="667" spans="7:18">
      <c r="G667">
        <f>VLOOKUP(L667,'道具表|itemBase'!$A$5:$G$1112,7,FALSE)</f>
        <v>4</v>
      </c>
      <c r="H667" t="str">
        <f>VLOOKUP(L667,'道具表|itemBase'!$A$5:$B$1112,2,FALSE)</f>
        <v>纸鹤碎片</v>
      </c>
      <c r="J667">
        <f t="shared" si="17"/>
        <v>663</v>
      </c>
      <c r="K667">
        <v>23</v>
      </c>
      <c r="L667">
        <f t="shared" si="16"/>
        <v>160</v>
      </c>
      <c r="M667">
        <v>3</v>
      </c>
      <c r="N667">
        <v>3</v>
      </c>
      <c r="R667">
        <f>VLOOKUP(L667,'道具表|itemBase'!$A$5:$C$1112,3,FALSE)</f>
        <v>5</v>
      </c>
    </row>
    <row r="668" spans="7:18">
      <c r="G668">
        <f>VLOOKUP(L668,'道具表|itemBase'!$A$5:$G$1112,7,FALSE)</f>
        <v>4</v>
      </c>
      <c r="H668" t="str">
        <f>VLOOKUP(L668,'道具表|itemBase'!$A$5:$B$1112,2,FALSE)</f>
        <v>纸鹤碎片</v>
      </c>
      <c r="J668">
        <f t="shared" si="17"/>
        <v>664</v>
      </c>
      <c r="K668">
        <v>23</v>
      </c>
      <c r="L668">
        <f t="shared" si="16"/>
        <v>160</v>
      </c>
      <c r="M668">
        <v>4</v>
      </c>
      <c r="N668">
        <v>3</v>
      </c>
      <c r="R668">
        <f>VLOOKUP(L668,'道具表|itemBase'!$A$5:$C$1112,3,FALSE)</f>
        <v>5</v>
      </c>
    </row>
    <row r="669" spans="7:18">
      <c r="G669">
        <f>VLOOKUP(L669,'道具表|itemBase'!$A$5:$G$1112,7,FALSE)</f>
        <v>4</v>
      </c>
      <c r="H669" t="str">
        <f>VLOOKUP(L669,'道具表|itemBase'!$A$5:$B$1112,2,FALSE)</f>
        <v>乾坤镜碎片</v>
      </c>
      <c r="J669">
        <f t="shared" si="17"/>
        <v>665</v>
      </c>
      <c r="K669">
        <v>23</v>
      </c>
      <c r="L669">
        <f t="shared" si="16"/>
        <v>161</v>
      </c>
      <c r="M669">
        <v>1</v>
      </c>
      <c r="N669">
        <v>3</v>
      </c>
      <c r="R669">
        <f>VLOOKUP(L669,'道具表|itemBase'!$A$5:$C$1112,3,FALSE)</f>
        <v>5</v>
      </c>
    </row>
    <row r="670" spans="7:18">
      <c r="G670">
        <f>VLOOKUP(L670,'道具表|itemBase'!$A$5:$G$1112,7,FALSE)</f>
        <v>4</v>
      </c>
      <c r="H670" t="str">
        <f>VLOOKUP(L670,'道具表|itemBase'!$A$5:$B$1112,2,FALSE)</f>
        <v>乾坤镜碎片</v>
      </c>
      <c r="J670">
        <f t="shared" si="17"/>
        <v>666</v>
      </c>
      <c r="K670">
        <v>23</v>
      </c>
      <c r="L670">
        <f t="shared" si="16"/>
        <v>161</v>
      </c>
      <c r="M670">
        <v>2</v>
      </c>
      <c r="N670">
        <v>3</v>
      </c>
      <c r="R670">
        <f>VLOOKUP(L670,'道具表|itemBase'!$A$5:$C$1112,3,FALSE)</f>
        <v>5</v>
      </c>
    </row>
    <row r="671" spans="7:18">
      <c r="G671">
        <f>VLOOKUP(L671,'道具表|itemBase'!$A$5:$G$1112,7,FALSE)</f>
        <v>4</v>
      </c>
      <c r="H671" t="str">
        <f>VLOOKUP(L671,'道具表|itemBase'!$A$5:$B$1112,2,FALSE)</f>
        <v>乾坤镜碎片</v>
      </c>
      <c r="J671">
        <f t="shared" si="17"/>
        <v>667</v>
      </c>
      <c r="K671">
        <v>23</v>
      </c>
      <c r="L671">
        <f t="shared" si="16"/>
        <v>161</v>
      </c>
      <c r="M671">
        <v>3</v>
      </c>
      <c r="N671">
        <v>3</v>
      </c>
      <c r="R671">
        <f>VLOOKUP(L671,'道具表|itemBase'!$A$5:$C$1112,3,FALSE)</f>
        <v>5</v>
      </c>
    </row>
    <row r="672" spans="7:18">
      <c r="G672">
        <f>VLOOKUP(L672,'道具表|itemBase'!$A$5:$G$1112,7,FALSE)</f>
        <v>4</v>
      </c>
      <c r="H672" t="str">
        <f>VLOOKUP(L672,'道具表|itemBase'!$A$5:$B$1112,2,FALSE)</f>
        <v>乾坤镜碎片</v>
      </c>
      <c r="J672">
        <f t="shared" si="17"/>
        <v>668</v>
      </c>
      <c r="K672">
        <v>23</v>
      </c>
      <c r="L672">
        <f t="shared" si="16"/>
        <v>161</v>
      </c>
      <c r="M672">
        <v>4</v>
      </c>
      <c r="N672">
        <v>3</v>
      </c>
      <c r="R672">
        <f>VLOOKUP(L672,'道具表|itemBase'!$A$5:$C$1112,3,FALSE)</f>
        <v>5</v>
      </c>
    </row>
    <row r="673" spans="7:18">
      <c r="G673">
        <f>VLOOKUP(L673,'道具表|itemBase'!$A$5:$G$1112,7,FALSE)</f>
        <v>5</v>
      </c>
      <c r="H673" t="str">
        <f>VLOOKUP(L673,'道具表|itemBase'!$A$5:$B$1112,2,FALSE)</f>
        <v>吞天功碎片</v>
      </c>
      <c r="J673">
        <f t="shared" si="17"/>
        <v>669</v>
      </c>
      <c r="K673">
        <v>23</v>
      </c>
      <c r="L673">
        <f t="shared" si="16"/>
        <v>162</v>
      </c>
      <c r="M673">
        <v>1</v>
      </c>
      <c r="N673">
        <v>3</v>
      </c>
      <c r="R673">
        <f>VLOOKUP(L673,'道具表|itemBase'!$A$5:$C$1112,3,FALSE)</f>
        <v>5</v>
      </c>
    </row>
    <row r="674" spans="7:18">
      <c r="G674">
        <f>VLOOKUP(L674,'道具表|itemBase'!$A$5:$G$1112,7,FALSE)</f>
        <v>5</v>
      </c>
      <c r="H674" t="str">
        <f>VLOOKUP(L674,'道具表|itemBase'!$A$5:$B$1112,2,FALSE)</f>
        <v>吞天功碎片</v>
      </c>
      <c r="J674">
        <f t="shared" si="17"/>
        <v>670</v>
      </c>
      <c r="K674">
        <v>23</v>
      </c>
      <c r="L674">
        <f t="shared" si="16"/>
        <v>162</v>
      </c>
      <c r="M674">
        <v>2</v>
      </c>
      <c r="N674">
        <v>0</v>
      </c>
      <c r="R674">
        <f>VLOOKUP(L674,'道具表|itemBase'!$A$5:$C$1112,3,FALSE)</f>
        <v>5</v>
      </c>
    </row>
    <row r="675" spans="7:18">
      <c r="G675">
        <f>VLOOKUP(L675,'道具表|itemBase'!$A$5:$G$1112,7,FALSE)</f>
        <v>5</v>
      </c>
      <c r="H675" t="str">
        <f>VLOOKUP(L675,'道具表|itemBase'!$A$5:$B$1112,2,FALSE)</f>
        <v>吞天功碎片</v>
      </c>
      <c r="J675">
        <f t="shared" si="17"/>
        <v>671</v>
      </c>
      <c r="K675">
        <v>23</v>
      </c>
      <c r="L675">
        <f t="shared" si="16"/>
        <v>162</v>
      </c>
      <c r="M675">
        <v>3</v>
      </c>
      <c r="N675">
        <v>0</v>
      </c>
      <c r="R675">
        <f>VLOOKUP(L675,'道具表|itemBase'!$A$5:$C$1112,3,FALSE)</f>
        <v>5</v>
      </c>
    </row>
    <row r="676" spans="7:18">
      <c r="G676">
        <f>VLOOKUP(L676,'道具表|itemBase'!$A$5:$G$1112,7,FALSE)</f>
        <v>5</v>
      </c>
      <c r="H676" t="str">
        <f>VLOOKUP(L676,'道具表|itemBase'!$A$5:$B$1112,2,FALSE)</f>
        <v>吞天功碎片</v>
      </c>
      <c r="J676">
        <f t="shared" si="17"/>
        <v>672</v>
      </c>
      <c r="K676">
        <v>23</v>
      </c>
      <c r="L676">
        <f t="shared" si="16"/>
        <v>162</v>
      </c>
      <c r="M676">
        <v>4</v>
      </c>
      <c r="N676">
        <v>0</v>
      </c>
      <c r="R676">
        <f>VLOOKUP(L676,'道具表|itemBase'!$A$5:$C$1112,3,FALSE)</f>
        <v>5</v>
      </c>
    </row>
    <row r="677" spans="7:18">
      <c r="G677">
        <f>VLOOKUP(L677,'道具表|itemBase'!$A$5:$G$1112,7,FALSE)</f>
        <v>5</v>
      </c>
      <c r="H677" t="str">
        <f>VLOOKUP(L677,'道具表|itemBase'!$A$5:$B$1112,2,FALSE)</f>
        <v>混沌青莲碎片</v>
      </c>
      <c r="J677">
        <f t="shared" si="17"/>
        <v>673</v>
      </c>
      <c r="K677">
        <v>23</v>
      </c>
      <c r="L677">
        <f t="shared" si="16"/>
        <v>163</v>
      </c>
      <c r="M677">
        <v>1</v>
      </c>
      <c r="N677">
        <v>3</v>
      </c>
      <c r="R677">
        <f>VLOOKUP(L677,'道具表|itemBase'!$A$5:$C$1112,3,FALSE)</f>
        <v>5</v>
      </c>
    </row>
    <row r="678" spans="7:18">
      <c r="G678">
        <f>VLOOKUP(L678,'道具表|itemBase'!$A$5:$G$1112,7,FALSE)</f>
        <v>5</v>
      </c>
      <c r="H678" t="str">
        <f>VLOOKUP(L678,'道具表|itemBase'!$A$5:$B$1112,2,FALSE)</f>
        <v>混沌青莲碎片</v>
      </c>
      <c r="J678">
        <f t="shared" si="17"/>
        <v>674</v>
      </c>
      <c r="K678">
        <v>23</v>
      </c>
      <c r="L678">
        <f t="shared" si="16"/>
        <v>163</v>
      </c>
      <c r="M678">
        <v>2</v>
      </c>
      <c r="N678">
        <v>0</v>
      </c>
      <c r="R678">
        <f>VLOOKUP(L678,'道具表|itemBase'!$A$5:$C$1112,3,FALSE)</f>
        <v>5</v>
      </c>
    </row>
    <row r="679" spans="7:18">
      <c r="G679">
        <f>VLOOKUP(L679,'道具表|itemBase'!$A$5:$G$1112,7,FALSE)</f>
        <v>5</v>
      </c>
      <c r="H679" t="str">
        <f>VLOOKUP(L679,'道具表|itemBase'!$A$5:$B$1112,2,FALSE)</f>
        <v>混沌青莲碎片</v>
      </c>
      <c r="J679">
        <f t="shared" si="17"/>
        <v>675</v>
      </c>
      <c r="K679">
        <v>23</v>
      </c>
      <c r="L679">
        <f t="shared" si="16"/>
        <v>163</v>
      </c>
      <c r="M679">
        <v>3</v>
      </c>
      <c r="N679">
        <v>0</v>
      </c>
      <c r="R679">
        <f>VLOOKUP(L679,'道具表|itemBase'!$A$5:$C$1112,3,FALSE)</f>
        <v>5</v>
      </c>
    </row>
    <row r="680" spans="7:18">
      <c r="G680">
        <f>VLOOKUP(L680,'道具表|itemBase'!$A$5:$G$1112,7,FALSE)</f>
        <v>5</v>
      </c>
      <c r="H680" t="str">
        <f>VLOOKUP(L680,'道具表|itemBase'!$A$5:$B$1112,2,FALSE)</f>
        <v>混沌青莲碎片</v>
      </c>
      <c r="J680">
        <f t="shared" si="17"/>
        <v>676</v>
      </c>
      <c r="K680">
        <v>23</v>
      </c>
      <c r="L680">
        <f t="shared" si="16"/>
        <v>163</v>
      </c>
      <c r="M680">
        <v>4</v>
      </c>
      <c r="N680">
        <v>0</v>
      </c>
      <c r="R680">
        <f>VLOOKUP(L680,'道具表|itemBase'!$A$5:$C$1112,3,FALSE)</f>
        <v>5</v>
      </c>
    </row>
    <row r="681" spans="8:18">
      <c r="H681" t="str">
        <f>VLOOKUP(L681,'道具表|itemBase'!$A$5:$B$1112,2,FALSE)</f>
        <v>免广卷</v>
      </c>
      <c r="J681">
        <f t="shared" si="17"/>
        <v>677</v>
      </c>
      <c r="K681">
        <v>24</v>
      </c>
      <c r="L681">
        <v>3</v>
      </c>
      <c r="M681">
        <v>2</v>
      </c>
      <c r="N681">
        <v>50</v>
      </c>
      <c r="R681">
        <f>VLOOKUP(L681,'道具表|itemBase'!$A$5:$C$1112,3,FALSE)</f>
        <v>0</v>
      </c>
    </row>
    <row r="682" spans="8:18">
      <c r="H682" t="str">
        <f>VLOOKUP(L682,'道具表|itemBase'!$A$5:$B$1112,2,FALSE)</f>
        <v>免广卷</v>
      </c>
      <c r="J682">
        <f t="shared" si="17"/>
        <v>678</v>
      </c>
      <c r="K682">
        <v>24</v>
      </c>
      <c r="L682">
        <v>3</v>
      </c>
      <c r="M682">
        <v>4</v>
      </c>
      <c r="N682">
        <v>20</v>
      </c>
      <c r="R682">
        <f>VLOOKUP(L682,'道具表|itemBase'!$A$5:$C$1112,3,FALSE)</f>
        <v>0</v>
      </c>
    </row>
    <row r="683" spans="8:18">
      <c r="H683" t="str">
        <f>VLOOKUP(L683,'道具表|itemBase'!$A$5:$B$1112,2,FALSE)</f>
        <v>免广卷</v>
      </c>
      <c r="J683">
        <f t="shared" si="17"/>
        <v>679</v>
      </c>
      <c r="K683">
        <v>24</v>
      </c>
      <c r="L683">
        <v>3</v>
      </c>
      <c r="M683">
        <v>6</v>
      </c>
      <c r="N683">
        <v>20</v>
      </c>
      <c r="R683">
        <f>VLOOKUP(L683,'道具表|itemBase'!$A$5:$C$1112,3,FALSE)</f>
        <v>0</v>
      </c>
    </row>
    <row r="684" spans="8:18">
      <c r="H684" t="str">
        <f>VLOOKUP(L684,'道具表|itemBase'!$A$5:$B$1112,2,FALSE)</f>
        <v>免广卷</v>
      </c>
      <c r="J684">
        <f t="shared" si="17"/>
        <v>680</v>
      </c>
      <c r="K684">
        <v>24</v>
      </c>
      <c r="L684">
        <v>3</v>
      </c>
      <c r="M684">
        <v>10</v>
      </c>
      <c r="N684">
        <v>10</v>
      </c>
      <c r="R684">
        <f>VLOOKUP(L684,'道具表|itemBase'!$A$5:$C$1112,3,FALSE)</f>
        <v>0</v>
      </c>
    </row>
    <row r="685" spans="7:18">
      <c r="G685">
        <f>VLOOKUP(L685,'道具表|itemBase'!$A$5:$G$1112,7,FALSE)</f>
        <v>2</v>
      </c>
      <c r="H685" t="str">
        <f>VLOOKUP(L685,'道具表|itemBase'!$A$5:$B$1112,2,FALSE)</f>
        <v>道法箭碎片</v>
      </c>
      <c r="J685">
        <f t="shared" si="17"/>
        <v>681</v>
      </c>
      <c r="K685">
        <v>25</v>
      </c>
      <c r="L685">
        <v>147</v>
      </c>
      <c r="M685">
        <v>1</v>
      </c>
      <c r="N685">
        <f>'M1'!E38</f>
        <v>1000</v>
      </c>
      <c r="R685">
        <f>VLOOKUP(L685,'道具表|itemBase'!$A$5:$C$1112,3,FALSE)</f>
        <v>5</v>
      </c>
    </row>
    <row r="686" spans="7:18">
      <c r="G686">
        <f>VLOOKUP(L686,'道具表|itemBase'!$A$5:$G$1112,7,FALSE)</f>
        <v>2</v>
      </c>
      <c r="H686" t="str">
        <f>VLOOKUP(L686,'道具表|itemBase'!$A$5:$B$1112,2,FALSE)</f>
        <v>鬼剑术碎片</v>
      </c>
      <c r="J686">
        <f t="shared" si="17"/>
        <v>682</v>
      </c>
      <c r="K686">
        <v>25</v>
      </c>
      <c r="L686">
        <v>148</v>
      </c>
      <c r="M686">
        <v>1</v>
      </c>
      <c r="N686">
        <f>'M1'!E39</f>
        <v>1000</v>
      </c>
      <c r="R686">
        <f>VLOOKUP(L686,'道具表|itemBase'!$A$5:$C$1112,3,FALSE)</f>
        <v>5</v>
      </c>
    </row>
    <row r="687" spans="7:18">
      <c r="G687">
        <f>VLOOKUP(L687,'道具表|itemBase'!$A$5:$G$1112,7,FALSE)</f>
        <v>2</v>
      </c>
      <c r="H687" t="str">
        <f>VLOOKUP(L687,'道具表|itemBase'!$A$5:$B$1112,2,FALSE)</f>
        <v>降魔镖碎片</v>
      </c>
      <c r="J687">
        <f t="shared" si="17"/>
        <v>683</v>
      </c>
      <c r="K687">
        <v>25</v>
      </c>
      <c r="L687">
        <v>149</v>
      </c>
      <c r="M687">
        <v>1</v>
      </c>
      <c r="N687">
        <f>'M1'!E40</f>
        <v>1000</v>
      </c>
      <c r="R687">
        <f>VLOOKUP(L687,'道具表|itemBase'!$A$5:$C$1112,3,FALSE)</f>
        <v>5</v>
      </c>
    </row>
    <row r="688" spans="7:18">
      <c r="G688">
        <f>VLOOKUP(L688,'道具表|itemBase'!$A$5:$G$1112,7,FALSE)</f>
        <v>2</v>
      </c>
      <c r="H688" t="str">
        <f>VLOOKUP(L688,'道具表|itemBase'!$A$5:$B$1112,2,FALSE)</f>
        <v>摄魂符碎片</v>
      </c>
      <c r="J688">
        <f t="shared" si="17"/>
        <v>684</v>
      </c>
      <c r="K688">
        <v>25</v>
      </c>
      <c r="L688">
        <v>150</v>
      </c>
      <c r="M688">
        <v>1</v>
      </c>
      <c r="N688">
        <f>'M1'!E41</f>
        <v>1000</v>
      </c>
      <c r="R688">
        <f>VLOOKUP(L688,'道具表|itemBase'!$A$5:$C$1112,3,FALSE)</f>
        <v>5</v>
      </c>
    </row>
    <row r="689" spans="7:18">
      <c r="G689">
        <f>VLOOKUP(L689,'道具表|itemBase'!$A$5:$G$1112,7,FALSE)</f>
        <v>3</v>
      </c>
      <c r="H689" t="str">
        <f>VLOOKUP(L689,'道具表|itemBase'!$A$5:$B$1112,2,FALSE)</f>
        <v>打妖棍碎片</v>
      </c>
      <c r="J689">
        <f t="shared" si="17"/>
        <v>685</v>
      </c>
      <c r="K689">
        <v>25</v>
      </c>
      <c r="L689">
        <v>151</v>
      </c>
      <c r="M689">
        <v>1</v>
      </c>
      <c r="N689">
        <f>'M1'!E42</f>
        <v>800</v>
      </c>
      <c r="R689">
        <f>VLOOKUP(L689,'道具表|itemBase'!$A$5:$C$1112,3,FALSE)</f>
        <v>5</v>
      </c>
    </row>
    <row r="690" spans="7:18">
      <c r="G690">
        <f>VLOOKUP(L690,'道具表|itemBase'!$A$5:$G$1112,7,FALSE)</f>
        <v>4</v>
      </c>
      <c r="H690" t="str">
        <f>VLOOKUP(L690,'道具表|itemBase'!$A$5:$B$1112,2,FALSE)</f>
        <v>旋风轮碎片</v>
      </c>
      <c r="J690">
        <f t="shared" si="17"/>
        <v>686</v>
      </c>
      <c r="K690">
        <v>25</v>
      </c>
      <c r="L690">
        <v>152</v>
      </c>
      <c r="M690">
        <v>1</v>
      </c>
      <c r="N690">
        <f>'M1'!E43</f>
        <v>600</v>
      </c>
      <c r="R690">
        <f>VLOOKUP(L690,'道具表|itemBase'!$A$5:$C$1112,3,FALSE)</f>
        <v>5</v>
      </c>
    </row>
    <row r="691" spans="7:18">
      <c r="G691">
        <f>VLOOKUP(L691,'道具表|itemBase'!$A$5:$G$1112,7,FALSE)</f>
        <v>4</v>
      </c>
      <c r="H691" t="str">
        <f>VLOOKUP(L691,'道具表|itemBase'!$A$5:$B$1112,2,FALSE)</f>
        <v>灭魂火碎片</v>
      </c>
      <c r="J691">
        <f t="shared" si="17"/>
        <v>687</v>
      </c>
      <c r="K691">
        <v>25</v>
      </c>
      <c r="L691">
        <v>153</v>
      </c>
      <c r="M691">
        <v>1</v>
      </c>
      <c r="N691">
        <f>'M1'!E44</f>
        <v>600</v>
      </c>
      <c r="R691">
        <f>VLOOKUP(L691,'道具表|itemBase'!$A$5:$C$1112,3,FALSE)</f>
        <v>5</v>
      </c>
    </row>
    <row r="692" spans="7:18">
      <c r="G692">
        <f>VLOOKUP(L692,'道具表|itemBase'!$A$5:$G$1112,7,FALSE)</f>
        <v>5</v>
      </c>
      <c r="H692" t="str">
        <f>VLOOKUP(L692,'道具表|itemBase'!$A$5:$B$1112,2,FALSE)</f>
        <v>囚天指碎片</v>
      </c>
      <c r="J692">
        <f t="shared" si="17"/>
        <v>688</v>
      </c>
      <c r="K692">
        <v>25</v>
      </c>
      <c r="L692">
        <v>154</v>
      </c>
      <c r="M692">
        <v>1</v>
      </c>
      <c r="N692">
        <f>'M1'!E45</f>
        <v>400</v>
      </c>
      <c r="R692">
        <f>VLOOKUP(L692,'道具表|itemBase'!$A$5:$C$1112,3,FALSE)</f>
        <v>5</v>
      </c>
    </row>
    <row r="693" spans="7:18">
      <c r="G693">
        <f>VLOOKUP(L693,'道具表|itemBase'!$A$5:$G$1112,7,FALSE)</f>
        <v>3</v>
      </c>
      <c r="H693" t="str">
        <f>VLOOKUP(L693,'道具表|itemBase'!$A$5:$B$1112,2,FALSE)</f>
        <v>雷鸣器碎片</v>
      </c>
      <c r="J693">
        <f t="shared" si="17"/>
        <v>689</v>
      </c>
      <c r="K693">
        <v>25</v>
      </c>
      <c r="L693">
        <v>155</v>
      </c>
      <c r="M693">
        <v>1</v>
      </c>
      <c r="N693">
        <f>'M1'!E46</f>
        <v>800</v>
      </c>
      <c r="R693">
        <f>VLOOKUP(L693,'道具表|itemBase'!$A$5:$C$1112,3,FALSE)</f>
        <v>5</v>
      </c>
    </row>
    <row r="694" spans="7:18">
      <c r="G694">
        <f>VLOOKUP(L694,'道具表|itemBase'!$A$5:$G$1112,7,FALSE)</f>
        <v>3</v>
      </c>
      <c r="H694" t="str">
        <f>VLOOKUP(L694,'道具表|itemBase'!$A$5:$B$1112,2,FALSE)</f>
        <v>阴阳球碎片</v>
      </c>
      <c r="J694">
        <f t="shared" si="17"/>
        <v>690</v>
      </c>
      <c r="K694">
        <v>25</v>
      </c>
      <c r="L694">
        <v>156</v>
      </c>
      <c r="M694">
        <v>1</v>
      </c>
      <c r="N694">
        <f>'M1'!E47</f>
        <v>800</v>
      </c>
      <c r="R694">
        <f>VLOOKUP(L694,'道具表|itemBase'!$A$5:$C$1112,3,FALSE)</f>
        <v>5</v>
      </c>
    </row>
    <row r="695" spans="7:18">
      <c r="G695">
        <f>VLOOKUP(L695,'道具表|itemBase'!$A$5:$G$1112,7,FALSE)</f>
        <v>3</v>
      </c>
      <c r="H695" t="str">
        <f>VLOOKUP(L695,'道具表|itemBase'!$A$5:$B$1112,2,FALSE)</f>
        <v>聚魂石碎片</v>
      </c>
      <c r="J695">
        <f t="shared" si="17"/>
        <v>691</v>
      </c>
      <c r="K695">
        <v>25</v>
      </c>
      <c r="L695">
        <v>157</v>
      </c>
      <c r="M695">
        <v>1</v>
      </c>
      <c r="N695">
        <f>'M1'!E48</f>
        <v>800</v>
      </c>
      <c r="R695">
        <f>VLOOKUP(L695,'道具表|itemBase'!$A$5:$C$1112,3,FALSE)</f>
        <v>5</v>
      </c>
    </row>
    <row r="696" spans="7:18">
      <c r="G696">
        <f>VLOOKUP(L696,'道具表|itemBase'!$A$5:$G$1112,7,FALSE)</f>
        <v>5</v>
      </c>
      <c r="H696" t="str">
        <f>VLOOKUP(L696,'道具表|itemBase'!$A$5:$B$1112,2,FALSE)</f>
        <v>冰雷碎片</v>
      </c>
      <c r="J696">
        <f t="shared" si="17"/>
        <v>692</v>
      </c>
      <c r="K696">
        <v>25</v>
      </c>
      <c r="L696">
        <v>158</v>
      </c>
      <c r="M696">
        <v>1</v>
      </c>
      <c r="N696">
        <f>'M1'!E49</f>
        <v>400</v>
      </c>
      <c r="R696">
        <f>VLOOKUP(L696,'道具表|itemBase'!$A$5:$C$1112,3,FALSE)</f>
        <v>5</v>
      </c>
    </row>
    <row r="697" spans="7:18">
      <c r="G697">
        <f>VLOOKUP(L697,'道具表|itemBase'!$A$5:$G$1112,7,FALSE)</f>
        <v>4</v>
      </c>
      <c r="H697" t="str">
        <f>VLOOKUP(L697,'道具表|itemBase'!$A$5:$B$1112,2,FALSE)</f>
        <v>魔手印碎片</v>
      </c>
      <c r="J697">
        <f t="shared" si="17"/>
        <v>693</v>
      </c>
      <c r="K697">
        <v>25</v>
      </c>
      <c r="L697">
        <v>159</v>
      </c>
      <c r="M697">
        <v>1</v>
      </c>
      <c r="N697">
        <f>'M1'!E50</f>
        <v>600</v>
      </c>
      <c r="R697">
        <f>VLOOKUP(L697,'道具表|itemBase'!$A$5:$C$1112,3,FALSE)</f>
        <v>5</v>
      </c>
    </row>
    <row r="698" spans="7:18">
      <c r="G698">
        <f>VLOOKUP(L698,'道具表|itemBase'!$A$5:$G$1112,7,FALSE)</f>
        <v>4</v>
      </c>
      <c r="H698" t="str">
        <f>VLOOKUP(L698,'道具表|itemBase'!$A$5:$B$1112,2,FALSE)</f>
        <v>纸鹤碎片</v>
      </c>
      <c r="J698">
        <f t="shared" si="17"/>
        <v>694</v>
      </c>
      <c r="K698">
        <v>25</v>
      </c>
      <c r="L698">
        <v>160</v>
      </c>
      <c r="M698">
        <v>1</v>
      </c>
      <c r="N698">
        <f>'M1'!E51</f>
        <v>600</v>
      </c>
      <c r="R698">
        <f>VLOOKUP(L698,'道具表|itemBase'!$A$5:$C$1112,3,FALSE)</f>
        <v>5</v>
      </c>
    </row>
    <row r="699" spans="7:18">
      <c r="G699">
        <f>VLOOKUP(L699,'道具表|itemBase'!$A$5:$G$1112,7,FALSE)</f>
        <v>4</v>
      </c>
      <c r="H699" t="str">
        <f>VLOOKUP(L699,'道具表|itemBase'!$A$5:$B$1112,2,FALSE)</f>
        <v>乾坤镜碎片</v>
      </c>
      <c r="J699">
        <f t="shared" si="17"/>
        <v>695</v>
      </c>
      <c r="K699">
        <v>25</v>
      </c>
      <c r="L699">
        <v>161</v>
      </c>
      <c r="M699">
        <v>1</v>
      </c>
      <c r="N699">
        <f>'M1'!E52</f>
        <v>600</v>
      </c>
      <c r="R699">
        <f>VLOOKUP(L699,'道具表|itemBase'!$A$5:$C$1112,3,FALSE)</f>
        <v>5</v>
      </c>
    </row>
    <row r="700" spans="7:18">
      <c r="G700">
        <f>VLOOKUP(L700,'道具表|itemBase'!$A$5:$G$1112,7,FALSE)</f>
        <v>5</v>
      </c>
      <c r="H700" t="str">
        <f>VLOOKUP(L700,'道具表|itemBase'!$A$5:$B$1112,2,FALSE)</f>
        <v>吞天功碎片</v>
      </c>
      <c r="J700">
        <f t="shared" si="17"/>
        <v>696</v>
      </c>
      <c r="K700">
        <v>25</v>
      </c>
      <c r="L700">
        <v>162</v>
      </c>
      <c r="M700">
        <v>1</v>
      </c>
      <c r="N700">
        <f>'M1'!E53</f>
        <v>400</v>
      </c>
      <c r="R700">
        <f>VLOOKUP(L700,'道具表|itemBase'!$A$5:$C$1112,3,FALSE)</f>
        <v>5</v>
      </c>
    </row>
    <row r="701" spans="7:18">
      <c r="G701">
        <f>VLOOKUP(L701,'道具表|itemBase'!$A$5:$G$1112,7,FALSE)</f>
        <v>5</v>
      </c>
      <c r="H701" t="str">
        <f>VLOOKUP(L701,'道具表|itemBase'!$A$5:$B$1112,2,FALSE)</f>
        <v>混沌青莲碎片</v>
      </c>
      <c r="J701">
        <f t="shared" si="17"/>
        <v>697</v>
      </c>
      <c r="K701">
        <v>25</v>
      </c>
      <c r="L701">
        <v>163</v>
      </c>
      <c r="M701">
        <v>1</v>
      </c>
      <c r="N701">
        <f>'M1'!E54</f>
        <v>400</v>
      </c>
      <c r="R701">
        <f>VLOOKUP(L701,'道具表|itemBase'!$A$5:$C$1112,3,FALSE)</f>
        <v>5</v>
      </c>
    </row>
    <row r="702" spans="8:18">
      <c r="H702" t="str">
        <f>VLOOKUP(L702,'道具表|itemBase'!$A$5:$B$1112,2,FALSE)</f>
        <v>强化宝箱(3重)</v>
      </c>
      <c r="J702">
        <f t="shared" si="17"/>
        <v>698</v>
      </c>
      <c r="K702">
        <v>26</v>
      </c>
      <c r="L702">
        <v>39</v>
      </c>
      <c r="M702">
        <v>1</v>
      </c>
      <c r="N702">
        <v>20</v>
      </c>
      <c r="Q702">
        <v>100</v>
      </c>
      <c r="R702">
        <f>VLOOKUP(L702,'道具表|itemBase'!$A$5:$C$1112,3,FALSE)</f>
        <v>1</v>
      </c>
    </row>
    <row r="703" spans="8:18">
      <c r="H703" t="str">
        <f>VLOOKUP(L703,'道具表|itemBase'!$A$5:$B$1112,2,FALSE)</f>
        <v>强化宝箱(2重)</v>
      </c>
      <c r="J703">
        <f t="shared" si="17"/>
        <v>699</v>
      </c>
      <c r="K703">
        <v>26</v>
      </c>
      <c r="L703">
        <v>40</v>
      </c>
      <c r="M703">
        <v>1</v>
      </c>
      <c r="N703">
        <v>0</v>
      </c>
      <c r="Q703">
        <v>0</v>
      </c>
      <c r="R703">
        <f>VLOOKUP(L703,'道具表|itemBase'!$A$5:$C$1112,3,FALSE)</f>
        <v>1</v>
      </c>
    </row>
    <row r="704" spans="8:18">
      <c r="H704" t="str">
        <f>VLOOKUP(L704,'道具表|itemBase'!$A$5:$B$1112,2,FALSE)</f>
        <v>强化宝箱(3重)</v>
      </c>
      <c r="J704">
        <f t="shared" si="17"/>
        <v>700</v>
      </c>
      <c r="K704">
        <v>26</v>
      </c>
      <c r="L704">
        <v>41</v>
      </c>
      <c r="M704">
        <v>1</v>
      </c>
      <c r="N704">
        <v>0</v>
      </c>
      <c r="Q704">
        <v>0</v>
      </c>
      <c r="R704">
        <f>VLOOKUP(L704,'道具表|itemBase'!$A$5:$C$1112,3,FALSE)</f>
        <v>1</v>
      </c>
    </row>
    <row r="705" spans="8:18">
      <c r="H705" t="str">
        <f>VLOOKUP(L705,'道具表|itemBase'!$A$5:$B$1112,2,FALSE)</f>
        <v>强化宝箱(4重)</v>
      </c>
      <c r="J705">
        <f t="shared" si="17"/>
        <v>701</v>
      </c>
      <c r="K705">
        <v>26</v>
      </c>
      <c r="L705">
        <v>42</v>
      </c>
      <c r="M705">
        <v>1</v>
      </c>
      <c r="N705">
        <v>0</v>
      </c>
      <c r="Q705">
        <v>0</v>
      </c>
      <c r="R705">
        <f>VLOOKUP(L705,'道具表|itemBase'!$A$5:$C$1112,3,FALSE)</f>
        <v>1</v>
      </c>
    </row>
    <row r="706" spans="8:18">
      <c r="H706" t="str">
        <f>VLOOKUP(L706,'道具表|itemBase'!$A$5:$B$1112,2,FALSE)</f>
        <v>傀儡人(3重)</v>
      </c>
      <c r="J706">
        <f t="shared" si="17"/>
        <v>702</v>
      </c>
      <c r="K706">
        <v>26</v>
      </c>
      <c r="L706">
        <v>43</v>
      </c>
      <c r="M706">
        <v>1</v>
      </c>
      <c r="N706">
        <v>15</v>
      </c>
      <c r="Q706">
        <v>100</v>
      </c>
      <c r="R706">
        <f>VLOOKUP(L706,'道具表|itemBase'!$A$5:$C$1112,3,FALSE)</f>
        <v>1</v>
      </c>
    </row>
    <row r="707" spans="8:18">
      <c r="H707" t="str">
        <f>VLOOKUP(L707,'道具表|itemBase'!$A$5:$B$1112,2,FALSE)</f>
        <v>傀儡人(2重)</v>
      </c>
      <c r="J707">
        <f t="shared" si="17"/>
        <v>703</v>
      </c>
      <c r="K707">
        <v>26</v>
      </c>
      <c r="L707">
        <v>44</v>
      </c>
      <c r="M707">
        <v>1</v>
      </c>
      <c r="N707">
        <v>0</v>
      </c>
      <c r="Q707">
        <v>0</v>
      </c>
      <c r="R707">
        <f>VLOOKUP(L707,'道具表|itemBase'!$A$5:$C$1112,3,FALSE)</f>
        <v>1</v>
      </c>
    </row>
    <row r="708" spans="8:18">
      <c r="H708" t="str">
        <f>VLOOKUP(L708,'道具表|itemBase'!$A$5:$B$1112,2,FALSE)</f>
        <v>傀儡人(3重)</v>
      </c>
      <c r="J708">
        <f t="shared" si="17"/>
        <v>704</v>
      </c>
      <c r="K708">
        <v>26</v>
      </c>
      <c r="L708">
        <v>45</v>
      </c>
      <c r="M708">
        <v>1</v>
      </c>
      <c r="N708">
        <v>0</v>
      </c>
      <c r="Q708">
        <v>0</v>
      </c>
      <c r="R708">
        <f>VLOOKUP(L708,'道具表|itemBase'!$A$5:$C$1112,3,FALSE)</f>
        <v>1</v>
      </c>
    </row>
    <row r="709" spans="8:18">
      <c r="H709" t="str">
        <f>VLOOKUP(L709,'道具表|itemBase'!$A$5:$B$1112,2,FALSE)</f>
        <v>傀儡人(4重)</v>
      </c>
      <c r="J709">
        <f t="shared" si="17"/>
        <v>705</v>
      </c>
      <c r="K709">
        <v>26</v>
      </c>
      <c r="L709">
        <v>46</v>
      </c>
      <c r="M709">
        <v>1</v>
      </c>
      <c r="N709">
        <v>0</v>
      </c>
      <c r="Q709">
        <v>0</v>
      </c>
      <c r="R709">
        <f>VLOOKUP(L709,'道具表|itemBase'!$A$5:$C$1112,3,FALSE)</f>
        <v>1</v>
      </c>
    </row>
    <row r="710" spans="8:18">
      <c r="H710" t="str">
        <f>VLOOKUP(L710,'道具表|itemBase'!$A$5:$B$1112,2,FALSE)</f>
        <v>定身咒(4重)</v>
      </c>
      <c r="J710">
        <f t="shared" ref="J710:J757" si="18">J709+1</f>
        <v>706</v>
      </c>
      <c r="K710">
        <v>26</v>
      </c>
      <c r="L710">
        <v>47</v>
      </c>
      <c r="M710">
        <v>1</v>
      </c>
      <c r="N710">
        <v>15</v>
      </c>
      <c r="Q710">
        <v>100</v>
      </c>
      <c r="R710">
        <f>VLOOKUP(L710,'道具表|itemBase'!$A$5:$C$1112,3,FALSE)</f>
        <v>1</v>
      </c>
    </row>
    <row r="711" spans="8:18">
      <c r="H711" t="str">
        <f>VLOOKUP(L711,'道具表|itemBase'!$A$5:$B$1112,2,FALSE)</f>
        <v>定身咒(2重)</v>
      </c>
      <c r="J711">
        <f t="shared" si="18"/>
        <v>707</v>
      </c>
      <c r="K711">
        <v>26</v>
      </c>
      <c r="L711">
        <v>48</v>
      </c>
      <c r="M711">
        <v>1</v>
      </c>
      <c r="N711">
        <v>0</v>
      </c>
      <c r="Q711">
        <v>0</v>
      </c>
      <c r="R711">
        <f>VLOOKUP(L711,'道具表|itemBase'!$A$5:$C$1112,3,FALSE)</f>
        <v>1</v>
      </c>
    </row>
    <row r="712" spans="8:18">
      <c r="H712" t="str">
        <f>VLOOKUP(L712,'道具表|itemBase'!$A$5:$B$1112,2,FALSE)</f>
        <v>定身咒(3重)</v>
      </c>
      <c r="J712">
        <f t="shared" si="18"/>
        <v>708</v>
      </c>
      <c r="K712">
        <v>26</v>
      </c>
      <c r="L712">
        <v>49</v>
      </c>
      <c r="M712">
        <v>1</v>
      </c>
      <c r="N712">
        <v>0</v>
      </c>
      <c r="Q712">
        <v>0</v>
      </c>
      <c r="R712">
        <f>VLOOKUP(L712,'道具表|itemBase'!$A$5:$C$1112,3,FALSE)</f>
        <v>1</v>
      </c>
    </row>
    <row r="713" spans="8:18">
      <c r="H713" t="str">
        <f>VLOOKUP(L713,'道具表|itemBase'!$A$5:$B$1112,2,FALSE)</f>
        <v>定身咒(4重)</v>
      </c>
      <c r="J713">
        <f t="shared" si="18"/>
        <v>709</v>
      </c>
      <c r="K713">
        <v>26</v>
      </c>
      <c r="L713">
        <v>50</v>
      </c>
      <c r="M713">
        <v>1</v>
      </c>
      <c r="N713">
        <v>0</v>
      </c>
      <c r="Q713">
        <v>0</v>
      </c>
      <c r="R713">
        <f>VLOOKUP(L713,'道具表|itemBase'!$A$5:$C$1112,3,FALSE)</f>
        <v>1</v>
      </c>
    </row>
    <row r="714" spans="8:18">
      <c r="H714" t="str">
        <f>VLOOKUP(L714,'道具表|itemBase'!$A$5:$B$1112,2,FALSE)</f>
        <v>击退(4重)</v>
      </c>
      <c r="J714">
        <f t="shared" si="18"/>
        <v>710</v>
      </c>
      <c r="K714">
        <v>26</v>
      </c>
      <c r="L714">
        <v>51</v>
      </c>
      <c r="M714">
        <v>1</v>
      </c>
      <c r="N714">
        <v>15</v>
      </c>
      <c r="Q714">
        <v>100</v>
      </c>
      <c r="R714">
        <f>VLOOKUP(L714,'道具表|itemBase'!$A$5:$C$1112,3,FALSE)</f>
        <v>1</v>
      </c>
    </row>
    <row r="715" spans="8:18">
      <c r="H715" t="str">
        <f>VLOOKUP(L715,'道具表|itemBase'!$A$5:$B$1112,2,FALSE)</f>
        <v>击退(2重)</v>
      </c>
      <c r="J715">
        <f t="shared" si="18"/>
        <v>711</v>
      </c>
      <c r="K715">
        <v>26</v>
      </c>
      <c r="L715">
        <v>52</v>
      </c>
      <c r="M715">
        <v>1</v>
      </c>
      <c r="N715">
        <v>0</v>
      </c>
      <c r="Q715">
        <v>0</v>
      </c>
      <c r="R715">
        <f>VLOOKUP(L715,'道具表|itemBase'!$A$5:$C$1112,3,FALSE)</f>
        <v>1</v>
      </c>
    </row>
    <row r="716" spans="8:18">
      <c r="H716" t="str">
        <f>VLOOKUP(L716,'道具表|itemBase'!$A$5:$B$1112,2,FALSE)</f>
        <v>击退(3重)</v>
      </c>
      <c r="J716">
        <f t="shared" si="18"/>
        <v>712</v>
      </c>
      <c r="K716">
        <v>26</v>
      </c>
      <c r="L716">
        <v>53</v>
      </c>
      <c r="M716">
        <v>1</v>
      </c>
      <c r="N716">
        <v>0</v>
      </c>
      <c r="Q716">
        <v>0</v>
      </c>
      <c r="R716">
        <f>VLOOKUP(L716,'道具表|itemBase'!$A$5:$C$1112,3,FALSE)</f>
        <v>1</v>
      </c>
    </row>
    <row r="717" spans="8:18">
      <c r="H717" t="str">
        <f>VLOOKUP(L717,'道具表|itemBase'!$A$5:$B$1112,2,FALSE)</f>
        <v>击退(4重)</v>
      </c>
      <c r="J717">
        <f t="shared" si="18"/>
        <v>713</v>
      </c>
      <c r="K717">
        <v>26</v>
      </c>
      <c r="L717">
        <v>54</v>
      </c>
      <c r="M717">
        <v>1</v>
      </c>
      <c r="N717">
        <v>0</v>
      </c>
      <c r="Q717">
        <v>0</v>
      </c>
      <c r="R717">
        <f>VLOOKUP(L717,'道具表|itemBase'!$A$5:$C$1112,3,FALSE)</f>
        <v>1</v>
      </c>
    </row>
    <row r="718" spans="8:18">
      <c r="H718" t="str">
        <f>VLOOKUP(L718,'道具表|itemBase'!$A$5:$B$1112,2,FALSE)</f>
        <v>生命(1重)</v>
      </c>
      <c r="J718">
        <f t="shared" si="18"/>
        <v>714</v>
      </c>
      <c r="K718">
        <v>26</v>
      </c>
      <c r="L718">
        <v>55</v>
      </c>
      <c r="M718">
        <v>1</v>
      </c>
      <c r="N718">
        <v>0</v>
      </c>
      <c r="Q718">
        <v>0</v>
      </c>
      <c r="R718">
        <f>VLOOKUP(L718,'道具表|itemBase'!$A$5:$C$1112,3,FALSE)</f>
        <v>1</v>
      </c>
    </row>
    <row r="719" spans="8:18">
      <c r="H719" t="str">
        <f>VLOOKUP(L719,'道具表|itemBase'!$A$5:$B$1112,2,FALSE)</f>
        <v>生命(2重)</v>
      </c>
      <c r="J719">
        <f t="shared" si="18"/>
        <v>715</v>
      </c>
      <c r="K719">
        <v>26</v>
      </c>
      <c r="L719">
        <v>56</v>
      </c>
      <c r="M719">
        <v>1</v>
      </c>
      <c r="N719">
        <v>0</v>
      </c>
      <c r="Q719">
        <v>100</v>
      </c>
      <c r="R719">
        <f>VLOOKUP(L719,'道具表|itemBase'!$A$5:$C$1112,3,FALSE)</f>
        <v>1</v>
      </c>
    </row>
    <row r="720" spans="8:18">
      <c r="H720" t="str">
        <f>VLOOKUP(L720,'道具表|itemBase'!$A$5:$B$1112,2,FALSE)</f>
        <v>生命(3重)</v>
      </c>
      <c r="J720">
        <f t="shared" si="18"/>
        <v>716</v>
      </c>
      <c r="K720">
        <v>26</v>
      </c>
      <c r="L720">
        <v>57</v>
      </c>
      <c r="M720">
        <v>1</v>
      </c>
      <c r="N720">
        <v>0</v>
      </c>
      <c r="Q720">
        <v>100</v>
      </c>
      <c r="R720">
        <f>VLOOKUP(L720,'道具表|itemBase'!$A$5:$C$1112,3,FALSE)</f>
        <v>1</v>
      </c>
    </row>
    <row r="721" spans="8:18">
      <c r="H721" t="str">
        <f>VLOOKUP(L721,'道具表|itemBase'!$A$5:$B$1112,2,FALSE)</f>
        <v>生命(4重)</v>
      </c>
      <c r="J721">
        <f t="shared" si="18"/>
        <v>717</v>
      </c>
      <c r="K721">
        <v>26</v>
      </c>
      <c r="L721">
        <v>58</v>
      </c>
      <c r="M721">
        <v>1</v>
      </c>
      <c r="N721">
        <v>0</v>
      </c>
      <c r="Q721">
        <v>100</v>
      </c>
      <c r="R721">
        <f>VLOOKUP(L721,'道具表|itemBase'!$A$5:$C$1112,3,FALSE)</f>
        <v>1</v>
      </c>
    </row>
    <row r="722" spans="8:18">
      <c r="H722" t="str">
        <f>VLOOKUP(L722,'道具表|itemBase'!$A$5:$B$1112,2,FALSE)</f>
        <v>护盾(1重)</v>
      </c>
      <c r="J722">
        <f t="shared" si="18"/>
        <v>718</v>
      </c>
      <c r="K722">
        <v>26</v>
      </c>
      <c r="L722">
        <v>59</v>
      </c>
      <c r="M722">
        <v>1</v>
      </c>
      <c r="N722">
        <v>0</v>
      </c>
      <c r="Q722">
        <v>0</v>
      </c>
      <c r="R722">
        <f>VLOOKUP(L722,'道具表|itemBase'!$A$5:$C$1112,3,FALSE)</f>
        <v>1</v>
      </c>
    </row>
    <row r="723" spans="8:18">
      <c r="H723" t="str">
        <f>VLOOKUP(L723,'道具表|itemBase'!$A$5:$B$1112,2,FALSE)</f>
        <v>护盾(2重)</v>
      </c>
      <c r="J723">
        <f t="shared" si="18"/>
        <v>719</v>
      </c>
      <c r="K723">
        <v>26</v>
      </c>
      <c r="L723">
        <v>60</v>
      </c>
      <c r="M723">
        <v>1</v>
      </c>
      <c r="N723">
        <v>0</v>
      </c>
      <c r="Q723">
        <v>75</v>
      </c>
      <c r="R723">
        <f>VLOOKUP(L723,'道具表|itemBase'!$A$5:$C$1112,3,FALSE)</f>
        <v>1</v>
      </c>
    </row>
    <row r="724" spans="8:18">
      <c r="H724" t="str">
        <f>VLOOKUP(L724,'道具表|itemBase'!$A$5:$B$1112,2,FALSE)</f>
        <v>护盾(3重)</v>
      </c>
      <c r="J724">
        <f t="shared" si="18"/>
        <v>720</v>
      </c>
      <c r="K724">
        <v>26</v>
      </c>
      <c r="L724">
        <v>61</v>
      </c>
      <c r="M724">
        <v>1</v>
      </c>
      <c r="N724">
        <v>0</v>
      </c>
      <c r="Q724">
        <v>100</v>
      </c>
      <c r="R724">
        <f>VLOOKUP(L724,'道具表|itemBase'!$A$5:$C$1112,3,FALSE)</f>
        <v>1</v>
      </c>
    </row>
    <row r="725" spans="8:18">
      <c r="H725" t="str">
        <f>VLOOKUP(L725,'道具表|itemBase'!$A$5:$B$1112,2,FALSE)</f>
        <v>护盾(4重)</v>
      </c>
      <c r="J725">
        <f t="shared" si="18"/>
        <v>721</v>
      </c>
      <c r="K725">
        <v>26</v>
      </c>
      <c r="L725">
        <v>62</v>
      </c>
      <c r="M725">
        <v>1</v>
      </c>
      <c r="N725">
        <v>0</v>
      </c>
      <c r="Q725">
        <v>100</v>
      </c>
      <c r="R725">
        <f>VLOOKUP(L725,'道具表|itemBase'!$A$5:$C$1112,3,FALSE)</f>
        <v>1</v>
      </c>
    </row>
    <row r="726" spans="8:18">
      <c r="H726" t="str">
        <f>VLOOKUP(L726,'道具表|itemBase'!$A$5:$B$1112,2,FALSE)</f>
        <v>铜钱(1重)</v>
      </c>
      <c r="J726">
        <f t="shared" si="18"/>
        <v>722</v>
      </c>
      <c r="K726">
        <v>26</v>
      </c>
      <c r="L726">
        <v>63</v>
      </c>
      <c r="M726">
        <v>1</v>
      </c>
      <c r="N726">
        <v>15</v>
      </c>
      <c r="Q726">
        <v>0</v>
      </c>
      <c r="R726">
        <f>VLOOKUP(L726,'道具表|itemBase'!$A$5:$C$1112,3,FALSE)</f>
        <v>1</v>
      </c>
    </row>
    <row r="727" spans="8:18">
      <c r="H727" t="str">
        <f>VLOOKUP(L727,'道具表|itemBase'!$A$5:$B$1112,2,FALSE)</f>
        <v>铜钱(2重)</v>
      </c>
      <c r="J727">
        <f t="shared" si="18"/>
        <v>723</v>
      </c>
      <c r="K727">
        <v>26</v>
      </c>
      <c r="L727">
        <v>64</v>
      </c>
      <c r="M727">
        <v>1</v>
      </c>
      <c r="N727">
        <v>8</v>
      </c>
      <c r="Q727">
        <v>100</v>
      </c>
      <c r="R727">
        <f>VLOOKUP(L727,'道具表|itemBase'!$A$5:$C$1112,3,FALSE)</f>
        <v>1</v>
      </c>
    </row>
    <row r="728" spans="8:18">
      <c r="H728" t="str">
        <f>VLOOKUP(L728,'道具表|itemBase'!$A$5:$B$1112,2,FALSE)</f>
        <v>铜钱(3重)</v>
      </c>
      <c r="J728">
        <f t="shared" si="18"/>
        <v>724</v>
      </c>
      <c r="K728">
        <v>26</v>
      </c>
      <c r="L728">
        <v>65</v>
      </c>
      <c r="M728">
        <v>1</v>
      </c>
      <c r="N728">
        <v>0</v>
      </c>
      <c r="Q728">
        <v>100</v>
      </c>
      <c r="R728">
        <f>VLOOKUP(L728,'道具表|itemBase'!$A$5:$C$1112,3,FALSE)</f>
        <v>1</v>
      </c>
    </row>
    <row r="729" spans="8:18">
      <c r="H729" t="str">
        <f>VLOOKUP(L729,'道具表|itemBase'!$A$5:$B$1112,2,FALSE)</f>
        <v>铜钱(4重)</v>
      </c>
      <c r="J729">
        <f t="shared" si="18"/>
        <v>725</v>
      </c>
      <c r="K729">
        <v>26</v>
      </c>
      <c r="L729">
        <v>66</v>
      </c>
      <c r="M729">
        <v>1</v>
      </c>
      <c r="N729">
        <v>0</v>
      </c>
      <c r="Q729">
        <v>100</v>
      </c>
      <c r="R729">
        <f>VLOOKUP(L729,'道具表|itemBase'!$A$5:$C$1112,3,FALSE)</f>
        <v>1</v>
      </c>
    </row>
    <row r="730" spans="8:18">
      <c r="H730" t="str">
        <f>VLOOKUP(L730,'道具表|itemBase'!$A$5:$B$1112,2,FALSE)</f>
        <v>反向(1重)</v>
      </c>
      <c r="J730">
        <f t="shared" si="18"/>
        <v>726</v>
      </c>
      <c r="K730">
        <v>26</v>
      </c>
      <c r="L730">
        <v>67</v>
      </c>
      <c r="M730">
        <v>1</v>
      </c>
      <c r="N730">
        <v>20</v>
      </c>
      <c r="Q730">
        <v>0</v>
      </c>
      <c r="R730">
        <f>VLOOKUP(L730,'道具表|itemBase'!$A$5:$C$1112,3,FALSE)</f>
        <v>1</v>
      </c>
    </row>
    <row r="731" spans="8:18">
      <c r="H731" t="str">
        <f>VLOOKUP(L731,'道具表|itemBase'!$A$5:$B$1112,2,FALSE)</f>
        <v>反向(2重)</v>
      </c>
      <c r="J731">
        <f t="shared" si="18"/>
        <v>727</v>
      </c>
      <c r="K731">
        <v>26</v>
      </c>
      <c r="L731">
        <v>68</v>
      </c>
      <c r="M731">
        <v>1</v>
      </c>
      <c r="N731">
        <v>0</v>
      </c>
      <c r="Q731">
        <v>0</v>
      </c>
      <c r="R731">
        <f>VLOOKUP(L731,'道具表|itemBase'!$A$5:$C$1112,3,FALSE)</f>
        <v>1</v>
      </c>
    </row>
    <row r="732" spans="8:18">
      <c r="H732" t="str">
        <f>VLOOKUP(L732,'道具表|itemBase'!$A$5:$B$1112,2,FALSE)</f>
        <v>反向(3重)</v>
      </c>
      <c r="J732">
        <f t="shared" si="18"/>
        <v>728</v>
      </c>
      <c r="K732">
        <v>26</v>
      </c>
      <c r="L732">
        <v>69</v>
      </c>
      <c r="M732">
        <v>1</v>
      </c>
      <c r="N732">
        <v>0</v>
      </c>
      <c r="Q732">
        <v>0</v>
      </c>
      <c r="R732">
        <f>VLOOKUP(L732,'道具表|itemBase'!$A$5:$C$1112,3,FALSE)</f>
        <v>1</v>
      </c>
    </row>
    <row r="733" spans="8:18">
      <c r="H733" t="str">
        <f>VLOOKUP(L733,'道具表|itemBase'!$A$5:$B$1112,2,FALSE)</f>
        <v>反向(4重)</v>
      </c>
      <c r="J733">
        <f t="shared" si="18"/>
        <v>729</v>
      </c>
      <c r="K733">
        <v>26</v>
      </c>
      <c r="L733">
        <v>70</v>
      </c>
      <c r="M733">
        <v>1</v>
      </c>
      <c r="N733">
        <v>0</v>
      </c>
      <c r="Q733">
        <v>0</v>
      </c>
      <c r="R733">
        <f>VLOOKUP(L733,'道具表|itemBase'!$A$5:$C$1112,3,FALSE)</f>
        <v>1</v>
      </c>
    </row>
    <row r="734" spans="8:18">
      <c r="H734" t="str">
        <f>VLOOKUP(L734,'道具表|itemBase'!$A$5:$B$1112,2,FALSE)</f>
        <v>疾行(1重)</v>
      </c>
      <c r="J734">
        <f t="shared" si="18"/>
        <v>730</v>
      </c>
      <c r="K734">
        <v>26</v>
      </c>
      <c r="L734">
        <v>71</v>
      </c>
      <c r="M734">
        <v>1</v>
      </c>
      <c r="N734">
        <v>30</v>
      </c>
      <c r="Q734">
        <v>0</v>
      </c>
      <c r="R734">
        <f>VLOOKUP(L734,'道具表|itemBase'!$A$5:$C$1112,3,FALSE)</f>
        <v>1</v>
      </c>
    </row>
    <row r="735" spans="8:18">
      <c r="H735" t="str">
        <f>VLOOKUP(L735,'道具表|itemBase'!$A$5:$B$1112,2,FALSE)</f>
        <v>疾行(2重)</v>
      </c>
      <c r="J735">
        <f t="shared" si="18"/>
        <v>731</v>
      </c>
      <c r="K735">
        <v>26</v>
      </c>
      <c r="L735">
        <v>72</v>
      </c>
      <c r="M735">
        <v>1</v>
      </c>
      <c r="N735">
        <v>20</v>
      </c>
      <c r="Q735">
        <v>80</v>
      </c>
      <c r="R735">
        <f>VLOOKUP(L735,'道具表|itemBase'!$A$5:$C$1112,3,FALSE)</f>
        <v>1</v>
      </c>
    </row>
    <row r="736" spans="8:18">
      <c r="H736" t="str">
        <f>VLOOKUP(L736,'道具表|itemBase'!$A$5:$B$1112,2,FALSE)</f>
        <v>疾行(3重)</v>
      </c>
      <c r="J736">
        <f t="shared" si="18"/>
        <v>732</v>
      </c>
      <c r="K736">
        <v>26</v>
      </c>
      <c r="L736">
        <v>73</v>
      </c>
      <c r="M736">
        <v>1</v>
      </c>
      <c r="N736">
        <v>10</v>
      </c>
      <c r="Q736">
        <v>100</v>
      </c>
      <c r="R736">
        <f>VLOOKUP(L736,'道具表|itemBase'!$A$5:$C$1112,3,FALSE)</f>
        <v>1</v>
      </c>
    </row>
    <row r="737" spans="8:18">
      <c r="H737" t="str">
        <f>VLOOKUP(L737,'道具表|itemBase'!$A$5:$B$1112,2,FALSE)</f>
        <v>疾行(4重)</v>
      </c>
      <c r="J737">
        <f t="shared" si="18"/>
        <v>733</v>
      </c>
      <c r="K737">
        <v>26</v>
      </c>
      <c r="L737">
        <v>74</v>
      </c>
      <c r="M737">
        <v>1</v>
      </c>
      <c r="N737">
        <v>0</v>
      </c>
      <c r="Q737">
        <v>100</v>
      </c>
      <c r="R737">
        <f>VLOOKUP(L737,'道具表|itemBase'!$A$5:$C$1112,3,FALSE)</f>
        <v>1</v>
      </c>
    </row>
    <row r="738" spans="8:18">
      <c r="H738" t="str">
        <f>VLOOKUP(L738,'道具表|itemBase'!$A$5:$B$1112,2,FALSE)</f>
        <v>加速(1重)</v>
      </c>
      <c r="J738">
        <f t="shared" si="18"/>
        <v>734</v>
      </c>
      <c r="K738">
        <v>26</v>
      </c>
      <c r="L738">
        <v>75</v>
      </c>
      <c r="M738">
        <v>1</v>
      </c>
      <c r="N738">
        <v>30</v>
      </c>
      <c r="Q738">
        <v>0</v>
      </c>
      <c r="R738">
        <f>VLOOKUP(L738,'道具表|itemBase'!$A$5:$C$1112,3,FALSE)</f>
        <v>1</v>
      </c>
    </row>
    <row r="739" spans="8:18">
      <c r="H739" t="str">
        <f>VLOOKUP(L739,'道具表|itemBase'!$A$5:$B$1112,2,FALSE)</f>
        <v>加速(2重)</v>
      </c>
      <c r="J739">
        <f t="shared" si="18"/>
        <v>735</v>
      </c>
      <c r="K739">
        <v>26</v>
      </c>
      <c r="L739">
        <v>76</v>
      </c>
      <c r="M739">
        <v>1</v>
      </c>
      <c r="N739">
        <v>20</v>
      </c>
      <c r="Q739">
        <v>100</v>
      </c>
      <c r="R739">
        <f>VLOOKUP(L739,'道具表|itemBase'!$A$5:$C$1112,3,FALSE)</f>
        <v>1</v>
      </c>
    </row>
    <row r="740" spans="8:18">
      <c r="H740" t="str">
        <f>VLOOKUP(L740,'道具表|itemBase'!$A$5:$B$1112,2,FALSE)</f>
        <v>加速(3重)</v>
      </c>
      <c r="J740">
        <f t="shared" si="18"/>
        <v>736</v>
      </c>
      <c r="K740">
        <v>26</v>
      </c>
      <c r="L740">
        <v>77</v>
      </c>
      <c r="M740">
        <v>1</v>
      </c>
      <c r="N740">
        <v>0</v>
      </c>
      <c r="Q740">
        <v>100</v>
      </c>
      <c r="R740">
        <f>VLOOKUP(L740,'道具表|itemBase'!$A$5:$C$1112,3,FALSE)</f>
        <v>1</v>
      </c>
    </row>
    <row r="741" spans="8:18">
      <c r="H741" t="str">
        <f>VLOOKUP(L741,'道具表|itemBase'!$A$5:$B$1112,2,FALSE)</f>
        <v>加速(4重)</v>
      </c>
      <c r="J741">
        <f t="shared" si="18"/>
        <v>737</v>
      </c>
      <c r="K741">
        <v>26</v>
      </c>
      <c r="L741">
        <v>78</v>
      </c>
      <c r="M741">
        <v>1</v>
      </c>
      <c r="N741">
        <v>0</v>
      </c>
      <c r="Q741">
        <v>100</v>
      </c>
      <c r="R741">
        <f>VLOOKUP(L741,'道具表|itemBase'!$A$5:$C$1112,3,FALSE)</f>
        <v>1</v>
      </c>
    </row>
    <row r="742" spans="8:18">
      <c r="H742" t="str">
        <f>VLOOKUP(L742,'道具表|itemBase'!$A$5:$B$1112,2,FALSE)</f>
        <v>二连跳(3重)</v>
      </c>
      <c r="J742">
        <f t="shared" si="18"/>
        <v>738</v>
      </c>
      <c r="K742">
        <v>26</v>
      </c>
      <c r="L742">
        <v>79</v>
      </c>
      <c r="M742">
        <v>1</v>
      </c>
      <c r="N742">
        <v>20</v>
      </c>
      <c r="Q742">
        <v>0</v>
      </c>
      <c r="R742">
        <f>VLOOKUP(L742,'道具表|itemBase'!$A$5:$C$1112,3,FALSE)</f>
        <v>1</v>
      </c>
    </row>
    <row r="743" spans="8:18">
      <c r="H743" t="str">
        <f>VLOOKUP(L743,'道具表|itemBase'!$A$5:$B$1112,2,FALSE)</f>
        <v>二连跳(2重)</v>
      </c>
      <c r="J743">
        <f t="shared" si="18"/>
        <v>739</v>
      </c>
      <c r="K743">
        <v>26</v>
      </c>
      <c r="L743">
        <v>80</v>
      </c>
      <c r="M743">
        <v>1</v>
      </c>
      <c r="N743">
        <v>0</v>
      </c>
      <c r="Q743">
        <v>0</v>
      </c>
      <c r="R743">
        <f>VLOOKUP(L743,'道具表|itemBase'!$A$5:$C$1112,3,FALSE)</f>
        <v>1</v>
      </c>
    </row>
    <row r="744" spans="8:18">
      <c r="H744" t="str">
        <f>VLOOKUP(L744,'道具表|itemBase'!$A$5:$B$1112,2,FALSE)</f>
        <v>二连跳(3重)</v>
      </c>
      <c r="J744">
        <f t="shared" si="18"/>
        <v>740</v>
      </c>
      <c r="K744">
        <v>26</v>
      </c>
      <c r="L744">
        <v>81</v>
      </c>
      <c r="M744">
        <v>1</v>
      </c>
      <c r="N744">
        <v>0</v>
      </c>
      <c r="Q744">
        <v>0</v>
      </c>
      <c r="R744">
        <f>VLOOKUP(L744,'道具表|itemBase'!$A$5:$C$1112,3,FALSE)</f>
        <v>1</v>
      </c>
    </row>
    <row r="745" spans="8:18">
      <c r="H745" t="str">
        <f>VLOOKUP(L745,'道具表|itemBase'!$A$5:$B$1112,2,FALSE)</f>
        <v>二连跳(4重)</v>
      </c>
      <c r="J745">
        <f t="shared" si="18"/>
        <v>741</v>
      </c>
      <c r="K745">
        <v>26</v>
      </c>
      <c r="L745">
        <v>82</v>
      </c>
      <c r="M745">
        <v>1</v>
      </c>
      <c r="N745">
        <v>0</v>
      </c>
      <c r="Q745">
        <v>0</v>
      </c>
      <c r="R745">
        <f>VLOOKUP(L745,'道具表|itemBase'!$A$5:$C$1112,3,FALSE)</f>
        <v>1</v>
      </c>
    </row>
    <row r="746" spans="7:18">
      <c r="G746">
        <f>VLOOKUP(L746,'道具表|itemBase'!$A$5:$G$1112,7,FALSE)</f>
        <v>3</v>
      </c>
      <c r="H746" t="str">
        <f>VLOOKUP(L746,'道具表|itemBase'!$A$5:$B$1112,2,FALSE)</f>
        <v>落雷术碎片</v>
      </c>
      <c r="J746">
        <f t="shared" si="18"/>
        <v>742</v>
      </c>
      <c r="K746">
        <v>20</v>
      </c>
      <c r="L746">
        <v>207</v>
      </c>
      <c r="M746">
        <v>1</v>
      </c>
      <c r="N746">
        <v>1000</v>
      </c>
      <c r="R746">
        <f>VLOOKUP(L746,'道具表|itemBase'!$A$5:$C$1112,3,FALSE)</f>
        <v>5</v>
      </c>
    </row>
    <row r="747" spans="7:18">
      <c r="G747">
        <f>VLOOKUP(L747,'道具表|itemBase'!$A$5:$G$1112,7,FALSE)</f>
        <v>3</v>
      </c>
      <c r="H747" t="str">
        <f>VLOOKUP(L747,'道具表|itemBase'!$A$5:$B$1112,2,FALSE)</f>
        <v>落雷术碎片</v>
      </c>
      <c r="J747">
        <f t="shared" si="18"/>
        <v>743</v>
      </c>
      <c r="K747">
        <v>23</v>
      </c>
      <c r="L747">
        <v>207</v>
      </c>
      <c r="M747">
        <v>1</v>
      </c>
      <c r="N747">
        <v>3</v>
      </c>
      <c r="R747">
        <f>VLOOKUP(L747,'道具表|itemBase'!$A$5:$C$1112,3,FALSE)</f>
        <v>5</v>
      </c>
    </row>
    <row r="748" spans="7:18">
      <c r="G748">
        <f>VLOOKUP(L748,'道具表|itemBase'!$A$5:$G$1112,7,FALSE)</f>
        <v>3</v>
      </c>
      <c r="H748" t="str">
        <f>VLOOKUP(L748,'道具表|itemBase'!$A$5:$B$1112,2,FALSE)</f>
        <v>落雷术碎片</v>
      </c>
      <c r="J748">
        <f t="shared" si="18"/>
        <v>744</v>
      </c>
      <c r="K748">
        <v>23</v>
      </c>
      <c r="L748">
        <v>207</v>
      </c>
      <c r="M748">
        <v>3</v>
      </c>
      <c r="N748">
        <v>5</v>
      </c>
      <c r="R748">
        <f>VLOOKUP(L748,'道具表|itemBase'!$A$5:$C$1112,3,FALSE)</f>
        <v>5</v>
      </c>
    </row>
    <row r="749" spans="7:18">
      <c r="G749">
        <f>VLOOKUP(L749,'道具表|itemBase'!$A$5:$G$1112,7,FALSE)</f>
        <v>3</v>
      </c>
      <c r="H749" t="str">
        <f>VLOOKUP(L749,'道具表|itemBase'!$A$5:$B$1112,2,FALSE)</f>
        <v>落雷术碎片</v>
      </c>
      <c r="J749">
        <f t="shared" si="18"/>
        <v>745</v>
      </c>
      <c r="K749">
        <v>23</v>
      </c>
      <c r="L749">
        <v>207</v>
      </c>
      <c r="M749">
        <v>5</v>
      </c>
      <c r="N749">
        <v>4</v>
      </c>
      <c r="R749">
        <f>VLOOKUP(L749,'道具表|itemBase'!$A$5:$C$1112,3,FALSE)</f>
        <v>5</v>
      </c>
    </row>
    <row r="750" spans="7:18">
      <c r="G750">
        <f>VLOOKUP(L750,'道具表|itemBase'!$A$5:$G$1112,7,FALSE)</f>
        <v>3</v>
      </c>
      <c r="H750" t="str">
        <f>VLOOKUP(L750,'道具表|itemBase'!$A$5:$B$1112,2,FALSE)</f>
        <v>落雷术碎片</v>
      </c>
      <c r="J750">
        <f t="shared" si="18"/>
        <v>746</v>
      </c>
      <c r="K750">
        <v>23</v>
      </c>
      <c r="L750">
        <v>207</v>
      </c>
      <c r="M750">
        <v>8</v>
      </c>
      <c r="N750">
        <v>3</v>
      </c>
      <c r="R750">
        <f>VLOOKUP(L750,'道具表|itemBase'!$A$5:$C$1112,3,FALSE)</f>
        <v>5</v>
      </c>
    </row>
    <row r="751" spans="7:18">
      <c r="G751">
        <f>VLOOKUP(L751,'道具表|itemBase'!$A$5:$G$1112,7,FALSE)</f>
        <v>3</v>
      </c>
      <c r="H751" t="str">
        <f>VLOOKUP(L751,'道具表|itemBase'!$A$5:$B$1112,2,FALSE)</f>
        <v>落雷术碎片</v>
      </c>
      <c r="J751">
        <f t="shared" si="18"/>
        <v>747</v>
      </c>
      <c r="K751">
        <v>25</v>
      </c>
      <c r="L751">
        <v>207</v>
      </c>
      <c r="M751">
        <v>1</v>
      </c>
      <c r="N751">
        <v>800</v>
      </c>
      <c r="R751">
        <f>VLOOKUP(L751,'道具表|itemBase'!$A$5:$C$1112,3,FALSE)</f>
        <v>5</v>
      </c>
    </row>
    <row r="752" spans="8:18">
      <c r="H752" t="str">
        <f>VLOOKUP(L752,'道具表|itemBase'!$A$5:$B$1112,2,FALSE)</f>
        <v>雷电术(1重)</v>
      </c>
      <c r="J752">
        <f t="shared" si="18"/>
        <v>748</v>
      </c>
      <c r="K752">
        <v>9</v>
      </c>
      <c r="L752">
        <v>208</v>
      </c>
      <c r="M752">
        <v>1</v>
      </c>
      <c r="N752">
        <v>5</v>
      </c>
      <c r="O752">
        <v>2</v>
      </c>
      <c r="P752">
        <v>1.5</v>
      </c>
      <c r="Q752">
        <v>0</v>
      </c>
      <c r="R752">
        <f>VLOOKUP(L752,'道具表|itemBase'!$A$5:$C$1112,3,FALSE)</f>
        <v>1</v>
      </c>
    </row>
    <row r="753" spans="8:18">
      <c r="H753" t="str">
        <f>VLOOKUP(L753,'道具表|itemBase'!$A$5:$B$1112,2,FALSE)</f>
        <v>雷电术(2重)</v>
      </c>
      <c r="J753">
        <f t="shared" si="18"/>
        <v>749</v>
      </c>
      <c r="K753">
        <v>9</v>
      </c>
      <c r="L753">
        <v>209</v>
      </c>
      <c r="M753">
        <v>1</v>
      </c>
      <c r="N753">
        <v>5</v>
      </c>
      <c r="O753">
        <v>2</v>
      </c>
      <c r="P753">
        <v>1.5</v>
      </c>
      <c r="Q753">
        <v>0</v>
      </c>
      <c r="R753">
        <f>VLOOKUP(L753,'道具表|itemBase'!$A$5:$C$1112,3,FALSE)</f>
        <v>1</v>
      </c>
    </row>
    <row r="754" spans="8:18">
      <c r="H754" t="str">
        <f>VLOOKUP(L754,'道具表|itemBase'!$A$5:$B$1112,2,FALSE)</f>
        <v>雷电术(3重)</v>
      </c>
      <c r="J754">
        <f t="shared" si="18"/>
        <v>750</v>
      </c>
      <c r="K754">
        <v>9</v>
      </c>
      <c r="L754">
        <v>210</v>
      </c>
      <c r="M754">
        <v>1</v>
      </c>
      <c r="N754">
        <v>0</v>
      </c>
      <c r="Q754">
        <v>0</v>
      </c>
      <c r="R754">
        <f>VLOOKUP(L754,'道具表|itemBase'!$A$5:$C$1112,3,FALSE)</f>
        <v>1</v>
      </c>
    </row>
    <row r="755" spans="8:18">
      <c r="H755" t="str">
        <f>VLOOKUP(L755,'道具表|itemBase'!$A$5:$B$1112,2,FALSE)</f>
        <v>雷电术(4重)</v>
      </c>
      <c r="J755">
        <f t="shared" si="18"/>
        <v>751</v>
      </c>
      <c r="K755">
        <v>9</v>
      </c>
      <c r="L755">
        <v>211</v>
      </c>
      <c r="M755">
        <v>1</v>
      </c>
      <c r="N755">
        <v>0</v>
      </c>
      <c r="Q755">
        <v>0</v>
      </c>
      <c r="R755">
        <f>VLOOKUP(L755,'道具表|itemBase'!$A$5:$C$1112,3,FALSE)</f>
        <v>1</v>
      </c>
    </row>
    <row r="756" spans="8:18">
      <c r="H756" t="str">
        <f>VLOOKUP(L756,'道具表|itemBase'!$A$5:$B$1112,2,FALSE)</f>
        <v>元宝</v>
      </c>
      <c r="J756">
        <f t="shared" si="18"/>
        <v>752</v>
      </c>
      <c r="K756">
        <v>27</v>
      </c>
      <c r="L756">
        <v>1</v>
      </c>
      <c r="M756">
        <v>1</v>
      </c>
      <c r="N756">
        <v>1</v>
      </c>
      <c r="R756">
        <f>VLOOKUP(L756,'道具表|itemBase'!$A$5:$C$1112,3,FALSE)</f>
        <v>0</v>
      </c>
    </row>
    <row r="757" spans="8:18">
      <c r="H757" t="str">
        <f>VLOOKUP(L757,'道具表|itemBase'!$A$5:$B$1112,2,FALSE)</f>
        <v>灵石</v>
      </c>
      <c r="J757">
        <f t="shared" si="18"/>
        <v>753</v>
      </c>
      <c r="K757">
        <v>28</v>
      </c>
      <c r="L757">
        <v>2</v>
      </c>
      <c r="M757">
        <v>1</v>
      </c>
      <c r="N757">
        <v>1</v>
      </c>
      <c r="R757">
        <f>VLOOKUP(L757,'道具表|itemBase'!$A$5:$C$1112,3,FALSE)</f>
        <v>0</v>
      </c>
    </row>
  </sheetData>
  <autoFilter xmlns:etc="http://www.wps.cn/officeDocument/2017/etCustomData" ref="G1:R757" etc:filterBottomFollowUsedRange="0">
    <extLst/>
  </autoFilter>
  <pageMargins left="0.75" right="0.75" top="1" bottom="1" header="0.5" footer="0.5"/>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4"/>
  <sheetViews>
    <sheetView workbookViewId="0">
      <selection activeCell="H41" sqref="H41"/>
    </sheetView>
  </sheetViews>
  <sheetFormatPr defaultColWidth="9" defaultRowHeight="13.5"/>
  <cols>
    <col min="2" max="2" width="28.25" customWidth="1"/>
    <col min="3" max="3" width="18.25" customWidth="1"/>
  </cols>
  <sheetData>
    <row r="1" ht="14.25" spans="1:4">
      <c r="A1" s="7" t="s">
        <v>357</v>
      </c>
      <c r="B1" s="7" t="s">
        <v>358</v>
      </c>
      <c r="C1" s="7" t="s">
        <v>359</v>
      </c>
      <c r="D1" t="s">
        <v>360</v>
      </c>
    </row>
    <row r="2" ht="14.25" spans="1:4">
      <c r="A2" s="7" t="s">
        <v>141</v>
      </c>
      <c r="B2" s="7" t="s">
        <v>142</v>
      </c>
      <c r="C2" s="7" t="s">
        <v>142</v>
      </c>
      <c r="D2" s="7" t="s">
        <v>142</v>
      </c>
    </row>
    <row r="3" ht="14.25" spans="1:4">
      <c r="A3" s="7" t="s">
        <v>143</v>
      </c>
      <c r="B3" s="7" t="s">
        <v>144</v>
      </c>
      <c r="C3" s="7" t="s">
        <v>361</v>
      </c>
      <c r="D3" s="7" t="s">
        <v>362</v>
      </c>
    </row>
    <row r="4" ht="14.25" spans="1:4">
      <c r="A4" s="7" t="s">
        <v>153</v>
      </c>
      <c r="B4" s="7" t="s">
        <v>153</v>
      </c>
      <c r="C4" s="7" t="s">
        <v>153</v>
      </c>
      <c r="D4" s="7" t="s">
        <v>153</v>
      </c>
    </row>
    <row r="5" ht="14.25" spans="1:4">
      <c r="A5">
        <v>1</v>
      </c>
      <c r="B5" s="7" t="s">
        <v>363</v>
      </c>
      <c r="C5" s="7" t="s">
        <v>364</v>
      </c>
      <c r="D5" t="s">
        <v>365</v>
      </c>
    </row>
    <row r="6" ht="14.25" spans="1:4">
      <c r="A6">
        <v>2</v>
      </c>
      <c r="B6" s="7" t="s">
        <v>366</v>
      </c>
      <c r="C6" s="7" t="s">
        <v>367</v>
      </c>
      <c r="D6" t="s">
        <v>368</v>
      </c>
    </row>
    <row r="7" ht="14.25" spans="1:4">
      <c r="A7">
        <v>3</v>
      </c>
      <c r="B7" s="7" t="s">
        <v>369</v>
      </c>
      <c r="C7" s="7" t="s">
        <v>370</v>
      </c>
      <c r="D7" t="s">
        <v>371</v>
      </c>
    </row>
    <row r="8" ht="14.25" spans="1:4">
      <c r="A8">
        <v>4</v>
      </c>
      <c r="B8" s="7" t="s">
        <v>372</v>
      </c>
      <c r="C8" s="7" t="s">
        <v>373</v>
      </c>
      <c r="D8" t="s">
        <v>374</v>
      </c>
    </row>
    <row r="9" ht="14.25" spans="1:4">
      <c r="A9">
        <v>5</v>
      </c>
      <c r="B9" s="7" t="s">
        <v>375</v>
      </c>
      <c r="C9" s="7" t="s">
        <v>376</v>
      </c>
      <c r="D9" t="s">
        <v>377</v>
      </c>
    </row>
    <row r="10" ht="14.25" spans="1:3">
      <c r="A10">
        <v>6</v>
      </c>
      <c r="B10" s="7" t="s">
        <v>378</v>
      </c>
      <c r="C10" s="7" t="s">
        <v>379</v>
      </c>
    </row>
    <row r="11" ht="14.25" spans="1:4">
      <c r="A11">
        <v>7</v>
      </c>
      <c r="B11" s="7" t="s">
        <v>380</v>
      </c>
      <c r="C11" s="7" t="s">
        <v>381</v>
      </c>
      <c r="D11" t="s">
        <v>382</v>
      </c>
    </row>
    <row r="12" ht="14.25" spans="1:4">
      <c r="A12">
        <v>8</v>
      </c>
      <c r="B12" s="7" t="s">
        <v>383</v>
      </c>
      <c r="C12" s="7" t="s">
        <v>384</v>
      </c>
      <c r="D12" t="s">
        <v>385</v>
      </c>
    </row>
    <row r="13" ht="14.25" spans="1:3">
      <c r="A13">
        <v>9</v>
      </c>
      <c r="B13" s="7" t="s">
        <v>386</v>
      </c>
      <c r="C13" s="7" t="s">
        <v>387</v>
      </c>
    </row>
    <row r="14" ht="14.25" spans="1:4">
      <c r="A14">
        <v>10</v>
      </c>
      <c r="B14" s="7" t="s">
        <v>388</v>
      </c>
      <c r="C14" s="7" t="s">
        <v>389</v>
      </c>
      <c r="D14" t="s">
        <v>390</v>
      </c>
    </row>
    <row r="15" ht="14.25" spans="1:4">
      <c r="A15">
        <v>11</v>
      </c>
      <c r="B15" s="7" t="s">
        <v>391</v>
      </c>
      <c r="C15" s="7" t="s">
        <v>392</v>
      </c>
      <c r="D15" t="s">
        <v>393</v>
      </c>
    </row>
    <row r="16" ht="14.25" spans="1:3">
      <c r="A16">
        <v>12</v>
      </c>
      <c r="B16" s="7" t="s">
        <v>394</v>
      </c>
      <c r="C16" s="7" t="s">
        <v>395</v>
      </c>
    </row>
    <row r="17" ht="14.25" spans="1:4">
      <c r="A17">
        <v>13</v>
      </c>
      <c r="B17" s="7" t="s">
        <v>396</v>
      </c>
      <c r="C17" s="7" t="s">
        <v>397</v>
      </c>
      <c r="D17" t="s">
        <v>398</v>
      </c>
    </row>
    <row r="18" ht="14.25" spans="1:4">
      <c r="A18">
        <v>14</v>
      </c>
      <c r="B18" s="7" t="s">
        <v>399</v>
      </c>
      <c r="C18" s="7" t="s">
        <v>400</v>
      </c>
      <c r="D18" t="s">
        <v>401</v>
      </c>
    </row>
    <row r="19" ht="14.25" spans="1:3">
      <c r="A19">
        <v>15</v>
      </c>
      <c r="B19" s="7" t="s">
        <v>402</v>
      </c>
      <c r="C19" s="7" t="s">
        <v>403</v>
      </c>
    </row>
    <row r="20" ht="14.25" spans="1:3">
      <c r="A20">
        <v>16</v>
      </c>
      <c r="B20" s="7" t="s">
        <v>404</v>
      </c>
      <c r="C20" s="7" t="s">
        <v>405</v>
      </c>
    </row>
    <row r="21" ht="14.25" spans="1:4">
      <c r="A21">
        <v>17</v>
      </c>
      <c r="B21" s="7" t="s">
        <v>406</v>
      </c>
      <c r="C21" s="7" t="s">
        <v>407</v>
      </c>
      <c r="D21" t="s">
        <v>408</v>
      </c>
    </row>
    <row r="22" ht="14.25" spans="1:4">
      <c r="A22">
        <v>18</v>
      </c>
      <c r="B22" s="7" t="s">
        <v>409</v>
      </c>
      <c r="C22" t="s">
        <v>410</v>
      </c>
      <c r="D22" t="s">
        <v>411</v>
      </c>
    </row>
    <row r="23" ht="14.25" spans="1:10">
      <c r="A23">
        <v>19</v>
      </c>
      <c r="B23" s="7" t="s">
        <v>412</v>
      </c>
      <c r="C23" s="7" t="s">
        <v>413</v>
      </c>
      <c r="D23" t="s">
        <v>414</v>
      </c>
      <c r="J23" s="101"/>
    </row>
    <row r="24" ht="14.25" spans="1:3">
      <c r="A24">
        <v>101</v>
      </c>
      <c r="B24" s="7" t="s">
        <v>415</v>
      </c>
      <c r="C24" s="7" t="s">
        <v>416</v>
      </c>
    </row>
    <row r="25" ht="14.25" spans="1:3">
      <c r="A25">
        <v>102</v>
      </c>
      <c r="B25" s="7" t="s">
        <v>417</v>
      </c>
      <c r="C25" s="7" t="s">
        <v>418</v>
      </c>
    </row>
    <row r="26" ht="14.25" spans="1:3">
      <c r="A26">
        <v>103</v>
      </c>
      <c r="B26" s="7" t="s">
        <v>419</v>
      </c>
      <c r="C26" s="7" t="s">
        <v>420</v>
      </c>
    </row>
    <row r="27" ht="14.25" spans="1:3">
      <c r="A27">
        <v>104</v>
      </c>
      <c r="B27" s="7" t="s">
        <v>421</v>
      </c>
      <c r="C27" s="7" t="s">
        <v>422</v>
      </c>
    </row>
    <row r="28" ht="14.25" spans="5:5">
      <c r="E28" s="7"/>
    </row>
    <row r="29" ht="14.25" spans="2:5">
      <c r="B29" s="2"/>
      <c r="C29" s="7"/>
      <c r="D29" s="7"/>
      <c r="E29" s="7"/>
    </row>
    <row r="30" ht="14.25" spans="2:5">
      <c r="B30" s="2"/>
      <c r="C30" s="7"/>
      <c r="D30" s="7"/>
      <c r="E30" s="7"/>
    </row>
    <row r="31" ht="14.25" spans="2:5">
      <c r="B31" s="2"/>
      <c r="C31" s="7"/>
      <c r="D31" s="7"/>
      <c r="E31" s="7"/>
    </row>
    <row r="32" ht="14.25" spans="2:5">
      <c r="B32" s="7"/>
      <c r="C32" s="7"/>
      <c r="D32" s="7"/>
      <c r="E32" s="7"/>
    </row>
    <row r="33" ht="14.25" spans="2:3">
      <c r="B33" s="2"/>
      <c r="C33" s="7"/>
    </row>
    <row r="36" ht="14.25" spans="2:3">
      <c r="B36" s="7"/>
      <c r="C36" s="7"/>
    </row>
    <row r="37" ht="14.25" spans="2:3">
      <c r="B37" s="7"/>
      <c r="C37" s="7"/>
    </row>
    <row r="38" ht="14.25" spans="2:3">
      <c r="B38" s="7"/>
      <c r="C38" s="7"/>
    </row>
    <row r="39" ht="14.25" spans="2:3">
      <c r="B39" s="7"/>
      <c r="C39" s="7"/>
    </row>
    <row r="40" ht="14.25" spans="2:3">
      <c r="B40" s="7"/>
      <c r="C40" s="7"/>
    </row>
    <row r="41" ht="14.25" spans="2:3">
      <c r="B41" s="7"/>
      <c r="C41" s="7"/>
    </row>
    <row r="42" ht="14.25" spans="2:3">
      <c r="B42" s="7"/>
      <c r="C42" s="7"/>
    </row>
    <row r="43" ht="14.25" spans="2:3">
      <c r="B43" s="2"/>
      <c r="C43" s="7"/>
    </row>
    <row r="44" ht="14.25" spans="2:3">
      <c r="B44" s="2"/>
      <c r="C44" s="7"/>
    </row>
    <row r="45" ht="14.25" spans="2:3">
      <c r="B45" s="2"/>
      <c r="C45" s="7"/>
    </row>
    <row r="46" ht="14.25" spans="2:3">
      <c r="B46" s="7"/>
      <c r="C46" s="7"/>
    </row>
    <row r="47" ht="14.25" spans="2:3">
      <c r="B47" s="2"/>
      <c r="C47" s="7"/>
    </row>
    <row r="48" ht="14.25" spans="2:3">
      <c r="B48" s="2"/>
      <c r="C48" s="7"/>
    </row>
    <row r="49" ht="14.25" spans="2:3">
      <c r="B49" s="2"/>
      <c r="C49" s="7"/>
    </row>
    <row r="50" ht="14.25" spans="2:3">
      <c r="B50" s="2"/>
      <c r="C50" s="7"/>
    </row>
    <row r="51" ht="14.25" spans="2:3">
      <c r="B51" s="7"/>
      <c r="C51" s="7"/>
    </row>
    <row r="52" ht="14.25" spans="2:3">
      <c r="B52" s="7"/>
      <c r="C52" s="7"/>
    </row>
    <row r="53" ht="14.25" spans="2:3">
      <c r="B53" s="7"/>
      <c r="C53" s="7"/>
    </row>
    <row r="54" ht="14.25" spans="2:3">
      <c r="B54" s="7"/>
      <c r="C54" s="7"/>
    </row>
    <row r="55" ht="14.25" spans="2:3">
      <c r="B55" s="7"/>
      <c r="C55" s="7"/>
    </row>
    <row r="56" ht="14.25" spans="2:3">
      <c r="B56" s="7"/>
      <c r="C56" s="7"/>
    </row>
    <row r="57" ht="14.25" spans="2:3">
      <c r="B57" s="7"/>
      <c r="C57" s="7"/>
    </row>
    <row r="58" ht="14.25" spans="2:3">
      <c r="B58" s="7"/>
      <c r="C58" s="7"/>
    </row>
    <row r="59" ht="14.25" spans="2:3">
      <c r="B59" s="7"/>
      <c r="C59" s="7"/>
    </row>
    <row r="60" ht="14.25" spans="2:3">
      <c r="B60" s="7"/>
      <c r="C60" s="7"/>
    </row>
    <row r="61" ht="14.25" spans="2:3">
      <c r="B61" s="7"/>
      <c r="C61" s="7"/>
    </row>
    <row r="62" ht="14.25" spans="2:3">
      <c r="B62" s="7"/>
      <c r="C62" s="7"/>
    </row>
    <row r="63" ht="14.25" spans="2:3">
      <c r="B63" s="7"/>
      <c r="C63" s="7"/>
    </row>
    <row r="64" ht="14.25" spans="2:3">
      <c r="B64" s="7"/>
      <c r="C64" s="7"/>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S34"/>
  <sheetViews>
    <sheetView workbookViewId="0">
      <selection activeCell="C11" sqref="C11"/>
    </sheetView>
  </sheetViews>
  <sheetFormatPr defaultColWidth="9" defaultRowHeight="13.5"/>
  <cols>
    <col min="27" max="27" width="9" style="22"/>
    <col min="28" max="29" width="14.875" customWidth="1"/>
    <col min="30" max="30" width="12.625"/>
  </cols>
  <sheetData>
    <row r="1" ht="14.25" spans="1:45">
      <c r="A1" s="2" t="str">
        <f>'M1'!A7</f>
        <v>等级</v>
      </c>
      <c r="B1" s="2" t="str">
        <f>'M1'!B7</f>
        <v>期望DPS</v>
      </c>
      <c r="C1" s="2"/>
      <c r="D1" s="7" t="s">
        <v>5</v>
      </c>
      <c r="E1" s="7" t="s">
        <v>4</v>
      </c>
      <c r="F1" s="7"/>
      <c r="G1" s="7"/>
      <c r="H1" s="7"/>
      <c r="I1" s="7"/>
      <c r="AB1" t="s">
        <v>17</v>
      </c>
      <c r="AC1" t="s">
        <v>423</v>
      </c>
      <c r="AD1" t="s">
        <v>424</v>
      </c>
      <c r="AE1" t="s">
        <v>425</v>
      </c>
      <c r="AF1" t="s">
        <v>426</v>
      </c>
      <c r="AG1" t="s">
        <v>427</v>
      </c>
      <c r="AH1" t="s">
        <v>428</v>
      </c>
      <c r="AI1" t="s">
        <v>429</v>
      </c>
      <c r="AJ1" t="s">
        <v>430</v>
      </c>
      <c r="AK1" t="s">
        <v>431</v>
      </c>
      <c r="AL1" t="s">
        <v>432</v>
      </c>
      <c r="AM1" t="s">
        <v>433</v>
      </c>
      <c r="AN1" t="s">
        <v>434</v>
      </c>
      <c r="AO1" t="s">
        <v>435</v>
      </c>
      <c r="AP1" t="s">
        <v>436</v>
      </c>
      <c r="AQ1" t="s">
        <v>437</v>
      </c>
      <c r="AR1" t="s">
        <v>438</v>
      </c>
      <c r="AS1" t="s">
        <v>439</v>
      </c>
    </row>
    <row r="2" ht="14.25" spans="1:45">
      <c r="A2" s="2">
        <f>'M1'!A8</f>
        <v>1</v>
      </c>
      <c r="B2" s="2">
        <f>'M1'!B8</f>
        <v>10</v>
      </c>
      <c r="C2" s="2"/>
      <c r="D2" s="7">
        <f>'关卡表|pass'!AA55</f>
        <v>29500</v>
      </c>
      <c r="E2" s="92">
        <v>50</v>
      </c>
      <c r="F2" s="7"/>
      <c r="G2" s="7"/>
      <c r="H2" s="7"/>
      <c r="I2" s="7"/>
      <c r="L2" t="s">
        <v>440</v>
      </c>
      <c r="N2" t="s">
        <v>440</v>
      </c>
      <c r="P2" t="s">
        <v>440</v>
      </c>
      <c r="R2" t="s">
        <v>440</v>
      </c>
      <c r="T2" t="s">
        <v>440</v>
      </c>
      <c r="V2" t="s">
        <v>440</v>
      </c>
      <c r="X2" t="s">
        <v>440</v>
      </c>
      <c r="Z2" t="s">
        <v>440</v>
      </c>
      <c r="AB2" s="2" t="s">
        <v>141</v>
      </c>
      <c r="AC2" s="2" t="s">
        <v>141</v>
      </c>
      <c r="AD2" s="2" t="s">
        <v>141</v>
      </c>
      <c r="AE2" s="2" t="s">
        <v>141</v>
      </c>
      <c r="AF2" s="2" t="s">
        <v>141</v>
      </c>
      <c r="AG2" s="2" t="s">
        <v>141</v>
      </c>
      <c r="AH2" s="2" t="s">
        <v>141</v>
      </c>
      <c r="AI2" s="2" t="s">
        <v>141</v>
      </c>
      <c r="AJ2" s="2" t="s">
        <v>141</v>
      </c>
      <c r="AK2" s="2" t="s">
        <v>141</v>
      </c>
      <c r="AL2" s="2" t="s">
        <v>141</v>
      </c>
      <c r="AM2" s="2" t="s">
        <v>141</v>
      </c>
      <c r="AN2" s="2" t="s">
        <v>141</v>
      </c>
      <c r="AO2" s="2" t="s">
        <v>141</v>
      </c>
      <c r="AP2" s="2" t="s">
        <v>141</v>
      </c>
      <c r="AQ2" s="2" t="s">
        <v>141</v>
      </c>
      <c r="AR2" s="2" t="s">
        <v>141</v>
      </c>
      <c r="AS2" s="2" t="s">
        <v>141</v>
      </c>
    </row>
    <row r="3" ht="14.25" spans="1:45">
      <c r="A3" s="2">
        <f>'M1'!A9</f>
        <v>2</v>
      </c>
      <c r="B3" s="2">
        <f>'M1'!B9</f>
        <v>20</v>
      </c>
      <c r="C3" s="2"/>
      <c r="D3" s="7" t="s">
        <v>441</v>
      </c>
      <c r="E3" s="7" t="s">
        <v>442</v>
      </c>
      <c r="F3" s="7"/>
      <c r="G3" s="7"/>
      <c r="H3" s="7"/>
      <c r="I3" s="7" t="s">
        <v>443</v>
      </c>
      <c r="J3" t="s">
        <v>444</v>
      </c>
      <c r="K3" s="37">
        <f>'装备大类|wapenTable'!Q5</f>
        <v>1</v>
      </c>
      <c r="L3" s="37">
        <v>1</v>
      </c>
      <c r="M3" s="37">
        <f>'装备大类|wapenTable'!Q6</f>
        <v>1</v>
      </c>
      <c r="N3" s="37">
        <v>1.1</v>
      </c>
      <c r="O3" s="37">
        <f>'装备大类|wapenTable'!Q7</f>
        <v>2</v>
      </c>
      <c r="P3" s="37">
        <v>1.2</v>
      </c>
      <c r="Q3" s="37">
        <f>'装备大类|wapenTable'!Q8</f>
        <v>2</v>
      </c>
      <c r="R3" s="37">
        <v>1.3</v>
      </c>
      <c r="S3" s="37">
        <f>'装备大类|wapenTable'!Q9</f>
        <v>2</v>
      </c>
      <c r="T3" s="37">
        <v>1.4</v>
      </c>
      <c r="U3" s="37">
        <f>'装备大类|wapenTable'!Q10</f>
        <v>2</v>
      </c>
      <c r="V3" s="37">
        <v>1.5</v>
      </c>
      <c r="W3" s="37">
        <f>'装备大类|wapenTable'!Q11</f>
        <v>3</v>
      </c>
      <c r="X3" s="37">
        <v>1.6</v>
      </c>
      <c r="Y3" s="37">
        <f>'装备大类|wapenTable'!Q12</f>
        <v>4</v>
      </c>
      <c r="Z3" s="37">
        <v>1.7</v>
      </c>
      <c r="AB3" s="2" t="s">
        <v>143</v>
      </c>
      <c r="AC3" s="7" t="s">
        <v>445</v>
      </c>
      <c r="AD3" t="s">
        <v>151</v>
      </c>
      <c r="AE3" t="s">
        <v>446</v>
      </c>
      <c r="AF3" t="s">
        <v>152</v>
      </c>
      <c r="AG3" t="s">
        <v>447</v>
      </c>
      <c r="AH3" t="s">
        <v>448</v>
      </c>
      <c r="AI3" t="s">
        <v>449</v>
      </c>
      <c r="AJ3" t="s">
        <v>450</v>
      </c>
      <c r="AK3" t="s">
        <v>451</v>
      </c>
      <c r="AL3" t="s">
        <v>452</v>
      </c>
      <c r="AM3" t="s">
        <v>453</v>
      </c>
      <c r="AN3" t="s">
        <v>454</v>
      </c>
      <c r="AO3" t="s">
        <v>455</v>
      </c>
      <c r="AP3" t="s">
        <v>456</v>
      </c>
      <c r="AQ3" t="s">
        <v>457</v>
      </c>
      <c r="AR3" t="s">
        <v>458</v>
      </c>
      <c r="AS3" t="s">
        <v>459</v>
      </c>
    </row>
    <row r="4" ht="14.25" spans="1:45">
      <c r="A4" s="2">
        <f>'M1'!A10</f>
        <v>3</v>
      </c>
      <c r="B4" s="2">
        <f>'M1'!B10</f>
        <v>30</v>
      </c>
      <c r="C4" s="2"/>
      <c r="D4" s="30">
        <v>75</v>
      </c>
      <c r="E4" s="7">
        <f>D4*D2</f>
        <v>2212500</v>
      </c>
      <c r="F4" s="7"/>
      <c r="G4" s="7"/>
      <c r="H4" s="7"/>
      <c r="I4" s="7">
        <f>SUM(K5:K34)+SUM(M5:M34)+SUM(O5:O34)+SUM(Q5:Q34)+SUM(S5:S34)+SUM(U5:U34)+SUM(W5:W34)+SUM(Y5:Y34)</f>
        <v>7672.074432</v>
      </c>
      <c r="J4" t="s">
        <v>460</v>
      </c>
      <c r="K4">
        <v>1</v>
      </c>
      <c r="L4" t="s">
        <v>461</v>
      </c>
      <c r="M4">
        <v>2</v>
      </c>
      <c r="O4">
        <v>3</v>
      </c>
      <c r="Q4">
        <v>4</v>
      </c>
      <c r="S4">
        <v>5</v>
      </c>
      <c r="U4">
        <v>6</v>
      </c>
      <c r="W4">
        <v>7</v>
      </c>
      <c r="Y4">
        <v>8</v>
      </c>
      <c r="AB4" s="2" t="s">
        <v>153</v>
      </c>
      <c r="AC4" s="2" t="s">
        <v>153</v>
      </c>
      <c r="AD4" s="2" t="s">
        <v>153</v>
      </c>
      <c r="AE4" s="2" t="s">
        <v>153</v>
      </c>
      <c r="AF4" s="2" t="s">
        <v>153</v>
      </c>
      <c r="AG4" s="2" t="s">
        <v>153</v>
      </c>
      <c r="AH4" s="2" t="s">
        <v>153</v>
      </c>
      <c r="AI4" s="2" t="s">
        <v>153</v>
      </c>
      <c r="AJ4" s="2" t="s">
        <v>153</v>
      </c>
      <c r="AK4" s="2" t="s">
        <v>153</v>
      </c>
      <c r="AL4" s="2" t="s">
        <v>153</v>
      </c>
      <c r="AM4" s="2" t="s">
        <v>153</v>
      </c>
      <c r="AN4" s="2" t="s">
        <v>153</v>
      </c>
      <c r="AO4" s="2" t="s">
        <v>153</v>
      </c>
      <c r="AP4" s="2" t="s">
        <v>153</v>
      </c>
      <c r="AQ4" s="2" t="s">
        <v>153</v>
      </c>
      <c r="AR4" s="2" t="s">
        <v>153</v>
      </c>
      <c r="AS4" s="2" t="s">
        <v>153</v>
      </c>
    </row>
    <row r="5" ht="14.25" spans="1:45">
      <c r="A5" s="2">
        <f>'M1'!A11</f>
        <v>4</v>
      </c>
      <c r="B5" s="2">
        <f>'M1'!B11</f>
        <v>40</v>
      </c>
      <c r="C5" s="2"/>
      <c r="D5" s="7"/>
      <c r="E5" s="7"/>
      <c r="F5" s="7"/>
      <c r="G5" s="7"/>
      <c r="H5" s="7"/>
      <c r="I5" t="s">
        <v>462</v>
      </c>
      <c r="J5" t="s">
        <v>463</v>
      </c>
      <c r="K5" s="37">
        <v>1</v>
      </c>
      <c r="L5" s="21">
        <f t="shared" ref="L5:P5" si="0">$B$2/(1/K3)*L3</f>
        <v>10</v>
      </c>
      <c r="M5" s="37">
        <f t="shared" ref="M5:M34" si="1">K5*1.2</f>
        <v>1.2</v>
      </c>
      <c r="N5" s="21">
        <f t="shared" si="0"/>
        <v>11</v>
      </c>
      <c r="O5" s="37">
        <f t="shared" ref="O5:O34" si="2">M5*1.2</f>
        <v>1.44</v>
      </c>
      <c r="P5" s="21">
        <f t="shared" si="0"/>
        <v>24</v>
      </c>
      <c r="Q5" s="37">
        <f t="shared" ref="Q5:Q34" si="3">O5*1.2</f>
        <v>1.728</v>
      </c>
      <c r="R5" s="21">
        <f t="shared" ref="R5:V5" si="4">$B$2/(1/Q3)*R3</f>
        <v>26</v>
      </c>
      <c r="S5" s="37">
        <f t="shared" ref="S5:S34" si="5">Q5*1.2</f>
        <v>2.0736</v>
      </c>
      <c r="T5" s="21">
        <f t="shared" si="4"/>
        <v>28</v>
      </c>
      <c r="U5" s="37">
        <f t="shared" ref="U5:U34" si="6">S5*1.2</f>
        <v>2.48832</v>
      </c>
      <c r="V5" s="21">
        <f t="shared" si="4"/>
        <v>30</v>
      </c>
      <c r="W5" s="37">
        <f t="shared" ref="W5:W34" si="7">U5*1.2</f>
        <v>2.985984</v>
      </c>
      <c r="X5" s="21">
        <f>$B$2/(1/W3)*X3</f>
        <v>48</v>
      </c>
      <c r="Y5" s="37">
        <f t="shared" ref="Y5:Y34" si="8">W5*1.2</f>
        <v>3.5831808</v>
      </c>
      <c r="Z5" s="21">
        <f>$B$2/(1/Y3)*Z3</f>
        <v>68</v>
      </c>
      <c r="AB5">
        <v>1</v>
      </c>
      <c r="AC5">
        <v>1</v>
      </c>
      <c r="AD5">
        <f t="shared" ref="AD5:AD34" si="9">INT($E$4*(K5/$I$4))</f>
        <v>288</v>
      </c>
      <c r="AE5">
        <f t="shared" ref="AD5:AG5" si="10">L5</f>
        <v>10</v>
      </c>
      <c r="AF5">
        <f t="shared" ref="AF5:AF34" si="11">INT($E$4*(M5/$I$4))</f>
        <v>346</v>
      </c>
      <c r="AG5">
        <f t="shared" si="10"/>
        <v>11</v>
      </c>
      <c r="AH5">
        <f t="shared" ref="AH5:AH34" si="12">INT($E$4*(O5/$I$4))</f>
        <v>415</v>
      </c>
      <c r="AI5">
        <f t="shared" ref="AH5:AK5" si="13">P5</f>
        <v>24</v>
      </c>
      <c r="AJ5">
        <f t="shared" ref="AJ5:AJ34" si="14">INT($E$4*(Q5/$I$4))</f>
        <v>498</v>
      </c>
      <c r="AK5">
        <f t="shared" si="13"/>
        <v>26</v>
      </c>
      <c r="AL5">
        <f t="shared" ref="AL5:AL34" si="15">INT($E$4*(S5/$I$4))</f>
        <v>597</v>
      </c>
      <c r="AM5">
        <f t="shared" ref="AL5:AO5" si="16">T5</f>
        <v>28</v>
      </c>
      <c r="AN5">
        <f t="shared" ref="AN5:AN34" si="17">INT($E$4*(U5/$I$4))</f>
        <v>717</v>
      </c>
      <c r="AO5">
        <f t="shared" si="16"/>
        <v>30</v>
      </c>
      <c r="AP5">
        <f t="shared" ref="AP5:AP34" si="18">INT($E$4*(W5/$I$4))</f>
        <v>861</v>
      </c>
      <c r="AQ5">
        <f t="shared" ref="AP5:AS5" si="19">X5</f>
        <v>48</v>
      </c>
      <c r="AR5">
        <f t="shared" ref="AR5:AR34" si="20">INT($E$4*(Y5/$I$4))</f>
        <v>1033</v>
      </c>
      <c r="AS5">
        <f t="shared" si="19"/>
        <v>68</v>
      </c>
    </row>
    <row r="6" spans="9:45">
      <c r="I6">
        <f>AD5+AF5+AH5+AJ5+AL5+AN5+AP5+AR5</f>
        <v>4755</v>
      </c>
      <c r="J6">
        <v>2</v>
      </c>
      <c r="K6" s="37">
        <v>2</v>
      </c>
      <c r="L6" s="30">
        <v>1.1</v>
      </c>
      <c r="M6" s="37">
        <f t="shared" si="1"/>
        <v>2.4</v>
      </c>
      <c r="N6" s="30">
        <v>1.1</v>
      </c>
      <c r="O6" s="37">
        <f t="shared" si="2"/>
        <v>2.88</v>
      </c>
      <c r="P6" s="30">
        <v>1.1</v>
      </c>
      <c r="Q6" s="37">
        <f t="shared" si="3"/>
        <v>3.456</v>
      </c>
      <c r="R6" s="30">
        <v>1.1</v>
      </c>
      <c r="S6" s="37">
        <f t="shared" si="5"/>
        <v>4.1472</v>
      </c>
      <c r="T6" s="30">
        <v>1.1</v>
      </c>
      <c r="U6" s="37">
        <f t="shared" si="6"/>
        <v>4.97664</v>
      </c>
      <c r="V6" s="30">
        <v>1.1</v>
      </c>
      <c r="W6" s="37">
        <f t="shared" si="7"/>
        <v>5.971968</v>
      </c>
      <c r="X6" s="30">
        <v>1.1</v>
      </c>
      <c r="Y6" s="37">
        <f t="shared" si="8"/>
        <v>7.1663616</v>
      </c>
      <c r="Z6" s="30">
        <v>1.1</v>
      </c>
      <c r="AB6">
        <v>2</v>
      </c>
      <c r="AC6">
        <v>1</v>
      </c>
      <c r="AD6">
        <f t="shared" si="9"/>
        <v>576</v>
      </c>
      <c r="AE6">
        <f t="shared" ref="AE6:AE34" si="21">AE5+L$5*(L6-1)</f>
        <v>11</v>
      </c>
      <c r="AF6">
        <f t="shared" si="11"/>
        <v>692</v>
      </c>
      <c r="AG6">
        <f t="shared" ref="AG6:AG34" si="22">AG5+N$5*(N6-1)</f>
        <v>12.1</v>
      </c>
      <c r="AH6">
        <f t="shared" si="12"/>
        <v>830</v>
      </c>
      <c r="AI6">
        <f t="shared" ref="AI6:AI34" si="23">AI5+P$5*(P6-1)</f>
        <v>26.4</v>
      </c>
      <c r="AJ6">
        <f t="shared" si="14"/>
        <v>996</v>
      </c>
      <c r="AK6">
        <f t="shared" ref="AK6:AK34" si="24">AK5+R$5*(R6-1)</f>
        <v>28.6</v>
      </c>
      <c r="AL6">
        <f t="shared" si="15"/>
        <v>1195</v>
      </c>
      <c r="AM6">
        <f t="shared" ref="AM6:AM34" si="25">AM5+T$5*(T6-1)</f>
        <v>30.8</v>
      </c>
      <c r="AN6">
        <f t="shared" si="17"/>
        <v>1435</v>
      </c>
      <c r="AO6">
        <f t="shared" ref="AO6:AO34" si="26">AO5+V$5*(V6-1)</f>
        <v>33</v>
      </c>
      <c r="AP6">
        <f t="shared" si="18"/>
        <v>1722</v>
      </c>
      <c r="AQ6">
        <f t="shared" ref="AQ6:AQ34" si="27">AQ5+X$5*(X6-1)</f>
        <v>52.8</v>
      </c>
      <c r="AR6">
        <f t="shared" si="20"/>
        <v>2066</v>
      </c>
      <c r="AS6">
        <f t="shared" ref="AS6:AS34" si="28">AS5+Z$5*(Z6-1)</f>
        <v>74.8</v>
      </c>
    </row>
    <row r="7" spans="9:45">
      <c r="I7">
        <f t="shared" ref="I7:I34" si="29">AD6+AF6+AH6+AJ6+AL6+AN6+AP6+AR6+I6</f>
        <v>14267</v>
      </c>
      <c r="J7">
        <f t="shared" ref="J7:J35" si="30">AB7</f>
        <v>3</v>
      </c>
      <c r="K7" s="37">
        <v>3</v>
      </c>
      <c r="L7" s="30">
        <v>1.1</v>
      </c>
      <c r="M7" s="37">
        <f t="shared" si="1"/>
        <v>3.6</v>
      </c>
      <c r="N7" s="30">
        <v>1.1</v>
      </c>
      <c r="O7" s="37">
        <f t="shared" si="2"/>
        <v>4.32</v>
      </c>
      <c r="P7" s="30">
        <v>1.1</v>
      </c>
      <c r="Q7" s="37">
        <f t="shared" si="3"/>
        <v>5.184</v>
      </c>
      <c r="R7" s="30">
        <v>1.1</v>
      </c>
      <c r="S7" s="37">
        <f t="shared" si="5"/>
        <v>6.2208</v>
      </c>
      <c r="T7" s="30">
        <v>1.1</v>
      </c>
      <c r="U7" s="37">
        <f t="shared" si="6"/>
        <v>7.46496</v>
      </c>
      <c r="V7" s="30">
        <v>1.1</v>
      </c>
      <c r="W7" s="37">
        <f t="shared" si="7"/>
        <v>8.957952</v>
      </c>
      <c r="X7" s="30">
        <v>1.1</v>
      </c>
      <c r="Y7" s="37">
        <f t="shared" si="8"/>
        <v>10.7495424</v>
      </c>
      <c r="Z7" s="30">
        <v>1.1</v>
      </c>
      <c r="AB7">
        <v>3</v>
      </c>
      <c r="AC7">
        <v>1</v>
      </c>
      <c r="AD7">
        <f t="shared" si="9"/>
        <v>865</v>
      </c>
      <c r="AE7">
        <f t="shared" si="21"/>
        <v>12</v>
      </c>
      <c r="AF7">
        <f t="shared" si="11"/>
        <v>1038</v>
      </c>
      <c r="AG7">
        <f t="shared" si="22"/>
        <v>13.2</v>
      </c>
      <c r="AH7">
        <f t="shared" si="12"/>
        <v>1245</v>
      </c>
      <c r="AI7">
        <f t="shared" si="23"/>
        <v>28.8</v>
      </c>
      <c r="AJ7">
        <f t="shared" si="14"/>
        <v>1494</v>
      </c>
      <c r="AK7">
        <f t="shared" si="24"/>
        <v>31.2</v>
      </c>
      <c r="AL7">
        <f t="shared" si="15"/>
        <v>1793</v>
      </c>
      <c r="AM7">
        <f t="shared" si="25"/>
        <v>33.6</v>
      </c>
      <c r="AN7">
        <f t="shared" si="17"/>
        <v>2152</v>
      </c>
      <c r="AO7">
        <f t="shared" si="26"/>
        <v>36</v>
      </c>
      <c r="AP7">
        <f t="shared" si="18"/>
        <v>2583</v>
      </c>
      <c r="AQ7">
        <f t="shared" si="27"/>
        <v>57.6</v>
      </c>
      <c r="AR7">
        <f t="shared" si="20"/>
        <v>3099</v>
      </c>
      <c r="AS7">
        <f t="shared" si="28"/>
        <v>81.6</v>
      </c>
    </row>
    <row r="8" spans="9:45">
      <c r="I8">
        <f t="shared" si="29"/>
        <v>28536</v>
      </c>
      <c r="J8">
        <f t="shared" si="30"/>
        <v>4</v>
      </c>
      <c r="K8" s="37">
        <v>4</v>
      </c>
      <c r="L8" s="30">
        <v>1.1</v>
      </c>
      <c r="M8" s="37">
        <f t="shared" si="1"/>
        <v>4.8</v>
      </c>
      <c r="N8" s="30">
        <v>1.1</v>
      </c>
      <c r="O8" s="37">
        <f t="shared" si="2"/>
        <v>5.76</v>
      </c>
      <c r="P8" s="30">
        <v>1.1</v>
      </c>
      <c r="Q8" s="37">
        <f t="shared" si="3"/>
        <v>6.912</v>
      </c>
      <c r="R8" s="30">
        <v>1.1</v>
      </c>
      <c r="S8" s="37">
        <f t="shared" si="5"/>
        <v>8.2944</v>
      </c>
      <c r="T8" s="30">
        <v>1.1</v>
      </c>
      <c r="U8" s="37">
        <f t="shared" si="6"/>
        <v>9.95328</v>
      </c>
      <c r="V8" s="30">
        <v>1.1</v>
      </c>
      <c r="W8" s="37">
        <f t="shared" si="7"/>
        <v>11.943936</v>
      </c>
      <c r="X8" s="30">
        <v>1.1</v>
      </c>
      <c r="Y8" s="37">
        <f t="shared" si="8"/>
        <v>14.3327232</v>
      </c>
      <c r="Z8" s="30">
        <v>1.1</v>
      </c>
      <c r="AB8">
        <v>4</v>
      </c>
      <c r="AC8">
        <v>1</v>
      </c>
      <c r="AD8">
        <f t="shared" si="9"/>
        <v>1153</v>
      </c>
      <c r="AE8">
        <f t="shared" si="21"/>
        <v>13</v>
      </c>
      <c r="AF8">
        <f t="shared" si="11"/>
        <v>1384</v>
      </c>
      <c r="AG8">
        <f t="shared" si="22"/>
        <v>14.3</v>
      </c>
      <c r="AH8">
        <f t="shared" si="12"/>
        <v>1661</v>
      </c>
      <c r="AI8">
        <f t="shared" si="23"/>
        <v>31.2</v>
      </c>
      <c r="AJ8">
        <f t="shared" si="14"/>
        <v>1993</v>
      </c>
      <c r="AK8">
        <f t="shared" si="24"/>
        <v>33.8</v>
      </c>
      <c r="AL8">
        <f t="shared" si="15"/>
        <v>2391</v>
      </c>
      <c r="AM8">
        <f t="shared" si="25"/>
        <v>36.4</v>
      </c>
      <c r="AN8">
        <f t="shared" si="17"/>
        <v>2870</v>
      </c>
      <c r="AO8">
        <f t="shared" si="26"/>
        <v>39</v>
      </c>
      <c r="AP8">
        <f t="shared" si="18"/>
        <v>3444</v>
      </c>
      <c r="AQ8">
        <f t="shared" si="27"/>
        <v>62.4</v>
      </c>
      <c r="AR8">
        <f t="shared" si="20"/>
        <v>4133</v>
      </c>
      <c r="AS8">
        <f t="shared" si="28"/>
        <v>88.4</v>
      </c>
    </row>
    <row r="9" spans="1:45">
      <c r="A9" t="s">
        <v>464</v>
      </c>
      <c r="B9" t="s">
        <v>465</v>
      </c>
      <c r="I9">
        <f t="shared" si="29"/>
        <v>47565</v>
      </c>
      <c r="J9">
        <f t="shared" si="30"/>
        <v>5</v>
      </c>
      <c r="K9" s="37">
        <v>5</v>
      </c>
      <c r="L9" s="30">
        <v>1.1</v>
      </c>
      <c r="M9" s="37">
        <f t="shared" si="1"/>
        <v>6</v>
      </c>
      <c r="N9" s="30">
        <v>1.1</v>
      </c>
      <c r="O9" s="37">
        <f t="shared" si="2"/>
        <v>7.2</v>
      </c>
      <c r="P9" s="30">
        <v>1.1</v>
      </c>
      <c r="Q9" s="37">
        <f t="shared" si="3"/>
        <v>8.64</v>
      </c>
      <c r="R9" s="30">
        <v>1.1</v>
      </c>
      <c r="S9" s="37">
        <f t="shared" si="5"/>
        <v>10.368</v>
      </c>
      <c r="T9" s="30">
        <v>1.1</v>
      </c>
      <c r="U9" s="37">
        <f t="shared" si="6"/>
        <v>12.4416</v>
      </c>
      <c r="V9" s="30">
        <v>1.1</v>
      </c>
      <c r="W9" s="37">
        <f t="shared" si="7"/>
        <v>14.92992</v>
      </c>
      <c r="X9" s="30">
        <v>1.1</v>
      </c>
      <c r="Y9" s="37">
        <f t="shared" si="8"/>
        <v>17.915904</v>
      </c>
      <c r="Z9" s="30">
        <v>1.1</v>
      </c>
      <c r="AB9">
        <v>5</v>
      </c>
      <c r="AC9">
        <v>1</v>
      </c>
      <c r="AD9">
        <f t="shared" si="9"/>
        <v>1441</v>
      </c>
      <c r="AE9">
        <f t="shared" si="21"/>
        <v>14</v>
      </c>
      <c r="AF9">
        <f t="shared" si="11"/>
        <v>1730</v>
      </c>
      <c r="AG9">
        <f t="shared" si="22"/>
        <v>15.4</v>
      </c>
      <c r="AH9">
        <f t="shared" si="12"/>
        <v>2076</v>
      </c>
      <c r="AI9">
        <f t="shared" si="23"/>
        <v>33.6</v>
      </c>
      <c r="AJ9">
        <f t="shared" si="14"/>
        <v>2491</v>
      </c>
      <c r="AK9">
        <f t="shared" si="24"/>
        <v>36.4</v>
      </c>
      <c r="AL9">
        <f t="shared" si="15"/>
        <v>2989</v>
      </c>
      <c r="AM9">
        <f t="shared" si="25"/>
        <v>39.2</v>
      </c>
      <c r="AN9">
        <f t="shared" si="17"/>
        <v>3587</v>
      </c>
      <c r="AO9">
        <f t="shared" si="26"/>
        <v>42</v>
      </c>
      <c r="AP9">
        <f t="shared" si="18"/>
        <v>4305</v>
      </c>
      <c r="AQ9">
        <f t="shared" si="27"/>
        <v>67.2</v>
      </c>
      <c r="AR9">
        <f t="shared" si="20"/>
        <v>5166</v>
      </c>
      <c r="AS9">
        <f t="shared" si="28"/>
        <v>95.2</v>
      </c>
    </row>
    <row r="10" spans="1:45">
      <c r="A10">
        <v>1</v>
      </c>
      <c r="B10">
        <f>L3</f>
        <v>1</v>
      </c>
      <c r="I10">
        <f t="shared" si="29"/>
        <v>71350</v>
      </c>
      <c r="J10">
        <f t="shared" si="30"/>
        <v>6</v>
      </c>
      <c r="K10" s="37">
        <v>6</v>
      </c>
      <c r="L10" s="30">
        <v>1.1</v>
      </c>
      <c r="M10" s="37">
        <f t="shared" si="1"/>
        <v>7.2</v>
      </c>
      <c r="N10" s="30">
        <v>1.1</v>
      </c>
      <c r="O10" s="37">
        <f t="shared" si="2"/>
        <v>8.64</v>
      </c>
      <c r="P10" s="30">
        <v>1.1</v>
      </c>
      <c r="Q10" s="37">
        <f t="shared" si="3"/>
        <v>10.368</v>
      </c>
      <c r="R10" s="30">
        <v>1.1</v>
      </c>
      <c r="S10" s="37">
        <f t="shared" si="5"/>
        <v>12.4416</v>
      </c>
      <c r="T10" s="30">
        <v>1.1</v>
      </c>
      <c r="U10" s="37">
        <f t="shared" si="6"/>
        <v>14.92992</v>
      </c>
      <c r="V10" s="30">
        <v>1.1</v>
      </c>
      <c r="W10" s="37">
        <f t="shared" si="7"/>
        <v>17.915904</v>
      </c>
      <c r="X10" s="30">
        <v>1.1</v>
      </c>
      <c r="Y10" s="37">
        <f t="shared" si="8"/>
        <v>21.4990848</v>
      </c>
      <c r="Z10" s="30">
        <v>1.1</v>
      </c>
      <c r="AB10">
        <v>6</v>
      </c>
      <c r="AC10">
        <v>1</v>
      </c>
      <c r="AD10">
        <f t="shared" si="9"/>
        <v>1730</v>
      </c>
      <c r="AE10">
        <f t="shared" si="21"/>
        <v>15</v>
      </c>
      <c r="AF10">
        <f t="shared" si="11"/>
        <v>2076</v>
      </c>
      <c r="AG10">
        <f t="shared" si="22"/>
        <v>16.5</v>
      </c>
      <c r="AH10">
        <f t="shared" si="12"/>
        <v>2491</v>
      </c>
      <c r="AI10">
        <f t="shared" si="23"/>
        <v>36</v>
      </c>
      <c r="AJ10">
        <f t="shared" si="14"/>
        <v>2989</v>
      </c>
      <c r="AK10">
        <f t="shared" si="24"/>
        <v>39</v>
      </c>
      <c r="AL10">
        <f t="shared" si="15"/>
        <v>3587</v>
      </c>
      <c r="AM10">
        <f t="shared" si="25"/>
        <v>42</v>
      </c>
      <c r="AN10">
        <f t="shared" si="17"/>
        <v>4305</v>
      </c>
      <c r="AO10">
        <f t="shared" si="26"/>
        <v>45</v>
      </c>
      <c r="AP10">
        <f t="shared" si="18"/>
        <v>5166</v>
      </c>
      <c r="AQ10">
        <f t="shared" si="27"/>
        <v>72</v>
      </c>
      <c r="AR10">
        <f t="shared" si="20"/>
        <v>6199</v>
      </c>
      <c r="AS10">
        <f t="shared" si="28"/>
        <v>102</v>
      </c>
    </row>
    <row r="11" spans="1:45">
      <c r="A11">
        <v>2</v>
      </c>
      <c r="B11">
        <f>N3</f>
        <v>1.1</v>
      </c>
      <c r="I11">
        <f t="shared" si="29"/>
        <v>99893</v>
      </c>
      <c r="J11">
        <f t="shared" si="30"/>
        <v>7</v>
      </c>
      <c r="K11" s="37">
        <v>7</v>
      </c>
      <c r="L11" s="30">
        <v>1.1</v>
      </c>
      <c r="M11" s="37">
        <f t="shared" si="1"/>
        <v>8.4</v>
      </c>
      <c r="N11" s="30">
        <v>1.1</v>
      </c>
      <c r="O11" s="37">
        <f t="shared" si="2"/>
        <v>10.08</v>
      </c>
      <c r="P11" s="30">
        <v>1.1</v>
      </c>
      <c r="Q11" s="37">
        <f t="shared" si="3"/>
        <v>12.096</v>
      </c>
      <c r="R11" s="30">
        <v>1.1</v>
      </c>
      <c r="S11" s="37">
        <f t="shared" si="5"/>
        <v>14.5152</v>
      </c>
      <c r="T11" s="30">
        <v>1.1</v>
      </c>
      <c r="U11" s="37">
        <f t="shared" si="6"/>
        <v>17.41824</v>
      </c>
      <c r="V11" s="30">
        <v>1.1</v>
      </c>
      <c r="W11" s="37">
        <f t="shared" si="7"/>
        <v>20.901888</v>
      </c>
      <c r="X11" s="30">
        <v>1.1</v>
      </c>
      <c r="Y11" s="37">
        <f t="shared" si="8"/>
        <v>25.0822656</v>
      </c>
      <c r="Z11" s="30">
        <v>1.1</v>
      </c>
      <c r="AB11">
        <v>7</v>
      </c>
      <c r="AC11">
        <v>1</v>
      </c>
      <c r="AD11">
        <f t="shared" si="9"/>
        <v>2018</v>
      </c>
      <c r="AE11">
        <f t="shared" si="21"/>
        <v>16</v>
      </c>
      <c r="AF11">
        <f t="shared" si="11"/>
        <v>2422</v>
      </c>
      <c r="AG11">
        <f t="shared" si="22"/>
        <v>17.6</v>
      </c>
      <c r="AH11">
        <f t="shared" si="12"/>
        <v>2906</v>
      </c>
      <c r="AI11">
        <f t="shared" si="23"/>
        <v>38.4</v>
      </c>
      <c r="AJ11">
        <f t="shared" si="14"/>
        <v>3488</v>
      </c>
      <c r="AK11">
        <f t="shared" si="24"/>
        <v>41.6</v>
      </c>
      <c r="AL11">
        <f t="shared" si="15"/>
        <v>4185</v>
      </c>
      <c r="AM11">
        <f t="shared" si="25"/>
        <v>44.8</v>
      </c>
      <c r="AN11">
        <f t="shared" si="17"/>
        <v>5023</v>
      </c>
      <c r="AO11">
        <f t="shared" si="26"/>
        <v>48</v>
      </c>
      <c r="AP11">
        <f t="shared" si="18"/>
        <v>6027</v>
      </c>
      <c r="AQ11">
        <f t="shared" si="27"/>
        <v>76.8</v>
      </c>
      <c r="AR11">
        <f t="shared" si="20"/>
        <v>7233</v>
      </c>
      <c r="AS11">
        <f t="shared" si="28"/>
        <v>108.8</v>
      </c>
    </row>
    <row r="12" spans="1:45">
      <c r="A12">
        <v>3</v>
      </c>
      <c r="B12">
        <f>P3</f>
        <v>1.2</v>
      </c>
      <c r="I12">
        <f t="shared" si="29"/>
        <v>133195</v>
      </c>
      <c r="J12">
        <f t="shared" si="30"/>
        <v>8</v>
      </c>
      <c r="K12" s="37">
        <v>8</v>
      </c>
      <c r="L12" s="30">
        <v>1.1</v>
      </c>
      <c r="M12" s="37">
        <f t="shared" si="1"/>
        <v>9.6</v>
      </c>
      <c r="N12" s="30">
        <v>1.1</v>
      </c>
      <c r="O12" s="37">
        <f t="shared" si="2"/>
        <v>11.52</v>
      </c>
      <c r="P12" s="30">
        <v>1.1</v>
      </c>
      <c r="Q12" s="37">
        <f t="shared" si="3"/>
        <v>13.824</v>
      </c>
      <c r="R12" s="30">
        <v>1.1</v>
      </c>
      <c r="S12" s="37">
        <f t="shared" si="5"/>
        <v>16.5888</v>
      </c>
      <c r="T12" s="30">
        <v>1.1</v>
      </c>
      <c r="U12" s="37">
        <f t="shared" si="6"/>
        <v>19.90656</v>
      </c>
      <c r="V12" s="30">
        <v>1.1</v>
      </c>
      <c r="W12" s="37">
        <f t="shared" si="7"/>
        <v>23.887872</v>
      </c>
      <c r="X12" s="30">
        <v>1.1</v>
      </c>
      <c r="Y12" s="37">
        <f t="shared" si="8"/>
        <v>28.6654464</v>
      </c>
      <c r="Z12" s="30">
        <v>1.1</v>
      </c>
      <c r="AB12">
        <v>8</v>
      </c>
      <c r="AC12">
        <v>1</v>
      </c>
      <c r="AD12">
        <f t="shared" si="9"/>
        <v>2307</v>
      </c>
      <c r="AE12">
        <f t="shared" si="21"/>
        <v>17</v>
      </c>
      <c r="AF12">
        <f t="shared" si="11"/>
        <v>2768</v>
      </c>
      <c r="AG12">
        <f t="shared" si="22"/>
        <v>18.7</v>
      </c>
      <c r="AH12">
        <f t="shared" si="12"/>
        <v>3322</v>
      </c>
      <c r="AI12">
        <f t="shared" si="23"/>
        <v>40.8</v>
      </c>
      <c r="AJ12">
        <f t="shared" si="14"/>
        <v>3986</v>
      </c>
      <c r="AK12">
        <f t="shared" si="24"/>
        <v>44.2</v>
      </c>
      <c r="AL12">
        <f t="shared" si="15"/>
        <v>4783</v>
      </c>
      <c r="AM12">
        <f t="shared" si="25"/>
        <v>47.6</v>
      </c>
      <c r="AN12">
        <f t="shared" si="17"/>
        <v>5740</v>
      </c>
      <c r="AO12">
        <f t="shared" si="26"/>
        <v>51</v>
      </c>
      <c r="AP12">
        <f t="shared" si="18"/>
        <v>6888</v>
      </c>
      <c r="AQ12">
        <f t="shared" si="27"/>
        <v>81.6000000000001</v>
      </c>
      <c r="AR12">
        <f t="shared" si="20"/>
        <v>8266</v>
      </c>
      <c r="AS12">
        <f t="shared" si="28"/>
        <v>115.6</v>
      </c>
    </row>
    <row r="13" spans="1:45">
      <c r="A13">
        <v>4</v>
      </c>
      <c r="B13">
        <f>R3</f>
        <v>1.3</v>
      </c>
      <c r="I13">
        <f t="shared" si="29"/>
        <v>171255</v>
      </c>
      <c r="J13">
        <f t="shared" si="30"/>
        <v>9</v>
      </c>
      <c r="K13" s="37">
        <v>9</v>
      </c>
      <c r="L13" s="30">
        <v>1.1</v>
      </c>
      <c r="M13" s="37">
        <f t="shared" si="1"/>
        <v>10.8</v>
      </c>
      <c r="N13" s="30">
        <v>1.1</v>
      </c>
      <c r="O13" s="37">
        <f t="shared" si="2"/>
        <v>12.96</v>
      </c>
      <c r="P13" s="30">
        <v>1.1</v>
      </c>
      <c r="Q13" s="37">
        <f t="shared" si="3"/>
        <v>15.552</v>
      </c>
      <c r="R13" s="30">
        <v>1.1</v>
      </c>
      <c r="S13" s="37">
        <f t="shared" si="5"/>
        <v>18.6624</v>
      </c>
      <c r="T13" s="30">
        <v>1.1</v>
      </c>
      <c r="U13" s="37">
        <f t="shared" si="6"/>
        <v>22.39488</v>
      </c>
      <c r="V13" s="30">
        <v>1.1</v>
      </c>
      <c r="W13" s="37">
        <f t="shared" si="7"/>
        <v>26.873856</v>
      </c>
      <c r="X13" s="30">
        <v>1.1</v>
      </c>
      <c r="Y13" s="37">
        <f t="shared" si="8"/>
        <v>32.2486272</v>
      </c>
      <c r="Z13" s="30">
        <v>1.1</v>
      </c>
      <c r="AB13">
        <v>9</v>
      </c>
      <c r="AC13">
        <v>1</v>
      </c>
      <c r="AD13">
        <f t="shared" si="9"/>
        <v>2595</v>
      </c>
      <c r="AE13">
        <f t="shared" si="21"/>
        <v>18</v>
      </c>
      <c r="AF13">
        <f t="shared" si="11"/>
        <v>3114</v>
      </c>
      <c r="AG13">
        <f t="shared" si="22"/>
        <v>19.8</v>
      </c>
      <c r="AH13">
        <f t="shared" si="12"/>
        <v>3737</v>
      </c>
      <c r="AI13">
        <f t="shared" si="23"/>
        <v>43.2</v>
      </c>
      <c r="AJ13">
        <f t="shared" si="14"/>
        <v>4484</v>
      </c>
      <c r="AK13">
        <f t="shared" si="24"/>
        <v>46.8</v>
      </c>
      <c r="AL13">
        <f t="shared" si="15"/>
        <v>5381</v>
      </c>
      <c r="AM13">
        <f t="shared" si="25"/>
        <v>50.4</v>
      </c>
      <c r="AN13">
        <f t="shared" si="17"/>
        <v>6458</v>
      </c>
      <c r="AO13">
        <f t="shared" si="26"/>
        <v>54</v>
      </c>
      <c r="AP13">
        <f t="shared" si="18"/>
        <v>7749</v>
      </c>
      <c r="AQ13">
        <f t="shared" si="27"/>
        <v>86.4000000000001</v>
      </c>
      <c r="AR13">
        <f t="shared" si="20"/>
        <v>9299</v>
      </c>
      <c r="AS13">
        <f t="shared" si="28"/>
        <v>122.4</v>
      </c>
    </row>
    <row r="14" spans="1:45">
      <c r="A14">
        <v>5</v>
      </c>
      <c r="B14">
        <f>T3</f>
        <v>1.4</v>
      </c>
      <c r="I14">
        <f t="shared" si="29"/>
        <v>214072</v>
      </c>
      <c r="J14">
        <f t="shared" si="30"/>
        <v>10</v>
      </c>
      <c r="K14" s="37">
        <v>10</v>
      </c>
      <c r="L14" s="30">
        <v>1.1</v>
      </c>
      <c r="M14" s="37">
        <f t="shared" si="1"/>
        <v>12</v>
      </c>
      <c r="N14" s="30">
        <v>1.1</v>
      </c>
      <c r="O14" s="37">
        <f t="shared" si="2"/>
        <v>14.4</v>
      </c>
      <c r="P14" s="30">
        <v>1.1</v>
      </c>
      <c r="Q14" s="37">
        <f t="shared" si="3"/>
        <v>17.28</v>
      </c>
      <c r="R14" s="30">
        <v>1.1</v>
      </c>
      <c r="S14" s="37">
        <f t="shared" si="5"/>
        <v>20.736</v>
      </c>
      <c r="T14" s="30">
        <v>1.1</v>
      </c>
      <c r="U14" s="37">
        <f t="shared" si="6"/>
        <v>24.8832</v>
      </c>
      <c r="V14" s="30">
        <v>1.1</v>
      </c>
      <c r="W14" s="37">
        <f t="shared" si="7"/>
        <v>29.85984</v>
      </c>
      <c r="X14" s="30">
        <v>1.1</v>
      </c>
      <c r="Y14" s="37">
        <f t="shared" si="8"/>
        <v>35.831808</v>
      </c>
      <c r="Z14" s="30">
        <v>1.1</v>
      </c>
      <c r="AB14">
        <v>10</v>
      </c>
      <c r="AC14">
        <v>1</v>
      </c>
      <c r="AD14">
        <f t="shared" si="9"/>
        <v>2883</v>
      </c>
      <c r="AE14">
        <f t="shared" si="21"/>
        <v>19</v>
      </c>
      <c r="AF14">
        <f t="shared" si="11"/>
        <v>3460</v>
      </c>
      <c r="AG14">
        <f t="shared" si="22"/>
        <v>20.9</v>
      </c>
      <c r="AH14">
        <f t="shared" si="12"/>
        <v>4152</v>
      </c>
      <c r="AI14">
        <f t="shared" si="23"/>
        <v>45.6</v>
      </c>
      <c r="AJ14">
        <f t="shared" si="14"/>
        <v>4983</v>
      </c>
      <c r="AK14">
        <f t="shared" si="24"/>
        <v>49.4</v>
      </c>
      <c r="AL14">
        <f t="shared" si="15"/>
        <v>5979</v>
      </c>
      <c r="AM14">
        <f t="shared" si="25"/>
        <v>53.2</v>
      </c>
      <c r="AN14">
        <f t="shared" si="17"/>
        <v>7175</v>
      </c>
      <c r="AO14">
        <f t="shared" si="26"/>
        <v>57</v>
      </c>
      <c r="AP14">
        <f t="shared" si="18"/>
        <v>8611</v>
      </c>
      <c r="AQ14">
        <f t="shared" si="27"/>
        <v>91.2000000000001</v>
      </c>
      <c r="AR14">
        <f t="shared" si="20"/>
        <v>10333</v>
      </c>
      <c r="AS14">
        <f t="shared" si="28"/>
        <v>129.2</v>
      </c>
    </row>
    <row r="15" spans="1:45">
      <c r="A15">
        <v>6</v>
      </c>
      <c r="B15">
        <f>V3</f>
        <v>1.5</v>
      </c>
      <c r="I15">
        <f t="shared" si="29"/>
        <v>261648</v>
      </c>
      <c r="J15">
        <f t="shared" si="30"/>
        <v>11</v>
      </c>
      <c r="K15" s="37">
        <v>11</v>
      </c>
      <c r="L15" s="30">
        <v>1.1</v>
      </c>
      <c r="M15" s="37">
        <f t="shared" si="1"/>
        <v>13.2</v>
      </c>
      <c r="N15" s="30">
        <v>1.1</v>
      </c>
      <c r="O15" s="37">
        <f t="shared" si="2"/>
        <v>15.84</v>
      </c>
      <c r="P15" s="30">
        <v>1.1</v>
      </c>
      <c r="Q15" s="37">
        <f t="shared" si="3"/>
        <v>19.008</v>
      </c>
      <c r="R15" s="30">
        <v>1.1</v>
      </c>
      <c r="S15" s="37">
        <f t="shared" si="5"/>
        <v>22.8096</v>
      </c>
      <c r="T15" s="30">
        <v>1.1</v>
      </c>
      <c r="U15" s="37">
        <f t="shared" si="6"/>
        <v>27.37152</v>
      </c>
      <c r="V15" s="30">
        <v>1.1</v>
      </c>
      <c r="W15" s="37">
        <f t="shared" si="7"/>
        <v>32.845824</v>
      </c>
      <c r="X15" s="30">
        <v>1.1</v>
      </c>
      <c r="Y15" s="37">
        <f t="shared" si="8"/>
        <v>39.4149888</v>
      </c>
      <c r="Z15" s="30">
        <v>1.1</v>
      </c>
      <c r="AB15">
        <v>11</v>
      </c>
      <c r="AC15">
        <v>1</v>
      </c>
      <c r="AD15">
        <f t="shared" si="9"/>
        <v>3172</v>
      </c>
      <c r="AE15">
        <f t="shared" si="21"/>
        <v>20</v>
      </c>
      <c r="AF15">
        <f t="shared" si="11"/>
        <v>3806</v>
      </c>
      <c r="AG15">
        <f t="shared" si="22"/>
        <v>22</v>
      </c>
      <c r="AH15">
        <f t="shared" si="12"/>
        <v>4567</v>
      </c>
      <c r="AI15">
        <f t="shared" si="23"/>
        <v>48</v>
      </c>
      <c r="AJ15">
        <f t="shared" si="14"/>
        <v>5481</v>
      </c>
      <c r="AK15">
        <f t="shared" si="24"/>
        <v>52</v>
      </c>
      <c r="AL15">
        <f t="shared" si="15"/>
        <v>6577</v>
      </c>
      <c r="AM15">
        <f t="shared" si="25"/>
        <v>56</v>
      </c>
      <c r="AN15">
        <f t="shared" si="17"/>
        <v>7893</v>
      </c>
      <c r="AO15">
        <f t="shared" si="26"/>
        <v>60</v>
      </c>
      <c r="AP15">
        <f t="shared" si="18"/>
        <v>9472</v>
      </c>
      <c r="AQ15">
        <f t="shared" si="27"/>
        <v>96.0000000000001</v>
      </c>
      <c r="AR15">
        <f t="shared" si="20"/>
        <v>11366</v>
      </c>
      <c r="AS15">
        <f t="shared" si="28"/>
        <v>136</v>
      </c>
    </row>
    <row r="16" spans="1:45">
      <c r="A16">
        <v>7</v>
      </c>
      <c r="B16">
        <f>X3</f>
        <v>1.6</v>
      </c>
      <c r="I16">
        <f t="shared" si="29"/>
        <v>313982</v>
      </c>
      <c r="J16">
        <f t="shared" si="30"/>
        <v>12</v>
      </c>
      <c r="K16" s="37">
        <v>12</v>
      </c>
      <c r="L16" s="30">
        <v>1.1</v>
      </c>
      <c r="M16" s="37">
        <f t="shared" si="1"/>
        <v>14.4</v>
      </c>
      <c r="N16" s="30">
        <v>1.1</v>
      </c>
      <c r="O16" s="37">
        <f t="shared" si="2"/>
        <v>17.28</v>
      </c>
      <c r="P16" s="30">
        <v>1.1</v>
      </c>
      <c r="Q16" s="37">
        <f t="shared" si="3"/>
        <v>20.736</v>
      </c>
      <c r="R16" s="30">
        <v>1.1</v>
      </c>
      <c r="S16" s="37">
        <f t="shared" si="5"/>
        <v>24.8832</v>
      </c>
      <c r="T16" s="30">
        <v>1.1</v>
      </c>
      <c r="U16" s="37">
        <f t="shared" si="6"/>
        <v>29.85984</v>
      </c>
      <c r="V16" s="30">
        <v>1.1</v>
      </c>
      <c r="W16" s="37">
        <f t="shared" si="7"/>
        <v>35.831808</v>
      </c>
      <c r="X16" s="30">
        <v>1.1</v>
      </c>
      <c r="Y16" s="37">
        <f t="shared" si="8"/>
        <v>42.9981696</v>
      </c>
      <c r="Z16" s="30">
        <v>1.1</v>
      </c>
      <c r="AB16">
        <v>12</v>
      </c>
      <c r="AC16">
        <v>1</v>
      </c>
      <c r="AD16">
        <f t="shared" si="9"/>
        <v>3460</v>
      </c>
      <c r="AE16">
        <f t="shared" si="21"/>
        <v>21</v>
      </c>
      <c r="AF16">
        <f t="shared" si="11"/>
        <v>4152</v>
      </c>
      <c r="AG16">
        <f t="shared" si="22"/>
        <v>23.1</v>
      </c>
      <c r="AH16">
        <f t="shared" si="12"/>
        <v>4983</v>
      </c>
      <c r="AI16">
        <f t="shared" si="23"/>
        <v>50.4</v>
      </c>
      <c r="AJ16">
        <f t="shared" si="14"/>
        <v>5979</v>
      </c>
      <c r="AK16">
        <f t="shared" si="24"/>
        <v>54.6</v>
      </c>
      <c r="AL16">
        <f t="shared" si="15"/>
        <v>7175</v>
      </c>
      <c r="AM16">
        <f t="shared" si="25"/>
        <v>58.8</v>
      </c>
      <c r="AN16">
        <f t="shared" si="17"/>
        <v>8611</v>
      </c>
      <c r="AO16">
        <f t="shared" si="26"/>
        <v>63</v>
      </c>
      <c r="AP16">
        <f t="shared" si="18"/>
        <v>10333</v>
      </c>
      <c r="AQ16">
        <f t="shared" si="27"/>
        <v>100.8</v>
      </c>
      <c r="AR16">
        <f t="shared" si="20"/>
        <v>12399</v>
      </c>
      <c r="AS16">
        <f t="shared" si="28"/>
        <v>142.8</v>
      </c>
    </row>
    <row r="17" spans="1:45">
      <c r="A17">
        <v>8</v>
      </c>
      <c r="B17">
        <f>Z3</f>
        <v>1.7</v>
      </c>
      <c r="I17">
        <f t="shared" si="29"/>
        <v>371074</v>
      </c>
      <c r="J17">
        <f t="shared" si="30"/>
        <v>13</v>
      </c>
      <c r="K17" s="37">
        <v>13</v>
      </c>
      <c r="L17" s="30">
        <v>1.1</v>
      </c>
      <c r="M17" s="37">
        <f t="shared" si="1"/>
        <v>15.6</v>
      </c>
      <c r="N17" s="30">
        <v>1.1</v>
      </c>
      <c r="O17" s="37">
        <f t="shared" si="2"/>
        <v>18.72</v>
      </c>
      <c r="P17" s="30">
        <v>1.1</v>
      </c>
      <c r="Q17" s="37">
        <f t="shared" si="3"/>
        <v>22.464</v>
      </c>
      <c r="R17" s="30">
        <v>1.1</v>
      </c>
      <c r="S17" s="37">
        <f t="shared" si="5"/>
        <v>26.9568</v>
      </c>
      <c r="T17" s="30">
        <v>1.1</v>
      </c>
      <c r="U17" s="37">
        <f t="shared" si="6"/>
        <v>32.34816</v>
      </c>
      <c r="V17" s="30">
        <v>1.1</v>
      </c>
      <c r="W17" s="37">
        <f t="shared" si="7"/>
        <v>38.817792</v>
      </c>
      <c r="X17" s="30">
        <v>1.1</v>
      </c>
      <c r="Y17" s="37">
        <f t="shared" si="8"/>
        <v>46.5813504</v>
      </c>
      <c r="Z17" s="30">
        <v>1.1</v>
      </c>
      <c r="AB17">
        <v>13</v>
      </c>
      <c r="AC17">
        <v>1</v>
      </c>
      <c r="AD17">
        <f t="shared" si="9"/>
        <v>3748</v>
      </c>
      <c r="AE17">
        <f t="shared" si="21"/>
        <v>22</v>
      </c>
      <c r="AF17">
        <f t="shared" si="11"/>
        <v>4498</v>
      </c>
      <c r="AG17">
        <f t="shared" si="22"/>
        <v>24.2</v>
      </c>
      <c r="AH17">
        <f t="shared" si="12"/>
        <v>5398</v>
      </c>
      <c r="AI17">
        <f t="shared" si="23"/>
        <v>52.8000000000001</v>
      </c>
      <c r="AJ17">
        <f t="shared" si="14"/>
        <v>6478</v>
      </c>
      <c r="AK17">
        <f t="shared" si="24"/>
        <v>57.2</v>
      </c>
      <c r="AL17">
        <f t="shared" si="15"/>
        <v>7773</v>
      </c>
      <c r="AM17">
        <f t="shared" si="25"/>
        <v>61.6000000000001</v>
      </c>
      <c r="AN17">
        <f t="shared" si="17"/>
        <v>9328</v>
      </c>
      <c r="AO17">
        <f t="shared" si="26"/>
        <v>66</v>
      </c>
      <c r="AP17">
        <f t="shared" si="18"/>
        <v>11194</v>
      </c>
      <c r="AQ17">
        <f t="shared" si="27"/>
        <v>105.6</v>
      </c>
      <c r="AR17">
        <f t="shared" si="20"/>
        <v>13433</v>
      </c>
      <c r="AS17">
        <f t="shared" si="28"/>
        <v>149.6</v>
      </c>
    </row>
    <row r="18" spans="9:45">
      <c r="I18">
        <f t="shared" si="29"/>
        <v>432924</v>
      </c>
      <c r="J18">
        <f t="shared" si="30"/>
        <v>14</v>
      </c>
      <c r="K18" s="37">
        <v>14</v>
      </c>
      <c r="L18" s="30">
        <v>1.1</v>
      </c>
      <c r="M18" s="37">
        <f t="shared" si="1"/>
        <v>16.8</v>
      </c>
      <c r="N18" s="30">
        <v>1.1</v>
      </c>
      <c r="O18" s="37">
        <f t="shared" si="2"/>
        <v>20.16</v>
      </c>
      <c r="P18" s="30">
        <v>1.1</v>
      </c>
      <c r="Q18" s="37">
        <f t="shared" si="3"/>
        <v>24.192</v>
      </c>
      <c r="R18" s="30">
        <v>1.1</v>
      </c>
      <c r="S18" s="37">
        <f t="shared" si="5"/>
        <v>29.0304</v>
      </c>
      <c r="T18" s="30">
        <v>1.1</v>
      </c>
      <c r="U18" s="37">
        <f t="shared" si="6"/>
        <v>34.83648</v>
      </c>
      <c r="V18" s="30">
        <v>1.1</v>
      </c>
      <c r="W18" s="37">
        <f t="shared" si="7"/>
        <v>41.803776</v>
      </c>
      <c r="X18" s="30">
        <v>1.1</v>
      </c>
      <c r="Y18" s="37">
        <f t="shared" si="8"/>
        <v>50.1645312</v>
      </c>
      <c r="Z18" s="30">
        <v>1.1</v>
      </c>
      <c r="AB18">
        <v>14</v>
      </c>
      <c r="AC18">
        <v>1</v>
      </c>
      <c r="AD18">
        <f t="shared" si="9"/>
        <v>4037</v>
      </c>
      <c r="AE18">
        <f t="shared" si="21"/>
        <v>23</v>
      </c>
      <c r="AF18">
        <f t="shared" si="11"/>
        <v>4844</v>
      </c>
      <c r="AG18">
        <f t="shared" si="22"/>
        <v>25.3</v>
      </c>
      <c r="AH18">
        <f t="shared" si="12"/>
        <v>5813</v>
      </c>
      <c r="AI18">
        <f t="shared" si="23"/>
        <v>55.2000000000001</v>
      </c>
      <c r="AJ18">
        <f t="shared" si="14"/>
        <v>6976</v>
      </c>
      <c r="AK18">
        <f t="shared" si="24"/>
        <v>59.8</v>
      </c>
      <c r="AL18">
        <f t="shared" si="15"/>
        <v>8371</v>
      </c>
      <c r="AM18">
        <f t="shared" si="25"/>
        <v>64.4</v>
      </c>
      <c r="AN18">
        <f t="shared" si="17"/>
        <v>10046</v>
      </c>
      <c r="AO18">
        <f t="shared" si="26"/>
        <v>69</v>
      </c>
      <c r="AP18">
        <f t="shared" si="18"/>
        <v>12055</v>
      </c>
      <c r="AQ18">
        <f t="shared" si="27"/>
        <v>110.4</v>
      </c>
      <c r="AR18">
        <f t="shared" si="20"/>
        <v>14466</v>
      </c>
      <c r="AS18">
        <f t="shared" si="28"/>
        <v>156.4</v>
      </c>
    </row>
    <row r="19" spans="9:45">
      <c r="I19">
        <f t="shared" si="29"/>
        <v>499532</v>
      </c>
      <c r="J19">
        <f t="shared" si="30"/>
        <v>15</v>
      </c>
      <c r="K19" s="37">
        <v>15</v>
      </c>
      <c r="L19" s="30">
        <v>1.1</v>
      </c>
      <c r="M19" s="37">
        <f t="shared" si="1"/>
        <v>18</v>
      </c>
      <c r="N19" s="30">
        <v>1.1</v>
      </c>
      <c r="O19" s="37">
        <f t="shared" si="2"/>
        <v>21.6</v>
      </c>
      <c r="P19" s="30">
        <v>1.1</v>
      </c>
      <c r="Q19" s="37">
        <f t="shared" si="3"/>
        <v>25.92</v>
      </c>
      <c r="R19" s="30">
        <v>1.1</v>
      </c>
      <c r="S19" s="37">
        <f t="shared" si="5"/>
        <v>31.104</v>
      </c>
      <c r="T19" s="30">
        <v>1.1</v>
      </c>
      <c r="U19" s="37">
        <f t="shared" si="6"/>
        <v>37.3248</v>
      </c>
      <c r="V19" s="30">
        <v>1.1</v>
      </c>
      <c r="W19" s="37">
        <f t="shared" si="7"/>
        <v>44.78976</v>
      </c>
      <c r="X19" s="30">
        <v>1.1</v>
      </c>
      <c r="Y19" s="37">
        <f t="shared" si="8"/>
        <v>53.747712</v>
      </c>
      <c r="Z19" s="30">
        <v>1.1</v>
      </c>
      <c r="AB19">
        <v>15</v>
      </c>
      <c r="AC19">
        <v>1</v>
      </c>
      <c r="AD19">
        <f t="shared" si="9"/>
        <v>4325</v>
      </c>
      <c r="AE19">
        <f t="shared" si="21"/>
        <v>24</v>
      </c>
      <c r="AF19">
        <f t="shared" si="11"/>
        <v>5190</v>
      </c>
      <c r="AG19">
        <f t="shared" si="22"/>
        <v>26.4</v>
      </c>
      <c r="AH19">
        <f t="shared" si="12"/>
        <v>6229</v>
      </c>
      <c r="AI19">
        <f t="shared" si="23"/>
        <v>57.6000000000001</v>
      </c>
      <c r="AJ19">
        <f t="shared" si="14"/>
        <v>7474</v>
      </c>
      <c r="AK19">
        <f t="shared" si="24"/>
        <v>62.4</v>
      </c>
      <c r="AL19">
        <f t="shared" si="15"/>
        <v>8969</v>
      </c>
      <c r="AM19">
        <f t="shared" si="25"/>
        <v>67.2</v>
      </c>
      <c r="AN19">
        <f t="shared" si="17"/>
        <v>10763</v>
      </c>
      <c r="AO19">
        <f t="shared" si="26"/>
        <v>72</v>
      </c>
      <c r="AP19">
        <f t="shared" si="18"/>
        <v>12916</v>
      </c>
      <c r="AQ19">
        <f t="shared" si="27"/>
        <v>115.2</v>
      </c>
      <c r="AR19">
        <f t="shared" si="20"/>
        <v>15499</v>
      </c>
      <c r="AS19">
        <f t="shared" si="28"/>
        <v>163.2</v>
      </c>
    </row>
    <row r="20" spans="9:45">
      <c r="I20">
        <f t="shared" si="29"/>
        <v>570897</v>
      </c>
      <c r="J20">
        <f t="shared" si="30"/>
        <v>16</v>
      </c>
      <c r="K20" s="37">
        <v>16</v>
      </c>
      <c r="L20" s="30">
        <v>1.1</v>
      </c>
      <c r="M20" s="37">
        <f t="shared" si="1"/>
        <v>19.2</v>
      </c>
      <c r="N20" s="30">
        <v>1.1</v>
      </c>
      <c r="O20" s="37">
        <f t="shared" si="2"/>
        <v>23.04</v>
      </c>
      <c r="P20" s="30">
        <v>1.1</v>
      </c>
      <c r="Q20" s="37">
        <f t="shared" si="3"/>
        <v>27.648</v>
      </c>
      <c r="R20" s="30">
        <v>1.1</v>
      </c>
      <c r="S20" s="37">
        <f t="shared" si="5"/>
        <v>33.1776</v>
      </c>
      <c r="T20" s="30">
        <v>1.1</v>
      </c>
      <c r="U20" s="37">
        <f t="shared" si="6"/>
        <v>39.81312</v>
      </c>
      <c r="V20" s="30">
        <v>1.1</v>
      </c>
      <c r="W20" s="37">
        <f t="shared" si="7"/>
        <v>47.775744</v>
      </c>
      <c r="X20" s="30">
        <v>1.1</v>
      </c>
      <c r="Y20" s="37">
        <f t="shared" si="8"/>
        <v>57.3308928</v>
      </c>
      <c r="Z20" s="30">
        <v>1.1</v>
      </c>
      <c r="AB20">
        <v>16</v>
      </c>
      <c r="AC20">
        <v>1</v>
      </c>
      <c r="AD20">
        <f t="shared" si="9"/>
        <v>4614</v>
      </c>
      <c r="AE20">
        <f t="shared" si="21"/>
        <v>25</v>
      </c>
      <c r="AF20">
        <f t="shared" si="11"/>
        <v>5536</v>
      </c>
      <c r="AG20">
        <f t="shared" si="22"/>
        <v>27.5</v>
      </c>
      <c r="AH20">
        <f t="shared" si="12"/>
        <v>6644</v>
      </c>
      <c r="AI20">
        <f t="shared" si="23"/>
        <v>60.0000000000001</v>
      </c>
      <c r="AJ20">
        <f t="shared" si="14"/>
        <v>7973</v>
      </c>
      <c r="AK20">
        <f t="shared" si="24"/>
        <v>65</v>
      </c>
      <c r="AL20">
        <f t="shared" si="15"/>
        <v>9567</v>
      </c>
      <c r="AM20">
        <f t="shared" si="25"/>
        <v>70</v>
      </c>
      <c r="AN20">
        <f t="shared" si="17"/>
        <v>11481</v>
      </c>
      <c r="AO20">
        <f t="shared" si="26"/>
        <v>75</v>
      </c>
      <c r="AP20">
        <f t="shared" si="18"/>
        <v>13777</v>
      </c>
      <c r="AQ20">
        <f t="shared" si="27"/>
        <v>120</v>
      </c>
      <c r="AR20">
        <f t="shared" si="20"/>
        <v>16533</v>
      </c>
      <c r="AS20">
        <f t="shared" si="28"/>
        <v>170</v>
      </c>
    </row>
    <row r="21" spans="9:45">
      <c r="I21">
        <f t="shared" si="29"/>
        <v>647022</v>
      </c>
      <c r="J21">
        <f t="shared" si="30"/>
        <v>17</v>
      </c>
      <c r="K21" s="37">
        <v>17</v>
      </c>
      <c r="L21" s="30">
        <v>1.1</v>
      </c>
      <c r="M21" s="37">
        <f t="shared" si="1"/>
        <v>20.4</v>
      </c>
      <c r="N21" s="30">
        <v>1.1</v>
      </c>
      <c r="O21" s="37">
        <f t="shared" si="2"/>
        <v>24.48</v>
      </c>
      <c r="P21" s="30">
        <v>1.1</v>
      </c>
      <c r="Q21" s="37">
        <f t="shared" si="3"/>
        <v>29.376</v>
      </c>
      <c r="R21" s="30">
        <v>1.1</v>
      </c>
      <c r="S21" s="37">
        <f t="shared" si="5"/>
        <v>35.2512</v>
      </c>
      <c r="T21" s="30">
        <v>1.1</v>
      </c>
      <c r="U21" s="37">
        <f t="shared" si="6"/>
        <v>42.30144</v>
      </c>
      <c r="V21" s="30">
        <v>1.1</v>
      </c>
      <c r="W21" s="37">
        <f t="shared" si="7"/>
        <v>50.761728</v>
      </c>
      <c r="X21" s="30">
        <v>1.1</v>
      </c>
      <c r="Y21" s="37">
        <f t="shared" si="8"/>
        <v>60.9140736</v>
      </c>
      <c r="Z21" s="30">
        <v>1.1</v>
      </c>
      <c r="AB21">
        <v>17</v>
      </c>
      <c r="AC21">
        <v>1</v>
      </c>
      <c r="AD21">
        <f t="shared" si="9"/>
        <v>4902</v>
      </c>
      <c r="AE21">
        <f t="shared" si="21"/>
        <v>26</v>
      </c>
      <c r="AF21">
        <f t="shared" si="11"/>
        <v>5883</v>
      </c>
      <c r="AG21">
        <f t="shared" si="22"/>
        <v>28.6</v>
      </c>
      <c r="AH21">
        <f t="shared" si="12"/>
        <v>7059</v>
      </c>
      <c r="AI21">
        <f t="shared" si="23"/>
        <v>62.4000000000001</v>
      </c>
      <c r="AJ21">
        <f t="shared" si="14"/>
        <v>8471</v>
      </c>
      <c r="AK21">
        <f t="shared" si="24"/>
        <v>67.6</v>
      </c>
      <c r="AL21">
        <f t="shared" si="15"/>
        <v>10165</v>
      </c>
      <c r="AM21">
        <f t="shared" si="25"/>
        <v>72.8</v>
      </c>
      <c r="AN21">
        <f t="shared" si="17"/>
        <v>12199</v>
      </c>
      <c r="AO21">
        <f t="shared" si="26"/>
        <v>78</v>
      </c>
      <c r="AP21">
        <f t="shared" si="18"/>
        <v>14638</v>
      </c>
      <c r="AQ21">
        <f t="shared" si="27"/>
        <v>124.8</v>
      </c>
      <c r="AR21">
        <f t="shared" si="20"/>
        <v>17566</v>
      </c>
      <c r="AS21">
        <f t="shared" si="28"/>
        <v>176.8</v>
      </c>
    </row>
    <row r="22" spans="9:45">
      <c r="I22">
        <f t="shared" si="29"/>
        <v>727905</v>
      </c>
      <c r="J22">
        <f t="shared" si="30"/>
        <v>18</v>
      </c>
      <c r="K22" s="37">
        <v>18</v>
      </c>
      <c r="L22" s="30">
        <v>1.1</v>
      </c>
      <c r="M22" s="37">
        <f t="shared" si="1"/>
        <v>21.6</v>
      </c>
      <c r="N22" s="30">
        <v>1.1</v>
      </c>
      <c r="O22" s="37">
        <f t="shared" si="2"/>
        <v>25.92</v>
      </c>
      <c r="P22" s="30">
        <v>1.1</v>
      </c>
      <c r="Q22" s="37">
        <f t="shared" si="3"/>
        <v>31.104</v>
      </c>
      <c r="R22" s="30">
        <v>1.1</v>
      </c>
      <c r="S22" s="37">
        <f t="shared" si="5"/>
        <v>37.3248</v>
      </c>
      <c r="T22" s="30">
        <v>1.1</v>
      </c>
      <c r="U22" s="37">
        <f t="shared" si="6"/>
        <v>44.78976</v>
      </c>
      <c r="V22" s="30">
        <v>1.1</v>
      </c>
      <c r="W22" s="37">
        <f t="shared" si="7"/>
        <v>53.747712</v>
      </c>
      <c r="X22" s="30">
        <v>1.1</v>
      </c>
      <c r="Y22" s="37">
        <f t="shared" si="8"/>
        <v>64.4972544</v>
      </c>
      <c r="Z22" s="30">
        <v>1.1</v>
      </c>
      <c r="AB22">
        <v>18</v>
      </c>
      <c r="AC22">
        <v>1</v>
      </c>
      <c r="AD22">
        <f t="shared" si="9"/>
        <v>5190</v>
      </c>
      <c r="AE22">
        <f t="shared" si="21"/>
        <v>27</v>
      </c>
      <c r="AF22">
        <f t="shared" si="11"/>
        <v>6229</v>
      </c>
      <c r="AG22">
        <f t="shared" si="22"/>
        <v>29.7</v>
      </c>
      <c r="AH22">
        <f t="shared" si="12"/>
        <v>7474</v>
      </c>
      <c r="AI22">
        <f t="shared" si="23"/>
        <v>64.8000000000001</v>
      </c>
      <c r="AJ22">
        <f t="shared" si="14"/>
        <v>8969</v>
      </c>
      <c r="AK22">
        <f t="shared" si="24"/>
        <v>70.2</v>
      </c>
      <c r="AL22">
        <f t="shared" si="15"/>
        <v>10763</v>
      </c>
      <c r="AM22">
        <f t="shared" si="25"/>
        <v>75.6</v>
      </c>
      <c r="AN22">
        <f t="shared" si="17"/>
        <v>12916</v>
      </c>
      <c r="AO22">
        <f t="shared" si="26"/>
        <v>81</v>
      </c>
      <c r="AP22">
        <f t="shared" si="18"/>
        <v>15499</v>
      </c>
      <c r="AQ22">
        <f t="shared" si="27"/>
        <v>129.6</v>
      </c>
      <c r="AR22">
        <f t="shared" si="20"/>
        <v>18599</v>
      </c>
      <c r="AS22">
        <f t="shared" si="28"/>
        <v>183.6</v>
      </c>
    </row>
    <row r="23" spans="9:45">
      <c r="I23">
        <f t="shared" si="29"/>
        <v>813544</v>
      </c>
      <c r="J23">
        <f t="shared" si="30"/>
        <v>19</v>
      </c>
      <c r="K23" s="37">
        <v>19</v>
      </c>
      <c r="L23" s="30">
        <v>1.1</v>
      </c>
      <c r="M23" s="37">
        <f t="shared" si="1"/>
        <v>22.8</v>
      </c>
      <c r="N23" s="30">
        <v>1.1</v>
      </c>
      <c r="O23" s="37">
        <f t="shared" si="2"/>
        <v>27.36</v>
      </c>
      <c r="P23" s="30">
        <v>1.1</v>
      </c>
      <c r="Q23" s="37">
        <f t="shared" si="3"/>
        <v>32.832</v>
      </c>
      <c r="R23" s="30">
        <v>1.1</v>
      </c>
      <c r="S23" s="37">
        <f t="shared" si="5"/>
        <v>39.3984</v>
      </c>
      <c r="T23" s="30">
        <v>1.1</v>
      </c>
      <c r="U23" s="37">
        <f t="shared" si="6"/>
        <v>47.27808</v>
      </c>
      <c r="V23" s="30">
        <v>1.1</v>
      </c>
      <c r="W23" s="37">
        <f t="shared" si="7"/>
        <v>56.733696</v>
      </c>
      <c r="X23" s="30">
        <v>1.1</v>
      </c>
      <c r="Y23" s="37">
        <f t="shared" si="8"/>
        <v>68.0804352</v>
      </c>
      <c r="Z23" s="30">
        <v>1.1</v>
      </c>
      <c r="AB23">
        <v>19</v>
      </c>
      <c r="AC23">
        <v>1</v>
      </c>
      <c r="AD23">
        <f t="shared" si="9"/>
        <v>5479</v>
      </c>
      <c r="AE23">
        <f t="shared" si="21"/>
        <v>28</v>
      </c>
      <c r="AF23">
        <f t="shared" si="11"/>
        <v>6575</v>
      </c>
      <c r="AG23">
        <f t="shared" si="22"/>
        <v>30.8</v>
      </c>
      <c r="AH23">
        <f t="shared" si="12"/>
        <v>7890</v>
      </c>
      <c r="AI23">
        <f t="shared" si="23"/>
        <v>67.2000000000001</v>
      </c>
      <c r="AJ23">
        <f t="shared" si="14"/>
        <v>9468</v>
      </c>
      <c r="AK23">
        <f t="shared" si="24"/>
        <v>72.8000000000001</v>
      </c>
      <c r="AL23">
        <f t="shared" si="15"/>
        <v>11361</v>
      </c>
      <c r="AM23">
        <f t="shared" si="25"/>
        <v>78.4</v>
      </c>
      <c r="AN23">
        <f t="shared" si="17"/>
        <v>13634</v>
      </c>
      <c r="AO23">
        <f t="shared" si="26"/>
        <v>84</v>
      </c>
      <c r="AP23">
        <f t="shared" si="18"/>
        <v>16361</v>
      </c>
      <c r="AQ23">
        <f t="shared" si="27"/>
        <v>134.4</v>
      </c>
      <c r="AR23">
        <f t="shared" si="20"/>
        <v>19633</v>
      </c>
      <c r="AS23">
        <f t="shared" si="28"/>
        <v>190.4</v>
      </c>
    </row>
    <row r="24" spans="9:45">
      <c r="I24">
        <f t="shared" si="29"/>
        <v>903945</v>
      </c>
      <c r="J24">
        <f t="shared" si="30"/>
        <v>20</v>
      </c>
      <c r="K24" s="37">
        <v>20</v>
      </c>
      <c r="L24" s="30">
        <v>1.1</v>
      </c>
      <c r="M24" s="37">
        <f t="shared" si="1"/>
        <v>24</v>
      </c>
      <c r="N24" s="30">
        <v>1.1</v>
      </c>
      <c r="O24" s="37">
        <f t="shared" si="2"/>
        <v>28.8</v>
      </c>
      <c r="P24" s="30">
        <v>1.1</v>
      </c>
      <c r="Q24" s="37">
        <f t="shared" si="3"/>
        <v>34.56</v>
      </c>
      <c r="R24" s="30">
        <v>1.1</v>
      </c>
      <c r="S24" s="37">
        <f t="shared" si="5"/>
        <v>41.472</v>
      </c>
      <c r="T24" s="30">
        <v>1.1</v>
      </c>
      <c r="U24" s="37">
        <f t="shared" si="6"/>
        <v>49.7664</v>
      </c>
      <c r="V24" s="30">
        <v>1.1</v>
      </c>
      <c r="W24" s="37">
        <f t="shared" si="7"/>
        <v>59.71968</v>
      </c>
      <c r="X24" s="30">
        <v>1.1</v>
      </c>
      <c r="Y24" s="37">
        <f t="shared" si="8"/>
        <v>71.663616</v>
      </c>
      <c r="Z24" s="30">
        <v>1.1</v>
      </c>
      <c r="AB24">
        <v>20</v>
      </c>
      <c r="AC24">
        <v>1</v>
      </c>
      <c r="AD24">
        <f t="shared" si="9"/>
        <v>5767</v>
      </c>
      <c r="AE24">
        <f t="shared" si="21"/>
        <v>29</v>
      </c>
      <c r="AF24">
        <f t="shared" si="11"/>
        <v>6921</v>
      </c>
      <c r="AG24">
        <f t="shared" si="22"/>
        <v>31.9</v>
      </c>
      <c r="AH24">
        <f t="shared" si="12"/>
        <v>8305</v>
      </c>
      <c r="AI24">
        <f t="shared" si="23"/>
        <v>69.6000000000001</v>
      </c>
      <c r="AJ24">
        <f t="shared" si="14"/>
        <v>9966</v>
      </c>
      <c r="AK24">
        <f t="shared" si="24"/>
        <v>75.4000000000001</v>
      </c>
      <c r="AL24">
        <f t="shared" si="15"/>
        <v>11959</v>
      </c>
      <c r="AM24">
        <f t="shared" si="25"/>
        <v>81.2</v>
      </c>
      <c r="AN24">
        <f t="shared" si="17"/>
        <v>14351</v>
      </c>
      <c r="AO24">
        <f t="shared" si="26"/>
        <v>87</v>
      </c>
      <c r="AP24">
        <f t="shared" si="18"/>
        <v>17222</v>
      </c>
      <c r="AQ24">
        <f t="shared" si="27"/>
        <v>139.2</v>
      </c>
      <c r="AR24">
        <f t="shared" si="20"/>
        <v>20666</v>
      </c>
      <c r="AS24">
        <f t="shared" si="28"/>
        <v>197.2</v>
      </c>
    </row>
    <row r="25" spans="9:45">
      <c r="I25">
        <f t="shared" si="29"/>
        <v>999102</v>
      </c>
      <c r="J25">
        <f t="shared" si="30"/>
        <v>21</v>
      </c>
      <c r="K25" s="37">
        <v>21</v>
      </c>
      <c r="L25" s="30">
        <v>1.1</v>
      </c>
      <c r="M25" s="37">
        <f t="shared" si="1"/>
        <v>25.2</v>
      </c>
      <c r="N25" s="30">
        <v>1.1</v>
      </c>
      <c r="O25" s="37">
        <f t="shared" si="2"/>
        <v>30.24</v>
      </c>
      <c r="P25" s="30">
        <v>1.1</v>
      </c>
      <c r="Q25" s="37">
        <f t="shared" si="3"/>
        <v>36.288</v>
      </c>
      <c r="R25" s="30">
        <v>1.1</v>
      </c>
      <c r="S25" s="37">
        <f t="shared" si="5"/>
        <v>43.5456</v>
      </c>
      <c r="T25" s="30">
        <v>1.1</v>
      </c>
      <c r="U25" s="37">
        <f t="shared" si="6"/>
        <v>52.25472</v>
      </c>
      <c r="V25" s="30">
        <v>1.1</v>
      </c>
      <c r="W25" s="37">
        <f t="shared" si="7"/>
        <v>62.705664</v>
      </c>
      <c r="X25" s="30">
        <v>1.1</v>
      </c>
      <c r="Y25" s="37">
        <f t="shared" si="8"/>
        <v>75.2467968</v>
      </c>
      <c r="Z25" s="30">
        <v>1.1</v>
      </c>
      <c r="AB25">
        <v>21</v>
      </c>
      <c r="AC25">
        <v>1</v>
      </c>
      <c r="AD25">
        <f t="shared" si="9"/>
        <v>6056</v>
      </c>
      <c r="AE25">
        <f t="shared" si="21"/>
        <v>30</v>
      </c>
      <c r="AF25">
        <f t="shared" si="11"/>
        <v>7267</v>
      </c>
      <c r="AG25">
        <f t="shared" si="22"/>
        <v>33</v>
      </c>
      <c r="AH25">
        <f t="shared" si="12"/>
        <v>8720</v>
      </c>
      <c r="AI25">
        <f t="shared" si="23"/>
        <v>72.0000000000001</v>
      </c>
      <c r="AJ25">
        <f t="shared" si="14"/>
        <v>10464</v>
      </c>
      <c r="AK25">
        <f t="shared" si="24"/>
        <v>78.0000000000001</v>
      </c>
      <c r="AL25">
        <f t="shared" si="15"/>
        <v>12557</v>
      </c>
      <c r="AM25">
        <f t="shared" si="25"/>
        <v>84</v>
      </c>
      <c r="AN25">
        <f t="shared" si="17"/>
        <v>15069</v>
      </c>
      <c r="AO25">
        <f t="shared" si="26"/>
        <v>90</v>
      </c>
      <c r="AP25">
        <f t="shared" si="18"/>
        <v>18083</v>
      </c>
      <c r="AQ25">
        <f t="shared" si="27"/>
        <v>144</v>
      </c>
      <c r="AR25">
        <f t="shared" si="20"/>
        <v>21699</v>
      </c>
      <c r="AS25">
        <f t="shared" si="28"/>
        <v>204</v>
      </c>
    </row>
    <row r="26" spans="9:45">
      <c r="I26">
        <f t="shared" si="29"/>
        <v>1099017</v>
      </c>
      <c r="J26">
        <f t="shared" si="30"/>
        <v>22</v>
      </c>
      <c r="K26" s="37">
        <v>22</v>
      </c>
      <c r="L26" s="30">
        <v>1.1</v>
      </c>
      <c r="M26" s="37">
        <f t="shared" si="1"/>
        <v>26.4</v>
      </c>
      <c r="N26" s="30">
        <v>1.1</v>
      </c>
      <c r="O26" s="37">
        <f t="shared" si="2"/>
        <v>31.68</v>
      </c>
      <c r="P26" s="30">
        <v>1.1</v>
      </c>
      <c r="Q26" s="37">
        <f t="shared" si="3"/>
        <v>38.016</v>
      </c>
      <c r="R26" s="30">
        <v>1.1</v>
      </c>
      <c r="S26" s="37">
        <f t="shared" si="5"/>
        <v>45.6192</v>
      </c>
      <c r="T26" s="30">
        <v>1.1</v>
      </c>
      <c r="U26" s="37">
        <f t="shared" si="6"/>
        <v>54.74304</v>
      </c>
      <c r="V26" s="30">
        <v>1.1</v>
      </c>
      <c r="W26" s="37">
        <f t="shared" si="7"/>
        <v>65.691648</v>
      </c>
      <c r="X26" s="30">
        <v>1.1</v>
      </c>
      <c r="Y26" s="37">
        <f t="shared" si="8"/>
        <v>78.8299776</v>
      </c>
      <c r="Z26" s="30">
        <v>1.1</v>
      </c>
      <c r="AB26">
        <v>22</v>
      </c>
      <c r="AC26">
        <v>1</v>
      </c>
      <c r="AD26">
        <f t="shared" si="9"/>
        <v>6344</v>
      </c>
      <c r="AE26">
        <f t="shared" si="21"/>
        <v>31</v>
      </c>
      <c r="AF26">
        <f t="shared" si="11"/>
        <v>7613</v>
      </c>
      <c r="AG26">
        <f t="shared" si="22"/>
        <v>34.1</v>
      </c>
      <c r="AH26">
        <f t="shared" si="12"/>
        <v>9135</v>
      </c>
      <c r="AI26">
        <f t="shared" si="23"/>
        <v>74.4000000000001</v>
      </c>
      <c r="AJ26">
        <f t="shared" si="14"/>
        <v>10963</v>
      </c>
      <c r="AK26">
        <f t="shared" si="24"/>
        <v>80.6000000000001</v>
      </c>
      <c r="AL26">
        <f t="shared" si="15"/>
        <v>13155</v>
      </c>
      <c r="AM26">
        <f t="shared" si="25"/>
        <v>86.8</v>
      </c>
      <c r="AN26">
        <f t="shared" si="17"/>
        <v>15786</v>
      </c>
      <c r="AO26">
        <f t="shared" si="26"/>
        <v>93</v>
      </c>
      <c r="AP26">
        <f t="shared" si="18"/>
        <v>18944</v>
      </c>
      <c r="AQ26">
        <f t="shared" si="27"/>
        <v>148.8</v>
      </c>
      <c r="AR26">
        <f t="shared" si="20"/>
        <v>22733</v>
      </c>
      <c r="AS26">
        <f t="shared" si="28"/>
        <v>210.8</v>
      </c>
    </row>
    <row r="27" spans="9:45">
      <c r="I27">
        <f t="shared" si="29"/>
        <v>1203690</v>
      </c>
      <c r="J27">
        <f t="shared" si="30"/>
        <v>23</v>
      </c>
      <c r="K27" s="37">
        <v>23</v>
      </c>
      <c r="L27" s="30">
        <v>1.1</v>
      </c>
      <c r="M27" s="37">
        <f t="shared" si="1"/>
        <v>27.6</v>
      </c>
      <c r="N27" s="30">
        <v>1.1</v>
      </c>
      <c r="O27" s="37">
        <f t="shared" si="2"/>
        <v>33.12</v>
      </c>
      <c r="P27" s="30">
        <v>1.1</v>
      </c>
      <c r="Q27" s="37">
        <f t="shared" si="3"/>
        <v>39.744</v>
      </c>
      <c r="R27" s="30">
        <v>1.1</v>
      </c>
      <c r="S27" s="37">
        <f t="shared" si="5"/>
        <v>47.6928</v>
      </c>
      <c r="T27" s="30">
        <v>1.1</v>
      </c>
      <c r="U27" s="37">
        <f t="shared" si="6"/>
        <v>57.23136</v>
      </c>
      <c r="V27" s="30">
        <v>1.1</v>
      </c>
      <c r="W27" s="37">
        <f t="shared" si="7"/>
        <v>68.677632</v>
      </c>
      <c r="X27" s="30">
        <v>1.1</v>
      </c>
      <c r="Y27" s="37">
        <f t="shared" si="8"/>
        <v>82.4131584</v>
      </c>
      <c r="Z27" s="30">
        <v>1.1</v>
      </c>
      <c r="AB27">
        <v>23</v>
      </c>
      <c r="AC27">
        <v>1</v>
      </c>
      <c r="AD27">
        <f t="shared" si="9"/>
        <v>6632</v>
      </c>
      <c r="AE27">
        <f t="shared" si="21"/>
        <v>32</v>
      </c>
      <c r="AF27">
        <f t="shared" si="11"/>
        <v>7959</v>
      </c>
      <c r="AG27">
        <f t="shared" si="22"/>
        <v>35.2</v>
      </c>
      <c r="AH27">
        <f t="shared" si="12"/>
        <v>9551</v>
      </c>
      <c r="AI27">
        <f t="shared" si="23"/>
        <v>76.8000000000001</v>
      </c>
      <c r="AJ27">
        <f t="shared" si="14"/>
        <v>11461</v>
      </c>
      <c r="AK27">
        <f t="shared" si="24"/>
        <v>83.2000000000001</v>
      </c>
      <c r="AL27">
        <f t="shared" si="15"/>
        <v>13753</v>
      </c>
      <c r="AM27">
        <f t="shared" si="25"/>
        <v>89.6</v>
      </c>
      <c r="AN27">
        <f t="shared" si="17"/>
        <v>16504</v>
      </c>
      <c r="AO27">
        <f t="shared" si="26"/>
        <v>96</v>
      </c>
      <c r="AP27">
        <f t="shared" si="18"/>
        <v>19805</v>
      </c>
      <c r="AQ27">
        <f t="shared" si="27"/>
        <v>153.6</v>
      </c>
      <c r="AR27">
        <f t="shared" si="20"/>
        <v>23766</v>
      </c>
      <c r="AS27">
        <f t="shared" si="28"/>
        <v>217.6</v>
      </c>
    </row>
    <row r="28" spans="9:45">
      <c r="I28">
        <f t="shared" si="29"/>
        <v>1313121</v>
      </c>
      <c r="J28">
        <f t="shared" si="30"/>
        <v>24</v>
      </c>
      <c r="K28" s="37">
        <v>24</v>
      </c>
      <c r="L28" s="30">
        <v>1.1</v>
      </c>
      <c r="M28" s="37">
        <f t="shared" si="1"/>
        <v>28.8</v>
      </c>
      <c r="N28" s="30">
        <v>1.1</v>
      </c>
      <c r="O28" s="37">
        <f t="shared" si="2"/>
        <v>34.56</v>
      </c>
      <c r="P28" s="30">
        <v>1.1</v>
      </c>
      <c r="Q28" s="37">
        <f t="shared" si="3"/>
        <v>41.472</v>
      </c>
      <c r="R28" s="30">
        <v>1.1</v>
      </c>
      <c r="S28" s="37">
        <f t="shared" si="5"/>
        <v>49.7664</v>
      </c>
      <c r="T28" s="30">
        <v>1.1</v>
      </c>
      <c r="U28" s="37">
        <f t="shared" si="6"/>
        <v>59.71968</v>
      </c>
      <c r="V28" s="30">
        <v>1.1</v>
      </c>
      <c r="W28" s="37">
        <f t="shared" si="7"/>
        <v>71.663616</v>
      </c>
      <c r="X28" s="30">
        <v>1.1</v>
      </c>
      <c r="Y28" s="37">
        <f t="shared" si="8"/>
        <v>85.9963392</v>
      </c>
      <c r="Z28" s="30">
        <v>1.1</v>
      </c>
      <c r="AB28">
        <v>24</v>
      </c>
      <c r="AC28">
        <v>1</v>
      </c>
      <c r="AD28">
        <f t="shared" si="9"/>
        <v>6921</v>
      </c>
      <c r="AE28">
        <f t="shared" si="21"/>
        <v>33</v>
      </c>
      <c r="AF28">
        <f t="shared" si="11"/>
        <v>8305</v>
      </c>
      <c r="AG28">
        <f t="shared" si="22"/>
        <v>36.3</v>
      </c>
      <c r="AH28">
        <f t="shared" si="12"/>
        <v>9966</v>
      </c>
      <c r="AI28">
        <f t="shared" si="23"/>
        <v>79.2000000000001</v>
      </c>
      <c r="AJ28">
        <f t="shared" si="14"/>
        <v>11959</v>
      </c>
      <c r="AK28">
        <f t="shared" si="24"/>
        <v>85.8000000000001</v>
      </c>
      <c r="AL28">
        <f t="shared" si="15"/>
        <v>14351</v>
      </c>
      <c r="AM28">
        <f t="shared" si="25"/>
        <v>92.4</v>
      </c>
      <c r="AN28">
        <f t="shared" si="17"/>
        <v>17222</v>
      </c>
      <c r="AO28">
        <f t="shared" si="26"/>
        <v>99</v>
      </c>
      <c r="AP28">
        <f t="shared" si="18"/>
        <v>20666</v>
      </c>
      <c r="AQ28">
        <f t="shared" si="27"/>
        <v>158.4</v>
      </c>
      <c r="AR28">
        <f t="shared" si="20"/>
        <v>24799</v>
      </c>
      <c r="AS28">
        <f t="shared" si="28"/>
        <v>224.4</v>
      </c>
    </row>
    <row r="29" spans="9:45">
      <c r="I29">
        <f t="shared" si="29"/>
        <v>1427310</v>
      </c>
      <c r="J29">
        <f t="shared" si="30"/>
        <v>25</v>
      </c>
      <c r="K29" s="37">
        <v>25</v>
      </c>
      <c r="L29" s="30">
        <v>1.1</v>
      </c>
      <c r="M29" s="37">
        <f t="shared" si="1"/>
        <v>30</v>
      </c>
      <c r="N29" s="30">
        <v>1.1</v>
      </c>
      <c r="O29" s="37">
        <f t="shared" si="2"/>
        <v>36</v>
      </c>
      <c r="P29" s="30">
        <v>1.1</v>
      </c>
      <c r="Q29" s="37">
        <f t="shared" si="3"/>
        <v>43.2</v>
      </c>
      <c r="R29" s="30">
        <v>1.1</v>
      </c>
      <c r="S29" s="37">
        <f t="shared" si="5"/>
        <v>51.84</v>
      </c>
      <c r="T29" s="30">
        <v>1.1</v>
      </c>
      <c r="U29" s="37">
        <f t="shared" si="6"/>
        <v>62.208</v>
      </c>
      <c r="V29" s="30">
        <v>1.1</v>
      </c>
      <c r="W29" s="37">
        <f t="shared" si="7"/>
        <v>74.6496</v>
      </c>
      <c r="X29" s="30">
        <v>1.1</v>
      </c>
      <c r="Y29" s="37">
        <f t="shared" si="8"/>
        <v>89.57952</v>
      </c>
      <c r="Z29" s="30">
        <v>1.1</v>
      </c>
      <c r="AB29">
        <v>25</v>
      </c>
      <c r="AC29">
        <v>1</v>
      </c>
      <c r="AD29">
        <f t="shared" si="9"/>
        <v>7209</v>
      </c>
      <c r="AE29">
        <f t="shared" si="21"/>
        <v>34</v>
      </c>
      <c r="AF29">
        <f t="shared" si="11"/>
        <v>8651</v>
      </c>
      <c r="AG29">
        <f t="shared" si="22"/>
        <v>37.4</v>
      </c>
      <c r="AH29">
        <f t="shared" si="12"/>
        <v>10381</v>
      </c>
      <c r="AI29">
        <f t="shared" si="23"/>
        <v>81.6000000000001</v>
      </c>
      <c r="AJ29">
        <f t="shared" si="14"/>
        <v>12458</v>
      </c>
      <c r="AK29">
        <f t="shared" si="24"/>
        <v>88.4000000000001</v>
      </c>
      <c r="AL29">
        <f t="shared" si="15"/>
        <v>14949</v>
      </c>
      <c r="AM29">
        <f t="shared" si="25"/>
        <v>95.2</v>
      </c>
      <c r="AN29">
        <f t="shared" si="17"/>
        <v>17939</v>
      </c>
      <c r="AO29">
        <f t="shared" si="26"/>
        <v>102</v>
      </c>
      <c r="AP29">
        <f t="shared" si="18"/>
        <v>21527</v>
      </c>
      <c r="AQ29">
        <f t="shared" si="27"/>
        <v>163.2</v>
      </c>
      <c r="AR29">
        <f t="shared" si="20"/>
        <v>25833</v>
      </c>
      <c r="AS29">
        <f t="shared" si="28"/>
        <v>231.2</v>
      </c>
    </row>
    <row r="30" spans="9:45">
      <c r="I30">
        <f t="shared" si="29"/>
        <v>1546257</v>
      </c>
      <c r="J30">
        <f t="shared" si="30"/>
        <v>26</v>
      </c>
      <c r="K30" s="37">
        <v>26</v>
      </c>
      <c r="L30" s="30">
        <v>1.1</v>
      </c>
      <c r="M30" s="37">
        <f t="shared" si="1"/>
        <v>31.2</v>
      </c>
      <c r="N30" s="30">
        <v>1.1</v>
      </c>
      <c r="O30" s="37">
        <f t="shared" si="2"/>
        <v>37.44</v>
      </c>
      <c r="P30" s="30">
        <v>1.1</v>
      </c>
      <c r="Q30" s="37">
        <f t="shared" si="3"/>
        <v>44.928</v>
      </c>
      <c r="R30" s="30">
        <v>1.1</v>
      </c>
      <c r="S30" s="37">
        <f t="shared" si="5"/>
        <v>53.9136</v>
      </c>
      <c r="T30" s="30">
        <v>1.1</v>
      </c>
      <c r="U30" s="37">
        <f t="shared" si="6"/>
        <v>64.69632</v>
      </c>
      <c r="V30" s="30">
        <v>1.1</v>
      </c>
      <c r="W30" s="37">
        <f t="shared" si="7"/>
        <v>77.635584</v>
      </c>
      <c r="X30" s="30">
        <v>1.1</v>
      </c>
      <c r="Y30" s="37">
        <f t="shared" si="8"/>
        <v>93.1627008</v>
      </c>
      <c r="Z30" s="30">
        <v>1.1</v>
      </c>
      <c r="AB30">
        <v>26</v>
      </c>
      <c r="AC30">
        <v>1</v>
      </c>
      <c r="AD30">
        <f t="shared" si="9"/>
        <v>7497</v>
      </c>
      <c r="AE30">
        <f t="shared" si="21"/>
        <v>35</v>
      </c>
      <c r="AF30">
        <f t="shared" si="11"/>
        <v>8997</v>
      </c>
      <c r="AG30">
        <f t="shared" si="22"/>
        <v>38.5</v>
      </c>
      <c r="AH30">
        <f t="shared" si="12"/>
        <v>10797</v>
      </c>
      <c r="AI30">
        <f t="shared" si="23"/>
        <v>84.0000000000001</v>
      </c>
      <c r="AJ30">
        <f t="shared" si="14"/>
        <v>12956</v>
      </c>
      <c r="AK30">
        <f t="shared" si="24"/>
        <v>91.0000000000001</v>
      </c>
      <c r="AL30">
        <f t="shared" si="15"/>
        <v>15547</v>
      </c>
      <c r="AM30">
        <f t="shared" si="25"/>
        <v>98</v>
      </c>
      <c r="AN30">
        <f t="shared" si="17"/>
        <v>18657</v>
      </c>
      <c r="AO30">
        <f t="shared" si="26"/>
        <v>105</v>
      </c>
      <c r="AP30">
        <f t="shared" si="18"/>
        <v>22388</v>
      </c>
      <c r="AQ30">
        <f t="shared" si="27"/>
        <v>168</v>
      </c>
      <c r="AR30">
        <f t="shared" si="20"/>
        <v>26866</v>
      </c>
      <c r="AS30">
        <f t="shared" si="28"/>
        <v>238</v>
      </c>
    </row>
    <row r="31" spans="9:45">
      <c r="I31">
        <f t="shared" si="29"/>
        <v>1669962</v>
      </c>
      <c r="J31">
        <f t="shared" si="30"/>
        <v>27</v>
      </c>
      <c r="K31" s="37">
        <v>27</v>
      </c>
      <c r="L31" s="30">
        <v>1.1</v>
      </c>
      <c r="M31" s="37">
        <f t="shared" si="1"/>
        <v>32.4</v>
      </c>
      <c r="N31" s="30">
        <v>1.1</v>
      </c>
      <c r="O31" s="37">
        <f t="shared" si="2"/>
        <v>38.88</v>
      </c>
      <c r="P31" s="30">
        <v>1.1</v>
      </c>
      <c r="Q31" s="37">
        <f t="shared" si="3"/>
        <v>46.656</v>
      </c>
      <c r="R31" s="30">
        <v>1.1</v>
      </c>
      <c r="S31" s="37">
        <f t="shared" si="5"/>
        <v>55.9872</v>
      </c>
      <c r="T31" s="30">
        <v>1.1</v>
      </c>
      <c r="U31" s="37">
        <f t="shared" si="6"/>
        <v>67.18464</v>
      </c>
      <c r="V31" s="30">
        <v>1.1</v>
      </c>
      <c r="W31" s="37">
        <f t="shared" si="7"/>
        <v>80.621568</v>
      </c>
      <c r="X31" s="30">
        <v>1.1</v>
      </c>
      <c r="Y31" s="37">
        <f t="shared" si="8"/>
        <v>96.7458816</v>
      </c>
      <c r="Z31" s="30">
        <v>1.1</v>
      </c>
      <c r="AB31">
        <v>27</v>
      </c>
      <c r="AC31">
        <v>1</v>
      </c>
      <c r="AD31">
        <f t="shared" si="9"/>
        <v>7786</v>
      </c>
      <c r="AE31">
        <f t="shared" si="21"/>
        <v>36</v>
      </c>
      <c r="AF31">
        <f t="shared" si="11"/>
        <v>9343</v>
      </c>
      <c r="AG31">
        <f t="shared" si="22"/>
        <v>39.6</v>
      </c>
      <c r="AH31">
        <f t="shared" si="12"/>
        <v>11212</v>
      </c>
      <c r="AI31">
        <f t="shared" si="23"/>
        <v>86.4000000000001</v>
      </c>
      <c r="AJ31">
        <f t="shared" si="14"/>
        <v>13454</v>
      </c>
      <c r="AK31">
        <f t="shared" si="24"/>
        <v>93.6000000000001</v>
      </c>
      <c r="AL31">
        <f t="shared" si="15"/>
        <v>16145</v>
      </c>
      <c r="AM31">
        <f t="shared" si="25"/>
        <v>100.8</v>
      </c>
      <c r="AN31">
        <f t="shared" si="17"/>
        <v>19374</v>
      </c>
      <c r="AO31">
        <f t="shared" si="26"/>
        <v>108</v>
      </c>
      <c r="AP31">
        <f t="shared" si="18"/>
        <v>23249</v>
      </c>
      <c r="AQ31">
        <f t="shared" si="27"/>
        <v>172.8</v>
      </c>
      <c r="AR31">
        <f t="shared" si="20"/>
        <v>27899</v>
      </c>
      <c r="AS31">
        <f t="shared" si="28"/>
        <v>244.8</v>
      </c>
    </row>
    <row r="32" spans="9:45">
      <c r="I32">
        <f t="shared" si="29"/>
        <v>1798424</v>
      </c>
      <c r="J32">
        <f t="shared" si="30"/>
        <v>28</v>
      </c>
      <c r="K32" s="37">
        <v>28</v>
      </c>
      <c r="L32" s="30">
        <v>1.1</v>
      </c>
      <c r="M32" s="37">
        <f t="shared" si="1"/>
        <v>33.6</v>
      </c>
      <c r="N32" s="30">
        <v>1.1</v>
      </c>
      <c r="O32" s="37">
        <f t="shared" si="2"/>
        <v>40.32</v>
      </c>
      <c r="P32" s="30">
        <v>1.1</v>
      </c>
      <c r="Q32" s="37">
        <f t="shared" si="3"/>
        <v>48.384</v>
      </c>
      <c r="R32" s="30">
        <v>1.1</v>
      </c>
      <c r="S32" s="37">
        <f t="shared" si="5"/>
        <v>58.0608</v>
      </c>
      <c r="T32" s="30">
        <v>1.1</v>
      </c>
      <c r="U32" s="37">
        <f t="shared" si="6"/>
        <v>69.67296</v>
      </c>
      <c r="V32" s="30">
        <v>1.1</v>
      </c>
      <c r="W32" s="37">
        <f t="shared" si="7"/>
        <v>83.607552</v>
      </c>
      <c r="X32" s="30">
        <v>1.1</v>
      </c>
      <c r="Y32" s="37">
        <f t="shared" si="8"/>
        <v>100.3290624</v>
      </c>
      <c r="Z32" s="30">
        <v>1.1</v>
      </c>
      <c r="AB32">
        <v>28</v>
      </c>
      <c r="AC32">
        <v>1</v>
      </c>
      <c r="AD32">
        <f t="shared" si="9"/>
        <v>8074</v>
      </c>
      <c r="AE32">
        <f t="shared" si="21"/>
        <v>37</v>
      </c>
      <c r="AF32">
        <f t="shared" si="11"/>
        <v>9689</v>
      </c>
      <c r="AG32">
        <f t="shared" si="22"/>
        <v>40.7</v>
      </c>
      <c r="AH32">
        <f t="shared" si="12"/>
        <v>11627</v>
      </c>
      <c r="AI32">
        <f t="shared" si="23"/>
        <v>88.8000000000001</v>
      </c>
      <c r="AJ32">
        <f t="shared" si="14"/>
        <v>13953</v>
      </c>
      <c r="AK32">
        <f t="shared" si="24"/>
        <v>96.2000000000001</v>
      </c>
      <c r="AL32">
        <f t="shared" si="15"/>
        <v>16743</v>
      </c>
      <c r="AM32">
        <f t="shared" si="25"/>
        <v>103.6</v>
      </c>
      <c r="AN32">
        <f t="shared" si="17"/>
        <v>20092</v>
      </c>
      <c r="AO32">
        <f t="shared" si="26"/>
        <v>111</v>
      </c>
      <c r="AP32">
        <f t="shared" si="18"/>
        <v>24111</v>
      </c>
      <c r="AQ32">
        <f t="shared" si="27"/>
        <v>177.6</v>
      </c>
      <c r="AR32">
        <f t="shared" si="20"/>
        <v>28933</v>
      </c>
      <c r="AS32">
        <f t="shared" si="28"/>
        <v>251.6</v>
      </c>
    </row>
    <row r="33" spans="9:45">
      <c r="I33">
        <f t="shared" si="29"/>
        <v>1931646</v>
      </c>
      <c r="J33">
        <f t="shared" si="30"/>
        <v>29</v>
      </c>
      <c r="K33" s="37">
        <v>29</v>
      </c>
      <c r="L33" s="30">
        <v>1.1</v>
      </c>
      <c r="M33" s="37">
        <f t="shared" si="1"/>
        <v>34.8</v>
      </c>
      <c r="N33" s="30">
        <v>1.1</v>
      </c>
      <c r="O33" s="37">
        <f t="shared" si="2"/>
        <v>41.76</v>
      </c>
      <c r="P33" s="30">
        <v>1.1</v>
      </c>
      <c r="Q33" s="37">
        <f t="shared" si="3"/>
        <v>50.112</v>
      </c>
      <c r="R33" s="30">
        <v>1.1</v>
      </c>
      <c r="S33" s="37">
        <f t="shared" si="5"/>
        <v>60.1344</v>
      </c>
      <c r="T33" s="30">
        <v>1.1</v>
      </c>
      <c r="U33" s="37">
        <f t="shared" si="6"/>
        <v>72.16128</v>
      </c>
      <c r="V33" s="30">
        <v>1.1</v>
      </c>
      <c r="W33" s="37">
        <f t="shared" si="7"/>
        <v>86.593536</v>
      </c>
      <c r="X33" s="30">
        <v>1.1</v>
      </c>
      <c r="Y33" s="37">
        <f t="shared" si="8"/>
        <v>103.9122432</v>
      </c>
      <c r="Z33" s="30">
        <v>1.1</v>
      </c>
      <c r="AB33">
        <v>29</v>
      </c>
      <c r="AC33">
        <v>1</v>
      </c>
      <c r="AD33">
        <f t="shared" si="9"/>
        <v>8363</v>
      </c>
      <c r="AE33">
        <f t="shared" si="21"/>
        <v>38</v>
      </c>
      <c r="AF33">
        <f t="shared" si="11"/>
        <v>10035</v>
      </c>
      <c r="AG33">
        <f t="shared" si="22"/>
        <v>41.8</v>
      </c>
      <c r="AH33">
        <f t="shared" si="12"/>
        <v>12042</v>
      </c>
      <c r="AI33">
        <f t="shared" si="23"/>
        <v>91.2000000000001</v>
      </c>
      <c r="AJ33">
        <f t="shared" si="14"/>
        <v>14451</v>
      </c>
      <c r="AK33">
        <f t="shared" si="24"/>
        <v>98.8000000000001</v>
      </c>
      <c r="AL33">
        <f t="shared" si="15"/>
        <v>17341</v>
      </c>
      <c r="AM33">
        <f t="shared" si="25"/>
        <v>106.4</v>
      </c>
      <c r="AN33">
        <f t="shared" si="17"/>
        <v>20810</v>
      </c>
      <c r="AO33">
        <f t="shared" si="26"/>
        <v>114</v>
      </c>
      <c r="AP33">
        <f t="shared" si="18"/>
        <v>24972</v>
      </c>
      <c r="AQ33">
        <f t="shared" si="27"/>
        <v>182.4</v>
      </c>
      <c r="AR33">
        <f t="shared" si="20"/>
        <v>29966</v>
      </c>
      <c r="AS33">
        <f t="shared" si="28"/>
        <v>258.4</v>
      </c>
    </row>
    <row r="34" spans="9:45">
      <c r="I34">
        <f t="shared" si="29"/>
        <v>2069626</v>
      </c>
      <c r="J34">
        <f t="shared" si="30"/>
        <v>30</v>
      </c>
      <c r="K34" s="37">
        <v>30</v>
      </c>
      <c r="L34" s="30">
        <v>1.1</v>
      </c>
      <c r="M34" s="37">
        <f t="shared" si="1"/>
        <v>36</v>
      </c>
      <c r="N34" s="30">
        <v>1.1</v>
      </c>
      <c r="O34" s="37">
        <f t="shared" si="2"/>
        <v>43.2</v>
      </c>
      <c r="P34" s="30">
        <v>1.1</v>
      </c>
      <c r="Q34" s="37">
        <f t="shared" si="3"/>
        <v>51.84</v>
      </c>
      <c r="R34" s="30">
        <v>1.1</v>
      </c>
      <c r="S34" s="37">
        <f t="shared" si="5"/>
        <v>62.208</v>
      </c>
      <c r="T34" s="30">
        <v>1.1</v>
      </c>
      <c r="U34" s="37">
        <f t="shared" si="6"/>
        <v>74.6496</v>
      </c>
      <c r="V34" s="30">
        <v>1.1</v>
      </c>
      <c r="W34" s="37">
        <f t="shared" si="7"/>
        <v>89.57952</v>
      </c>
      <c r="X34" s="30">
        <v>1.1</v>
      </c>
      <c r="Y34" s="37">
        <f t="shared" si="8"/>
        <v>107.495424</v>
      </c>
      <c r="Z34" s="30">
        <v>1.1</v>
      </c>
      <c r="AB34">
        <v>30</v>
      </c>
      <c r="AC34">
        <v>1</v>
      </c>
      <c r="AD34">
        <f t="shared" si="9"/>
        <v>8651</v>
      </c>
      <c r="AE34">
        <f t="shared" si="21"/>
        <v>39</v>
      </c>
      <c r="AF34">
        <f t="shared" si="11"/>
        <v>10381</v>
      </c>
      <c r="AG34">
        <f t="shared" si="22"/>
        <v>42.9</v>
      </c>
      <c r="AH34">
        <f t="shared" si="12"/>
        <v>12458</v>
      </c>
      <c r="AI34">
        <f t="shared" si="23"/>
        <v>93.6000000000002</v>
      </c>
      <c r="AJ34">
        <f t="shared" si="14"/>
        <v>14949</v>
      </c>
      <c r="AK34">
        <f t="shared" si="24"/>
        <v>101.4</v>
      </c>
      <c r="AL34">
        <f t="shared" si="15"/>
        <v>17939</v>
      </c>
      <c r="AM34">
        <f t="shared" si="25"/>
        <v>109.2</v>
      </c>
      <c r="AN34">
        <f t="shared" si="17"/>
        <v>21527</v>
      </c>
      <c r="AO34">
        <f t="shared" si="26"/>
        <v>117</v>
      </c>
      <c r="AP34">
        <f t="shared" si="18"/>
        <v>25833</v>
      </c>
      <c r="AQ34">
        <f t="shared" si="27"/>
        <v>187.2</v>
      </c>
      <c r="AR34">
        <f t="shared" si="20"/>
        <v>30999</v>
      </c>
      <c r="AS34">
        <f t="shared" si="28"/>
        <v>265.2</v>
      </c>
    </row>
  </sheetData>
  <pageMargins left="0.75" right="0.75" top="1" bottom="1" header="0.5" footer="0.5"/>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544"/>
  <sheetViews>
    <sheetView workbookViewId="0">
      <selection activeCell="AD33" sqref="AD15:AD33"/>
    </sheetView>
  </sheetViews>
  <sheetFormatPr defaultColWidth="9" defaultRowHeight="13.5"/>
  <cols>
    <col min="1" max="1" width="10.75" customWidth="1"/>
    <col min="3" max="4" width="12.625"/>
    <col min="6" max="7" width="12.625"/>
    <col min="9" max="9" width="12.625"/>
    <col min="25" max="25" width="12.625"/>
    <col min="26" max="26" width="9" style="22"/>
    <col min="28" max="28" width="11" customWidth="1"/>
    <col min="30" max="30" width="12.625"/>
  </cols>
  <sheetData>
    <row r="1" ht="14.25" spans="1:31">
      <c r="A1" s="2" t="str">
        <f>'M1'!A7</f>
        <v>等级</v>
      </c>
      <c r="B1" s="2" t="str">
        <f>'M1'!B7</f>
        <v>期望DPS</v>
      </c>
      <c r="C1" s="2"/>
      <c r="D1" s="7" t="s">
        <v>466</v>
      </c>
      <c r="I1" t="s">
        <v>467</v>
      </c>
      <c r="AA1" t="s">
        <v>323</v>
      </c>
      <c r="AB1" t="s">
        <v>468</v>
      </c>
      <c r="AC1" t="s">
        <v>17</v>
      </c>
      <c r="AD1" t="s">
        <v>469</v>
      </c>
      <c r="AE1" t="s">
        <v>470</v>
      </c>
    </row>
    <row r="2" ht="14.25" spans="1:31">
      <c r="A2" s="2">
        <f>'M1'!A8</f>
        <v>1</v>
      </c>
      <c r="B2" s="2">
        <f>'M1'!B8</f>
        <v>10</v>
      </c>
      <c r="C2" s="2"/>
      <c r="D2" s="7">
        <f>'M1'!S14</f>
        <v>1382500</v>
      </c>
      <c r="I2" s="37">
        <v>17</v>
      </c>
      <c r="AA2" s="2" t="s">
        <v>141</v>
      </c>
      <c r="AB2" s="2" t="s">
        <v>141</v>
      </c>
      <c r="AC2" s="2" t="s">
        <v>141</v>
      </c>
      <c r="AD2" s="2" t="s">
        <v>141</v>
      </c>
      <c r="AE2" s="2" t="s">
        <v>141</v>
      </c>
    </row>
    <row r="3" ht="14.25" spans="1:31">
      <c r="A3" s="2">
        <f>'M1'!A9</f>
        <v>2</v>
      </c>
      <c r="B3" s="2">
        <f>'M1'!B9</f>
        <v>20</v>
      </c>
      <c r="C3" s="2"/>
      <c r="D3" s="100" t="s">
        <v>471</v>
      </c>
      <c r="I3" t="s">
        <v>472</v>
      </c>
      <c r="AA3" s="2" t="s">
        <v>143</v>
      </c>
      <c r="AB3" t="s">
        <v>473</v>
      </c>
      <c r="AC3" t="s">
        <v>474</v>
      </c>
      <c r="AD3" t="s">
        <v>151</v>
      </c>
      <c r="AE3" t="s">
        <v>152</v>
      </c>
    </row>
    <row r="4" ht="14.25" spans="1:31">
      <c r="A4" s="2">
        <f>'M1'!A10</f>
        <v>3</v>
      </c>
      <c r="B4" s="2">
        <f>'M1'!B10</f>
        <v>30</v>
      </c>
      <c r="C4" s="2"/>
      <c r="D4" s="37">
        <v>50000</v>
      </c>
      <c r="I4">
        <f>D2/I2</f>
        <v>81323.5294117647</v>
      </c>
      <c r="Y4" t="s">
        <v>470</v>
      </c>
      <c r="AA4" s="2" t="s">
        <v>153</v>
      </c>
      <c r="AB4" s="2" t="s">
        <v>153</v>
      </c>
      <c r="AC4" s="2" t="s">
        <v>153</v>
      </c>
      <c r="AD4" s="2" t="s">
        <v>153</v>
      </c>
      <c r="AE4" s="2" t="s">
        <v>153</v>
      </c>
    </row>
    <row r="5" ht="14.25" spans="1:31">
      <c r="A5" s="2">
        <f>'M1'!A11</f>
        <v>4</v>
      </c>
      <c r="B5" s="2">
        <f>'M1'!B11</f>
        <v>40</v>
      </c>
      <c r="C5" s="2"/>
      <c r="E5" s="7"/>
      <c r="F5" s="7"/>
      <c r="G5" s="7"/>
      <c r="Y5">
        <f t="shared" ref="Y5:Y33" si="0">INT(VLOOKUP(AC5,$H$10:$J$39,2,FALSE)/$I$8*VLOOKUP(AB5,$A$10:$C$39,3,FALSE))</f>
        <v>67</v>
      </c>
      <c r="AA5">
        <v>1</v>
      </c>
      <c r="AB5">
        <v>1</v>
      </c>
      <c r="AC5">
        <v>1</v>
      </c>
      <c r="AD5">
        <f t="shared" ref="AD5:AD68" si="1">ROUNDUP(VLOOKUP(AC5,$H$10:$J$39,3,FALSE)/$J$8*VLOOKUP(AB5,$A$10:$D$39,4,FALSE),0)</f>
        <v>1</v>
      </c>
      <c r="AE5">
        <f t="shared" ref="AE5:AE68" si="2">10^(LEN(Y5)-1)*INT(Y5/(10^(LEN(Y5)-1)))</f>
        <v>60</v>
      </c>
    </row>
    <row r="6" spans="25:31">
      <c r="Y6">
        <f t="shared" si="0"/>
        <v>134</v>
      </c>
      <c r="AA6">
        <f t="shared" ref="AA6:AA69" si="3">AA5+1</f>
        <v>2</v>
      </c>
      <c r="AB6">
        <v>1</v>
      </c>
      <c r="AC6">
        <v>2</v>
      </c>
      <c r="AD6">
        <f t="shared" si="1"/>
        <v>3</v>
      </c>
      <c r="AE6">
        <f t="shared" si="2"/>
        <v>100</v>
      </c>
    </row>
    <row r="7" spans="25:31">
      <c r="Y7">
        <f t="shared" si="0"/>
        <v>201</v>
      </c>
      <c r="AA7">
        <f t="shared" si="3"/>
        <v>3</v>
      </c>
      <c r="AB7">
        <v>1</v>
      </c>
      <c r="AC7">
        <v>3</v>
      </c>
      <c r="AD7">
        <f t="shared" si="1"/>
        <v>4</v>
      </c>
      <c r="AE7">
        <f t="shared" si="2"/>
        <v>200</v>
      </c>
    </row>
    <row r="8" spans="1:31">
      <c r="A8" t="s">
        <v>72</v>
      </c>
      <c r="H8" t="s">
        <v>72</v>
      </c>
      <c r="I8">
        <f>SUM(I10:I39)</f>
        <v>670</v>
      </c>
      <c r="J8">
        <f>SUM(J10:J39)</f>
        <v>488</v>
      </c>
      <c r="Y8">
        <f t="shared" si="0"/>
        <v>269</v>
      </c>
      <c r="AA8">
        <f t="shared" si="3"/>
        <v>4</v>
      </c>
      <c r="AB8">
        <v>1</v>
      </c>
      <c r="AC8">
        <v>4</v>
      </c>
      <c r="AD8">
        <f t="shared" si="1"/>
        <v>5</v>
      </c>
      <c r="AE8">
        <f t="shared" si="2"/>
        <v>200</v>
      </c>
    </row>
    <row r="9" spans="1:31">
      <c r="A9" t="s">
        <v>468</v>
      </c>
      <c r="C9" t="s">
        <v>475</v>
      </c>
      <c r="D9" t="s">
        <v>476</v>
      </c>
      <c r="E9" t="s">
        <v>477</v>
      </c>
      <c r="F9" t="s">
        <v>478</v>
      </c>
      <c r="G9" t="s">
        <v>479</v>
      </c>
      <c r="H9" t="s">
        <v>17</v>
      </c>
      <c r="I9" t="s">
        <v>480</v>
      </c>
      <c r="J9" t="s">
        <v>481</v>
      </c>
      <c r="Y9">
        <f t="shared" si="0"/>
        <v>336</v>
      </c>
      <c r="AA9">
        <f t="shared" si="3"/>
        <v>5</v>
      </c>
      <c r="AB9">
        <v>1</v>
      </c>
      <c r="AC9">
        <v>5</v>
      </c>
      <c r="AD9">
        <f t="shared" si="1"/>
        <v>6</v>
      </c>
      <c r="AE9">
        <f t="shared" si="2"/>
        <v>300</v>
      </c>
    </row>
    <row r="10" spans="1:31">
      <c r="A10">
        <v>1</v>
      </c>
      <c r="C10">
        <f>VLOOKUP(A10,'M1'!$A$38:$H$54,8,FALSE)</f>
        <v>45073.4901122394</v>
      </c>
      <c r="D10">
        <f>VLOOKUP(A10,'M1'!$A$38:$G$54,5,FALSE)*E10</f>
        <v>700</v>
      </c>
      <c r="E10" s="37">
        <v>0.7</v>
      </c>
      <c r="F10">
        <f>SUM($I$10:$I$28)/$I$8*C10</f>
        <v>15809.3584722034</v>
      </c>
      <c r="G10">
        <f t="shared" ref="G10:G27" si="4">SUM($J$10:$J$28)/$J$8*D10</f>
        <v>162.090163934426</v>
      </c>
      <c r="H10">
        <v>1</v>
      </c>
      <c r="I10" s="37">
        <v>1</v>
      </c>
      <c r="J10" s="37">
        <v>0.5</v>
      </c>
      <c r="Y10">
        <f t="shared" si="0"/>
        <v>403</v>
      </c>
      <c r="AA10">
        <f t="shared" si="3"/>
        <v>6</v>
      </c>
      <c r="AB10">
        <v>1</v>
      </c>
      <c r="AC10">
        <v>6</v>
      </c>
      <c r="AD10">
        <f t="shared" si="1"/>
        <v>6</v>
      </c>
      <c r="AE10">
        <f t="shared" si="2"/>
        <v>400</v>
      </c>
    </row>
    <row r="11" spans="1:31">
      <c r="A11">
        <v>2</v>
      </c>
      <c r="C11">
        <f>VLOOKUP(A11,'M1'!$A$38:$H$54,8,FALSE)</f>
        <v>45812.3997862106</v>
      </c>
      <c r="D11">
        <f>VLOOKUP(A11,'M1'!$A$38:$G$54,5,FALSE)*E11</f>
        <v>700</v>
      </c>
      <c r="E11" s="37">
        <v>0.7</v>
      </c>
      <c r="F11">
        <f t="shared" ref="F10:F27" si="5">SUM($I$10:$I$28)/$I$8*C11</f>
        <v>16068.5282832231</v>
      </c>
      <c r="G11">
        <f t="shared" si="4"/>
        <v>162.090163934426</v>
      </c>
      <c r="H11">
        <v>2</v>
      </c>
      <c r="I11" s="37">
        <v>2</v>
      </c>
      <c r="J11" s="37">
        <v>2</v>
      </c>
      <c r="Y11">
        <f t="shared" si="0"/>
        <v>470</v>
      </c>
      <c r="AA11">
        <f t="shared" si="3"/>
        <v>7</v>
      </c>
      <c r="AB11">
        <v>1</v>
      </c>
      <c r="AC11">
        <v>7</v>
      </c>
      <c r="AD11">
        <f t="shared" si="1"/>
        <v>7</v>
      </c>
      <c r="AE11">
        <f t="shared" si="2"/>
        <v>400</v>
      </c>
    </row>
    <row r="12" spans="1:31">
      <c r="A12">
        <v>3</v>
      </c>
      <c r="C12">
        <f>VLOOKUP(A12,'M1'!$A$38:$H$54,8,FALSE)</f>
        <v>46551.3094601817</v>
      </c>
      <c r="D12">
        <f>VLOOKUP(A12,'M1'!$A$38:$G$54,5,FALSE)*E12</f>
        <v>700</v>
      </c>
      <c r="E12" s="37">
        <v>0.7</v>
      </c>
      <c r="F12">
        <f t="shared" si="5"/>
        <v>16327.6980942428</v>
      </c>
      <c r="G12">
        <f t="shared" si="4"/>
        <v>162.090163934426</v>
      </c>
      <c r="H12">
        <v>3</v>
      </c>
      <c r="I12" s="37">
        <v>3</v>
      </c>
      <c r="J12" s="37">
        <v>2.5</v>
      </c>
      <c r="Y12">
        <f t="shared" si="0"/>
        <v>538</v>
      </c>
      <c r="AA12">
        <f t="shared" si="3"/>
        <v>8</v>
      </c>
      <c r="AB12">
        <v>1</v>
      </c>
      <c r="AC12">
        <v>8</v>
      </c>
      <c r="AD12">
        <f t="shared" si="1"/>
        <v>8</v>
      </c>
      <c r="AE12">
        <f t="shared" si="2"/>
        <v>500</v>
      </c>
    </row>
    <row r="13" spans="1:31">
      <c r="A13">
        <v>4</v>
      </c>
      <c r="C13">
        <f>VLOOKUP(A13,'M1'!$A$38:$H$54,8,FALSE)</f>
        <v>47290.2191341529</v>
      </c>
      <c r="D13">
        <f>VLOOKUP(A13,'M1'!$A$38:$G$54,5,FALSE)*E13</f>
        <v>700</v>
      </c>
      <c r="E13" s="37">
        <v>0.7</v>
      </c>
      <c r="F13">
        <f t="shared" si="5"/>
        <v>16586.8679052626</v>
      </c>
      <c r="G13">
        <f t="shared" si="4"/>
        <v>162.090163934426</v>
      </c>
      <c r="H13">
        <v>4</v>
      </c>
      <c r="I13" s="37">
        <v>4</v>
      </c>
      <c r="J13" s="37">
        <v>3</v>
      </c>
      <c r="Y13">
        <f t="shared" si="0"/>
        <v>605</v>
      </c>
      <c r="AA13">
        <f t="shared" si="3"/>
        <v>9</v>
      </c>
      <c r="AB13">
        <v>1</v>
      </c>
      <c r="AC13">
        <v>9</v>
      </c>
      <c r="AD13">
        <f t="shared" si="1"/>
        <v>8</v>
      </c>
      <c r="AE13">
        <f t="shared" si="2"/>
        <v>600</v>
      </c>
    </row>
    <row r="14" spans="1:31">
      <c r="A14">
        <v>5</v>
      </c>
      <c r="C14">
        <f>VLOOKUP(A14,'M1'!$A$38:$H$54,8,FALSE)</f>
        <v>66501.8706574025</v>
      </c>
      <c r="D14">
        <f>VLOOKUP(A14,'M1'!$A$38:$G$54,5,FALSE)*E14</f>
        <v>560</v>
      </c>
      <c r="E14" s="37">
        <v>0.7</v>
      </c>
      <c r="F14">
        <f t="shared" si="5"/>
        <v>23325.2829917755</v>
      </c>
      <c r="G14">
        <f t="shared" si="4"/>
        <v>129.672131147541</v>
      </c>
      <c r="H14">
        <v>5</v>
      </c>
      <c r="I14" s="37">
        <v>5</v>
      </c>
      <c r="J14" s="37">
        <v>3.5</v>
      </c>
      <c r="Y14">
        <f t="shared" si="0"/>
        <v>672</v>
      </c>
      <c r="AA14">
        <f t="shared" si="3"/>
        <v>10</v>
      </c>
      <c r="AB14">
        <v>1</v>
      </c>
      <c r="AC14">
        <v>10</v>
      </c>
      <c r="AD14">
        <f t="shared" si="1"/>
        <v>9</v>
      </c>
      <c r="AE14">
        <f t="shared" si="2"/>
        <v>600</v>
      </c>
    </row>
    <row r="15" spans="1:31">
      <c r="A15">
        <v>6</v>
      </c>
      <c r="C15">
        <f>VLOOKUP(A15,'M1'!$A$38:$H$54,8,FALSE)</f>
        <v>85713.5221806521</v>
      </c>
      <c r="D15">
        <f>VLOOKUP(A15,'M1'!$A$38:$G$54,5,FALSE)*E15</f>
        <v>420</v>
      </c>
      <c r="E15" s="37">
        <v>0.7</v>
      </c>
      <c r="F15">
        <f t="shared" si="5"/>
        <v>30063.6980782884</v>
      </c>
      <c r="G15">
        <f t="shared" si="4"/>
        <v>97.2540983606557</v>
      </c>
      <c r="H15">
        <v>6</v>
      </c>
      <c r="I15" s="37">
        <v>6</v>
      </c>
      <c r="J15" s="37">
        <v>4</v>
      </c>
      <c r="Y15">
        <f t="shared" si="0"/>
        <v>807</v>
      </c>
      <c r="AA15">
        <f t="shared" si="3"/>
        <v>11</v>
      </c>
      <c r="AB15">
        <v>1</v>
      </c>
      <c r="AC15">
        <v>11</v>
      </c>
      <c r="AD15">
        <f t="shared" si="1"/>
        <v>10</v>
      </c>
      <c r="AE15">
        <f t="shared" si="2"/>
        <v>800</v>
      </c>
    </row>
    <row r="16" spans="1:31">
      <c r="A16">
        <v>7</v>
      </c>
      <c r="C16">
        <f>VLOOKUP(A16,'M1'!$A$38:$H$54,8,FALSE)</f>
        <v>86452.4318546232</v>
      </c>
      <c r="D16">
        <f>VLOOKUP(A16,'M1'!$A$38:$G$54,5,FALSE)*E16</f>
        <v>420</v>
      </c>
      <c r="E16" s="37">
        <v>0.7</v>
      </c>
      <c r="F16">
        <f t="shared" si="5"/>
        <v>30322.8678893081</v>
      </c>
      <c r="G16">
        <f t="shared" si="4"/>
        <v>97.2540983606557</v>
      </c>
      <c r="H16">
        <v>7</v>
      </c>
      <c r="I16" s="37">
        <v>7</v>
      </c>
      <c r="J16" s="37">
        <v>4.5</v>
      </c>
      <c r="Y16">
        <f t="shared" si="0"/>
        <v>941</v>
      </c>
      <c r="AA16">
        <f t="shared" si="3"/>
        <v>12</v>
      </c>
      <c r="AB16">
        <v>1</v>
      </c>
      <c r="AC16">
        <v>12</v>
      </c>
      <c r="AD16">
        <f t="shared" si="1"/>
        <v>11</v>
      </c>
      <c r="AE16">
        <f t="shared" si="2"/>
        <v>900</v>
      </c>
    </row>
    <row r="17" spans="1:31">
      <c r="A17">
        <v>8</v>
      </c>
      <c r="C17">
        <f>VLOOKUP(A17,'M1'!$A$38:$H$54,8,FALSE)</f>
        <v>105664.083377873</v>
      </c>
      <c r="D17">
        <f>VLOOKUP(A17,'M1'!$A$38:$G$54,5,FALSE)*E17</f>
        <v>280</v>
      </c>
      <c r="E17" s="37">
        <v>0.7</v>
      </c>
      <c r="F17">
        <f t="shared" si="5"/>
        <v>37061.2829758211</v>
      </c>
      <c r="G17">
        <f t="shared" si="4"/>
        <v>64.8360655737705</v>
      </c>
      <c r="H17">
        <v>8</v>
      </c>
      <c r="I17" s="37">
        <v>8</v>
      </c>
      <c r="J17" s="37">
        <v>5</v>
      </c>
      <c r="Y17">
        <f t="shared" si="0"/>
        <v>1076</v>
      </c>
      <c r="AA17">
        <f t="shared" si="3"/>
        <v>13</v>
      </c>
      <c r="AB17">
        <v>1</v>
      </c>
      <c r="AC17">
        <v>13</v>
      </c>
      <c r="AD17">
        <f t="shared" si="1"/>
        <v>11</v>
      </c>
      <c r="AE17">
        <f t="shared" si="2"/>
        <v>1000</v>
      </c>
    </row>
    <row r="18" spans="1:31">
      <c r="A18">
        <v>20</v>
      </c>
      <c r="C18">
        <f>VLOOKUP(A18,'M1'!$A$38:$H$54,8,FALSE)</f>
        <v>69457.509353287</v>
      </c>
      <c r="D18">
        <f>VLOOKUP(A18,'M1'!$A$38:$G$54,5,FALSE)*E18</f>
        <v>560</v>
      </c>
      <c r="E18" s="37">
        <v>0.7</v>
      </c>
      <c r="F18">
        <f t="shared" si="5"/>
        <v>24361.9622358544</v>
      </c>
      <c r="G18">
        <f t="shared" si="4"/>
        <v>129.672131147541</v>
      </c>
      <c r="H18">
        <v>9</v>
      </c>
      <c r="I18" s="37">
        <v>9</v>
      </c>
      <c r="J18" s="37">
        <v>5.5</v>
      </c>
      <c r="Y18">
        <f t="shared" si="0"/>
        <v>1210</v>
      </c>
      <c r="AA18">
        <f t="shared" si="3"/>
        <v>14</v>
      </c>
      <c r="AB18">
        <v>1</v>
      </c>
      <c r="AC18">
        <v>14</v>
      </c>
      <c r="AD18">
        <f t="shared" si="1"/>
        <v>12</v>
      </c>
      <c r="AE18">
        <f t="shared" si="2"/>
        <v>1000</v>
      </c>
    </row>
    <row r="19" spans="1:31">
      <c r="A19">
        <v>21</v>
      </c>
      <c r="C19">
        <f>VLOOKUP(A19,'M1'!$A$38:$H$54,8,FALSE)</f>
        <v>70196.4190272581</v>
      </c>
      <c r="D19">
        <f>VLOOKUP(A19,'M1'!$A$38:$G$54,5,FALSE)*E19</f>
        <v>560</v>
      </c>
      <c r="E19" s="37">
        <v>0.7</v>
      </c>
      <c r="F19">
        <f t="shared" si="5"/>
        <v>24621.1320468741</v>
      </c>
      <c r="G19">
        <f t="shared" si="4"/>
        <v>129.672131147541</v>
      </c>
      <c r="H19">
        <v>10</v>
      </c>
      <c r="I19" s="37">
        <v>10</v>
      </c>
      <c r="J19" s="37">
        <v>6</v>
      </c>
      <c r="Y19">
        <f t="shared" si="0"/>
        <v>1345</v>
      </c>
      <c r="AA19">
        <f t="shared" si="3"/>
        <v>15</v>
      </c>
      <c r="AB19">
        <v>1</v>
      </c>
      <c r="AC19">
        <v>15</v>
      </c>
      <c r="AD19">
        <f t="shared" si="1"/>
        <v>13</v>
      </c>
      <c r="AE19">
        <f t="shared" si="2"/>
        <v>1000</v>
      </c>
    </row>
    <row r="20" spans="1:31">
      <c r="A20">
        <v>22</v>
      </c>
      <c r="C20">
        <f>VLOOKUP(A20,'M1'!$A$38:$H$54,8,FALSE)</f>
        <v>70935.3287012293</v>
      </c>
      <c r="D20">
        <f>VLOOKUP(A20,'M1'!$A$38:$G$54,5,FALSE)*E20</f>
        <v>560</v>
      </c>
      <c r="E20" s="37">
        <v>0.7</v>
      </c>
      <c r="F20">
        <f t="shared" si="5"/>
        <v>24880.3018578939</v>
      </c>
      <c r="G20">
        <f t="shared" si="4"/>
        <v>129.672131147541</v>
      </c>
      <c r="H20">
        <v>11</v>
      </c>
      <c r="I20" s="37">
        <v>12</v>
      </c>
      <c r="J20" s="37">
        <v>6.5</v>
      </c>
      <c r="Y20">
        <f t="shared" si="0"/>
        <v>1480</v>
      </c>
      <c r="AA20">
        <f t="shared" si="3"/>
        <v>16</v>
      </c>
      <c r="AB20">
        <v>1</v>
      </c>
      <c r="AC20">
        <v>16</v>
      </c>
      <c r="AD20">
        <f t="shared" si="1"/>
        <v>13</v>
      </c>
      <c r="AE20">
        <f t="shared" si="2"/>
        <v>1000</v>
      </c>
    </row>
    <row r="21" spans="1:31">
      <c r="A21">
        <v>23</v>
      </c>
      <c r="C21">
        <f>VLOOKUP(A21,'M1'!$A$38:$H$54,8,FALSE)</f>
        <v>71674.2383752004</v>
      </c>
      <c r="D21">
        <f>VLOOKUP(A21,'M1'!$A$38:$G$54,5,FALSE)*E21</f>
        <v>280</v>
      </c>
      <c r="E21" s="37">
        <v>0.7</v>
      </c>
      <c r="F21">
        <f t="shared" si="5"/>
        <v>25139.4716689136</v>
      </c>
      <c r="G21">
        <f t="shared" si="4"/>
        <v>64.8360655737705</v>
      </c>
      <c r="H21">
        <v>12</v>
      </c>
      <c r="I21" s="37">
        <v>14</v>
      </c>
      <c r="J21" s="37">
        <v>7</v>
      </c>
      <c r="Y21">
        <f t="shared" si="0"/>
        <v>1614</v>
      </c>
      <c r="AA21">
        <f t="shared" si="3"/>
        <v>17</v>
      </c>
      <c r="AB21">
        <v>1</v>
      </c>
      <c r="AC21">
        <v>17</v>
      </c>
      <c r="AD21">
        <f t="shared" si="1"/>
        <v>14</v>
      </c>
      <c r="AE21">
        <f t="shared" si="2"/>
        <v>1000</v>
      </c>
    </row>
    <row r="22" spans="1:31">
      <c r="A22">
        <v>24</v>
      </c>
      <c r="C22">
        <f>VLOOKUP(A22,'M1'!$A$38:$H$54,8,FALSE)</f>
        <v>90885.88989845</v>
      </c>
      <c r="D22">
        <f>VLOOKUP(A22,'M1'!$A$38:$G$54,5,FALSE)*E22</f>
        <v>420</v>
      </c>
      <c r="E22" s="37">
        <v>0.7</v>
      </c>
      <c r="F22">
        <f t="shared" si="5"/>
        <v>31877.8867554265</v>
      </c>
      <c r="G22">
        <f t="shared" si="4"/>
        <v>97.2540983606557</v>
      </c>
      <c r="H22">
        <v>13</v>
      </c>
      <c r="I22" s="37">
        <v>16</v>
      </c>
      <c r="J22" s="37">
        <v>7.5</v>
      </c>
      <c r="Y22">
        <f t="shared" si="0"/>
        <v>1749</v>
      </c>
      <c r="AA22">
        <f t="shared" si="3"/>
        <v>18</v>
      </c>
      <c r="AB22">
        <v>1</v>
      </c>
      <c r="AC22">
        <v>18</v>
      </c>
      <c r="AD22">
        <f t="shared" si="1"/>
        <v>15</v>
      </c>
      <c r="AE22">
        <f t="shared" si="2"/>
        <v>1000</v>
      </c>
    </row>
    <row r="23" spans="1:31">
      <c r="A23">
        <v>25</v>
      </c>
      <c r="C23">
        <f>VLOOKUP(A23,'M1'!$A$38:$H$54,8,FALSE)</f>
        <v>91624.7995724212</v>
      </c>
      <c r="D23">
        <f>VLOOKUP(A23,'M1'!$A$38:$G$54,5,FALSE)*E23</f>
        <v>420</v>
      </c>
      <c r="E23" s="37">
        <v>0.7</v>
      </c>
      <c r="F23">
        <f t="shared" si="5"/>
        <v>32137.0565664462</v>
      </c>
      <c r="G23">
        <f t="shared" si="4"/>
        <v>97.2540983606557</v>
      </c>
      <c r="H23">
        <v>14</v>
      </c>
      <c r="I23" s="37">
        <v>18</v>
      </c>
      <c r="J23" s="37">
        <v>8</v>
      </c>
      <c r="Y23">
        <f t="shared" si="0"/>
        <v>1883</v>
      </c>
      <c r="AA23">
        <f t="shared" si="3"/>
        <v>19</v>
      </c>
      <c r="AB23">
        <v>1</v>
      </c>
      <c r="AC23">
        <v>19</v>
      </c>
      <c r="AD23">
        <f t="shared" si="1"/>
        <v>16</v>
      </c>
      <c r="AE23">
        <f t="shared" si="2"/>
        <v>1000</v>
      </c>
    </row>
    <row r="24" spans="1:31">
      <c r="A24">
        <v>26</v>
      </c>
      <c r="C24">
        <f>VLOOKUP(A24,'M1'!$A$38:$H$54,8,FALSE)</f>
        <v>92363.7092463923</v>
      </c>
      <c r="D24">
        <f>VLOOKUP(A24,'M1'!$A$38:$G$54,5,FALSE)*E24</f>
        <v>420</v>
      </c>
      <c r="E24" s="37">
        <v>0.7</v>
      </c>
      <c r="F24">
        <f t="shared" si="5"/>
        <v>32396.226377466</v>
      </c>
      <c r="G24">
        <f t="shared" si="4"/>
        <v>97.2540983606557</v>
      </c>
      <c r="H24">
        <v>15</v>
      </c>
      <c r="I24" s="37">
        <v>20</v>
      </c>
      <c r="J24" s="37">
        <v>8.5</v>
      </c>
      <c r="Y24">
        <f t="shared" si="0"/>
        <v>2018</v>
      </c>
      <c r="AA24">
        <f t="shared" si="3"/>
        <v>20</v>
      </c>
      <c r="AB24">
        <v>1</v>
      </c>
      <c r="AC24">
        <v>20</v>
      </c>
      <c r="AD24">
        <f t="shared" si="1"/>
        <v>22</v>
      </c>
      <c r="AE24">
        <f t="shared" si="2"/>
        <v>2000</v>
      </c>
    </row>
    <row r="25" spans="1:31">
      <c r="A25">
        <v>27</v>
      </c>
      <c r="C25">
        <f>VLOOKUP(A25,'M1'!$A$38:$H$54,8,FALSE)</f>
        <v>111575.360769642</v>
      </c>
      <c r="D25">
        <f>VLOOKUP(A25,'M1'!$A$38:$G$54,5,FALSE)*E25</f>
        <v>280</v>
      </c>
      <c r="E25" s="37">
        <v>0.7</v>
      </c>
      <c r="F25">
        <f t="shared" si="5"/>
        <v>39134.6414639789</v>
      </c>
      <c r="G25">
        <f t="shared" si="4"/>
        <v>64.8360655737705</v>
      </c>
      <c r="H25">
        <v>16</v>
      </c>
      <c r="I25" s="37">
        <v>22</v>
      </c>
      <c r="J25" s="37">
        <v>9</v>
      </c>
      <c r="Y25">
        <f t="shared" si="0"/>
        <v>2220</v>
      </c>
      <c r="AA25">
        <f t="shared" si="3"/>
        <v>21</v>
      </c>
      <c r="AB25">
        <v>1</v>
      </c>
      <c r="AC25">
        <v>21</v>
      </c>
      <c r="AD25">
        <f t="shared" si="1"/>
        <v>29</v>
      </c>
      <c r="AE25">
        <f t="shared" si="2"/>
        <v>2000</v>
      </c>
    </row>
    <row r="26" spans="1:31">
      <c r="A26">
        <v>28</v>
      </c>
      <c r="C26">
        <f>VLOOKUP(A26,'M1'!$A$38:$H$54,8,FALSE)</f>
        <v>112314.270443613</v>
      </c>
      <c r="D26">
        <f>VLOOKUP(A26,'M1'!$A$38:$G$54,5,FALSE)*E26</f>
        <v>280</v>
      </c>
      <c r="E26" s="37">
        <v>0.7</v>
      </c>
      <c r="F26">
        <f t="shared" si="5"/>
        <v>39393.8112749986</v>
      </c>
      <c r="G26">
        <f t="shared" si="4"/>
        <v>64.8360655737705</v>
      </c>
      <c r="H26">
        <v>17</v>
      </c>
      <c r="I26" s="37">
        <v>24</v>
      </c>
      <c r="J26" s="37">
        <v>9.5</v>
      </c>
      <c r="Y26">
        <f t="shared" si="0"/>
        <v>2421</v>
      </c>
      <c r="AA26">
        <f t="shared" si="3"/>
        <v>22</v>
      </c>
      <c r="AB26">
        <v>1</v>
      </c>
      <c r="AC26">
        <v>22</v>
      </c>
      <c r="AD26">
        <f t="shared" si="1"/>
        <v>36</v>
      </c>
      <c r="AE26">
        <f t="shared" si="2"/>
        <v>2000</v>
      </c>
    </row>
    <row r="27" spans="1:31">
      <c r="A27">
        <v>29</v>
      </c>
      <c r="C27">
        <f>VLOOKUP(A27,'M1'!$A$38:$H$56,8,FALSE)</f>
        <v>72413.1480491716</v>
      </c>
      <c r="D27">
        <f>VLOOKUP(A27,'M1'!$A$38:$G$56,5,FALSE)*E27</f>
        <v>700</v>
      </c>
      <c r="E27" s="37">
        <v>0.7</v>
      </c>
      <c r="F27">
        <f t="shared" si="5"/>
        <v>25398.6414799333</v>
      </c>
      <c r="G27">
        <f t="shared" si="4"/>
        <v>162.090163934426</v>
      </c>
      <c r="H27">
        <v>18</v>
      </c>
      <c r="I27" s="37">
        <v>26</v>
      </c>
      <c r="J27" s="37">
        <v>10</v>
      </c>
      <c r="Y27">
        <f t="shared" si="0"/>
        <v>2623</v>
      </c>
      <c r="AA27">
        <f t="shared" si="3"/>
        <v>23</v>
      </c>
      <c r="AB27">
        <v>1</v>
      </c>
      <c r="AC27">
        <v>23</v>
      </c>
      <c r="AD27">
        <f t="shared" si="1"/>
        <v>44</v>
      </c>
      <c r="AE27">
        <f t="shared" si="2"/>
        <v>2000</v>
      </c>
    </row>
    <row r="28" spans="8:31">
      <c r="H28">
        <v>19</v>
      </c>
      <c r="I28" s="37">
        <v>28</v>
      </c>
      <c r="J28" s="37">
        <v>10.5</v>
      </c>
      <c r="Y28">
        <f t="shared" si="0"/>
        <v>2825</v>
      </c>
      <c r="AA28">
        <f t="shared" si="3"/>
        <v>24</v>
      </c>
      <c r="AB28">
        <v>1</v>
      </c>
      <c r="AC28">
        <v>24</v>
      </c>
      <c r="AD28">
        <f t="shared" si="1"/>
        <v>51</v>
      </c>
      <c r="AE28">
        <f t="shared" si="2"/>
        <v>2000</v>
      </c>
    </row>
    <row r="29" spans="8:31">
      <c r="H29">
        <v>20</v>
      </c>
      <c r="I29" s="37">
        <v>30</v>
      </c>
      <c r="J29" s="37">
        <v>15</v>
      </c>
      <c r="Y29">
        <f t="shared" si="0"/>
        <v>3027</v>
      </c>
      <c r="AA29">
        <f t="shared" si="3"/>
        <v>25</v>
      </c>
      <c r="AB29">
        <v>1</v>
      </c>
      <c r="AC29">
        <v>25</v>
      </c>
      <c r="AD29">
        <f t="shared" si="1"/>
        <v>58</v>
      </c>
      <c r="AE29">
        <f t="shared" si="2"/>
        <v>3000</v>
      </c>
    </row>
    <row r="30" spans="8:31">
      <c r="H30">
        <v>21</v>
      </c>
      <c r="I30" s="37">
        <v>33</v>
      </c>
      <c r="J30" s="37">
        <v>20</v>
      </c>
      <c r="Y30">
        <f t="shared" si="0"/>
        <v>3229</v>
      </c>
      <c r="AA30">
        <f t="shared" si="3"/>
        <v>26</v>
      </c>
      <c r="AB30">
        <v>1</v>
      </c>
      <c r="AC30">
        <v>26</v>
      </c>
      <c r="AD30">
        <f t="shared" si="1"/>
        <v>65</v>
      </c>
      <c r="AE30">
        <f t="shared" si="2"/>
        <v>3000</v>
      </c>
    </row>
    <row r="31" spans="8:31">
      <c r="H31">
        <v>22</v>
      </c>
      <c r="I31" s="37">
        <v>36</v>
      </c>
      <c r="J31" s="37">
        <v>25</v>
      </c>
      <c r="Y31">
        <f t="shared" si="0"/>
        <v>3430</v>
      </c>
      <c r="AA31">
        <f t="shared" si="3"/>
        <v>27</v>
      </c>
      <c r="AB31">
        <v>1</v>
      </c>
      <c r="AC31">
        <v>27</v>
      </c>
      <c r="AD31">
        <f t="shared" si="1"/>
        <v>72</v>
      </c>
      <c r="AE31">
        <f t="shared" si="2"/>
        <v>3000</v>
      </c>
    </row>
    <row r="32" spans="8:31">
      <c r="H32">
        <v>23</v>
      </c>
      <c r="I32" s="37">
        <v>39</v>
      </c>
      <c r="J32" s="37">
        <v>30</v>
      </c>
      <c r="Y32">
        <f t="shared" si="0"/>
        <v>3632</v>
      </c>
      <c r="AA32">
        <f t="shared" si="3"/>
        <v>28</v>
      </c>
      <c r="AB32">
        <v>1</v>
      </c>
      <c r="AC32">
        <v>28</v>
      </c>
      <c r="AD32">
        <f t="shared" si="1"/>
        <v>79</v>
      </c>
      <c r="AE32">
        <f t="shared" si="2"/>
        <v>3000</v>
      </c>
    </row>
    <row r="33" spans="8:31">
      <c r="H33">
        <v>24</v>
      </c>
      <c r="I33" s="37">
        <v>42</v>
      </c>
      <c r="J33" s="37">
        <v>35</v>
      </c>
      <c r="Y33">
        <f t="shared" si="0"/>
        <v>3834</v>
      </c>
      <c r="AA33">
        <f t="shared" si="3"/>
        <v>29</v>
      </c>
      <c r="AB33">
        <v>1</v>
      </c>
      <c r="AC33">
        <v>29</v>
      </c>
      <c r="AD33">
        <f t="shared" si="1"/>
        <v>87</v>
      </c>
      <c r="AE33">
        <f t="shared" si="2"/>
        <v>3000</v>
      </c>
    </row>
    <row r="34" spans="8:31">
      <c r="H34">
        <v>25</v>
      </c>
      <c r="I34" s="37">
        <v>45</v>
      </c>
      <c r="J34" s="37">
        <v>40</v>
      </c>
      <c r="Y34">
        <f>VLOOKUP(AC34,$H$10:$J$39,2,FALSE)/$I$8*VLOOKUP(AB34,$A$10:$C$39,3,FALSE)</f>
        <v>0</v>
      </c>
      <c r="AA34">
        <f t="shared" si="3"/>
        <v>30</v>
      </c>
      <c r="AB34">
        <v>1</v>
      </c>
      <c r="AC34">
        <v>30</v>
      </c>
      <c r="AD34">
        <f t="shared" si="1"/>
        <v>0</v>
      </c>
      <c r="AE34">
        <f t="shared" si="2"/>
        <v>0</v>
      </c>
    </row>
    <row r="35" spans="8:31">
      <c r="H35">
        <v>26</v>
      </c>
      <c r="I35" s="37">
        <v>48</v>
      </c>
      <c r="J35" s="37">
        <v>45</v>
      </c>
      <c r="Y35">
        <f t="shared" ref="Y35:Y63" si="6">INT(VLOOKUP(AC35,$H$10:$J$39,2,FALSE)/$I$8*VLOOKUP(AB35,$A$10:$C$39,3,FALSE))</f>
        <v>68</v>
      </c>
      <c r="AA35">
        <f t="shared" si="3"/>
        <v>31</v>
      </c>
      <c r="AB35">
        <f t="shared" ref="AB35:AB98" si="7">AB5+1</f>
        <v>2</v>
      </c>
      <c r="AC35">
        <f t="shared" ref="AC35:AC98" si="8">AC5</f>
        <v>1</v>
      </c>
      <c r="AD35">
        <f t="shared" si="1"/>
        <v>1</v>
      </c>
      <c r="AE35">
        <f t="shared" si="2"/>
        <v>60</v>
      </c>
    </row>
    <row r="36" spans="8:31">
      <c r="H36">
        <v>27</v>
      </c>
      <c r="I36" s="37">
        <v>51</v>
      </c>
      <c r="J36" s="37">
        <v>50</v>
      </c>
      <c r="Y36">
        <f t="shared" si="6"/>
        <v>136</v>
      </c>
      <c r="AA36">
        <f t="shared" si="3"/>
        <v>32</v>
      </c>
      <c r="AB36">
        <f t="shared" si="7"/>
        <v>2</v>
      </c>
      <c r="AC36">
        <f t="shared" si="8"/>
        <v>2</v>
      </c>
      <c r="AD36">
        <f t="shared" si="1"/>
        <v>3</v>
      </c>
      <c r="AE36">
        <f t="shared" si="2"/>
        <v>100</v>
      </c>
    </row>
    <row r="37" spans="8:31">
      <c r="H37">
        <v>28</v>
      </c>
      <c r="I37" s="37">
        <v>54</v>
      </c>
      <c r="J37" s="37">
        <v>55</v>
      </c>
      <c r="Y37">
        <f t="shared" si="6"/>
        <v>205</v>
      </c>
      <c r="AA37">
        <f t="shared" si="3"/>
        <v>33</v>
      </c>
      <c r="AB37">
        <f t="shared" si="7"/>
        <v>2</v>
      </c>
      <c r="AC37">
        <f t="shared" si="8"/>
        <v>3</v>
      </c>
      <c r="AD37">
        <f t="shared" si="1"/>
        <v>4</v>
      </c>
      <c r="AE37">
        <f t="shared" si="2"/>
        <v>200</v>
      </c>
    </row>
    <row r="38" spans="8:31">
      <c r="H38">
        <v>29</v>
      </c>
      <c r="I38" s="37">
        <v>57</v>
      </c>
      <c r="J38" s="37">
        <v>60</v>
      </c>
      <c r="Y38">
        <f t="shared" si="6"/>
        <v>273</v>
      </c>
      <c r="AA38">
        <f t="shared" si="3"/>
        <v>34</v>
      </c>
      <c r="AB38">
        <f t="shared" si="7"/>
        <v>2</v>
      </c>
      <c r="AC38">
        <f t="shared" si="8"/>
        <v>4</v>
      </c>
      <c r="AD38">
        <f t="shared" si="1"/>
        <v>5</v>
      </c>
      <c r="AE38">
        <f t="shared" si="2"/>
        <v>200</v>
      </c>
    </row>
    <row r="39" spans="8:31">
      <c r="H39">
        <v>30</v>
      </c>
      <c r="Y39">
        <f t="shared" si="6"/>
        <v>341</v>
      </c>
      <c r="AA39">
        <f t="shared" si="3"/>
        <v>35</v>
      </c>
      <c r="AB39">
        <f t="shared" si="7"/>
        <v>2</v>
      </c>
      <c r="AC39">
        <f t="shared" si="8"/>
        <v>5</v>
      </c>
      <c r="AD39">
        <f t="shared" si="1"/>
        <v>6</v>
      </c>
      <c r="AE39">
        <f t="shared" si="2"/>
        <v>300</v>
      </c>
    </row>
    <row r="40" spans="25:31">
      <c r="Y40">
        <f t="shared" si="6"/>
        <v>410</v>
      </c>
      <c r="AA40">
        <f t="shared" si="3"/>
        <v>36</v>
      </c>
      <c r="AB40">
        <f t="shared" si="7"/>
        <v>2</v>
      </c>
      <c r="AC40">
        <f t="shared" si="8"/>
        <v>6</v>
      </c>
      <c r="AD40">
        <f t="shared" si="1"/>
        <v>6</v>
      </c>
      <c r="AE40">
        <f t="shared" si="2"/>
        <v>400</v>
      </c>
    </row>
    <row r="41" spans="25:31">
      <c r="Y41">
        <f t="shared" si="6"/>
        <v>478</v>
      </c>
      <c r="AA41">
        <f t="shared" si="3"/>
        <v>37</v>
      </c>
      <c r="AB41">
        <f t="shared" si="7"/>
        <v>2</v>
      </c>
      <c r="AC41">
        <f t="shared" si="8"/>
        <v>7</v>
      </c>
      <c r="AD41">
        <f t="shared" si="1"/>
        <v>7</v>
      </c>
      <c r="AE41">
        <f t="shared" si="2"/>
        <v>400</v>
      </c>
    </row>
    <row r="42" spans="25:31">
      <c r="Y42">
        <f t="shared" si="6"/>
        <v>547</v>
      </c>
      <c r="AA42">
        <f t="shared" si="3"/>
        <v>38</v>
      </c>
      <c r="AB42">
        <f t="shared" si="7"/>
        <v>2</v>
      </c>
      <c r="AC42">
        <f t="shared" si="8"/>
        <v>8</v>
      </c>
      <c r="AD42">
        <f t="shared" si="1"/>
        <v>8</v>
      </c>
      <c r="AE42">
        <f t="shared" si="2"/>
        <v>500</v>
      </c>
    </row>
    <row r="43" spans="25:31">
      <c r="Y43">
        <f t="shared" si="6"/>
        <v>615</v>
      </c>
      <c r="AA43">
        <f t="shared" si="3"/>
        <v>39</v>
      </c>
      <c r="AB43">
        <f t="shared" si="7"/>
        <v>2</v>
      </c>
      <c r="AC43">
        <f t="shared" si="8"/>
        <v>9</v>
      </c>
      <c r="AD43">
        <f t="shared" si="1"/>
        <v>8</v>
      </c>
      <c r="AE43">
        <f t="shared" si="2"/>
        <v>600</v>
      </c>
    </row>
    <row r="44" spans="25:31">
      <c r="Y44">
        <f t="shared" si="6"/>
        <v>683</v>
      </c>
      <c r="AA44">
        <f t="shared" si="3"/>
        <v>40</v>
      </c>
      <c r="AB44">
        <f t="shared" si="7"/>
        <v>2</v>
      </c>
      <c r="AC44">
        <f t="shared" si="8"/>
        <v>10</v>
      </c>
      <c r="AD44">
        <f t="shared" si="1"/>
        <v>9</v>
      </c>
      <c r="AE44">
        <f t="shared" si="2"/>
        <v>600</v>
      </c>
    </row>
    <row r="45" spans="25:31">
      <c r="Y45">
        <f t="shared" si="6"/>
        <v>820</v>
      </c>
      <c r="AA45">
        <f t="shared" si="3"/>
        <v>41</v>
      </c>
      <c r="AB45">
        <f t="shared" si="7"/>
        <v>2</v>
      </c>
      <c r="AC45">
        <f t="shared" si="8"/>
        <v>11</v>
      </c>
      <c r="AD45">
        <f t="shared" si="1"/>
        <v>10</v>
      </c>
      <c r="AE45">
        <f t="shared" si="2"/>
        <v>800</v>
      </c>
    </row>
    <row r="46" spans="25:31">
      <c r="Y46">
        <f t="shared" si="6"/>
        <v>957</v>
      </c>
      <c r="AA46">
        <f t="shared" si="3"/>
        <v>42</v>
      </c>
      <c r="AB46">
        <f t="shared" si="7"/>
        <v>2</v>
      </c>
      <c r="AC46">
        <f t="shared" si="8"/>
        <v>12</v>
      </c>
      <c r="AD46">
        <f t="shared" si="1"/>
        <v>11</v>
      </c>
      <c r="AE46">
        <f t="shared" si="2"/>
        <v>900</v>
      </c>
    </row>
    <row r="47" spans="25:31">
      <c r="Y47">
        <f t="shared" si="6"/>
        <v>1094</v>
      </c>
      <c r="AA47">
        <f t="shared" si="3"/>
        <v>43</v>
      </c>
      <c r="AB47">
        <f t="shared" si="7"/>
        <v>2</v>
      </c>
      <c r="AC47">
        <f t="shared" si="8"/>
        <v>13</v>
      </c>
      <c r="AD47">
        <f t="shared" si="1"/>
        <v>11</v>
      </c>
      <c r="AE47">
        <f t="shared" si="2"/>
        <v>1000</v>
      </c>
    </row>
    <row r="48" spans="25:31">
      <c r="Y48">
        <f t="shared" si="6"/>
        <v>1230</v>
      </c>
      <c r="AA48">
        <f t="shared" si="3"/>
        <v>44</v>
      </c>
      <c r="AB48">
        <f t="shared" si="7"/>
        <v>2</v>
      </c>
      <c r="AC48">
        <f t="shared" si="8"/>
        <v>14</v>
      </c>
      <c r="AD48">
        <f t="shared" si="1"/>
        <v>12</v>
      </c>
      <c r="AE48">
        <f t="shared" si="2"/>
        <v>1000</v>
      </c>
    </row>
    <row r="49" spans="25:31">
      <c r="Y49">
        <f t="shared" si="6"/>
        <v>1367</v>
      </c>
      <c r="AA49">
        <f t="shared" si="3"/>
        <v>45</v>
      </c>
      <c r="AB49">
        <f t="shared" si="7"/>
        <v>2</v>
      </c>
      <c r="AC49">
        <f t="shared" si="8"/>
        <v>15</v>
      </c>
      <c r="AD49">
        <f t="shared" si="1"/>
        <v>13</v>
      </c>
      <c r="AE49">
        <f t="shared" si="2"/>
        <v>1000</v>
      </c>
    </row>
    <row r="50" spans="25:31">
      <c r="Y50">
        <f t="shared" si="6"/>
        <v>1504</v>
      </c>
      <c r="AA50">
        <f t="shared" si="3"/>
        <v>46</v>
      </c>
      <c r="AB50">
        <f t="shared" si="7"/>
        <v>2</v>
      </c>
      <c r="AC50">
        <f t="shared" si="8"/>
        <v>16</v>
      </c>
      <c r="AD50">
        <f t="shared" si="1"/>
        <v>13</v>
      </c>
      <c r="AE50">
        <f t="shared" si="2"/>
        <v>1000</v>
      </c>
    </row>
    <row r="51" spans="25:31">
      <c r="Y51">
        <f t="shared" si="6"/>
        <v>1641</v>
      </c>
      <c r="AA51">
        <f t="shared" si="3"/>
        <v>47</v>
      </c>
      <c r="AB51">
        <f t="shared" si="7"/>
        <v>2</v>
      </c>
      <c r="AC51">
        <f t="shared" si="8"/>
        <v>17</v>
      </c>
      <c r="AD51">
        <f t="shared" si="1"/>
        <v>14</v>
      </c>
      <c r="AE51">
        <f t="shared" si="2"/>
        <v>1000</v>
      </c>
    </row>
    <row r="52" spans="25:31">
      <c r="Y52">
        <f t="shared" si="6"/>
        <v>1777</v>
      </c>
      <c r="AA52">
        <f t="shared" si="3"/>
        <v>48</v>
      </c>
      <c r="AB52">
        <f t="shared" si="7"/>
        <v>2</v>
      </c>
      <c r="AC52">
        <f t="shared" si="8"/>
        <v>18</v>
      </c>
      <c r="AD52">
        <f t="shared" si="1"/>
        <v>15</v>
      </c>
      <c r="AE52">
        <f t="shared" si="2"/>
        <v>1000</v>
      </c>
    </row>
    <row r="53" spans="25:31">
      <c r="Y53">
        <f t="shared" si="6"/>
        <v>1914</v>
      </c>
      <c r="AA53">
        <f t="shared" si="3"/>
        <v>49</v>
      </c>
      <c r="AB53">
        <f t="shared" si="7"/>
        <v>2</v>
      </c>
      <c r="AC53">
        <f t="shared" si="8"/>
        <v>19</v>
      </c>
      <c r="AD53">
        <f t="shared" si="1"/>
        <v>16</v>
      </c>
      <c r="AE53">
        <f t="shared" si="2"/>
        <v>1000</v>
      </c>
    </row>
    <row r="54" spans="25:31">
      <c r="Y54">
        <f t="shared" si="6"/>
        <v>2051</v>
      </c>
      <c r="AA54">
        <f t="shared" si="3"/>
        <v>50</v>
      </c>
      <c r="AB54">
        <f t="shared" si="7"/>
        <v>2</v>
      </c>
      <c r="AC54">
        <f t="shared" si="8"/>
        <v>20</v>
      </c>
      <c r="AD54">
        <f t="shared" si="1"/>
        <v>22</v>
      </c>
      <c r="AE54">
        <f t="shared" si="2"/>
        <v>2000</v>
      </c>
    </row>
    <row r="55" spans="25:31">
      <c r="Y55">
        <f t="shared" si="6"/>
        <v>2256</v>
      </c>
      <c r="AA55">
        <f t="shared" si="3"/>
        <v>51</v>
      </c>
      <c r="AB55">
        <f t="shared" si="7"/>
        <v>2</v>
      </c>
      <c r="AC55">
        <f t="shared" si="8"/>
        <v>21</v>
      </c>
      <c r="AD55">
        <f t="shared" si="1"/>
        <v>29</v>
      </c>
      <c r="AE55">
        <f t="shared" si="2"/>
        <v>2000</v>
      </c>
    </row>
    <row r="56" spans="25:31">
      <c r="Y56">
        <f t="shared" si="6"/>
        <v>2461</v>
      </c>
      <c r="AA56">
        <f t="shared" si="3"/>
        <v>52</v>
      </c>
      <c r="AB56">
        <f t="shared" si="7"/>
        <v>2</v>
      </c>
      <c r="AC56">
        <f t="shared" si="8"/>
        <v>22</v>
      </c>
      <c r="AD56">
        <f t="shared" si="1"/>
        <v>36</v>
      </c>
      <c r="AE56">
        <f t="shared" si="2"/>
        <v>2000</v>
      </c>
    </row>
    <row r="57" spans="25:31">
      <c r="Y57">
        <f t="shared" si="6"/>
        <v>2666</v>
      </c>
      <c r="AA57">
        <f t="shared" si="3"/>
        <v>53</v>
      </c>
      <c r="AB57">
        <f t="shared" si="7"/>
        <v>2</v>
      </c>
      <c r="AC57">
        <f t="shared" si="8"/>
        <v>23</v>
      </c>
      <c r="AD57">
        <f t="shared" si="1"/>
        <v>44</v>
      </c>
      <c r="AE57">
        <f t="shared" si="2"/>
        <v>2000</v>
      </c>
    </row>
    <row r="58" spans="25:31">
      <c r="Y58">
        <f t="shared" si="6"/>
        <v>2871</v>
      </c>
      <c r="AA58">
        <f t="shared" si="3"/>
        <v>54</v>
      </c>
      <c r="AB58">
        <f t="shared" si="7"/>
        <v>2</v>
      </c>
      <c r="AC58">
        <f t="shared" si="8"/>
        <v>24</v>
      </c>
      <c r="AD58">
        <f t="shared" si="1"/>
        <v>51</v>
      </c>
      <c r="AE58">
        <f t="shared" si="2"/>
        <v>2000</v>
      </c>
    </row>
    <row r="59" spans="25:31">
      <c r="Y59">
        <f t="shared" si="6"/>
        <v>3076</v>
      </c>
      <c r="AA59">
        <f t="shared" si="3"/>
        <v>55</v>
      </c>
      <c r="AB59">
        <f t="shared" si="7"/>
        <v>2</v>
      </c>
      <c r="AC59">
        <f t="shared" si="8"/>
        <v>25</v>
      </c>
      <c r="AD59">
        <f t="shared" si="1"/>
        <v>58</v>
      </c>
      <c r="AE59">
        <f t="shared" si="2"/>
        <v>3000</v>
      </c>
    </row>
    <row r="60" spans="25:31">
      <c r="Y60">
        <f t="shared" si="6"/>
        <v>3282</v>
      </c>
      <c r="AA60">
        <f t="shared" si="3"/>
        <v>56</v>
      </c>
      <c r="AB60">
        <f t="shared" si="7"/>
        <v>2</v>
      </c>
      <c r="AC60">
        <f t="shared" si="8"/>
        <v>26</v>
      </c>
      <c r="AD60">
        <f t="shared" si="1"/>
        <v>65</v>
      </c>
      <c r="AE60">
        <f t="shared" si="2"/>
        <v>3000</v>
      </c>
    </row>
    <row r="61" spans="25:31">
      <c r="Y61">
        <f t="shared" si="6"/>
        <v>3487</v>
      </c>
      <c r="AA61">
        <f t="shared" si="3"/>
        <v>57</v>
      </c>
      <c r="AB61">
        <f t="shared" si="7"/>
        <v>2</v>
      </c>
      <c r="AC61">
        <f t="shared" si="8"/>
        <v>27</v>
      </c>
      <c r="AD61">
        <f t="shared" si="1"/>
        <v>72</v>
      </c>
      <c r="AE61">
        <f t="shared" si="2"/>
        <v>3000</v>
      </c>
    </row>
    <row r="62" spans="25:31">
      <c r="Y62">
        <f t="shared" si="6"/>
        <v>3692</v>
      </c>
      <c r="AA62">
        <f t="shared" si="3"/>
        <v>58</v>
      </c>
      <c r="AB62">
        <f t="shared" si="7"/>
        <v>2</v>
      </c>
      <c r="AC62">
        <f t="shared" si="8"/>
        <v>28</v>
      </c>
      <c r="AD62">
        <f t="shared" si="1"/>
        <v>79</v>
      </c>
      <c r="AE62">
        <f t="shared" si="2"/>
        <v>3000</v>
      </c>
    </row>
    <row r="63" spans="25:31">
      <c r="Y63">
        <f t="shared" si="6"/>
        <v>3897</v>
      </c>
      <c r="AA63">
        <f t="shared" si="3"/>
        <v>59</v>
      </c>
      <c r="AB63">
        <f t="shared" si="7"/>
        <v>2</v>
      </c>
      <c r="AC63">
        <f t="shared" si="8"/>
        <v>29</v>
      </c>
      <c r="AD63">
        <f t="shared" si="1"/>
        <v>87</v>
      </c>
      <c r="AE63">
        <f t="shared" si="2"/>
        <v>3000</v>
      </c>
    </row>
    <row r="64" spans="25:31">
      <c r="Y64">
        <f>VLOOKUP(AC64,$H$10:$J$39,2,FALSE)/$I$8*VLOOKUP(AB64,$A$10:$C$39,3,FALSE)</f>
        <v>0</v>
      </c>
      <c r="AA64">
        <f t="shared" si="3"/>
        <v>60</v>
      </c>
      <c r="AB64">
        <f t="shared" si="7"/>
        <v>2</v>
      </c>
      <c r="AC64">
        <f t="shared" si="8"/>
        <v>30</v>
      </c>
      <c r="AD64">
        <f t="shared" si="1"/>
        <v>0</v>
      </c>
      <c r="AE64">
        <f t="shared" si="2"/>
        <v>0</v>
      </c>
    </row>
    <row r="65" spans="25:31">
      <c r="Y65">
        <f t="shared" ref="Y65:Y93" si="9">INT(VLOOKUP(AC65,$H$10:$J$39,2,FALSE)/$I$8*VLOOKUP(AB65,$A$10:$C$39,3,FALSE))</f>
        <v>69</v>
      </c>
      <c r="AA65">
        <f t="shared" si="3"/>
        <v>61</v>
      </c>
      <c r="AB65">
        <f t="shared" si="7"/>
        <v>3</v>
      </c>
      <c r="AC65">
        <f t="shared" si="8"/>
        <v>1</v>
      </c>
      <c r="AD65">
        <f t="shared" si="1"/>
        <v>1</v>
      </c>
      <c r="AE65">
        <f t="shared" si="2"/>
        <v>60</v>
      </c>
    </row>
    <row r="66" spans="25:31">
      <c r="Y66">
        <f t="shared" si="9"/>
        <v>138</v>
      </c>
      <c r="AA66">
        <f t="shared" si="3"/>
        <v>62</v>
      </c>
      <c r="AB66">
        <f t="shared" si="7"/>
        <v>3</v>
      </c>
      <c r="AC66">
        <f t="shared" si="8"/>
        <v>2</v>
      </c>
      <c r="AD66">
        <f t="shared" si="1"/>
        <v>3</v>
      </c>
      <c r="AE66">
        <f t="shared" si="2"/>
        <v>100</v>
      </c>
    </row>
    <row r="67" spans="25:31">
      <c r="Y67">
        <f t="shared" si="9"/>
        <v>208</v>
      </c>
      <c r="AA67">
        <f t="shared" si="3"/>
        <v>63</v>
      </c>
      <c r="AB67">
        <f t="shared" si="7"/>
        <v>3</v>
      </c>
      <c r="AC67">
        <f t="shared" si="8"/>
        <v>3</v>
      </c>
      <c r="AD67">
        <f t="shared" si="1"/>
        <v>4</v>
      </c>
      <c r="AE67">
        <f t="shared" si="2"/>
        <v>200</v>
      </c>
    </row>
    <row r="68" spans="25:31">
      <c r="Y68">
        <f t="shared" si="9"/>
        <v>277</v>
      </c>
      <c r="AA68">
        <f t="shared" si="3"/>
        <v>64</v>
      </c>
      <c r="AB68">
        <f t="shared" si="7"/>
        <v>3</v>
      </c>
      <c r="AC68">
        <f t="shared" si="8"/>
        <v>4</v>
      </c>
      <c r="AD68">
        <f t="shared" si="1"/>
        <v>5</v>
      </c>
      <c r="AE68">
        <f t="shared" si="2"/>
        <v>200</v>
      </c>
    </row>
    <row r="69" spans="25:31">
      <c r="Y69">
        <f t="shared" si="9"/>
        <v>347</v>
      </c>
      <c r="AA69">
        <f t="shared" si="3"/>
        <v>65</v>
      </c>
      <c r="AB69">
        <f t="shared" si="7"/>
        <v>3</v>
      </c>
      <c r="AC69">
        <f t="shared" si="8"/>
        <v>5</v>
      </c>
      <c r="AD69">
        <f t="shared" ref="AD69:AD132" si="10">ROUNDUP(VLOOKUP(AC69,$H$10:$J$39,3,FALSE)/$J$8*VLOOKUP(AB69,$A$10:$D$39,4,FALSE),0)</f>
        <v>6</v>
      </c>
      <c r="AE69">
        <f t="shared" ref="AE69:AE132" si="11">10^(LEN(Y69)-1)*INT(Y69/(10^(LEN(Y69)-1)))</f>
        <v>300</v>
      </c>
    </row>
    <row r="70" spans="25:31">
      <c r="Y70">
        <f t="shared" si="9"/>
        <v>416</v>
      </c>
      <c r="AA70">
        <f t="shared" ref="AA70:AA133" si="12">AA69+1</f>
        <v>66</v>
      </c>
      <c r="AB70">
        <f t="shared" si="7"/>
        <v>3</v>
      </c>
      <c r="AC70">
        <f t="shared" si="8"/>
        <v>6</v>
      </c>
      <c r="AD70">
        <f t="shared" si="10"/>
        <v>6</v>
      </c>
      <c r="AE70">
        <f t="shared" si="11"/>
        <v>400</v>
      </c>
    </row>
    <row r="71" spans="25:31">
      <c r="Y71">
        <f t="shared" si="9"/>
        <v>486</v>
      </c>
      <c r="AA71">
        <f t="shared" si="12"/>
        <v>67</v>
      </c>
      <c r="AB71">
        <f t="shared" si="7"/>
        <v>3</v>
      </c>
      <c r="AC71">
        <f t="shared" si="8"/>
        <v>7</v>
      </c>
      <c r="AD71">
        <f t="shared" si="10"/>
        <v>7</v>
      </c>
      <c r="AE71">
        <f t="shared" si="11"/>
        <v>400</v>
      </c>
    </row>
    <row r="72" spans="25:31">
      <c r="Y72">
        <f t="shared" si="9"/>
        <v>555</v>
      </c>
      <c r="AA72">
        <f t="shared" si="12"/>
        <v>68</v>
      </c>
      <c r="AB72">
        <f t="shared" si="7"/>
        <v>3</v>
      </c>
      <c r="AC72">
        <f t="shared" si="8"/>
        <v>8</v>
      </c>
      <c r="AD72">
        <f t="shared" si="10"/>
        <v>8</v>
      </c>
      <c r="AE72">
        <f t="shared" si="11"/>
        <v>500</v>
      </c>
    </row>
    <row r="73" spans="25:31">
      <c r="Y73">
        <f t="shared" si="9"/>
        <v>625</v>
      </c>
      <c r="AA73">
        <f t="shared" si="12"/>
        <v>69</v>
      </c>
      <c r="AB73">
        <f t="shared" si="7"/>
        <v>3</v>
      </c>
      <c r="AC73">
        <f t="shared" si="8"/>
        <v>9</v>
      </c>
      <c r="AD73">
        <f t="shared" si="10"/>
        <v>8</v>
      </c>
      <c r="AE73">
        <f t="shared" si="11"/>
        <v>600</v>
      </c>
    </row>
    <row r="74" spans="25:31">
      <c r="Y74">
        <f t="shared" si="9"/>
        <v>694</v>
      </c>
      <c r="AA74">
        <f t="shared" si="12"/>
        <v>70</v>
      </c>
      <c r="AB74">
        <f t="shared" si="7"/>
        <v>3</v>
      </c>
      <c r="AC74">
        <f t="shared" si="8"/>
        <v>10</v>
      </c>
      <c r="AD74">
        <f t="shared" si="10"/>
        <v>9</v>
      </c>
      <c r="AE74">
        <f t="shared" si="11"/>
        <v>600</v>
      </c>
    </row>
    <row r="75" spans="25:31">
      <c r="Y75">
        <f t="shared" si="9"/>
        <v>833</v>
      </c>
      <c r="AA75">
        <f t="shared" si="12"/>
        <v>71</v>
      </c>
      <c r="AB75">
        <f t="shared" si="7"/>
        <v>3</v>
      </c>
      <c r="AC75">
        <f t="shared" si="8"/>
        <v>11</v>
      </c>
      <c r="AD75">
        <f t="shared" si="10"/>
        <v>10</v>
      </c>
      <c r="AE75">
        <f t="shared" si="11"/>
        <v>800</v>
      </c>
    </row>
    <row r="76" spans="25:31">
      <c r="Y76">
        <f t="shared" si="9"/>
        <v>972</v>
      </c>
      <c r="AA76">
        <f t="shared" si="12"/>
        <v>72</v>
      </c>
      <c r="AB76">
        <f t="shared" si="7"/>
        <v>3</v>
      </c>
      <c r="AC76">
        <f t="shared" si="8"/>
        <v>12</v>
      </c>
      <c r="AD76">
        <f t="shared" si="10"/>
        <v>11</v>
      </c>
      <c r="AE76">
        <f t="shared" si="11"/>
        <v>900</v>
      </c>
    </row>
    <row r="77" spans="25:31">
      <c r="Y77">
        <f t="shared" si="9"/>
        <v>1111</v>
      </c>
      <c r="AA77">
        <f t="shared" si="12"/>
        <v>73</v>
      </c>
      <c r="AB77">
        <f t="shared" si="7"/>
        <v>3</v>
      </c>
      <c r="AC77">
        <f t="shared" si="8"/>
        <v>13</v>
      </c>
      <c r="AD77">
        <f t="shared" si="10"/>
        <v>11</v>
      </c>
      <c r="AE77">
        <f t="shared" si="11"/>
        <v>1000</v>
      </c>
    </row>
    <row r="78" spans="25:31">
      <c r="Y78">
        <f t="shared" si="9"/>
        <v>1250</v>
      </c>
      <c r="AA78">
        <f t="shared" si="12"/>
        <v>74</v>
      </c>
      <c r="AB78">
        <f t="shared" si="7"/>
        <v>3</v>
      </c>
      <c r="AC78">
        <f t="shared" si="8"/>
        <v>14</v>
      </c>
      <c r="AD78">
        <f t="shared" si="10"/>
        <v>12</v>
      </c>
      <c r="AE78">
        <f t="shared" si="11"/>
        <v>1000</v>
      </c>
    </row>
    <row r="79" spans="25:31">
      <c r="Y79">
        <f t="shared" si="9"/>
        <v>1389</v>
      </c>
      <c r="AA79">
        <f t="shared" si="12"/>
        <v>75</v>
      </c>
      <c r="AB79">
        <f t="shared" si="7"/>
        <v>3</v>
      </c>
      <c r="AC79">
        <f t="shared" si="8"/>
        <v>15</v>
      </c>
      <c r="AD79">
        <f t="shared" si="10"/>
        <v>13</v>
      </c>
      <c r="AE79">
        <f t="shared" si="11"/>
        <v>1000</v>
      </c>
    </row>
    <row r="80" spans="25:31">
      <c r="Y80">
        <f t="shared" si="9"/>
        <v>1528</v>
      </c>
      <c r="AA80">
        <f t="shared" si="12"/>
        <v>76</v>
      </c>
      <c r="AB80">
        <f t="shared" si="7"/>
        <v>3</v>
      </c>
      <c r="AC80">
        <f t="shared" si="8"/>
        <v>16</v>
      </c>
      <c r="AD80">
        <f t="shared" si="10"/>
        <v>13</v>
      </c>
      <c r="AE80">
        <f t="shared" si="11"/>
        <v>1000</v>
      </c>
    </row>
    <row r="81" spans="25:31">
      <c r="Y81">
        <f t="shared" si="9"/>
        <v>1667</v>
      </c>
      <c r="AA81">
        <f t="shared" si="12"/>
        <v>77</v>
      </c>
      <c r="AB81">
        <f t="shared" si="7"/>
        <v>3</v>
      </c>
      <c r="AC81">
        <f t="shared" si="8"/>
        <v>17</v>
      </c>
      <c r="AD81">
        <f t="shared" si="10"/>
        <v>14</v>
      </c>
      <c r="AE81">
        <f t="shared" si="11"/>
        <v>1000</v>
      </c>
    </row>
    <row r="82" spans="25:31">
      <c r="Y82">
        <f t="shared" si="9"/>
        <v>1806</v>
      </c>
      <c r="AA82">
        <f t="shared" si="12"/>
        <v>78</v>
      </c>
      <c r="AB82">
        <f t="shared" si="7"/>
        <v>3</v>
      </c>
      <c r="AC82">
        <f t="shared" si="8"/>
        <v>18</v>
      </c>
      <c r="AD82">
        <f t="shared" si="10"/>
        <v>15</v>
      </c>
      <c r="AE82">
        <f t="shared" si="11"/>
        <v>1000</v>
      </c>
    </row>
    <row r="83" spans="25:31">
      <c r="Y83">
        <f t="shared" si="9"/>
        <v>1945</v>
      </c>
      <c r="AA83">
        <f t="shared" si="12"/>
        <v>79</v>
      </c>
      <c r="AB83">
        <f t="shared" si="7"/>
        <v>3</v>
      </c>
      <c r="AC83">
        <f t="shared" si="8"/>
        <v>19</v>
      </c>
      <c r="AD83">
        <f t="shared" si="10"/>
        <v>16</v>
      </c>
      <c r="AE83">
        <f t="shared" si="11"/>
        <v>1000</v>
      </c>
    </row>
    <row r="84" spans="25:31">
      <c r="Y84">
        <f t="shared" si="9"/>
        <v>2084</v>
      </c>
      <c r="AA84">
        <f t="shared" si="12"/>
        <v>80</v>
      </c>
      <c r="AB84">
        <f t="shared" si="7"/>
        <v>3</v>
      </c>
      <c r="AC84">
        <f t="shared" si="8"/>
        <v>20</v>
      </c>
      <c r="AD84">
        <f t="shared" si="10"/>
        <v>22</v>
      </c>
      <c r="AE84">
        <f t="shared" si="11"/>
        <v>2000</v>
      </c>
    </row>
    <row r="85" spans="25:31">
      <c r="Y85">
        <f t="shared" si="9"/>
        <v>2292</v>
      </c>
      <c r="AA85">
        <f t="shared" si="12"/>
        <v>81</v>
      </c>
      <c r="AB85">
        <f t="shared" si="7"/>
        <v>3</v>
      </c>
      <c r="AC85">
        <f t="shared" si="8"/>
        <v>21</v>
      </c>
      <c r="AD85">
        <f t="shared" si="10"/>
        <v>29</v>
      </c>
      <c r="AE85">
        <f t="shared" si="11"/>
        <v>2000</v>
      </c>
    </row>
    <row r="86" spans="25:31">
      <c r="Y86">
        <f t="shared" si="9"/>
        <v>2501</v>
      </c>
      <c r="AA86">
        <f t="shared" si="12"/>
        <v>82</v>
      </c>
      <c r="AB86">
        <f t="shared" si="7"/>
        <v>3</v>
      </c>
      <c r="AC86">
        <f t="shared" si="8"/>
        <v>22</v>
      </c>
      <c r="AD86">
        <f t="shared" si="10"/>
        <v>36</v>
      </c>
      <c r="AE86">
        <f t="shared" si="11"/>
        <v>2000</v>
      </c>
    </row>
    <row r="87" spans="25:31">
      <c r="Y87">
        <f t="shared" si="9"/>
        <v>2709</v>
      </c>
      <c r="AA87">
        <f t="shared" si="12"/>
        <v>83</v>
      </c>
      <c r="AB87">
        <f t="shared" si="7"/>
        <v>3</v>
      </c>
      <c r="AC87">
        <f t="shared" si="8"/>
        <v>23</v>
      </c>
      <c r="AD87">
        <f t="shared" si="10"/>
        <v>44</v>
      </c>
      <c r="AE87">
        <f t="shared" si="11"/>
        <v>2000</v>
      </c>
    </row>
    <row r="88" spans="25:31">
      <c r="Y88">
        <f t="shared" si="9"/>
        <v>2918</v>
      </c>
      <c r="AA88">
        <f t="shared" si="12"/>
        <v>84</v>
      </c>
      <c r="AB88">
        <f t="shared" si="7"/>
        <v>3</v>
      </c>
      <c r="AC88">
        <f t="shared" si="8"/>
        <v>24</v>
      </c>
      <c r="AD88">
        <f t="shared" si="10"/>
        <v>51</v>
      </c>
      <c r="AE88">
        <f t="shared" si="11"/>
        <v>2000</v>
      </c>
    </row>
    <row r="89" spans="25:31">
      <c r="Y89">
        <f t="shared" si="9"/>
        <v>3126</v>
      </c>
      <c r="AA89">
        <f t="shared" si="12"/>
        <v>85</v>
      </c>
      <c r="AB89">
        <f t="shared" si="7"/>
        <v>3</v>
      </c>
      <c r="AC89">
        <f t="shared" si="8"/>
        <v>25</v>
      </c>
      <c r="AD89">
        <f t="shared" si="10"/>
        <v>58</v>
      </c>
      <c r="AE89">
        <f t="shared" si="11"/>
        <v>3000</v>
      </c>
    </row>
    <row r="90" spans="25:31">
      <c r="Y90">
        <f t="shared" si="9"/>
        <v>3335</v>
      </c>
      <c r="AA90">
        <f t="shared" si="12"/>
        <v>86</v>
      </c>
      <c r="AB90">
        <f t="shared" si="7"/>
        <v>3</v>
      </c>
      <c r="AC90">
        <f t="shared" si="8"/>
        <v>26</v>
      </c>
      <c r="AD90">
        <f t="shared" si="10"/>
        <v>65</v>
      </c>
      <c r="AE90">
        <f t="shared" si="11"/>
        <v>3000</v>
      </c>
    </row>
    <row r="91" spans="25:31">
      <c r="Y91">
        <f t="shared" si="9"/>
        <v>3543</v>
      </c>
      <c r="AA91">
        <f t="shared" si="12"/>
        <v>87</v>
      </c>
      <c r="AB91">
        <f t="shared" si="7"/>
        <v>3</v>
      </c>
      <c r="AC91">
        <f t="shared" si="8"/>
        <v>27</v>
      </c>
      <c r="AD91">
        <f t="shared" si="10"/>
        <v>72</v>
      </c>
      <c r="AE91">
        <f t="shared" si="11"/>
        <v>3000</v>
      </c>
    </row>
    <row r="92" spans="25:31">
      <c r="Y92">
        <f t="shared" si="9"/>
        <v>3751</v>
      </c>
      <c r="AA92">
        <f t="shared" si="12"/>
        <v>88</v>
      </c>
      <c r="AB92">
        <f t="shared" si="7"/>
        <v>3</v>
      </c>
      <c r="AC92">
        <f t="shared" si="8"/>
        <v>28</v>
      </c>
      <c r="AD92">
        <f t="shared" si="10"/>
        <v>79</v>
      </c>
      <c r="AE92">
        <f t="shared" si="11"/>
        <v>3000</v>
      </c>
    </row>
    <row r="93" spans="25:31">
      <c r="Y93">
        <f t="shared" si="9"/>
        <v>3960</v>
      </c>
      <c r="AA93">
        <f t="shared" si="12"/>
        <v>89</v>
      </c>
      <c r="AB93">
        <f t="shared" si="7"/>
        <v>3</v>
      </c>
      <c r="AC93">
        <f t="shared" si="8"/>
        <v>29</v>
      </c>
      <c r="AD93">
        <f t="shared" si="10"/>
        <v>87</v>
      </c>
      <c r="AE93">
        <f t="shared" si="11"/>
        <v>3000</v>
      </c>
    </row>
    <row r="94" spans="25:31">
      <c r="Y94">
        <f>VLOOKUP(AC94,$H$10:$J$39,2,FALSE)/$I$8*VLOOKUP(AB94,$A$10:$C$39,3,FALSE)</f>
        <v>0</v>
      </c>
      <c r="AA94">
        <f t="shared" si="12"/>
        <v>90</v>
      </c>
      <c r="AB94">
        <f t="shared" si="7"/>
        <v>3</v>
      </c>
      <c r="AC94">
        <f t="shared" si="8"/>
        <v>30</v>
      </c>
      <c r="AD94">
        <f t="shared" si="10"/>
        <v>0</v>
      </c>
      <c r="AE94">
        <f t="shared" si="11"/>
        <v>0</v>
      </c>
    </row>
    <row r="95" spans="25:31">
      <c r="Y95">
        <f t="shared" ref="Y95:Y123" si="13">INT(VLOOKUP(AC95,$H$10:$J$39,2,FALSE)/$I$8*VLOOKUP(AB95,$A$10:$C$39,3,FALSE))</f>
        <v>70</v>
      </c>
      <c r="AA95">
        <f t="shared" si="12"/>
        <v>91</v>
      </c>
      <c r="AB95">
        <f t="shared" si="7"/>
        <v>4</v>
      </c>
      <c r="AC95">
        <f t="shared" si="8"/>
        <v>1</v>
      </c>
      <c r="AD95">
        <f t="shared" si="10"/>
        <v>1</v>
      </c>
      <c r="AE95">
        <f t="shared" si="11"/>
        <v>70</v>
      </c>
    </row>
    <row r="96" spans="25:31">
      <c r="Y96">
        <f t="shared" si="13"/>
        <v>141</v>
      </c>
      <c r="AA96">
        <f t="shared" si="12"/>
        <v>92</v>
      </c>
      <c r="AB96">
        <f t="shared" si="7"/>
        <v>4</v>
      </c>
      <c r="AC96">
        <f t="shared" si="8"/>
        <v>2</v>
      </c>
      <c r="AD96">
        <f t="shared" si="10"/>
        <v>3</v>
      </c>
      <c r="AE96">
        <f t="shared" si="11"/>
        <v>100</v>
      </c>
    </row>
    <row r="97" spans="25:31">
      <c r="Y97">
        <f t="shared" si="13"/>
        <v>211</v>
      </c>
      <c r="AA97">
        <f t="shared" si="12"/>
        <v>93</v>
      </c>
      <c r="AB97">
        <f t="shared" si="7"/>
        <v>4</v>
      </c>
      <c r="AC97">
        <f t="shared" si="8"/>
        <v>3</v>
      </c>
      <c r="AD97">
        <f t="shared" si="10"/>
        <v>4</v>
      </c>
      <c r="AE97">
        <f t="shared" si="11"/>
        <v>200</v>
      </c>
    </row>
    <row r="98" spans="25:31">
      <c r="Y98">
        <f t="shared" si="13"/>
        <v>282</v>
      </c>
      <c r="AA98">
        <f t="shared" si="12"/>
        <v>94</v>
      </c>
      <c r="AB98">
        <f t="shared" si="7"/>
        <v>4</v>
      </c>
      <c r="AC98">
        <f t="shared" si="8"/>
        <v>4</v>
      </c>
      <c r="AD98">
        <f t="shared" si="10"/>
        <v>5</v>
      </c>
      <c r="AE98">
        <f t="shared" si="11"/>
        <v>200</v>
      </c>
    </row>
    <row r="99" spans="25:31">
      <c r="Y99">
        <f t="shared" si="13"/>
        <v>352</v>
      </c>
      <c r="AA99">
        <f t="shared" si="12"/>
        <v>95</v>
      </c>
      <c r="AB99">
        <f t="shared" ref="AB99:AB162" si="14">AB69+1</f>
        <v>4</v>
      </c>
      <c r="AC99">
        <f t="shared" ref="AC99:AC162" si="15">AC69</f>
        <v>5</v>
      </c>
      <c r="AD99">
        <f t="shared" si="10"/>
        <v>6</v>
      </c>
      <c r="AE99">
        <f t="shared" si="11"/>
        <v>300</v>
      </c>
    </row>
    <row r="100" spans="25:31">
      <c r="Y100">
        <f t="shared" si="13"/>
        <v>423</v>
      </c>
      <c r="AA100">
        <f t="shared" si="12"/>
        <v>96</v>
      </c>
      <c r="AB100">
        <f t="shared" si="14"/>
        <v>4</v>
      </c>
      <c r="AC100">
        <f t="shared" si="15"/>
        <v>6</v>
      </c>
      <c r="AD100">
        <f t="shared" si="10"/>
        <v>6</v>
      </c>
      <c r="AE100">
        <f t="shared" si="11"/>
        <v>400</v>
      </c>
    </row>
    <row r="101" spans="25:31">
      <c r="Y101">
        <f t="shared" si="13"/>
        <v>494</v>
      </c>
      <c r="AA101">
        <f t="shared" si="12"/>
        <v>97</v>
      </c>
      <c r="AB101">
        <f t="shared" si="14"/>
        <v>4</v>
      </c>
      <c r="AC101">
        <f t="shared" si="15"/>
        <v>7</v>
      </c>
      <c r="AD101">
        <f t="shared" si="10"/>
        <v>7</v>
      </c>
      <c r="AE101">
        <f t="shared" si="11"/>
        <v>400</v>
      </c>
    </row>
    <row r="102" spans="25:31">
      <c r="Y102">
        <f t="shared" si="13"/>
        <v>564</v>
      </c>
      <c r="AA102">
        <f t="shared" si="12"/>
        <v>98</v>
      </c>
      <c r="AB102">
        <f t="shared" si="14"/>
        <v>4</v>
      </c>
      <c r="AC102">
        <f t="shared" si="15"/>
        <v>8</v>
      </c>
      <c r="AD102">
        <f t="shared" si="10"/>
        <v>8</v>
      </c>
      <c r="AE102">
        <f t="shared" si="11"/>
        <v>500</v>
      </c>
    </row>
    <row r="103" spans="25:31">
      <c r="Y103">
        <f t="shared" si="13"/>
        <v>635</v>
      </c>
      <c r="AA103">
        <f t="shared" si="12"/>
        <v>99</v>
      </c>
      <c r="AB103">
        <f t="shared" si="14"/>
        <v>4</v>
      </c>
      <c r="AC103">
        <f t="shared" si="15"/>
        <v>9</v>
      </c>
      <c r="AD103">
        <f t="shared" si="10"/>
        <v>8</v>
      </c>
      <c r="AE103">
        <f t="shared" si="11"/>
        <v>600</v>
      </c>
    </row>
    <row r="104" spans="25:31">
      <c r="Y104">
        <f t="shared" si="13"/>
        <v>705</v>
      </c>
      <c r="AA104">
        <f t="shared" si="12"/>
        <v>100</v>
      </c>
      <c r="AB104">
        <f t="shared" si="14"/>
        <v>4</v>
      </c>
      <c r="AC104">
        <f t="shared" si="15"/>
        <v>10</v>
      </c>
      <c r="AD104">
        <f t="shared" si="10"/>
        <v>9</v>
      </c>
      <c r="AE104">
        <f t="shared" si="11"/>
        <v>700</v>
      </c>
    </row>
    <row r="105" spans="25:31">
      <c r="Y105">
        <f t="shared" si="13"/>
        <v>846</v>
      </c>
      <c r="AA105">
        <f t="shared" si="12"/>
        <v>101</v>
      </c>
      <c r="AB105">
        <f t="shared" si="14"/>
        <v>4</v>
      </c>
      <c r="AC105">
        <f t="shared" si="15"/>
        <v>11</v>
      </c>
      <c r="AD105">
        <f t="shared" si="10"/>
        <v>10</v>
      </c>
      <c r="AE105">
        <f t="shared" si="11"/>
        <v>800</v>
      </c>
    </row>
    <row r="106" spans="25:31">
      <c r="Y106">
        <f t="shared" si="13"/>
        <v>988</v>
      </c>
      <c r="AA106">
        <f t="shared" si="12"/>
        <v>102</v>
      </c>
      <c r="AB106">
        <f t="shared" si="14"/>
        <v>4</v>
      </c>
      <c r="AC106">
        <f t="shared" si="15"/>
        <v>12</v>
      </c>
      <c r="AD106">
        <f t="shared" si="10"/>
        <v>11</v>
      </c>
      <c r="AE106">
        <f t="shared" si="11"/>
        <v>900</v>
      </c>
    </row>
    <row r="107" spans="25:31">
      <c r="Y107">
        <f t="shared" si="13"/>
        <v>1129</v>
      </c>
      <c r="AA107">
        <f t="shared" si="12"/>
        <v>103</v>
      </c>
      <c r="AB107">
        <f t="shared" si="14"/>
        <v>4</v>
      </c>
      <c r="AC107">
        <f t="shared" si="15"/>
        <v>13</v>
      </c>
      <c r="AD107">
        <f t="shared" si="10"/>
        <v>11</v>
      </c>
      <c r="AE107">
        <f t="shared" si="11"/>
        <v>1000</v>
      </c>
    </row>
    <row r="108" spans="25:31">
      <c r="Y108">
        <f t="shared" si="13"/>
        <v>1270</v>
      </c>
      <c r="AA108">
        <f t="shared" si="12"/>
        <v>104</v>
      </c>
      <c r="AB108">
        <f t="shared" si="14"/>
        <v>4</v>
      </c>
      <c r="AC108">
        <f t="shared" si="15"/>
        <v>14</v>
      </c>
      <c r="AD108">
        <f t="shared" si="10"/>
        <v>12</v>
      </c>
      <c r="AE108">
        <f t="shared" si="11"/>
        <v>1000</v>
      </c>
    </row>
    <row r="109" spans="25:31">
      <c r="Y109">
        <f t="shared" si="13"/>
        <v>1411</v>
      </c>
      <c r="AA109">
        <f t="shared" si="12"/>
        <v>105</v>
      </c>
      <c r="AB109">
        <f t="shared" si="14"/>
        <v>4</v>
      </c>
      <c r="AC109">
        <f t="shared" si="15"/>
        <v>15</v>
      </c>
      <c r="AD109">
        <f t="shared" si="10"/>
        <v>13</v>
      </c>
      <c r="AE109">
        <f t="shared" si="11"/>
        <v>1000</v>
      </c>
    </row>
    <row r="110" spans="25:31">
      <c r="Y110">
        <f t="shared" si="13"/>
        <v>1552</v>
      </c>
      <c r="AA110">
        <f t="shared" si="12"/>
        <v>106</v>
      </c>
      <c r="AB110">
        <f t="shared" si="14"/>
        <v>4</v>
      </c>
      <c r="AC110">
        <f t="shared" si="15"/>
        <v>16</v>
      </c>
      <c r="AD110">
        <f t="shared" si="10"/>
        <v>13</v>
      </c>
      <c r="AE110">
        <f t="shared" si="11"/>
        <v>1000</v>
      </c>
    </row>
    <row r="111" spans="25:31">
      <c r="Y111">
        <f t="shared" si="13"/>
        <v>1693</v>
      </c>
      <c r="AA111">
        <f t="shared" si="12"/>
        <v>107</v>
      </c>
      <c r="AB111">
        <f t="shared" si="14"/>
        <v>4</v>
      </c>
      <c r="AC111">
        <f t="shared" si="15"/>
        <v>17</v>
      </c>
      <c r="AD111">
        <f t="shared" si="10"/>
        <v>14</v>
      </c>
      <c r="AE111">
        <f t="shared" si="11"/>
        <v>1000</v>
      </c>
    </row>
    <row r="112" spans="25:31">
      <c r="Y112">
        <f t="shared" si="13"/>
        <v>1835</v>
      </c>
      <c r="AA112">
        <f t="shared" si="12"/>
        <v>108</v>
      </c>
      <c r="AB112">
        <f t="shared" si="14"/>
        <v>4</v>
      </c>
      <c r="AC112">
        <f t="shared" si="15"/>
        <v>18</v>
      </c>
      <c r="AD112">
        <f t="shared" si="10"/>
        <v>15</v>
      </c>
      <c r="AE112">
        <f t="shared" si="11"/>
        <v>1000</v>
      </c>
    </row>
    <row r="113" spans="25:31">
      <c r="Y113">
        <f t="shared" si="13"/>
        <v>1976</v>
      </c>
      <c r="AA113">
        <f t="shared" si="12"/>
        <v>109</v>
      </c>
      <c r="AB113">
        <f t="shared" si="14"/>
        <v>4</v>
      </c>
      <c r="AC113">
        <f t="shared" si="15"/>
        <v>19</v>
      </c>
      <c r="AD113">
        <f t="shared" si="10"/>
        <v>16</v>
      </c>
      <c r="AE113">
        <f t="shared" si="11"/>
        <v>1000</v>
      </c>
    </row>
    <row r="114" spans="25:31">
      <c r="Y114">
        <f t="shared" si="13"/>
        <v>2117</v>
      </c>
      <c r="AA114">
        <f t="shared" si="12"/>
        <v>110</v>
      </c>
      <c r="AB114">
        <f t="shared" si="14"/>
        <v>4</v>
      </c>
      <c r="AC114">
        <f t="shared" si="15"/>
        <v>20</v>
      </c>
      <c r="AD114">
        <f t="shared" si="10"/>
        <v>22</v>
      </c>
      <c r="AE114">
        <f t="shared" si="11"/>
        <v>2000</v>
      </c>
    </row>
    <row r="115" spans="25:31">
      <c r="Y115">
        <f t="shared" si="13"/>
        <v>2329</v>
      </c>
      <c r="AA115">
        <f t="shared" si="12"/>
        <v>111</v>
      </c>
      <c r="AB115">
        <f t="shared" si="14"/>
        <v>4</v>
      </c>
      <c r="AC115">
        <f t="shared" si="15"/>
        <v>21</v>
      </c>
      <c r="AD115">
        <f t="shared" si="10"/>
        <v>29</v>
      </c>
      <c r="AE115">
        <f t="shared" si="11"/>
        <v>2000</v>
      </c>
    </row>
    <row r="116" spans="25:31">
      <c r="Y116">
        <f t="shared" si="13"/>
        <v>2540</v>
      </c>
      <c r="AA116">
        <f t="shared" si="12"/>
        <v>112</v>
      </c>
      <c r="AB116">
        <f t="shared" si="14"/>
        <v>4</v>
      </c>
      <c r="AC116">
        <f t="shared" si="15"/>
        <v>22</v>
      </c>
      <c r="AD116">
        <f t="shared" si="10"/>
        <v>36</v>
      </c>
      <c r="AE116">
        <f t="shared" si="11"/>
        <v>2000</v>
      </c>
    </row>
    <row r="117" spans="25:31">
      <c r="Y117">
        <f t="shared" si="13"/>
        <v>2752</v>
      </c>
      <c r="AA117">
        <f t="shared" si="12"/>
        <v>113</v>
      </c>
      <c r="AB117">
        <f t="shared" si="14"/>
        <v>4</v>
      </c>
      <c r="AC117">
        <f t="shared" si="15"/>
        <v>23</v>
      </c>
      <c r="AD117">
        <f t="shared" si="10"/>
        <v>44</v>
      </c>
      <c r="AE117">
        <f t="shared" si="11"/>
        <v>2000</v>
      </c>
    </row>
    <row r="118" spans="25:31">
      <c r="Y118">
        <f t="shared" si="13"/>
        <v>2964</v>
      </c>
      <c r="AA118">
        <f t="shared" si="12"/>
        <v>114</v>
      </c>
      <c r="AB118">
        <f t="shared" si="14"/>
        <v>4</v>
      </c>
      <c r="AC118">
        <f t="shared" si="15"/>
        <v>24</v>
      </c>
      <c r="AD118">
        <f t="shared" si="10"/>
        <v>51</v>
      </c>
      <c r="AE118">
        <f t="shared" si="11"/>
        <v>2000</v>
      </c>
    </row>
    <row r="119" spans="25:31">
      <c r="Y119">
        <f t="shared" si="13"/>
        <v>3176</v>
      </c>
      <c r="AA119">
        <f t="shared" si="12"/>
        <v>115</v>
      </c>
      <c r="AB119">
        <f t="shared" si="14"/>
        <v>4</v>
      </c>
      <c r="AC119">
        <f t="shared" si="15"/>
        <v>25</v>
      </c>
      <c r="AD119">
        <f t="shared" si="10"/>
        <v>58</v>
      </c>
      <c r="AE119">
        <f t="shared" si="11"/>
        <v>3000</v>
      </c>
    </row>
    <row r="120" spans="25:31">
      <c r="Y120">
        <f t="shared" si="13"/>
        <v>3387</v>
      </c>
      <c r="AA120">
        <f t="shared" si="12"/>
        <v>116</v>
      </c>
      <c r="AB120">
        <f t="shared" si="14"/>
        <v>4</v>
      </c>
      <c r="AC120">
        <f t="shared" si="15"/>
        <v>26</v>
      </c>
      <c r="AD120">
        <f t="shared" si="10"/>
        <v>65</v>
      </c>
      <c r="AE120">
        <f t="shared" si="11"/>
        <v>3000</v>
      </c>
    </row>
    <row r="121" spans="25:31">
      <c r="Y121">
        <f t="shared" si="13"/>
        <v>3599</v>
      </c>
      <c r="AA121">
        <f t="shared" si="12"/>
        <v>117</v>
      </c>
      <c r="AB121">
        <f t="shared" si="14"/>
        <v>4</v>
      </c>
      <c r="AC121">
        <f t="shared" si="15"/>
        <v>27</v>
      </c>
      <c r="AD121">
        <f t="shared" si="10"/>
        <v>72</v>
      </c>
      <c r="AE121">
        <f t="shared" si="11"/>
        <v>3000</v>
      </c>
    </row>
    <row r="122" spans="25:31">
      <c r="Y122">
        <f t="shared" si="13"/>
        <v>3811</v>
      </c>
      <c r="AA122">
        <f t="shared" si="12"/>
        <v>118</v>
      </c>
      <c r="AB122">
        <f t="shared" si="14"/>
        <v>4</v>
      </c>
      <c r="AC122">
        <f t="shared" si="15"/>
        <v>28</v>
      </c>
      <c r="AD122">
        <f t="shared" si="10"/>
        <v>79</v>
      </c>
      <c r="AE122">
        <f t="shared" si="11"/>
        <v>3000</v>
      </c>
    </row>
    <row r="123" spans="25:31">
      <c r="Y123">
        <f t="shared" si="13"/>
        <v>4023</v>
      </c>
      <c r="AA123">
        <f t="shared" si="12"/>
        <v>119</v>
      </c>
      <c r="AB123">
        <f t="shared" si="14"/>
        <v>4</v>
      </c>
      <c r="AC123">
        <f t="shared" si="15"/>
        <v>29</v>
      </c>
      <c r="AD123">
        <f t="shared" si="10"/>
        <v>87</v>
      </c>
      <c r="AE123">
        <f t="shared" si="11"/>
        <v>4000</v>
      </c>
    </row>
    <row r="124" spans="25:31">
      <c r="Y124">
        <f>VLOOKUP(AC124,$H$10:$J$39,2,FALSE)/$I$8*VLOOKUP(AB124,$A$10:$C$39,3,FALSE)</f>
        <v>0</v>
      </c>
      <c r="AA124">
        <f t="shared" si="12"/>
        <v>120</v>
      </c>
      <c r="AB124">
        <f t="shared" si="14"/>
        <v>4</v>
      </c>
      <c r="AC124">
        <f t="shared" si="15"/>
        <v>30</v>
      </c>
      <c r="AD124">
        <f t="shared" si="10"/>
        <v>0</v>
      </c>
      <c r="AE124">
        <f t="shared" si="11"/>
        <v>0</v>
      </c>
    </row>
    <row r="125" spans="25:31">
      <c r="Y125">
        <f t="shared" ref="Y125:Y153" si="16">INT(VLOOKUP(AC125,$H$10:$J$39,2,FALSE)/$I$8*VLOOKUP(AB125,$A$10:$C$39,3,FALSE))</f>
        <v>99</v>
      </c>
      <c r="AA125">
        <f t="shared" si="12"/>
        <v>121</v>
      </c>
      <c r="AB125">
        <f t="shared" si="14"/>
        <v>5</v>
      </c>
      <c r="AC125">
        <f t="shared" si="15"/>
        <v>1</v>
      </c>
      <c r="AD125">
        <f t="shared" si="10"/>
        <v>1</v>
      </c>
      <c r="AE125">
        <f t="shared" si="11"/>
        <v>90</v>
      </c>
    </row>
    <row r="126" spans="25:31">
      <c r="Y126">
        <f t="shared" si="16"/>
        <v>198</v>
      </c>
      <c r="AA126">
        <f t="shared" si="12"/>
        <v>122</v>
      </c>
      <c r="AB126">
        <f t="shared" si="14"/>
        <v>5</v>
      </c>
      <c r="AC126">
        <f t="shared" si="15"/>
        <v>2</v>
      </c>
      <c r="AD126">
        <f t="shared" si="10"/>
        <v>3</v>
      </c>
      <c r="AE126">
        <f t="shared" si="11"/>
        <v>100</v>
      </c>
    </row>
    <row r="127" spans="25:31">
      <c r="Y127">
        <f t="shared" si="16"/>
        <v>297</v>
      </c>
      <c r="AA127">
        <f t="shared" si="12"/>
        <v>123</v>
      </c>
      <c r="AB127">
        <f t="shared" si="14"/>
        <v>5</v>
      </c>
      <c r="AC127">
        <f t="shared" si="15"/>
        <v>3</v>
      </c>
      <c r="AD127">
        <f t="shared" si="10"/>
        <v>3</v>
      </c>
      <c r="AE127">
        <f t="shared" si="11"/>
        <v>200</v>
      </c>
    </row>
    <row r="128" spans="25:31">
      <c r="Y128">
        <f t="shared" si="16"/>
        <v>397</v>
      </c>
      <c r="AA128">
        <f t="shared" si="12"/>
        <v>124</v>
      </c>
      <c r="AB128">
        <f t="shared" si="14"/>
        <v>5</v>
      </c>
      <c r="AC128">
        <f t="shared" si="15"/>
        <v>4</v>
      </c>
      <c r="AD128">
        <f t="shared" si="10"/>
        <v>4</v>
      </c>
      <c r="AE128">
        <f t="shared" si="11"/>
        <v>300</v>
      </c>
    </row>
    <row r="129" spans="25:31">
      <c r="Y129">
        <f t="shared" si="16"/>
        <v>496</v>
      </c>
      <c r="AA129">
        <f t="shared" si="12"/>
        <v>125</v>
      </c>
      <c r="AB129">
        <f t="shared" si="14"/>
        <v>5</v>
      </c>
      <c r="AC129">
        <f t="shared" si="15"/>
        <v>5</v>
      </c>
      <c r="AD129">
        <f t="shared" si="10"/>
        <v>5</v>
      </c>
      <c r="AE129">
        <f t="shared" si="11"/>
        <v>400</v>
      </c>
    </row>
    <row r="130" spans="25:31">
      <c r="Y130">
        <f t="shared" si="16"/>
        <v>595</v>
      </c>
      <c r="AA130">
        <f t="shared" si="12"/>
        <v>126</v>
      </c>
      <c r="AB130">
        <f t="shared" si="14"/>
        <v>5</v>
      </c>
      <c r="AC130">
        <f t="shared" si="15"/>
        <v>6</v>
      </c>
      <c r="AD130">
        <f t="shared" si="10"/>
        <v>5</v>
      </c>
      <c r="AE130">
        <f t="shared" si="11"/>
        <v>500</v>
      </c>
    </row>
    <row r="131" spans="25:31">
      <c r="Y131">
        <f t="shared" si="16"/>
        <v>694</v>
      </c>
      <c r="AA131">
        <f t="shared" si="12"/>
        <v>127</v>
      </c>
      <c r="AB131">
        <f t="shared" si="14"/>
        <v>5</v>
      </c>
      <c r="AC131">
        <f t="shared" si="15"/>
        <v>7</v>
      </c>
      <c r="AD131">
        <f t="shared" si="10"/>
        <v>6</v>
      </c>
      <c r="AE131">
        <f t="shared" si="11"/>
        <v>600</v>
      </c>
    </row>
    <row r="132" spans="25:31">
      <c r="Y132">
        <f t="shared" si="16"/>
        <v>794</v>
      </c>
      <c r="AA132">
        <f t="shared" si="12"/>
        <v>128</v>
      </c>
      <c r="AB132">
        <f t="shared" si="14"/>
        <v>5</v>
      </c>
      <c r="AC132">
        <f t="shared" si="15"/>
        <v>8</v>
      </c>
      <c r="AD132">
        <f t="shared" si="10"/>
        <v>6</v>
      </c>
      <c r="AE132">
        <f t="shared" si="11"/>
        <v>700</v>
      </c>
    </row>
    <row r="133" spans="25:31">
      <c r="Y133">
        <f t="shared" si="16"/>
        <v>893</v>
      </c>
      <c r="AA133">
        <f t="shared" si="12"/>
        <v>129</v>
      </c>
      <c r="AB133">
        <f t="shared" si="14"/>
        <v>5</v>
      </c>
      <c r="AC133">
        <f t="shared" si="15"/>
        <v>9</v>
      </c>
      <c r="AD133">
        <f t="shared" ref="AD133:AD196" si="17">ROUNDUP(VLOOKUP(AC133,$H$10:$J$39,3,FALSE)/$J$8*VLOOKUP(AB133,$A$10:$D$39,4,FALSE),0)</f>
        <v>7</v>
      </c>
      <c r="AE133">
        <f t="shared" ref="AE133:AE196" si="18">10^(LEN(Y133)-1)*INT(Y133/(10^(LEN(Y133)-1)))</f>
        <v>800</v>
      </c>
    </row>
    <row r="134" spans="25:31">
      <c r="Y134">
        <f t="shared" si="16"/>
        <v>992</v>
      </c>
      <c r="AA134">
        <f t="shared" ref="AA134:AA197" si="19">AA133+1</f>
        <v>130</v>
      </c>
      <c r="AB134">
        <f t="shared" si="14"/>
        <v>5</v>
      </c>
      <c r="AC134">
        <f t="shared" si="15"/>
        <v>10</v>
      </c>
      <c r="AD134">
        <f t="shared" si="17"/>
        <v>7</v>
      </c>
      <c r="AE134">
        <f t="shared" si="18"/>
        <v>900</v>
      </c>
    </row>
    <row r="135" spans="25:31">
      <c r="Y135">
        <f t="shared" si="16"/>
        <v>1191</v>
      </c>
      <c r="AA135">
        <f t="shared" si="19"/>
        <v>131</v>
      </c>
      <c r="AB135">
        <f t="shared" si="14"/>
        <v>5</v>
      </c>
      <c r="AC135">
        <f t="shared" si="15"/>
        <v>11</v>
      </c>
      <c r="AD135">
        <f t="shared" si="17"/>
        <v>8</v>
      </c>
      <c r="AE135">
        <f t="shared" si="18"/>
        <v>1000</v>
      </c>
    </row>
    <row r="136" spans="25:31">
      <c r="Y136">
        <f t="shared" si="16"/>
        <v>1389</v>
      </c>
      <c r="AA136">
        <f t="shared" si="19"/>
        <v>132</v>
      </c>
      <c r="AB136">
        <f t="shared" si="14"/>
        <v>5</v>
      </c>
      <c r="AC136">
        <f t="shared" si="15"/>
        <v>12</v>
      </c>
      <c r="AD136">
        <f t="shared" si="17"/>
        <v>9</v>
      </c>
      <c r="AE136">
        <f t="shared" si="18"/>
        <v>1000</v>
      </c>
    </row>
    <row r="137" spans="25:31">
      <c r="Y137">
        <f t="shared" si="16"/>
        <v>1588</v>
      </c>
      <c r="AA137">
        <f t="shared" si="19"/>
        <v>133</v>
      </c>
      <c r="AB137">
        <f t="shared" si="14"/>
        <v>5</v>
      </c>
      <c r="AC137">
        <f t="shared" si="15"/>
        <v>13</v>
      </c>
      <c r="AD137">
        <f t="shared" si="17"/>
        <v>9</v>
      </c>
      <c r="AE137">
        <f t="shared" si="18"/>
        <v>1000</v>
      </c>
    </row>
    <row r="138" spans="25:31">
      <c r="Y138">
        <f t="shared" si="16"/>
        <v>1786</v>
      </c>
      <c r="AA138">
        <f t="shared" si="19"/>
        <v>134</v>
      </c>
      <c r="AB138">
        <f t="shared" si="14"/>
        <v>5</v>
      </c>
      <c r="AC138">
        <f t="shared" si="15"/>
        <v>14</v>
      </c>
      <c r="AD138">
        <f t="shared" si="17"/>
        <v>10</v>
      </c>
      <c r="AE138">
        <f t="shared" si="18"/>
        <v>1000</v>
      </c>
    </row>
    <row r="139" spans="25:31">
      <c r="Y139">
        <f t="shared" si="16"/>
        <v>1985</v>
      </c>
      <c r="AA139">
        <f t="shared" si="19"/>
        <v>135</v>
      </c>
      <c r="AB139">
        <f t="shared" si="14"/>
        <v>5</v>
      </c>
      <c r="AC139">
        <f t="shared" si="15"/>
        <v>15</v>
      </c>
      <c r="AD139">
        <f t="shared" si="17"/>
        <v>10</v>
      </c>
      <c r="AE139">
        <f t="shared" si="18"/>
        <v>1000</v>
      </c>
    </row>
    <row r="140" spans="25:31">
      <c r="Y140">
        <f t="shared" si="16"/>
        <v>2183</v>
      </c>
      <c r="AA140">
        <f t="shared" si="19"/>
        <v>136</v>
      </c>
      <c r="AB140">
        <f t="shared" si="14"/>
        <v>5</v>
      </c>
      <c r="AC140">
        <f t="shared" si="15"/>
        <v>16</v>
      </c>
      <c r="AD140">
        <f t="shared" si="17"/>
        <v>11</v>
      </c>
      <c r="AE140">
        <f t="shared" si="18"/>
        <v>2000</v>
      </c>
    </row>
    <row r="141" spans="25:31">
      <c r="Y141">
        <f t="shared" si="16"/>
        <v>2382</v>
      </c>
      <c r="AA141">
        <f t="shared" si="19"/>
        <v>137</v>
      </c>
      <c r="AB141">
        <f t="shared" si="14"/>
        <v>5</v>
      </c>
      <c r="AC141">
        <f t="shared" si="15"/>
        <v>17</v>
      </c>
      <c r="AD141">
        <f t="shared" si="17"/>
        <v>11</v>
      </c>
      <c r="AE141">
        <f t="shared" si="18"/>
        <v>2000</v>
      </c>
    </row>
    <row r="142" spans="25:31">
      <c r="Y142">
        <f t="shared" si="16"/>
        <v>2580</v>
      </c>
      <c r="AA142">
        <f t="shared" si="19"/>
        <v>138</v>
      </c>
      <c r="AB142">
        <f t="shared" si="14"/>
        <v>5</v>
      </c>
      <c r="AC142">
        <f t="shared" si="15"/>
        <v>18</v>
      </c>
      <c r="AD142">
        <f t="shared" si="17"/>
        <v>12</v>
      </c>
      <c r="AE142">
        <f t="shared" si="18"/>
        <v>2000</v>
      </c>
    </row>
    <row r="143" spans="25:31">
      <c r="Y143">
        <f t="shared" si="16"/>
        <v>2779</v>
      </c>
      <c r="AA143">
        <f t="shared" si="19"/>
        <v>139</v>
      </c>
      <c r="AB143">
        <f t="shared" si="14"/>
        <v>5</v>
      </c>
      <c r="AC143">
        <f t="shared" si="15"/>
        <v>19</v>
      </c>
      <c r="AD143">
        <f t="shared" si="17"/>
        <v>13</v>
      </c>
      <c r="AE143">
        <f t="shared" si="18"/>
        <v>2000</v>
      </c>
    </row>
    <row r="144" spans="25:31">
      <c r="Y144">
        <f t="shared" si="16"/>
        <v>2977</v>
      </c>
      <c r="AA144">
        <f t="shared" si="19"/>
        <v>140</v>
      </c>
      <c r="AB144">
        <f t="shared" si="14"/>
        <v>5</v>
      </c>
      <c r="AC144">
        <f t="shared" si="15"/>
        <v>20</v>
      </c>
      <c r="AD144">
        <f t="shared" si="17"/>
        <v>18</v>
      </c>
      <c r="AE144">
        <f t="shared" si="18"/>
        <v>2000</v>
      </c>
    </row>
    <row r="145" spans="25:31">
      <c r="Y145">
        <f t="shared" si="16"/>
        <v>3275</v>
      </c>
      <c r="AA145">
        <f t="shared" si="19"/>
        <v>141</v>
      </c>
      <c r="AB145">
        <f t="shared" si="14"/>
        <v>5</v>
      </c>
      <c r="AC145">
        <f t="shared" si="15"/>
        <v>21</v>
      </c>
      <c r="AD145">
        <f t="shared" si="17"/>
        <v>23</v>
      </c>
      <c r="AE145">
        <f t="shared" si="18"/>
        <v>3000</v>
      </c>
    </row>
    <row r="146" spans="25:31">
      <c r="Y146">
        <f t="shared" si="16"/>
        <v>3573</v>
      </c>
      <c r="AA146">
        <f t="shared" si="19"/>
        <v>142</v>
      </c>
      <c r="AB146">
        <f t="shared" si="14"/>
        <v>5</v>
      </c>
      <c r="AC146">
        <f t="shared" si="15"/>
        <v>22</v>
      </c>
      <c r="AD146">
        <f t="shared" si="17"/>
        <v>29</v>
      </c>
      <c r="AE146">
        <f t="shared" si="18"/>
        <v>3000</v>
      </c>
    </row>
    <row r="147" spans="25:31">
      <c r="Y147">
        <f t="shared" si="16"/>
        <v>3871</v>
      </c>
      <c r="AA147">
        <f t="shared" si="19"/>
        <v>143</v>
      </c>
      <c r="AB147">
        <f t="shared" si="14"/>
        <v>5</v>
      </c>
      <c r="AC147">
        <f t="shared" si="15"/>
        <v>23</v>
      </c>
      <c r="AD147">
        <f t="shared" si="17"/>
        <v>35</v>
      </c>
      <c r="AE147">
        <f t="shared" si="18"/>
        <v>3000</v>
      </c>
    </row>
    <row r="148" spans="25:31">
      <c r="Y148">
        <f t="shared" si="16"/>
        <v>4168</v>
      </c>
      <c r="AA148">
        <f t="shared" si="19"/>
        <v>144</v>
      </c>
      <c r="AB148">
        <f t="shared" si="14"/>
        <v>5</v>
      </c>
      <c r="AC148">
        <f t="shared" si="15"/>
        <v>24</v>
      </c>
      <c r="AD148">
        <f t="shared" si="17"/>
        <v>41</v>
      </c>
      <c r="AE148">
        <f t="shared" si="18"/>
        <v>4000</v>
      </c>
    </row>
    <row r="149" spans="25:31">
      <c r="Y149">
        <f t="shared" si="16"/>
        <v>4466</v>
      </c>
      <c r="AA149">
        <f t="shared" si="19"/>
        <v>145</v>
      </c>
      <c r="AB149">
        <f t="shared" si="14"/>
        <v>5</v>
      </c>
      <c r="AC149">
        <f t="shared" si="15"/>
        <v>25</v>
      </c>
      <c r="AD149">
        <f t="shared" si="17"/>
        <v>46</v>
      </c>
      <c r="AE149">
        <f t="shared" si="18"/>
        <v>4000</v>
      </c>
    </row>
    <row r="150" spans="25:31">
      <c r="Y150">
        <f t="shared" si="16"/>
        <v>4764</v>
      </c>
      <c r="AA150">
        <f t="shared" si="19"/>
        <v>146</v>
      </c>
      <c r="AB150">
        <f t="shared" si="14"/>
        <v>5</v>
      </c>
      <c r="AC150">
        <f t="shared" si="15"/>
        <v>26</v>
      </c>
      <c r="AD150">
        <f t="shared" si="17"/>
        <v>52</v>
      </c>
      <c r="AE150">
        <f t="shared" si="18"/>
        <v>4000</v>
      </c>
    </row>
    <row r="151" spans="25:31">
      <c r="Y151">
        <f t="shared" si="16"/>
        <v>5062</v>
      </c>
      <c r="AA151">
        <f t="shared" si="19"/>
        <v>147</v>
      </c>
      <c r="AB151">
        <f t="shared" si="14"/>
        <v>5</v>
      </c>
      <c r="AC151">
        <f t="shared" si="15"/>
        <v>27</v>
      </c>
      <c r="AD151">
        <f t="shared" si="17"/>
        <v>58</v>
      </c>
      <c r="AE151">
        <f t="shared" si="18"/>
        <v>5000</v>
      </c>
    </row>
    <row r="152" spans="25:31">
      <c r="Y152">
        <f t="shared" si="16"/>
        <v>5359</v>
      </c>
      <c r="AA152">
        <f t="shared" si="19"/>
        <v>148</v>
      </c>
      <c r="AB152">
        <f t="shared" si="14"/>
        <v>5</v>
      </c>
      <c r="AC152">
        <f t="shared" si="15"/>
        <v>28</v>
      </c>
      <c r="AD152">
        <f t="shared" si="17"/>
        <v>64</v>
      </c>
      <c r="AE152">
        <f t="shared" si="18"/>
        <v>5000</v>
      </c>
    </row>
    <row r="153" spans="25:31">
      <c r="Y153">
        <f t="shared" si="16"/>
        <v>5657</v>
      </c>
      <c r="AA153">
        <f t="shared" si="19"/>
        <v>149</v>
      </c>
      <c r="AB153">
        <f t="shared" si="14"/>
        <v>5</v>
      </c>
      <c r="AC153">
        <f t="shared" si="15"/>
        <v>29</v>
      </c>
      <c r="AD153">
        <f t="shared" si="17"/>
        <v>69</v>
      </c>
      <c r="AE153">
        <f t="shared" si="18"/>
        <v>5000</v>
      </c>
    </row>
    <row r="154" spans="25:31">
      <c r="Y154">
        <f>VLOOKUP(AC154,$H$10:$J$39,2,FALSE)/$I$8*VLOOKUP(AB154,$A$10:$C$39,3,FALSE)</f>
        <v>0</v>
      </c>
      <c r="AA154">
        <f t="shared" si="19"/>
        <v>150</v>
      </c>
      <c r="AB154">
        <f t="shared" si="14"/>
        <v>5</v>
      </c>
      <c r="AC154">
        <f t="shared" si="15"/>
        <v>30</v>
      </c>
      <c r="AD154">
        <f t="shared" si="17"/>
        <v>0</v>
      </c>
      <c r="AE154">
        <f t="shared" si="18"/>
        <v>0</v>
      </c>
    </row>
    <row r="155" spans="25:31">
      <c r="Y155">
        <f t="shared" ref="Y155:Y183" si="20">INT(VLOOKUP(AC155,$H$10:$J$39,2,FALSE)/$I$8*VLOOKUP(AB155,$A$10:$C$39,3,FALSE))</f>
        <v>127</v>
      </c>
      <c r="AA155">
        <f t="shared" si="19"/>
        <v>151</v>
      </c>
      <c r="AB155">
        <f t="shared" si="14"/>
        <v>6</v>
      </c>
      <c r="AC155">
        <f t="shared" si="15"/>
        <v>1</v>
      </c>
      <c r="AD155">
        <f t="shared" si="17"/>
        <v>1</v>
      </c>
      <c r="AE155">
        <f t="shared" si="18"/>
        <v>100</v>
      </c>
    </row>
    <row r="156" spans="25:31">
      <c r="Y156">
        <f t="shared" si="20"/>
        <v>255</v>
      </c>
      <c r="AA156">
        <f t="shared" si="19"/>
        <v>152</v>
      </c>
      <c r="AB156">
        <f t="shared" si="14"/>
        <v>6</v>
      </c>
      <c r="AC156">
        <f t="shared" si="15"/>
        <v>2</v>
      </c>
      <c r="AD156">
        <f t="shared" si="17"/>
        <v>2</v>
      </c>
      <c r="AE156">
        <f t="shared" si="18"/>
        <v>200</v>
      </c>
    </row>
    <row r="157" spans="25:31">
      <c r="Y157">
        <f t="shared" si="20"/>
        <v>383</v>
      </c>
      <c r="AA157">
        <f t="shared" si="19"/>
        <v>153</v>
      </c>
      <c r="AB157">
        <f t="shared" si="14"/>
        <v>6</v>
      </c>
      <c r="AC157">
        <f t="shared" si="15"/>
        <v>3</v>
      </c>
      <c r="AD157">
        <f t="shared" si="17"/>
        <v>3</v>
      </c>
      <c r="AE157">
        <f t="shared" si="18"/>
        <v>300</v>
      </c>
    </row>
    <row r="158" spans="25:31">
      <c r="Y158">
        <f t="shared" si="20"/>
        <v>511</v>
      </c>
      <c r="AA158">
        <f t="shared" si="19"/>
        <v>154</v>
      </c>
      <c r="AB158">
        <f t="shared" si="14"/>
        <v>6</v>
      </c>
      <c r="AC158">
        <f t="shared" si="15"/>
        <v>4</v>
      </c>
      <c r="AD158">
        <f t="shared" si="17"/>
        <v>3</v>
      </c>
      <c r="AE158">
        <f t="shared" si="18"/>
        <v>500</v>
      </c>
    </row>
    <row r="159" spans="25:31">
      <c r="Y159">
        <f t="shared" si="20"/>
        <v>639</v>
      </c>
      <c r="AA159">
        <f t="shared" si="19"/>
        <v>155</v>
      </c>
      <c r="AB159">
        <f t="shared" si="14"/>
        <v>6</v>
      </c>
      <c r="AC159">
        <f t="shared" si="15"/>
        <v>5</v>
      </c>
      <c r="AD159">
        <f t="shared" si="17"/>
        <v>4</v>
      </c>
      <c r="AE159">
        <f t="shared" si="18"/>
        <v>600</v>
      </c>
    </row>
    <row r="160" spans="25:31">
      <c r="Y160">
        <f t="shared" si="20"/>
        <v>767</v>
      </c>
      <c r="AA160">
        <f t="shared" si="19"/>
        <v>156</v>
      </c>
      <c r="AB160">
        <f t="shared" si="14"/>
        <v>6</v>
      </c>
      <c r="AC160">
        <f t="shared" si="15"/>
        <v>6</v>
      </c>
      <c r="AD160">
        <f t="shared" si="17"/>
        <v>4</v>
      </c>
      <c r="AE160">
        <f t="shared" si="18"/>
        <v>700</v>
      </c>
    </row>
    <row r="161" spans="25:31">
      <c r="Y161">
        <f t="shared" si="20"/>
        <v>895</v>
      </c>
      <c r="AA161">
        <f t="shared" si="19"/>
        <v>157</v>
      </c>
      <c r="AB161">
        <f t="shared" si="14"/>
        <v>6</v>
      </c>
      <c r="AC161">
        <f t="shared" si="15"/>
        <v>7</v>
      </c>
      <c r="AD161">
        <f t="shared" si="17"/>
        <v>4</v>
      </c>
      <c r="AE161">
        <f t="shared" si="18"/>
        <v>800</v>
      </c>
    </row>
    <row r="162" spans="25:31">
      <c r="Y162">
        <f t="shared" si="20"/>
        <v>1023</v>
      </c>
      <c r="AA162">
        <f t="shared" si="19"/>
        <v>158</v>
      </c>
      <c r="AB162">
        <f t="shared" si="14"/>
        <v>6</v>
      </c>
      <c r="AC162">
        <f t="shared" si="15"/>
        <v>8</v>
      </c>
      <c r="AD162">
        <f t="shared" si="17"/>
        <v>5</v>
      </c>
      <c r="AE162">
        <f t="shared" si="18"/>
        <v>1000</v>
      </c>
    </row>
    <row r="163" spans="25:31">
      <c r="Y163">
        <f t="shared" si="20"/>
        <v>1151</v>
      </c>
      <c r="AA163">
        <f t="shared" si="19"/>
        <v>159</v>
      </c>
      <c r="AB163">
        <f t="shared" ref="AB163:AB226" si="21">AB133+1</f>
        <v>6</v>
      </c>
      <c r="AC163">
        <f t="shared" ref="AC163:AC226" si="22">AC133</f>
        <v>9</v>
      </c>
      <c r="AD163">
        <f t="shared" si="17"/>
        <v>5</v>
      </c>
      <c r="AE163">
        <f t="shared" si="18"/>
        <v>1000</v>
      </c>
    </row>
    <row r="164" spans="25:31">
      <c r="Y164">
        <f t="shared" si="20"/>
        <v>1279</v>
      </c>
      <c r="AA164">
        <f t="shared" si="19"/>
        <v>160</v>
      </c>
      <c r="AB164">
        <f t="shared" si="21"/>
        <v>6</v>
      </c>
      <c r="AC164">
        <f t="shared" si="22"/>
        <v>10</v>
      </c>
      <c r="AD164">
        <f t="shared" si="17"/>
        <v>6</v>
      </c>
      <c r="AE164">
        <f t="shared" si="18"/>
        <v>1000</v>
      </c>
    </row>
    <row r="165" spans="25:31">
      <c r="Y165">
        <f t="shared" si="20"/>
        <v>1535</v>
      </c>
      <c r="AA165">
        <f t="shared" si="19"/>
        <v>161</v>
      </c>
      <c r="AB165">
        <f t="shared" si="21"/>
        <v>6</v>
      </c>
      <c r="AC165">
        <f t="shared" si="22"/>
        <v>11</v>
      </c>
      <c r="AD165">
        <f t="shared" si="17"/>
        <v>6</v>
      </c>
      <c r="AE165">
        <f t="shared" si="18"/>
        <v>1000</v>
      </c>
    </row>
    <row r="166" spans="25:31">
      <c r="Y166">
        <f t="shared" si="20"/>
        <v>1791</v>
      </c>
      <c r="AA166">
        <f t="shared" si="19"/>
        <v>162</v>
      </c>
      <c r="AB166">
        <f t="shared" si="21"/>
        <v>6</v>
      </c>
      <c r="AC166">
        <f t="shared" si="22"/>
        <v>12</v>
      </c>
      <c r="AD166">
        <f t="shared" si="17"/>
        <v>7</v>
      </c>
      <c r="AE166">
        <f t="shared" si="18"/>
        <v>1000</v>
      </c>
    </row>
    <row r="167" spans="25:31">
      <c r="Y167">
        <f t="shared" si="20"/>
        <v>2046</v>
      </c>
      <c r="AA167">
        <f t="shared" si="19"/>
        <v>163</v>
      </c>
      <c r="AB167">
        <f t="shared" si="21"/>
        <v>6</v>
      </c>
      <c r="AC167">
        <f t="shared" si="22"/>
        <v>13</v>
      </c>
      <c r="AD167">
        <f t="shared" si="17"/>
        <v>7</v>
      </c>
      <c r="AE167">
        <f t="shared" si="18"/>
        <v>2000</v>
      </c>
    </row>
    <row r="168" spans="25:31">
      <c r="Y168">
        <f t="shared" si="20"/>
        <v>2302</v>
      </c>
      <c r="AA168">
        <f t="shared" si="19"/>
        <v>164</v>
      </c>
      <c r="AB168">
        <f t="shared" si="21"/>
        <v>6</v>
      </c>
      <c r="AC168">
        <f t="shared" si="22"/>
        <v>14</v>
      </c>
      <c r="AD168">
        <f t="shared" si="17"/>
        <v>7</v>
      </c>
      <c r="AE168">
        <f t="shared" si="18"/>
        <v>2000</v>
      </c>
    </row>
    <row r="169" spans="25:31">
      <c r="Y169">
        <f t="shared" si="20"/>
        <v>2558</v>
      </c>
      <c r="AA169">
        <f t="shared" si="19"/>
        <v>165</v>
      </c>
      <c r="AB169">
        <f t="shared" si="21"/>
        <v>6</v>
      </c>
      <c r="AC169">
        <f t="shared" si="22"/>
        <v>15</v>
      </c>
      <c r="AD169">
        <f t="shared" si="17"/>
        <v>8</v>
      </c>
      <c r="AE169">
        <f t="shared" si="18"/>
        <v>2000</v>
      </c>
    </row>
    <row r="170" spans="25:31">
      <c r="Y170">
        <f t="shared" si="20"/>
        <v>2814</v>
      </c>
      <c r="AA170">
        <f t="shared" si="19"/>
        <v>166</v>
      </c>
      <c r="AB170">
        <f t="shared" si="21"/>
        <v>6</v>
      </c>
      <c r="AC170">
        <f t="shared" si="22"/>
        <v>16</v>
      </c>
      <c r="AD170">
        <f t="shared" si="17"/>
        <v>8</v>
      </c>
      <c r="AE170">
        <f t="shared" si="18"/>
        <v>2000</v>
      </c>
    </row>
    <row r="171" spans="25:31">
      <c r="Y171">
        <f t="shared" si="20"/>
        <v>3070</v>
      </c>
      <c r="AA171">
        <f t="shared" si="19"/>
        <v>167</v>
      </c>
      <c r="AB171">
        <f t="shared" si="21"/>
        <v>6</v>
      </c>
      <c r="AC171">
        <f t="shared" si="22"/>
        <v>17</v>
      </c>
      <c r="AD171">
        <f t="shared" si="17"/>
        <v>9</v>
      </c>
      <c r="AE171">
        <f t="shared" si="18"/>
        <v>3000</v>
      </c>
    </row>
    <row r="172" spans="25:31">
      <c r="Y172">
        <f t="shared" si="20"/>
        <v>3326</v>
      </c>
      <c r="AA172">
        <f t="shared" si="19"/>
        <v>168</v>
      </c>
      <c r="AB172">
        <f t="shared" si="21"/>
        <v>6</v>
      </c>
      <c r="AC172">
        <f t="shared" si="22"/>
        <v>18</v>
      </c>
      <c r="AD172">
        <f t="shared" si="17"/>
        <v>9</v>
      </c>
      <c r="AE172">
        <f t="shared" si="18"/>
        <v>3000</v>
      </c>
    </row>
    <row r="173" spans="25:31">
      <c r="Y173">
        <f t="shared" si="20"/>
        <v>3582</v>
      </c>
      <c r="AA173">
        <f t="shared" si="19"/>
        <v>169</v>
      </c>
      <c r="AB173">
        <f t="shared" si="21"/>
        <v>6</v>
      </c>
      <c r="AC173">
        <f t="shared" si="22"/>
        <v>19</v>
      </c>
      <c r="AD173">
        <f t="shared" si="17"/>
        <v>10</v>
      </c>
      <c r="AE173">
        <f t="shared" si="18"/>
        <v>3000</v>
      </c>
    </row>
    <row r="174" spans="25:31">
      <c r="Y174">
        <f t="shared" si="20"/>
        <v>3837</v>
      </c>
      <c r="AA174">
        <f t="shared" si="19"/>
        <v>170</v>
      </c>
      <c r="AB174">
        <f t="shared" si="21"/>
        <v>6</v>
      </c>
      <c r="AC174">
        <f t="shared" si="22"/>
        <v>20</v>
      </c>
      <c r="AD174">
        <f t="shared" si="17"/>
        <v>13</v>
      </c>
      <c r="AE174">
        <f t="shared" si="18"/>
        <v>3000</v>
      </c>
    </row>
    <row r="175" spans="25:31">
      <c r="Y175">
        <f t="shared" si="20"/>
        <v>4221</v>
      </c>
      <c r="AA175">
        <f t="shared" si="19"/>
        <v>171</v>
      </c>
      <c r="AB175">
        <f t="shared" si="21"/>
        <v>6</v>
      </c>
      <c r="AC175">
        <f t="shared" si="22"/>
        <v>21</v>
      </c>
      <c r="AD175">
        <f t="shared" si="17"/>
        <v>18</v>
      </c>
      <c r="AE175">
        <f t="shared" si="18"/>
        <v>4000</v>
      </c>
    </row>
    <row r="176" spans="25:31">
      <c r="Y176">
        <f t="shared" si="20"/>
        <v>4605</v>
      </c>
      <c r="AA176">
        <f t="shared" si="19"/>
        <v>172</v>
      </c>
      <c r="AB176">
        <f t="shared" si="21"/>
        <v>6</v>
      </c>
      <c r="AC176">
        <f t="shared" si="22"/>
        <v>22</v>
      </c>
      <c r="AD176">
        <f t="shared" si="17"/>
        <v>22</v>
      </c>
      <c r="AE176">
        <f t="shared" si="18"/>
        <v>4000</v>
      </c>
    </row>
    <row r="177" spans="25:31">
      <c r="Y177">
        <f t="shared" si="20"/>
        <v>4989</v>
      </c>
      <c r="AA177">
        <f t="shared" si="19"/>
        <v>173</v>
      </c>
      <c r="AB177">
        <f t="shared" si="21"/>
        <v>6</v>
      </c>
      <c r="AC177">
        <f t="shared" si="22"/>
        <v>23</v>
      </c>
      <c r="AD177">
        <f t="shared" si="17"/>
        <v>26</v>
      </c>
      <c r="AE177">
        <f t="shared" si="18"/>
        <v>4000</v>
      </c>
    </row>
    <row r="178" spans="25:31">
      <c r="Y178">
        <f t="shared" si="20"/>
        <v>5373</v>
      </c>
      <c r="AA178">
        <f t="shared" si="19"/>
        <v>174</v>
      </c>
      <c r="AB178">
        <f t="shared" si="21"/>
        <v>6</v>
      </c>
      <c r="AC178">
        <f t="shared" si="22"/>
        <v>24</v>
      </c>
      <c r="AD178">
        <f t="shared" si="17"/>
        <v>31</v>
      </c>
      <c r="AE178">
        <f t="shared" si="18"/>
        <v>5000</v>
      </c>
    </row>
    <row r="179" spans="25:31">
      <c r="Y179">
        <f t="shared" si="20"/>
        <v>5756</v>
      </c>
      <c r="AA179">
        <f t="shared" si="19"/>
        <v>175</v>
      </c>
      <c r="AB179">
        <f t="shared" si="21"/>
        <v>6</v>
      </c>
      <c r="AC179">
        <f t="shared" si="22"/>
        <v>25</v>
      </c>
      <c r="AD179">
        <f t="shared" si="17"/>
        <v>35</v>
      </c>
      <c r="AE179">
        <f t="shared" si="18"/>
        <v>5000</v>
      </c>
    </row>
    <row r="180" spans="25:31">
      <c r="Y180">
        <f t="shared" si="20"/>
        <v>6140</v>
      </c>
      <c r="AA180">
        <f t="shared" si="19"/>
        <v>176</v>
      </c>
      <c r="AB180">
        <f t="shared" si="21"/>
        <v>6</v>
      </c>
      <c r="AC180">
        <f t="shared" si="22"/>
        <v>26</v>
      </c>
      <c r="AD180">
        <f t="shared" si="17"/>
        <v>39</v>
      </c>
      <c r="AE180">
        <f t="shared" si="18"/>
        <v>6000</v>
      </c>
    </row>
    <row r="181" spans="25:31">
      <c r="Y181">
        <f t="shared" si="20"/>
        <v>6524</v>
      </c>
      <c r="AA181">
        <f t="shared" si="19"/>
        <v>177</v>
      </c>
      <c r="AB181">
        <f t="shared" si="21"/>
        <v>6</v>
      </c>
      <c r="AC181">
        <f t="shared" si="22"/>
        <v>27</v>
      </c>
      <c r="AD181">
        <f t="shared" si="17"/>
        <v>44</v>
      </c>
      <c r="AE181">
        <f t="shared" si="18"/>
        <v>6000</v>
      </c>
    </row>
    <row r="182" spans="25:31">
      <c r="Y182">
        <f t="shared" si="20"/>
        <v>6908</v>
      </c>
      <c r="AA182">
        <f t="shared" si="19"/>
        <v>178</v>
      </c>
      <c r="AB182">
        <f t="shared" si="21"/>
        <v>6</v>
      </c>
      <c r="AC182">
        <f t="shared" si="22"/>
        <v>28</v>
      </c>
      <c r="AD182">
        <f t="shared" si="17"/>
        <v>48</v>
      </c>
      <c r="AE182">
        <f t="shared" si="18"/>
        <v>6000</v>
      </c>
    </row>
    <row r="183" spans="25:31">
      <c r="Y183">
        <f t="shared" si="20"/>
        <v>7292</v>
      </c>
      <c r="AA183">
        <f t="shared" si="19"/>
        <v>179</v>
      </c>
      <c r="AB183">
        <f t="shared" si="21"/>
        <v>6</v>
      </c>
      <c r="AC183">
        <f t="shared" si="22"/>
        <v>29</v>
      </c>
      <c r="AD183">
        <f t="shared" si="17"/>
        <v>52</v>
      </c>
      <c r="AE183">
        <f t="shared" si="18"/>
        <v>7000</v>
      </c>
    </row>
    <row r="184" spans="25:31">
      <c r="Y184">
        <f>VLOOKUP(AC184,$H$10:$J$39,2,FALSE)/$I$8*VLOOKUP(AB184,$A$10:$C$39,3,FALSE)</f>
        <v>0</v>
      </c>
      <c r="AA184">
        <f t="shared" si="19"/>
        <v>180</v>
      </c>
      <c r="AB184">
        <f t="shared" si="21"/>
        <v>6</v>
      </c>
      <c r="AC184">
        <f t="shared" si="22"/>
        <v>30</v>
      </c>
      <c r="AD184">
        <f t="shared" si="17"/>
        <v>0</v>
      </c>
      <c r="AE184">
        <f t="shared" si="18"/>
        <v>0</v>
      </c>
    </row>
    <row r="185" spans="25:31">
      <c r="Y185">
        <f t="shared" ref="Y185:Y213" si="23">INT(VLOOKUP(AC185,$H$10:$J$39,2,FALSE)/$I$8*VLOOKUP(AB185,$A$10:$C$39,3,FALSE))</f>
        <v>129</v>
      </c>
      <c r="AA185">
        <f t="shared" si="19"/>
        <v>181</v>
      </c>
      <c r="AB185">
        <f t="shared" si="21"/>
        <v>7</v>
      </c>
      <c r="AC185">
        <f t="shared" si="22"/>
        <v>1</v>
      </c>
      <c r="AD185">
        <f t="shared" si="17"/>
        <v>1</v>
      </c>
      <c r="AE185">
        <f t="shared" si="18"/>
        <v>100</v>
      </c>
    </row>
    <row r="186" spans="25:31">
      <c r="Y186">
        <f t="shared" si="23"/>
        <v>258</v>
      </c>
      <c r="AA186">
        <f t="shared" si="19"/>
        <v>182</v>
      </c>
      <c r="AB186">
        <f t="shared" si="21"/>
        <v>7</v>
      </c>
      <c r="AC186">
        <f t="shared" si="22"/>
        <v>2</v>
      </c>
      <c r="AD186">
        <f t="shared" si="17"/>
        <v>2</v>
      </c>
      <c r="AE186">
        <f t="shared" si="18"/>
        <v>200</v>
      </c>
    </row>
    <row r="187" spans="25:31">
      <c r="Y187">
        <f t="shared" si="23"/>
        <v>387</v>
      </c>
      <c r="AA187">
        <f t="shared" si="19"/>
        <v>183</v>
      </c>
      <c r="AB187">
        <f t="shared" si="21"/>
        <v>7</v>
      </c>
      <c r="AC187">
        <f t="shared" si="22"/>
        <v>3</v>
      </c>
      <c r="AD187">
        <f t="shared" si="17"/>
        <v>3</v>
      </c>
      <c r="AE187">
        <f t="shared" si="18"/>
        <v>300</v>
      </c>
    </row>
    <row r="188" spans="25:31">
      <c r="Y188">
        <f t="shared" si="23"/>
        <v>516</v>
      </c>
      <c r="AA188">
        <f t="shared" si="19"/>
        <v>184</v>
      </c>
      <c r="AB188">
        <f t="shared" si="21"/>
        <v>7</v>
      </c>
      <c r="AC188">
        <f t="shared" si="22"/>
        <v>4</v>
      </c>
      <c r="AD188">
        <f t="shared" si="17"/>
        <v>3</v>
      </c>
      <c r="AE188">
        <f t="shared" si="18"/>
        <v>500</v>
      </c>
    </row>
    <row r="189" spans="25:31">
      <c r="Y189">
        <f t="shared" si="23"/>
        <v>645</v>
      </c>
      <c r="AA189">
        <f t="shared" si="19"/>
        <v>185</v>
      </c>
      <c r="AB189">
        <f t="shared" si="21"/>
        <v>7</v>
      </c>
      <c r="AC189">
        <f t="shared" si="22"/>
        <v>5</v>
      </c>
      <c r="AD189">
        <f t="shared" si="17"/>
        <v>4</v>
      </c>
      <c r="AE189">
        <f t="shared" si="18"/>
        <v>600</v>
      </c>
    </row>
    <row r="190" spans="25:31">
      <c r="Y190">
        <f t="shared" si="23"/>
        <v>774</v>
      </c>
      <c r="AA190">
        <f t="shared" si="19"/>
        <v>186</v>
      </c>
      <c r="AB190">
        <f t="shared" si="21"/>
        <v>7</v>
      </c>
      <c r="AC190">
        <f t="shared" si="22"/>
        <v>6</v>
      </c>
      <c r="AD190">
        <f t="shared" si="17"/>
        <v>4</v>
      </c>
      <c r="AE190">
        <f t="shared" si="18"/>
        <v>700</v>
      </c>
    </row>
    <row r="191" spans="25:31">
      <c r="Y191">
        <f t="shared" si="23"/>
        <v>903</v>
      </c>
      <c r="AA191">
        <f t="shared" si="19"/>
        <v>187</v>
      </c>
      <c r="AB191">
        <f t="shared" si="21"/>
        <v>7</v>
      </c>
      <c r="AC191">
        <f t="shared" si="22"/>
        <v>7</v>
      </c>
      <c r="AD191">
        <f t="shared" si="17"/>
        <v>4</v>
      </c>
      <c r="AE191">
        <f t="shared" si="18"/>
        <v>900</v>
      </c>
    </row>
    <row r="192" spans="25:31">
      <c r="Y192">
        <f t="shared" si="23"/>
        <v>1032</v>
      </c>
      <c r="AA192">
        <f t="shared" si="19"/>
        <v>188</v>
      </c>
      <c r="AB192">
        <f t="shared" si="21"/>
        <v>7</v>
      </c>
      <c r="AC192">
        <f t="shared" si="22"/>
        <v>8</v>
      </c>
      <c r="AD192">
        <f t="shared" si="17"/>
        <v>5</v>
      </c>
      <c r="AE192">
        <f t="shared" si="18"/>
        <v>1000</v>
      </c>
    </row>
    <row r="193" spans="25:31">
      <c r="Y193">
        <f t="shared" si="23"/>
        <v>1161</v>
      </c>
      <c r="AA193">
        <f t="shared" si="19"/>
        <v>189</v>
      </c>
      <c r="AB193">
        <f t="shared" si="21"/>
        <v>7</v>
      </c>
      <c r="AC193">
        <f t="shared" si="22"/>
        <v>9</v>
      </c>
      <c r="AD193">
        <f t="shared" si="17"/>
        <v>5</v>
      </c>
      <c r="AE193">
        <f t="shared" si="18"/>
        <v>1000</v>
      </c>
    </row>
    <row r="194" spans="25:31">
      <c r="Y194">
        <f t="shared" si="23"/>
        <v>1290</v>
      </c>
      <c r="AA194">
        <f t="shared" si="19"/>
        <v>190</v>
      </c>
      <c r="AB194">
        <f t="shared" si="21"/>
        <v>7</v>
      </c>
      <c r="AC194">
        <f t="shared" si="22"/>
        <v>10</v>
      </c>
      <c r="AD194">
        <f t="shared" si="17"/>
        <v>6</v>
      </c>
      <c r="AE194">
        <f t="shared" si="18"/>
        <v>1000</v>
      </c>
    </row>
    <row r="195" spans="25:31">
      <c r="Y195">
        <f t="shared" si="23"/>
        <v>1548</v>
      </c>
      <c r="AA195">
        <f t="shared" si="19"/>
        <v>191</v>
      </c>
      <c r="AB195">
        <f t="shared" si="21"/>
        <v>7</v>
      </c>
      <c r="AC195">
        <f t="shared" si="22"/>
        <v>11</v>
      </c>
      <c r="AD195">
        <f t="shared" si="17"/>
        <v>6</v>
      </c>
      <c r="AE195">
        <f t="shared" si="18"/>
        <v>1000</v>
      </c>
    </row>
    <row r="196" spans="25:31">
      <c r="Y196">
        <f t="shared" si="23"/>
        <v>1806</v>
      </c>
      <c r="AA196">
        <f t="shared" si="19"/>
        <v>192</v>
      </c>
      <c r="AB196">
        <f t="shared" si="21"/>
        <v>7</v>
      </c>
      <c r="AC196">
        <f t="shared" si="22"/>
        <v>12</v>
      </c>
      <c r="AD196">
        <f t="shared" si="17"/>
        <v>7</v>
      </c>
      <c r="AE196">
        <f t="shared" si="18"/>
        <v>1000</v>
      </c>
    </row>
    <row r="197" spans="25:31">
      <c r="Y197">
        <f t="shared" si="23"/>
        <v>2064</v>
      </c>
      <c r="AA197">
        <f t="shared" si="19"/>
        <v>193</v>
      </c>
      <c r="AB197">
        <f t="shared" si="21"/>
        <v>7</v>
      </c>
      <c r="AC197">
        <f t="shared" si="22"/>
        <v>13</v>
      </c>
      <c r="AD197">
        <f t="shared" ref="AD197:AD260" si="24">ROUNDUP(VLOOKUP(AC197,$H$10:$J$39,3,FALSE)/$J$8*VLOOKUP(AB197,$A$10:$D$39,4,FALSE),0)</f>
        <v>7</v>
      </c>
      <c r="AE197">
        <f t="shared" ref="AE197:AE260" si="25">10^(LEN(Y197)-1)*INT(Y197/(10^(LEN(Y197)-1)))</f>
        <v>2000</v>
      </c>
    </row>
    <row r="198" spans="25:31">
      <c r="Y198">
        <f t="shared" si="23"/>
        <v>2322</v>
      </c>
      <c r="AA198">
        <f t="shared" ref="AA198:AA261" si="26">AA197+1</f>
        <v>194</v>
      </c>
      <c r="AB198">
        <f t="shared" si="21"/>
        <v>7</v>
      </c>
      <c r="AC198">
        <f t="shared" si="22"/>
        <v>14</v>
      </c>
      <c r="AD198">
        <f t="shared" si="24"/>
        <v>7</v>
      </c>
      <c r="AE198">
        <f t="shared" si="25"/>
        <v>2000</v>
      </c>
    </row>
    <row r="199" spans="25:31">
      <c r="Y199">
        <f t="shared" si="23"/>
        <v>2580</v>
      </c>
      <c r="AA199">
        <f t="shared" si="26"/>
        <v>195</v>
      </c>
      <c r="AB199">
        <f t="shared" si="21"/>
        <v>7</v>
      </c>
      <c r="AC199">
        <f t="shared" si="22"/>
        <v>15</v>
      </c>
      <c r="AD199">
        <f t="shared" si="24"/>
        <v>8</v>
      </c>
      <c r="AE199">
        <f t="shared" si="25"/>
        <v>2000</v>
      </c>
    </row>
    <row r="200" spans="25:31">
      <c r="Y200">
        <f t="shared" si="23"/>
        <v>2838</v>
      </c>
      <c r="AA200">
        <f t="shared" si="26"/>
        <v>196</v>
      </c>
      <c r="AB200">
        <f t="shared" si="21"/>
        <v>7</v>
      </c>
      <c r="AC200">
        <f t="shared" si="22"/>
        <v>16</v>
      </c>
      <c r="AD200">
        <f t="shared" si="24"/>
        <v>8</v>
      </c>
      <c r="AE200">
        <f t="shared" si="25"/>
        <v>2000</v>
      </c>
    </row>
    <row r="201" spans="25:31">
      <c r="Y201">
        <f t="shared" si="23"/>
        <v>3096</v>
      </c>
      <c r="AA201">
        <f t="shared" si="26"/>
        <v>197</v>
      </c>
      <c r="AB201">
        <f t="shared" si="21"/>
        <v>7</v>
      </c>
      <c r="AC201">
        <f t="shared" si="22"/>
        <v>17</v>
      </c>
      <c r="AD201">
        <f t="shared" si="24"/>
        <v>9</v>
      </c>
      <c r="AE201">
        <f t="shared" si="25"/>
        <v>3000</v>
      </c>
    </row>
    <row r="202" spans="25:31">
      <c r="Y202">
        <f t="shared" si="23"/>
        <v>3354</v>
      </c>
      <c r="AA202">
        <f t="shared" si="26"/>
        <v>198</v>
      </c>
      <c r="AB202">
        <f t="shared" si="21"/>
        <v>7</v>
      </c>
      <c r="AC202">
        <f t="shared" si="22"/>
        <v>18</v>
      </c>
      <c r="AD202">
        <f t="shared" si="24"/>
        <v>9</v>
      </c>
      <c r="AE202">
        <f t="shared" si="25"/>
        <v>3000</v>
      </c>
    </row>
    <row r="203" spans="25:31">
      <c r="Y203">
        <f t="shared" si="23"/>
        <v>3612</v>
      </c>
      <c r="AA203">
        <f t="shared" si="26"/>
        <v>199</v>
      </c>
      <c r="AB203">
        <f t="shared" si="21"/>
        <v>7</v>
      </c>
      <c r="AC203">
        <f t="shared" si="22"/>
        <v>19</v>
      </c>
      <c r="AD203">
        <f t="shared" si="24"/>
        <v>10</v>
      </c>
      <c r="AE203">
        <f t="shared" si="25"/>
        <v>3000</v>
      </c>
    </row>
    <row r="204" spans="25:31">
      <c r="Y204">
        <f t="shared" si="23"/>
        <v>3871</v>
      </c>
      <c r="AA204">
        <f t="shared" si="26"/>
        <v>200</v>
      </c>
      <c r="AB204">
        <f t="shared" si="21"/>
        <v>7</v>
      </c>
      <c r="AC204">
        <f t="shared" si="22"/>
        <v>20</v>
      </c>
      <c r="AD204">
        <f t="shared" si="24"/>
        <v>13</v>
      </c>
      <c r="AE204">
        <f t="shared" si="25"/>
        <v>3000</v>
      </c>
    </row>
    <row r="205" spans="25:31">
      <c r="Y205">
        <f t="shared" si="23"/>
        <v>4258</v>
      </c>
      <c r="AA205">
        <f t="shared" si="26"/>
        <v>201</v>
      </c>
      <c r="AB205">
        <f t="shared" si="21"/>
        <v>7</v>
      </c>
      <c r="AC205">
        <f t="shared" si="22"/>
        <v>21</v>
      </c>
      <c r="AD205">
        <f t="shared" si="24"/>
        <v>18</v>
      </c>
      <c r="AE205">
        <f t="shared" si="25"/>
        <v>4000</v>
      </c>
    </row>
    <row r="206" spans="25:31">
      <c r="Y206">
        <f t="shared" si="23"/>
        <v>4645</v>
      </c>
      <c r="AA206">
        <f t="shared" si="26"/>
        <v>202</v>
      </c>
      <c r="AB206">
        <f t="shared" si="21"/>
        <v>7</v>
      </c>
      <c r="AC206">
        <f t="shared" si="22"/>
        <v>22</v>
      </c>
      <c r="AD206">
        <f t="shared" si="24"/>
        <v>22</v>
      </c>
      <c r="AE206">
        <f t="shared" si="25"/>
        <v>4000</v>
      </c>
    </row>
    <row r="207" spans="25:31">
      <c r="Y207">
        <f t="shared" si="23"/>
        <v>5032</v>
      </c>
      <c r="AA207">
        <f t="shared" si="26"/>
        <v>203</v>
      </c>
      <c r="AB207">
        <f t="shared" si="21"/>
        <v>7</v>
      </c>
      <c r="AC207">
        <f t="shared" si="22"/>
        <v>23</v>
      </c>
      <c r="AD207">
        <f t="shared" si="24"/>
        <v>26</v>
      </c>
      <c r="AE207">
        <f t="shared" si="25"/>
        <v>5000</v>
      </c>
    </row>
    <row r="208" spans="25:31">
      <c r="Y208">
        <f t="shared" si="23"/>
        <v>5419</v>
      </c>
      <c r="AA208">
        <f t="shared" si="26"/>
        <v>204</v>
      </c>
      <c r="AB208">
        <f t="shared" si="21"/>
        <v>7</v>
      </c>
      <c r="AC208">
        <f t="shared" si="22"/>
        <v>24</v>
      </c>
      <c r="AD208">
        <f t="shared" si="24"/>
        <v>31</v>
      </c>
      <c r="AE208">
        <f t="shared" si="25"/>
        <v>5000</v>
      </c>
    </row>
    <row r="209" spans="25:31">
      <c r="Y209">
        <f t="shared" si="23"/>
        <v>5806</v>
      </c>
      <c r="AA209">
        <f t="shared" si="26"/>
        <v>205</v>
      </c>
      <c r="AB209">
        <f t="shared" si="21"/>
        <v>7</v>
      </c>
      <c r="AC209">
        <f t="shared" si="22"/>
        <v>25</v>
      </c>
      <c r="AD209">
        <f t="shared" si="24"/>
        <v>35</v>
      </c>
      <c r="AE209">
        <f t="shared" si="25"/>
        <v>5000</v>
      </c>
    </row>
    <row r="210" spans="25:31">
      <c r="Y210">
        <f t="shared" si="23"/>
        <v>6193</v>
      </c>
      <c r="AA210">
        <f t="shared" si="26"/>
        <v>206</v>
      </c>
      <c r="AB210">
        <f t="shared" si="21"/>
        <v>7</v>
      </c>
      <c r="AC210">
        <f t="shared" si="22"/>
        <v>26</v>
      </c>
      <c r="AD210">
        <f t="shared" si="24"/>
        <v>39</v>
      </c>
      <c r="AE210">
        <f t="shared" si="25"/>
        <v>6000</v>
      </c>
    </row>
    <row r="211" spans="25:31">
      <c r="Y211">
        <f t="shared" si="23"/>
        <v>6580</v>
      </c>
      <c r="AA211">
        <f t="shared" si="26"/>
        <v>207</v>
      </c>
      <c r="AB211">
        <f t="shared" si="21"/>
        <v>7</v>
      </c>
      <c r="AC211">
        <f t="shared" si="22"/>
        <v>27</v>
      </c>
      <c r="AD211">
        <f t="shared" si="24"/>
        <v>44</v>
      </c>
      <c r="AE211">
        <f t="shared" si="25"/>
        <v>6000</v>
      </c>
    </row>
    <row r="212" spans="25:31">
      <c r="Y212">
        <f t="shared" si="23"/>
        <v>6967</v>
      </c>
      <c r="AA212">
        <f t="shared" si="26"/>
        <v>208</v>
      </c>
      <c r="AB212">
        <f t="shared" si="21"/>
        <v>7</v>
      </c>
      <c r="AC212">
        <f t="shared" si="22"/>
        <v>28</v>
      </c>
      <c r="AD212">
        <f t="shared" si="24"/>
        <v>48</v>
      </c>
      <c r="AE212">
        <f t="shared" si="25"/>
        <v>6000</v>
      </c>
    </row>
    <row r="213" spans="25:31">
      <c r="Y213">
        <f t="shared" si="23"/>
        <v>7354</v>
      </c>
      <c r="AA213">
        <f t="shared" si="26"/>
        <v>209</v>
      </c>
      <c r="AB213">
        <f t="shared" si="21"/>
        <v>7</v>
      </c>
      <c r="AC213">
        <f t="shared" si="22"/>
        <v>29</v>
      </c>
      <c r="AD213">
        <f t="shared" si="24"/>
        <v>52</v>
      </c>
      <c r="AE213">
        <f t="shared" si="25"/>
        <v>7000</v>
      </c>
    </row>
    <row r="214" spans="25:31">
      <c r="Y214">
        <f>VLOOKUP(AC214,$H$10:$J$39,2,FALSE)/$I$8*VLOOKUP(AB214,$A$10:$C$39,3,FALSE)</f>
        <v>0</v>
      </c>
      <c r="AA214">
        <f t="shared" si="26"/>
        <v>210</v>
      </c>
      <c r="AB214">
        <f t="shared" si="21"/>
        <v>7</v>
      </c>
      <c r="AC214">
        <f t="shared" si="22"/>
        <v>30</v>
      </c>
      <c r="AD214">
        <f t="shared" si="24"/>
        <v>0</v>
      </c>
      <c r="AE214">
        <f t="shared" si="25"/>
        <v>0</v>
      </c>
    </row>
    <row r="215" spans="25:31">
      <c r="Y215">
        <f t="shared" ref="Y215:Y243" si="27">INT(VLOOKUP(AC215,$H$10:$J$39,2,FALSE)/$I$8*VLOOKUP(AB215,$A$10:$C$39,3,FALSE))</f>
        <v>157</v>
      </c>
      <c r="AA215">
        <f t="shared" si="26"/>
        <v>211</v>
      </c>
      <c r="AB215">
        <f t="shared" si="21"/>
        <v>8</v>
      </c>
      <c r="AC215">
        <f t="shared" si="22"/>
        <v>1</v>
      </c>
      <c r="AD215">
        <f t="shared" si="24"/>
        <v>1</v>
      </c>
      <c r="AE215">
        <f t="shared" si="25"/>
        <v>100</v>
      </c>
    </row>
    <row r="216" spans="25:31">
      <c r="Y216">
        <f t="shared" si="27"/>
        <v>315</v>
      </c>
      <c r="AA216">
        <f t="shared" si="26"/>
        <v>212</v>
      </c>
      <c r="AB216">
        <f t="shared" si="21"/>
        <v>8</v>
      </c>
      <c r="AC216">
        <f t="shared" si="22"/>
        <v>2</v>
      </c>
      <c r="AD216">
        <f t="shared" si="24"/>
        <v>2</v>
      </c>
      <c r="AE216">
        <f t="shared" si="25"/>
        <v>300</v>
      </c>
    </row>
    <row r="217" spans="25:31">
      <c r="Y217">
        <f t="shared" si="27"/>
        <v>473</v>
      </c>
      <c r="AA217">
        <f t="shared" si="26"/>
        <v>213</v>
      </c>
      <c r="AB217">
        <f t="shared" si="21"/>
        <v>8</v>
      </c>
      <c r="AC217">
        <f t="shared" si="22"/>
        <v>3</v>
      </c>
      <c r="AD217">
        <f t="shared" si="24"/>
        <v>2</v>
      </c>
      <c r="AE217">
        <f t="shared" si="25"/>
        <v>400</v>
      </c>
    </row>
    <row r="218" spans="25:31">
      <c r="Y218">
        <f t="shared" si="27"/>
        <v>630</v>
      </c>
      <c r="AA218">
        <f t="shared" si="26"/>
        <v>214</v>
      </c>
      <c r="AB218">
        <f t="shared" si="21"/>
        <v>8</v>
      </c>
      <c r="AC218">
        <f t="shared" si="22"/>
        <v>4</v>
      </c>
      <c r="AD218">
        <f t="shared" si="24"/>
        <v>2</v>
      </c>
      <c r="AE218">
        <f t="shared" si="25"/>
        <v>600</v>
      </c>
    </row>
    <row r="219" spans="25:31">
      <c r="Y219">
        <f t="shared" si="27"/>
        <v>788</v>
      </c>
      <c r="AA219">
        <f t="shared" si="26"/>
        <v>215</v>
      </c>
      <c r="AB219">
        <f t="shared" si="21"/>
        <v>8</v>
      </c>
      <c r="AC219">
        <f t="shared" si="22"/>
        <v>5</v>
      </c>
      <c r="AD219">
        <f t="shared" si="24"/>
        <v>3</v>
      </c>
      <c r="AE219">
        <f t="shared" si="25"/>
        <v>700</v>
      </c>
    </row>
    <row r="220" spans="25:31">
      <c r="Y220">
        <f t="shared" si="27"/>
        <v>946</v>
      </c>
      <c r="AA220">
        <f t="shared" si="26"/>
        <v>216</v>
      </c>
      <c r="AB220">
        <f t="shared" si="21"/>
        <v>8</v>
      </c>
      <c r="AC220">
        <f t="shared" si="22"/>
        <v>6</v>
      </c>
      <c r="AD220">
        <f t="shared" si="24"/>
        <v>3</v>
      </c>
      <c r="AE220">
        <f t="shared" si="25"/>
        <v>900</v>
      </c>
    </row>
    <row r="221" spans="25:31">
      <c r="Y221">
        <f t="shared" si="27"/>
        <v>1103</v>
      </c>
      <c r="AA221">
        <f t="shared" si="26"/>
        <v>217</v>
      </c>
      <c r="AB221">
        <f t="shared" si="21"/>
        <v>8</v>
      </c>
      <c r="AC221">
        <f t="shared" si="22"/>
        <v>7</v>
      </c>
      <c r="AD221">
        <f t="shared" si="24"/>
        <v>3</v>
      </c>
      <c r="AE221">
        <f t="shared" si="25"/>
        <v>1000</v>
      </c>
    </row>
    <row r="222" spans="25:31">
      <c r="Y222">
        <f t="shared" si="27"/>
        <v>1261</v>
      </c>
      <c r="AA222">
        <f t="shared" si="26"/>
        <v>218</v>
      </c>
      <c r="AB222">
        <f t="shared" si="21"/>
        <v>8</v>
      </c>
      <c r="AC222">
        <f t="shared" si="22"/>
        <v>8</v>
      </c>
      <c r="AD222">
        <f t="shared" si="24"/>
        <v>3</v>
      </c>
      <c r="AE222">
        <f t="shared" si="25"/>
        <v>1000</v>
      </c>
    </row>
    <row r="223" spans="25:31">
      <c r="Y223">
        <f t="shared" si="27"/>
        <v>1419</v>
      </c>
      <c r="AA223">
        <f t="shared" si="26"/>
        <v>219</v>
      </c>
      <c r="AB223">
        <f t="shared" si="21"/>
        <v>8</v>
      </c>
      <c r="AC223">
        <f t="shared" si="22"/>
        <v>9</v>
      </c>
      <c r="AD223">
        <f t="shared" si="24"/>
        <v>4</v>
      </c>
      <c r="AE223">
        <f t="shared" si="25"/>
        <v>1000</v>
      </c>
    </row>
    <row r="224" spans="25:31">
      <c r="Y224">
        <f t="shared" si="27"/>
        <v>1577</v>
      </c>
      <c r="AA224">
        <f t="shared" si="26"/>
        <v>220</v>
      </c>
      <c r="AB224">
        <f t="shared" si="21"/>
        <v>8</v>
      </c>
      <c r="AC224">
        <f t="shared" si="22"/>
        <v>10</v>
      </c>
      <c r="AD224">
        <f t="shared" si="24"/>
        <v>4</v>
      </c>
      <c r="AE224">
        <f t="shared" si="25"/>
        <v>1000</v>
      </c>
    </row>
    <row r="225" spans="25:31">
      <c r="Y225">
        <f t="shared" si="27"/>
        <v>1892</v>
      </c>
      <c r="AA225">
        <f t="shared" si="26"/>
        <v>221</v>
      </c>
      <c r="AB225">
        <f t="shared" si="21"/>
        <v>8</v>
      </c>
      <c r="AC225">
        <f t="shared" si="22"/>
        <v>11</v>
      </c>
      <c r="AD225">
        <f t="shared" si="24"/>
        <v>4</v>
      </c>
      <c r="AE225">
        <f t="shared" si="25"/>
        <v>1000</v>
      </c>
    </row>
    <row r="226" spans="25:31">
      <c r="Y226">
        <f t="shared" si="27"/>
        <v>2207</v>
      </c>
      <c r="AA226">
        <f t="shared" si="26"/>
        <v>222</v>
      </c>
      <c r="AB226">
        <f t="shared" si="21"/>
        <v>8</v>
      </c>
      <c r="AC226">
        <f t="shared" si="22"/>
        <v>12</v>
      </c>
      <c r="AD226">
        <f t="shared" si="24"/>
        <v>5</v>
      </c>
      <c r="AE226">
        <f t="shared" si="25"/>
        <v>2000</v>
      </c>
    </row>
    <row r="227" spans="25:31">
      <c r="Y227">
        <f t="shared" si="27"/>
        <v>2523</v>
      </c>
      <c r="AA227">
        <f t="shared" si="26"/>
        <v>223</v>
      </c>
      <c r="AB227">
        <f t="shared" ref="AB227:AB290" si="28">AB197+1</f>
        <v>8</v>
      </c>
      <c r="AC227">
        <f t="shared" ref="AC227:AC290" si="29">AC197</f>
        <v>13</v>
      </c>
      <c r="AD227">
        <f t="shared" si="24"/>
        <v>5</v>
      </c>
      <c r="AE227">
        <f t="shared" si="25"/>
        <v>2000</v>
      </c>
    </row>
    <row r="228" spans="25:31">
      <c r="Y228">
        <f t="shared" si="27"/>
        <v>2838</v>
      </c>
      <c r="AA228">
        <f t="shared" si="26"/>
        <v>224</v>
      </c>
      <c r="AB228">
        <f t="shared" si="28"/>
        <v>8</v>
      </c>
      <c r="AC228">
        <f t="shared" si="29"/>
        <v>14</v>
      </c>
      <c r="AD228">
        <f t="shared" si="24"/>
        <v>5</v>
      </c>
      <c r="AE228">
        <f t="shared" si="25"/>
        <v>2000</v>
      </c>
    </row>
    <row r="229" spans="25:31">
      <c r="Y229">
        <f t="shared" si="27"/>
        <v>3154</v>
      </c>
      <c r="AA229">
        <f t="shared" si="26"/>
        <v>225</v>
      </c>
      <c r="AB229">
        <f t="shared" si="28"/>
        <v>8</v>
      </c>
      <c r="AC229">
        <f t="shared" si="29"/>
        <v>15</v>
      </c>
      <c r="AD229">
        <f t="shared" si="24"/>
        <v>5</v>
      </c>
      <c r="AE229">
        <f t="shared" si="25"/>
        <v>3000</v>
      </c>
    </row>
    <row r="230" spans="25:31">
      <c r="Y230">
        <f t="shared" si="27"/>
        <v>3469</v>
      </c>
      <c r="AA230">
        <f t="shared" si="26"/>
        <v>226</v>
      </c>
      <c r="AB230">
        <f t="shared" si="28"/>
        <v>8</v>
      </c>
      <c r="AC230">
        <f t="shared" si="29"/>
        <v>16</v>
      </c>
      <c r="AD230">
        <f t="shared" si="24"/>
        <v>6</v>
      </c>
      <c r="AE230">
        <f t="shared" si="25"/>
        <v>3000</v>
      </c>
    </row>
    <row r="231" spans="25:31">
      <c r="Y231">
        <f t="shared" si="27"/>
        <v>3784</v>
      </c>
      <c r="AA231">
        <f t="shared" si="26"/>
        <v>227</v>
      </c>
      <c r="AB231">
        <f t="shared" si="28"/>
        <v>8</v>
      </c>
      <c r="AC231">
        <f t="shared" si="29"/>
        <v>17</v>
      </c>
      <c r="AD231">
        <f t="shared" si="24"/>
        <v>6</v>
      </c>
      <c r="AE231">
        <f t="shared" si="25"/>
        <v>3000</v>
      </c>
    </row>
    <row r="232" spans="25:31">
      <c r="Y232">
        <f t="shared" si="27"/>
        <v>4100</v>
      </c>
      <c r="AA232">
        <f t="shared" si="26"/>
        <v>228</v>
      </c>
      <c r="AB232">
        <f t="shared" si="28"/>
        <v>8</v>
      </c>
      <c r="AC232">
        <f t="shared" si="29"/>
        <v>18</v>
      </c>
      <c r="AD232">
        <f t="shared" si="24"/>
        <v>6</v>
      </c>
      <c r="AE232">
        <f t="shared" si="25"/>
        <v>4000</v>
      </c>
    </row>
    <row r="233" spans="25:31">
      <c r="Y233">
        <f t="shared" si="27"/>
        <v>4415</v>
      </c>
      <c r="AA233">
        <f t="shared" si="26"/>
        <v>229</v>
      </c>
      <c r="AB233">
        <f t="shared" si="28"/>
        <v>8</v>
      </c>
      <c r="AC233">
        <f t="shared" si="29"/>
        <v>19</v>
      </c>
      <c r="AD233">
        <f t="shared" si="24"/>
        <v>7</v>
      </c>
      <c r="AE233">
        <f t="shared" si="25"/>
        <v>4000</v>
      </c>
    </row>
    <row r="234" spans="25:31">
      <c r="Y234">
        <f t="shared" si="27"/>
        <v>4731</v>
      </c>
      <c r="AA234">
        <f t="shared" si="26"/>
        <v>230</v>
      </c>
      <c r="AB234">
        <f t="shared" si="28"/>
        <v>8</v>
      </c>
      <c r="AC234">
        <f t="shared" si="29"/>
        <v>20</v>
      </c>
      <c r="AD234">
        <f t="shared" si="24"/>
        <v>9</v>
      </c>
      <c r="AE234">
        <f t="shared" si="25"/>
        <v>4000</v>
      </c>
    </row>
    <row r="235" spans="25:31">
      <c r="Y235">
        <f t="shared" si="27"/>
        <v>5204</v>
      </c>
      <c r="AA235">
        <f t="shared" si="26"/>
        <v>231</v>
      </c>
      <c r="AB235">
        <f t="shared" si="28"/>
        <v>8</v>
      </c>
      <c r="AC235">
        <f t="shared" si="29"/>
        <v>21</v>
      </c>
      <c r="AD235">
        <f t="shared" si="24"/>
        <v>12</v>
      </c>
      <c r="AE235">
        <f t="shared" si="25"/>
        <v>5000</v>
      </c>
    </row>
    <row r="236" spans="25:31">
      <c r="Y236">
        <f t="shared" si="27"/>
        <v>5677</v>
      </c>
      <c r="AA236">
        <f t="shared" si="26"/>
        <v>232</v>
      </c>
      <c r="AB236">
        <f t="shared" si="28"/>
        <v>8</v>
      </c>
      <c r="AC236">
        <f t="shared" si="29"/>
        <v>22</v>
      </c>
      <c r="AD236">
        <f t="shared" si="24"/>
        <v>15</v>
      </c>
      <c r="AE236">
        <f t="shared" si="25"/>
        <v>5000</v>
      </c>
    </row>
    <row r="237" spans="25:31">
      <c r="Y237">
        <f t="shared" si="27"/>
        <v>6150</v>
      </c>
      <c r="AA237">
        <f t="shared" si="26"/>
        <v>233</v>
      </c>
      <c r="AB237">
        <f t="shared" si="28"/>
        <v>8</v>
      </c>
      <c r="AC237">
        <f t="shared" si="29"/>
        <v>23</v>
      </c>
      <c r="AD237">
        <f t="shared" si="24"/>
        <v>18</v>
      </c>
      <c r="AE237">
        <f t="shared" si="25"/>
        <v>6000</v>
      </c>
    </row>
    <row r="238" spans="25:31">
      <c r="Y238">
        <f t="shared" si="27"/>
        <v>6623</v>
      </c>
      <c r="AA238">
        <f t="shared" si="26"/>
        <v>234</v>
      </c>
      <c r="AB238">
        <f t="shared" si="28"/>
        <v>8</v>
      </c>
      <c r="AC238">
        <f t="shared" si="29"/>
        <v>24</v>
      </c>
      <c r="AD238">
        <f t="shared" si="24"/>
        <v>21</v>
      </c>
      <c r="AE238">
        <f t="shared" si="25"/>
        <v>6000</v>
      </c>
    </row>
    <row r="239" spans="25:31">
      <c r="Y239">
        <f t="shared" si="27"/>
        <v>7096</v>
      </c>
      <c r="AA239">
        <f t="shared" si="26"/>
        <v>235</v>
      </c>
      <c r="AB239">
        <f t="shared" si="28"/>
        <v>8</v>
      </c>
      <c r="AC239">
        <f t="shared" si="29"/>
        <v>25</v>
      </c>
      <c r="AD239">
        <f t="shared" si="24"/>
        <v>23</v>
      </c>
      <c r="AE239">
        <f t="shared" si="25"/>
        <v>7000</v>
      </c>
    </row>
    <row r="240" spans="25:31">
      <c r="Y240">
        <f t="shared" si="27"/>
        <v>7569</v>
      </c>
      <c r="AA240">
        <f t="shared" si="26"/>
        <v>236</v>
      </c>
      <c r="AB240">
        <f t="shared" si="28"/>
        <v>8</v>
      </c>
      <c r="AC240">
        <f t="shared" si="29"/>
        <v>26</v>
      </c>
      <c r="AD240">
        <f t="shared" si="24"/>
        <v>26</v>
      </c>
      <c r="AE240">
        <f t="shared" si="25"/>
        <v>7000</v>
      </c>
    </row>
    <row r="241" spans="25:31">
      <c r="Y241">
        <f t="shared" si="27"/>
        <v>8043</v>
      </c>
      <c r="AA241">
        <f t="shared" si="26"/>
        <v>237</v>
      </c>
      <c r="AB241">
        <f t="shared" si="28"/>
        <v>8</v>
      </c>
      <c r="AC241">
        <f t="shared" si="29"/>
        <v>27</v>
      </c>
      <c r="AD241">
        <f t="shared" si="24"/>
        <v>29</v>
      </c>
      <c r="AE241">
        <f t="shared" si="25"/>
        <v>8000</v>
      </c>
    </row>
    <row r="242" spans="25:31">
      <c r="Y242">
        <f t="shared" si="27"/>
        <v>8516</v>
      </c>
      <c r="AA242">
        <f t="shared" si="26"/>
        <v>238</v>
      </c>
      <c r="AB242">
        <f t="shared" si="28"/>
        <v>8</v>
      </c>
      <c r="AC242">
        <f t="shared" si="29"/>
        <v>28</v>
      </c>
      <c r="AD242">
        <f t="shared" si="24"/>
        <v>32</v>
      </c>
      <c r="AE242">
        <f t="shared" si="25"/>
        <v>8000</v>
      </c>
    </row>
    <row r="243" spans="25:31">
      <c r="Y243">
        <f t="shared" si="27"/>
        <v>8989</v>
      </c>
      <c r="AA243">
        <f t="shared" si="26"/>
        <v>239</v>
      </c>
      <c r="AB243">
        <f t="shared" si="28"/>
        <v>8</v>
      </c>
      <c r="AC243">
        <f t="shared" si="29"/>
        <v>29</v>
      </c>
      <c r="AD243">
        <f t="shared" si="24"/>
        <v>35</v>
      </c>
      <c r="AE243">
        <f t="shared" si="25"/>
        <v>8000</v>
      </c>
    </row>
    <row r="244" spans="25:31">
      <c r="Y244">
        <f>VLOOKUP(AC244,$H$10:$J$39,2,FALSE)/$I$8*VLOOKUP(AB244,$A$10:$C$39,3,FALSE)</f>
        <v>0</v>
      </c>
      <c r="AA244">
        <f t="shared" si="26"/>
        <v>240</v>
      </c>
      <c r="AB244">
        <f t="shared" si="28"/>
        <v>8</v>
      </c>
      <c r="AC244">
        <f t="shared" si="29"/>
        <v>30</v>
      </c>
      <c r="AD244">
        <f t="shared" si="24"/>
        <v>0</v>
      </c>
      <c r="AE244">
        <f t="shared" si="25"/>
        <v>0</v>
      </c>
    </row>
    <row r="245" spans="25:31">
      <c r="Y245">
        <f t="shared" ref="Y245:Y273" si="30">INT(VLOOKUP(AC245,$H$10:$J$39,2,FALSE)/$I$8*VLOOKUP(AB245,$A$10:$C$39,3,FALSE))</f>
        <v>103</v>
      </c>
      <c r="AA245">
        <f t="shared" si="26"/>
        <v>241</v>
      </c>
      <c r="AB245">
        <f t="shared" ref="AB245:AB274" si="31">20</f>
        <v>20</v>
      </c>
      <c r="AC245">
        <f t="shared" si="29"/>
        <v>1</v>
      </c>
      <c r="AD245">
        <f t="shared" si="24"/>
        <v>1</v>
      </c>
      <c r="AE245">
        <f t="shared" si="25"/>
        <v>100</v>
      </c>
    </row>
    <row r="246" spans="25:31">
      <c r="Y246">
        <f t="shared" si="30"/>
        <v>207</v>
      </c>
      <c r="AA246">
        <f t="shared" si="26"/>
        <v>242</v>
      </c>
      <c r="AB246">
        <f t="shared" si="31"/>
        <v>20</v>
      </c>
      <c r="AC246">
        <f t="shared" si="29"/>
        <v>2</v>
      </c>
      <c r="AD246">
        <f t="shared" si="24"/>
        <v>3</v>
      </c>
      <c r="AE246">
        <f t="shared" si="25"/>
        <v>200</v>
      </c>
    </row>
    <row r="247" spans="25:31">
      <c r="Y247">
        <f t="shared" si="30"/>
        <v>311</v>
      </c>
      <c r="AA247">
        <f t="shared" si="26"/>
        <v>243</v>
      </c>
      <c r="AB247">
        <f t="shared" si="31"/>
        <v>20</v>
      </c>
      <c r="AC247">
        <f t="shared" si="29"/>
        <v>3</v>
      </c>
      <c r="AD247">
        <f t="shared" si="24"/>
        <v>3</v>
      </c>
      <c r="AE247">
        <f t="shared" si="25"/>
        <v>300</v>
      </c>
    </row>
    <row r="248" spans="25:31">
      <c r="Y248">
        <f t="shared" si="30"/>
        <v>414</v>
      </c>
      <c r="AA248">
        <f t="shared" si="26"/>
        <v>244</v>
      </c>
      <c r="AB248">
        <f t="shared" si="31"/>
        <v>20</v>
      </c>
      <c r="AC248">
        <f t="shared" si="29"/>
        <v>4</v>
      </c>
      <c r="AD248">
        <f t="shared" si="24"/>
        <v>4</v>
      </c>
      <c r="AE248">
        <f t="shared" si="25"/>
        <v>400</v>
      </c>
    </row>
    <row r="249" spans="25:31">
      <c r="Y249">
        <f t="shared" si="30"/>
        <v>518</v>
      </c>
      <c r="AA249">
        <f t="shared" si="26"/>
        <v>245</v>
      </c>
      <c r="AB249">
        <f t="shared" si="31"/>
        <v>20</v>
      </c>
      <c r="AC249">
        <f t="shared" si="29"/>
        <v>5</v>
      </c>
      <c r="AD249">
        <f t="shared" si="24"/>
        <v>5</v>
      </c>
      <c r="AE249">
        <f t="shared" si="25"/>
        <v>500</v>
      </c>
    </row>
    <row r="250" spans="25:31">
      <c r="Y250">
        <f t="shared" si="30"/>
        <v>622</v>
      </c>
      <c r="AA250">
        <f t="shared" si="26"/>
        <v>246</v>
      </c>
      <c r="AB250">
        <f t="shared" si="31"/>
        <v>20</v>
      </c>
      <c r="AC250">
        <f t="shared" si="29"/>
        <v>6</v>
      </c>
      <c r="AD250">
        <f t="shared" si="24"/>
        <v>5</v>
      </c>
      <c r="AE250">
        <f t="shared" si="25"/>
        <v>600</v>
      </c>
    </row>
    <row r="251" spans="25:31">
      <c r="Y251">
        <f t="shared" si="30"/>
        <v>725</v>
      </c>
      <c r="AA251">
        <f t="shared" si="26"/>
        <v>247</v>
      </c>
      <c r="AB251">
        <f t="shared" si="31"/>
        <v>20</v>
      </c>
      <c r="AC251">
        <f t="shared" si="29"/>
        <v>7</v>
      </c>
      <c r="AD251">
        <f t="shared" si="24"/>
        <v>6</v>
      </c>
      <c r="AE251">
        <f t="shared" si="25"/>
        <v>700</v>
      </c>
    </row>
    <row r="252" spans="25:31">
      <c r="Y252">
        <f t="shared" si="30"/>
        <v>829</v>
      </c>
      <c r="AA252">
        <f t="shared" si="26"/>
        <v>248</v>
      </c>
      <c r="AB252">
        <f t="shared" si="31"/>
        <v>20</v>
      </c>
      <c r="AC252">
        <f t="shared" si="29"/>
        <v>8</v>
      </c>
      <c r="AD252">
        <f t="shared" si="24"/>
        <v>6</v>
      </c>
      <c r="AE252">
        <f t="shared" si="25"/>
        <v>800</v>
      </c>
    </row>
    <row r="253" spans="25:31">
      <c r="Y253">
        <f t="shared" si="30"/>
        <v>933</v>
      </c>
      <c r="AA253">
        <f t="shared" si="26"/>
        <v>249</v>
      </c>
      <c r="AB253">
        <f t="shared" si="31"/>
        <v>20</v>
      </c>
      <c r="AC253">
        <f t="shared" si="29"/>
        <v>9</v>
      </c>
      <c r="AD253">
        <f t="shared" si="24"/>
        <v>7</v>
      </c>
      <c r="AE253">
        <f t="shared" si="25"/>
        <v>900</v>
      </c>
    </row>
    <row r="254" spans="25:31">
      <c r="Y254">
        <f t="shared" si="30"/>
        <v>1036</v>
      </c>
      <c r="AA254">
        <f t="shared" si="26"/>
        <v>250</v>
      </c>
      <c r="AB254">
        <f t="shared" si="31"/>
        <v>20</v>
      </c>
      <c r="AC254">
        <f t="shared" si="29"/>
        <v>10</v>
      </c>
      <c r="AD254">
        <f t="shared" si="24"/>
        <v>7</v>
      </c>
      <c r="AE254">
        <f t="shared" si="25"/>
        <v>1000</v>
      </c>
    </row>
    <row r="255" spans="25:31">
      <c r="Y255">
        <f t="shared" si="30"/>
        <v>1244</v>
      </c>
      <c r="AA255">
        <f t="shared" si="26"/>
        <v>251</v>
      </c>
      <c r="AB255">
        <f t="shared" si="31"/>
        <v>20</v>
      </c>
      <c r="AC255">
        <f t="shared" si="29"/>
        <v>11</v>
      </c>
      <c r="AD255">
        <f t="shared" si="24"/>
        <v>8</v>
      </c>
      <c r="AE255">
        <f t="shared" si="25"/>
        <v>1000</v>
      </c>
    </row>
    <row r="256" spans="25:31">
      <c r="Y256">
        <f t="shared" si="30"/>
        <v>1451</v>
      </c>
      <c r="AA256">
        <f t="shared" si="26"/>
        <v>252</v>
      </c>
      <c r="AB256">
        <f t="shared" si="31"/>
        <v>20</v>
      </c>
      <c r="AC256">
        <f t="shared" si="29"/>
        <v>12</v>
      </c>
      <c r="AD256">
        <f t="shared" si="24"/>
        <v>9</v>
      </c>
      <c r="AE256">
        <f t="shared" si="25"/>
        <v>1000</v>
      </c>
    </row>
    <row r="257" spans="25:31">
      <c r="Y257">
        <f t="shared" si="30"/>
        <v>1658</v>
      </c>
      <c r="AA257">
        <f t="shared" si="26"/>
        <v>253</v>
      </c>
      <c r="AB257">
        <f t="shared" si="31"/>
        <v>20</v>
      </c>
      <c r="AC257">
        <f t="shared" si="29"/>
        <v>13</v>
      </c>
      <c r="AD257">
        <f t="shared" si="24"/>
        <v>9</v>
      </c>
      <c r="AE257">
        <f t="shared" si="25"/>
        <v>1000</v>
      </c>
    </row>
    <row r="258" spans="25:31">
      <c r="Y258">
        <f t="shared" si="30"/>
        <v>1866</v>
      </c>
      <c r="AA258">
        <f t="shared" si="26"/>
        <v>254</v>
      </c>
      <c r="AB258">
        <f t="shared" si="31"/>
        <v>20</v>
      </c>
      <c r="AC258">
        <f t="shared" si="29"/>
        <v>14</v>
      </c>
      <c r="AD258">
        <f t="shared" si="24"/>
        <v>10</v>
      </c>
      <c r="AE258">
        <f t="shared" si="25"/>
        <v>1000</v>
      </c>
    </row>
    <row r="259" spans="25:31">
      <c r="Y259">
        <f t="shared" si="30"/>
        <v>2073</v>
      </c>
      <c r="AA259">
        <f t="shared" si="26"/>
        <v>255</v>
      </c>
      <c r="AB259">
        <f t="shared" si="31"/>
        <v>20</v>
      </c>
      <c r="AC259">
        <f t="shared" si="29"/>
        <v>15</v>
      </c>
      <c r="AD259">
        <f t="shared" si="24"/>
        <v>10</v>
      </c>
      <c r="AE259">
        <f t="shared" si="25"/>
        <v>2000</v>
      </c>
    </row>
    <row r="260" spans="25:31">
      <c r="Y260">
        <f t="shared" si="30"/>
        <v>2280</v>
      </c>
      <c r="AA260">
        <f t="shared" si="26"/>
        <v>256</v>
      </c>
      <c r="AB260">
        <f t="shared" si="31"/>
        <v>20</v>
      </c>
      <c r="AC260">
        <f t="shared" si="29"/>
        <v>16</v>
      </c>
      <c r="AD260">
        <f t="shared" si="24"/>
        <v>11</v>
      </c>
      <c r="AE260">
        <f t="shared" si="25"/>
        <v>2000</v>
      </c>
    </row>
    <row r="261" spans="25:31">
      <c r="Y261">
        <f t="shared" si="30"/>
        <v>2488</v>
      </c>
      <c r="AA261">
        <f t="shared" si="26"/>
        <v>257</v>
      </c>
      <c r="AB261">
        <f t="shared" si="31"/>
        <v>20</v>
      </c>
      <c r="AC261">
        <f t="shared" si="29"/>
        <v>17</v>
      </c>
      <c r="AD261">
        <f t="shared" ref="AD261:AD324" si="32">ROUNDUP(VLOOKUP(AC261,$H$10:$J$39,3,FALSE)/$J$8*VLOOKUP(AB261,$A$10:$D$39,4,FALSE),0)</f>
        <v>11</v>
      </c>
      <c r="AE261">
        <f t="shared" ref="AE261:AE324" si="33">10^(LEN(Y261)-1)*INT(Y261/(10^(LEN(Y261)-1)))</f>
        <v>2000</v>
      </c>
    </row>
    <row r="262" spans="25:31">
      <c r="Y262">
        <f t="shared" si="30"/>
        <v>2695</v>
      </c>
      <c r="AA262">
        <f t="shared" ref="AA262:AA325" si="34">AA261+1</f>
        <v>258</v>
      </c>
      <c r="AB262">
        <f t="shared" si="31"/>
        <v>20</v>
      </c>
      <c r="AC262">
        <f t="shared" si="29"/>
        <v>18</v>
      </c>
      <c r="AD262">
        <f t="shared" si="32"/>
        <v>12</v>
      </c>
      <c r="AE262">
        <f t="shared" si="33"/>
        <v>2000</v>
      </c>
    </row>
    <row r="263" spans="25:31">
      <c r="Y263">
        <f t="shared" si="30"/>
        <v>2902</v>
      </c>
      <c r="AA263">
        <f t="shared" si="34"/>
        <v>259</v>
      </c>
      <c r="AB263">
        <f t="shared" si="31"/>
        <v>20</v>
      </c>
      <c r="AC263">
        <f t="shared" si="29"/>
        <v>19</v>
      </c>
      <c r="AD263">
        <f t="shared" si="32"/>
        <v>13</v>
      </c>
      <c r="AE263">
        <f t="shared" si="33"/>
        <v>2000</v>
      </c>
    </row>
    <row r="264" spans="25:31">
      <c r="Y264">
        <f t="shared" si="30"/>
        <v>3110</v>
      </c>
      <c r="AA264">
        <f t="shared" si="34"/>
        <v>260</v>
      </c>
      <c r="AB264">
        <f t="shared" si="31"/>
        <v>20</v>
      </c>
      <c r="AC264">
        <f t="shared" si="29"/>
        <v>20</v>
      </c>
      <c r="AD264">
        <f t="shared" si="32"/>
        <v>18</v>
      </c>
      <c r="AE264">
        <f t="shared" si="33"/>
        <v>3000</v>
      </c>
    </row>
    <row r="265" spans="25:31">
      <c r="Y265">
        <f t="shared" si="30"/>
        <v>3421</v>
      </c>
      <c r="AA265">
        <f t="shared" si="34"/>
        <v>261</v>
      </c>
      <c r="AB265">
        <f t="shared" si="31"/>
        <v>20</v>
      </c>
      <c r="AC265">
        <f t="shared" si="29"/>
        <v>21</v>
      </c>
      <c r="AD265">
        <f t="shared" si="32"/>
        <v>23</v>
      </c>
      <c r="AE265">
        <f t="shared" si="33"/>
        <v>3000</v>
      </c>
    </row>
    <row r="266" spans="25:31">
      <c r="Y266">
        <f t="shared" si="30"/>
        <v>3732</v>
      </c>
      <c r="AA266">
        <f t="shared" si="34"/>
        <v>262</v>
      </c>
      <c r="AB266">
        <f t="shared" si="31"/>
        <v>20</v>
      </c>
      <c r="AC266">
        <f t="shared" si="29"/>
        <v>22</v>
      </c>
      <c r="AD266">
        <f t="shared" si="32"/>
        <v>29</v>
      </c>
      <c r="AE266">
        <f t="shared" si="33"/>
        <v>3000</v>
      </c>
    </row>
    <row r="267" spans="25:31">
      <c r="Y267">
        <f t="shared" si="30"/>
        <v>4043</v>
      </c>
      <c r="AA267">
        <f t="shared" si="34"/>
        <v>263</v>
      </c>
      <c r="AB267">
        <f t="shared" si="31"/>
        <v>20</v>
      </c>
      <c r="AC267">
        <f t="shared" si="29"/>
        <v>23</v>
      </c>
      <c r="AD267">
        <f t="shared" si="32"/>
        <v>35</v>
      </c>
      <c r="AE267">
        <f t="shared" si="33"/>
        <v>4000</v>
      </c>
    </row>
    <row r="268" spans="25:31">
      <c r="Y268">
        <f t="shared" si="30"/>
        <v>4354</v>
      </c>
      <c r="AA268">
        <f t="shared" si="34"/>
        <v>264</v>
      </c>
      <c r="AB268">
        <f t="shared" si="31"/>
        <v>20</v>
      </c>
      <c r="AC268">
        <f t="shared" si="29"/>
        <v>24</v>
      </c>
      <c r="AD268">
        <f t="shared" si="32"/>
        <v>41</v>
      </c>
      <c r="AE268">
        <f t="shared" si="33"/>
        <v>4000</v>
      </c>
    </row>
    <row r="269" spans="25:31">
      <c r="Y269">
        <f t="shared" si="30"/>
        <v>4665</v>
      </c>
      <c r="AA269">
        <f t="shared" si="34"/>
        <v>265</v>
      </c>
      <c r="AB269">
        <f t="shared" si="31"/>
        <v>20</v>
      </c>
      <c r="AC269">
        <f t="shared" si="29"/>
        <v>25</v>
      </c>
      <c r="AD269">
        <f t="shared" si="32"/>
        <v>46</v>
      </c>
      <c r="AE269">
        <f t="shared" si="33"/>
        <v>4000</v>
      </c>
    </row>
    <row r="270" spans="25:31">
      <c r="Y270">
        <f t="shared" si="30"/>
        <v>4976</v>
      </c>
      <c r="AA270">
        <f t="shared" si="34"/>
        <v>266</v>
      </c>
      <c r="AB270">
        <f t="shared" si="31"/>
        <v>20</v>
      </c>
      <c r="AC270">
        <f t="shared" si="29"/>
        <v>26</v>
      </c>
      <c r="AD270">
        <f t="shared" si="32"/>
        <v>52</v>
      </c>
      <c r="AE270">
        <f t="shared" si="33"/>
        <v>4000</v>
      </c>
    </row>
    <row r="271" spans="25:31">
      <c r="Y271">
        <f t="shared" si="30"/>
        <v>5287</v>
      </c>
      <c r="AA271">
        <f t="shared" si="34"/>
        <v>267</v>
      </c>
      <c r="AB271">
        <f t="shared" si="31"/>
        <v>20</v>
      </c>
      <c r="AC271">
        <f t="shared" si="29"/>
        <v>27</v>
      </c>
      <c r="AD271">
        <f t="shared" si="32"/>
        <v>58</v>
      </c>
      <c r="AE271">
        <f t="shared" si="33"/>
        <v>5000</v>
      </c>
    </row>
    <row r="272" spans="25:31">
      <c r="Y272">
        <f t="shared" si="30"/>
        <v>5598</v>
      </c>
      <c r="AA272">
        <f t="shared" si="34"/>
        <v>268</v>
      </c>
      <c r="AB272">
        <f t="shared" si="31"/>
        <v>20</v>
      </c>
      <c r="AC272">
        <f t="shared" si="29"/>
        <v>28</v>
      </c>
      <c r="AD272">
        <f t="shared" si="32"/>
        <v>64</v>
      </c>
      <c r="AE272">
        <f t="shared" si="33"/>
        <v>5000</v>
      </c>
    </row>
    <row r="273" spans="25:31">
      <c r="Y273">
        <f t="shared" si="30"/>
        <v>5909</v>
      </c>
      <c r="AA273">
        <f t="shared" si="34"/>
        <v>269</v>
      </c>
      <c r="AB273">
        <f t="shared" si="31"/>
        <v>20</v>
      </c>
      <c r="AC273">
        <f t="shared" si="29"/>
        <v>29</v>
      </c>
      <c r="AD273">
        <f t="shared" si="32"/>
        <v>69</v>
      </c>
      <c r="AE273">
        <f t="shared" si="33"/>
        <v>5000</v>
      </c>
    </row>
    <row r="274" spans="25:31">
      <c r="Y274">
        <f>VLOOKUP(AC274,$H$10:$J$39,2,FALSE)/$I$8*VLOOKUP(AB274,$A$10:$C$39,3,FALSE)</f>
        <v>0</v>
      </c>
      <c r="AA274">
        <f t="shared" si="34"/>
        <v>270</v>
      </c>
      <c r="AB274">
        <f t="shared" si="31"/>
        <v>20</v>
      </c>
      <c r="AC274">
        <f t="shared" si="29"/>
        <v>30</v>
      </c>
      <c r="AD274">
        <f t="shared" si="32"/>
        <v>0</v>
      </c>
      <c r="AE274">
        <f t="shared" si="33"/>
        <v>0</v>
      </c>
    </row>
    <row r="275" spans="25:31">
      <c r="Y275">
        <f t="shared" ref="Y275:Y303" si="35">INT(VLOOKUP(AC275,$H$10:$J$39,2,FALSE)/$I$8*VLOOKUP(AB275,$A$10:$C$39,3,FALSE))</f>
        <v>104</v>
      </c>
      <c r="AA275">
        <f t="shared" si="34"/>
        <v>271</v>
      </c>
      <c r="AB275">
        <f t="shared" si="28"/>
        <v>21</v>
      </c>
      <c r="AC275">
        <f t="shared" si="29"/>
        <v>1</v>
      </c>
      <c r="AD275">
        <f t="shared" si="32"/>
        <v>1</v>
      </c>
      <c r="AE275">
        <f t="shared" si="33"/>
        <v>100</v>
      </c>
    </row>
    <row r="276" spans="25:31">
      <c r="Y276">
        <f t="shared" si="35"/>
        <v>209</v>
      </c>
      <c r="AA276">
        <f t="shared" si="34"/>
        <v>272</v>
      </c>
      <c r="AB276">
        <f t="shared" si="28"/>
        <v>21</v>
      </c>
      <c r="AC276">
        <f t="shared" si="29"/>
        <v>2</v>
      </c>
      <c r="AD276">
        <f t="shared" si="32"/>
        <v>3</v>
      </c>
      <c r="AE276">
        <f t="shared" si="33"/>
        <v>200</v>
      </c>
    </row>
    <row r="277" spans="25:31">
      <c r="Y277">
        <f t="shared" si="35"/>
        <v>314</v>
      </c>
      <c r="AA277">
        <f t="shared" si="34"/>
        <v>273</v>
      </c>
      <c r="AB277">
        <f t="shared" si="28"/>
        <v>21</v>
      </c>
      <c r="AC277">
        <f t="shared" si="29"/>
        <v>3</v>
      </c>
      <c r="AD277">
        <f t="shared" si="32"/>
        <v>3</v>
      </c>
      <c r="AE277">
        <f t="shared" si="33"/>
        <v>300</v>
      </c>
    </row>
    <row r="278" spans="25:31">
      <c r="Y278">
        <f t="shared" si="35"/>
        <v>419</v>
      </c>
      <c r="AA278">
        <f t="shared" si="34"/>
        <v>274</v>
      </c>
      <c r="AB278">
        <f t="shared" si="28"/>
        <v>21</v>
      </c>
      <c r="AC278">
        <f t="shared" si="29"/>
        <v>4</v>
      </c>
      <c r="AD278">
        <f t="shared" si="32"/>
        <v>4</v>
      </c>
      <c r="AE278">
        <f t="shared" si="33"/>
        <v>400</v>
      </c>
    </row>
    <row r="279" spans="25:31">
      <c r="Y279">
        <f t="shared" si="35"/>
        <v>523</v>
      </c>
      <c r="AA279">
        <f t="shared" si="34"/>
        <v>275</v>
      </c>
      <c r="AB279">
        <f t="shared" si="28"/>
        <v>21</v>
      </c>
      <c r="AC279">
        <f t="shared" si="29"/>
        <v>5</v>
      </c>
      <c r="AD279">
        <f t="shared" si="32"/>
        <v>5</v>
      </c>
      <c r="AE279">
        <f t="shared" si="33"/>
        <v>500</v>
      </c>
    </row>
    <row r="280" spans="25:31">
      <c r="Y280">
        <f t="shared" si="35"/>
        <v>628</v>
      </c>
      <c r="AA280">
        <f t="shared" si="34"/>
        <v>276</v>
      </c>
      <c r="AB280">
        <f t="shared" si="28"/>
        <v>21</v>
      </c>
      <c r="AC280">
        <f t="shared" si="29"/>
        <v>6</v>
      </c>
      <c r="AD280">
        <f t="shared" si="32"/>
        <v>5</v>
      </c>
      <c r="AE280">
        <f t="shared" si="33"/>
        <v>600</v>
      </c>
    </row>
    <row r="281" spans="25:31">
      <c r="Y281">
        <f t="shared" si="35"/>
        <v>733</v>
      </c>
      <c r="AA281">
        <f t="shared" si="34"/>
        <v>277</v>
      </c>
      <c r="AB281">
        <f t="shared" si="28"/>
        <v>21</v>
      </c>
      <c r="AC281">
        <f t="shared" si="29"/>
        <v>7</v>
      </c>
      <c r="AD281">
        <f t="shared" si="32"/>
        <v>6</v>
      </c>
      <c r="AE281">
        <f t="shared" si="33"/>
        <v>700</v>
      </c>
    </row>
    <row r="282" spans="25:31">
      <c r="Y282">
        <f t="shared" si="35"/>
        <v>838</v>
      </c>
      <c r="AA282">
        <f t="shared" si="34"/>
        <v>278</v>
      </c>
      <c r="AB282">
        <f t="shared" si="28"/>
        <v>21</v>
      </c>
      <c r="AC282">
        <f t="shared" si="29"/>
        <v>8</v>
      </c>
      <c r="AD282">
        <f t="shared" si="32"/>
        <v>6</v>
      </c>
      <c r="AE282">
        <f t="shared" si="33"/>
        <v>800</v>
      </c>
    </row>
    <row r="283" spans="25:31">
      <c r="Y283">
        <f t="shared" si="35"/>
        <v>942</v>
      </c>
      <c r="AA283">
        <f t="shared" si="34"/>
        <v>279</v>
      </c>
      <c r="AB283">
        <f t="shared" si="28"/>
        <v>21</v>
      </c>
      <c r="AC283">
        <f t="shared" si="29"/>
        <v>9</v>
      </c>
      <c r="AD283">
        <f t="shared" si="32"/>
        <v>7</v>
      </c>
      <c r="AE283">
        <f t="shared" si="33"/>
        <v>900</v>
      </c>
    </row>
    <row r="284" spans="25:31">
      <c r="Y284">
        <f t="shared" si="35"/>
        <v>1047</v>
      </c>
      <c r="AA284">
        <f t="shared" si="34"/>
        <v>280</v>
      </c>
      <c r="AB284">
        <f t="shared" si="28"/>
        <v>21</v>
      </c>
      <c r="AC284">
        <f t="shared" si="29"/>
        <v>10</v>
      </c>
      <c r="AD284">
        <f t="shared" si="32"/>
        <v>7</v>
      </c>
      <c r="AE284">
        <f t="shared" si="33"/>
        <v>1000</v>
      </c>
    </row>
    <row r="285" spans="25:31">
      <c r="Y285">
        <f t="shared" si="35"/>
        <v>1257</v>
      </c>
      <c r="AA285">
        <f t="shared" si="34"/>
        <v>281</v>
      </c>
      <c r="AB285">
        <f t="shared" si="28"/>
        <v>21</v>
      </c>
      <c r="AC285">
        <f t="shared" si="29"/>
        <v>11</v>
      </c>
      <c r="AD285">
        <f t="shared" si="32"/>
        <v>8</v>
      </c>
      <c r="AE285">
        <f t="shared" si="33"/>
        <v>1000</v>
      </c>
    </row>
    <row r="286" spans="25:31">
      <c r="Y286">
        <f t="shared" si="35"/>
        <v>1466</v>
      </c>
      <c r="AA286">
        <f t="shared" si="34"/>
        <v>282</v>
      </c>
      <c r="AB286">
        <f t="shared" si="28"/>
        <v>21</v>
      </c>
      <c r="AC286">
        <f t="shared" si="29"/>
        <v>12</v>
      </c>
      <c r="AD286">
        <f t="shared" si="32"/>
        <v>9</v>
      </c>
      <c r="AE286">
        <f t="shared" si="33"/>
        <v>1000</v>
      </c>
    </row>
    <row r="287" spans="25:31">
      <c r="Y287">
        <f t="shared" si="35"/>
        <v>1676</v>
      </c>
      <c r="AA287">
        <f t="shared" si="34"/>
        <v>283</v>
      </c>
      <c r="AB287">
        <f t="shared" si="28"/>
        <v>21</v>
      </c>
      <c r="AC287">
        <f t="shared" si="29"/>
        <v>13</v>
      </c>
      <c r="AD287">
        <f t="shared" si="32"/>
        <v>9</v>
      </c>
      <c r="AE287">
        <f t="shared" si="33"/>
        <v>1000</v>
      </c>
    </row>
    <row r="288" spans="25:31">
      <c r="Y288">
        <f t="shared" si="35"/>
        <v>1885</v>
      </c>
      <c r="AA288">
        <f t="shared" si="34"/>
        <v>284</v>
      </c>
      <c r="AB288">
        <f t="shared" si="28"/>
        <v>21</v>
      </c>
      <c r="AC288">
        <f t="shared" si="29"/>
        <v>14</v>
      </c>
      <c r="AD288">
        <f t="shared" si="32"/>
        <v>10</v>
      </c>
      <c r="AE288">
        <f t="shared" si="33"/>
        <v>1000</v>
      </c>
    </row>
    <row r="289" spans="25:31">
      <c r="Y289">
        <f t="shared" si="35"/>
        <v>2095</v>
      </c>
      <c r="AA289">
        <f t="shared" si="34"/>
        <v>285</v>
      </c>
      <c r="AB289">
        <f t="shared" si="28"/>
        <v>21</v>
      </c>
      <c r="AC289">
        <f t="shared" si="29"/>
        <v>15</v>
      </c>
      <c r="AD289">
        <f t="shared" si="32"/>
        <v>10</v>
      </c>
      <c r="AE289">
        <f t="shared" si="33"/>
        <v>2000</v>
      </c>
    </row>
    <row r="290" spans="25:31">
      <c r="Y290">
        <f t="shared" si="35"/>
        <v>2304</v>
      </c>
      <c r="AA290">
        <f t="shared" si="34"/>
        <v>286</v>
      </c>
      <c r="AB290">
        <f t="shared" si="28"/>
        <v>21</v>
      </c>
      <c r="AC290">
        <f t="shared" si="29"/>
        <v>16</v>
      </c>
      <c r="AD290">
        <f t="shared" si="32"/>
        <v>11</v>
      </c>
      <c r="AE290">
        <f t="shared" si="33"/>
        <v>2000</v>
      </c>
    </row>
    <row r="291" spans="25:31">
      <c r="Y291">
        <f t="shared" si="35"/>
        <v>2514</v>
      </c>
      <c r="AA291">
        <f t="shared" si="34"/>
        <v>287</v>
      </c>
      <c r="AB291">
        <f t="shared" ref="AB291:AB354" si="36">AB261+1</f>
        <v>21</v>
      </c>
      <c r="AC291">
        <f t="shared" ref="AC291:AC354" si="37">AC261</f>
        <v>17</v>
      </c>
      <c r="AD291">
        <f t="shared" si="32"/>
        <v>11</v>
      </c>
      <c r="AE291">
        <f t="shared" si="33"/>
        <v>2000</v>
      </c>
    </row>
    <row r="292" spans="25:31">
      <c r="Y292">
        <f t="shared" si="35"/>
        <v>2724</v>
      </c>
      <c r="AA292">
        <f t="shared" si="34"/>
        <v>288</v>
      </c>
      <c r="AB292">
        <f t="shared" si="36"/>
        <v>21</v>
      </c>
      <c r="AC292">
        <f t="shared" si="37"/>
        <v>18</v>
      </c>
      <c r="AD292">
        <f t="shared" si="32"/>
        <v>12</v>
      </c>
      <c r="AE292">
        <f t="shared" si="33"/>
        <v>2000</v>
      </c>
    </row>
    <row r="293" spans="25:31">
      <c r="Y293">
        <f t="shared" si="35"/>
        <v>2933</v>
      </c>
      <c r="AA293">
        <f t="shared" si="34"/>
        <v>289</v>
      </c>
      <c r="AB293">
        <f t="shared" si="36"/>
        <v>21</v>
      </c>
      <c r="AC293">
        <f t="shared" si="37"/>
        <v>19</v>
      </c>
      <c r="AD293">
        <f t="shared" si="32"/>
        <v>13</v>
      </c>
      <c r="AE293">
        <f t="shared" si="33"/>
        <v>2000</v>
      </c>
    </row>
    <row r="294" spans="25:31">
      <c r="Y294">
        <f t="shared" si="35"/>
        <v>3143</v>
      </c>
      <c r="AA294">
        <f t="shared" si="34"/>
        <v>290</v>
      </c>
      <c r="AB294">
        <f t="shared" si="36"/>
        <v>21</v>
      </c>
      <c r="AC294">
        <f t="shared" si="37"/>
        <v>20</v>
      </c>
      <c r="AD294">
        <f t="shared" si="32"/>
        <v>18</v>
      </c>
      <c r="AE294">
        <f t="shared" si="33"/>
        <v>3000</v>
      </c>
    </row>
    <row r="295" spans="25:31">
      <c r="Y295">
        <f t="shared" si="35"/>
        <v>3457</v>
      </c>
      <c r="AA295">
        <f t="shared" si="34"/>
        <v>291</v>
      </c>
      <c r="AB295">
        <f t="shared" si="36"/>
        <v>21</v>
      </c>
      <c r="AC295">
        <f t="shared" si="37"/>
        <v>21</v>
      </c>
      <c r="AD295">
        <f t="shared" si="32"/>
        <v>23</v>
      </c>
      <c r="AE295">
        <f t="shared" si="33"/>
        <v>3000</v>
      </c>
    </row>
    <row r="296" spans="25:31">
      <c r="Y296">
        <f t="shared" si="35"/>
        <v>3771</v>
      </c>
      <c r="AA296">
        <f t="shared" si="34"/>
        <v>292</v>
      </c>
      <c r="AB296">
        <f t="shared" si="36"/>
        <v>21</v>
      </c>
      <c r="AC296">
        <f t="shared" si="37"/>
        <v>22</v>
      </c>
      <c r="AD296">
        <f t="shared" si="32"/>
        <v>29</v>
      </c>
      <c r="AE296">
        <f t="shared" si="33"/>
        <v>3000</v>
      </c>
    </row>
    <row r="297" spans="25:31">
      <c r="Y297">
        <f t="shared" si="35"/>
        <v>4086</v>
      </c>
      <c r="AA297">
        <f t="shared" si="34"/>
        <v>293</v>
      </c>
      <c r="AB297">
        <f t="shared" si="36"/>
        <v>21</v>
      </c>
      <c r="AC297">
        <f t="shared" si="37"/>
        <v>23</v>
      </c>
      <c r="AD297">
        <f t="shared" si="32"/>
        <v>35</v>
      </c>
      <c r="AE297">
        <f t="shared" si="33"/>
        <v>4000</v>
      </c>
    </row>
    <row r="298" spans="25:31">
      <c r="Y298">
        <f t="shared" si="35"/>
        <v>4400</v>
      </c>
      <c r="AA298">
        <f t="shared" si="34"/>
        <v>294</v>
      </c>
      <c r="AB298">
        <f t="shared" si="36"/>
        <v>21</v>
      </c>
      <c r="AC298">
        <f t="shared" si="37"/>
        <v>24</v>
      </c>
      <c r="AD298">
        <f t="shared" si="32"/>
        <v>41</v>
      </c>
      <c r="AE298">
        <f t="shared" si="33"/>
        <v>4000</v>
      </c>
    </row>
    <row r="299" spans="25:31">
      <c r="Y299">
        <f t="shared" si="35"/>
        <v>4714</v>
      </c>
      <c r="AA299">
        <f t="shared" si="34"/>
        <v>295</v>
      </c>
      <c r="AB299">
        <f t="shared" si="36"/>
        <v>21</v>
      </c>
      <c r="AC299">
        <f t="shared" si="37"/>
        <v>25</v>
      </c>
      <c r="AD299">
        <f t="shared" si="32"/>
        <v>46</v>
      </c>
      <c r="AE299">
        <f t="shared" si="33"/>
        <v>4000</v>
      </c>
    </row>
    <row r="300" spans="25:31">
      <c r="Y300">
        <f t="shared" si="35"/>
        <v>5028</v>
      </c>
      <c r="AA300">
        <f t="shared" si="34"/>
        <v>296</v>
      </c>
      <c r="AB300">
        <f t="shared" si="36"/>
        <v>21</v>
      </c>
      <c r="AC300">
        <f t="shared" si="37"/>
        <v>26</v>
      </c>
      <c r="AD300">
        <f t="shared" si="32"/>
        <v>52</v>
      </c>
      <c r="AE300">
        <f t="shared" si="33"/>
        <v>5000</v>
      </c>
    </row>
    <row r="301" spans="25:31">
      <c r="Y301">
        <f t="shared" si="35"/>
        <v>5343</v>
      </c>
      <c r="AA301">
        <f t="shared" si="34"/>
        <v>297</v>
      </c>
      <c r="AB301">
        <f t="shared" si="36"/>
        <v>21</v>
      </c>
      <c r="AC301">
        <f t="shared" si="37"/>
        <v>27</v>
      </c>
      <c r="AD301">
        <f t="shared" si="32"/>
        <v>58</v>
      </c>
      <c r="AE301">
        <f t="shared" si="33"/>
        <v>5000</v>
      </c>
    </row>
    <row r="302" spans="25:31">
      <c r="Y302">
        <f t="shared" si="35"/>
        <v>5657</v>
      </c>
      <c r="AA302">
        <f t="shared" si="34"/>
        <v>298</v>
      </c>
      <c r="AB302">
        <f t="shared" si="36"/>
        <v>21</v>
      </c>
      <c r="AC302">
        <f t="shared" si="37"/>
        <v>28</v>
      </c>
      <c r="AD302">
        <f t="shared" si="32"/>
        <v>64</v>
      </c>
      <c r="AE302">
        <f t="shared" si="33"/>
        <v>5000</v>
      </c>
    </row>
    <row r="303" spans="25:31">
      <c r="Y303">
        <f t="shared" si="35"/>
        <v>5971</v>
      </c>
      <c r="AA303">
        <f t="shared" si="34"/>
        <v>299</v>
      </c>
      <c r="AB303">
        <f t="shared" si="36"/>
        <v>21</v>
      </c>
      <c r="AC303">
        <f t="shared" si="37"/>
        <v>29</v>
      </c>
      <c r="AD303">
        <f t="shared" si="32"/>
        <v>69</v>
      </c>
      <c r="AE303">
        <f t="shared" si="33"/>
        <v>5000</v>
      </c>
    </row>
    <row r="304" spans="25:31">
      <c r="Y304">
        <f>VLOOKUP(AC304,$H$10:$J$39,2,FALSE)/$I$8*VLOOKUP(AB304,$A$10:$C$39,3,FALSE)</f>
        <v>0</v>
      </c>
      <c r="AA304">
        <f t="shared" si="34"/>
        <v>300</v>
      </c>
      <c r="AB304">
        <f t="shared" si="36"/>
        <v>21</v>
      </c>
      <c r="AC304">
        <f t="shared" si="37"/>
        <v>30</v>
      </c>
      <c r="AD304">
        <f t="shared" si="32"/>
        <v>0</v>
      </c>
      <c r="AE304">
        <f t="shared" si="33"/>
        <v>0</v>
      </c>
    </row>
    <row r="305" spans="25:31">
      <c r="Y305">
        <f t="shared" ref="Y305:Y333" si="38">INT(VLOOKUP(AC305,$H$10:$J$39,2,FALSE)/$I$8*VLOOKUP(AB305,$A$10:$C$39,3,FALSE))</f>
        <v>105</v>
      </c>
      <c r="AA305">
        <f t="shared" si="34"/>
        <v>301</v>
      </c>
      <c r="AB305">
        <f t="shared" si="36"/>
        <v>22</v>
      </c>
      <c r="AC305">
        <f t="shared" si="37"/>
        <v>1</v>
      </c>
      <c r="AD305">
        <f t="shared" si="32"/>
        <v>1</v>
      </c>
      <c r="AE305">
        <f t="shared" si="33"/>
        <v>100</v>
      </c>
    </row>
    <row r="306" spans="25:31">
      <c r="Y306">
        <f t="shared" si="38"/>
        <v>211</v>
      </c>
      <c r="AA306">
        <f t="shared" si="34"/>
        <v>302</v>
      </c>
      <c r="AB306">
        <f t="shared" si="36"/>
        <v>22</v>
      </c>
      <c r="AC306">
        <f t="shared" si="37"/>
        <v>2</v>
      </c>
      <c r="AD306">
        <f t="shared" si="32"/>
        <v>3</v>
      </c>
      <c r="AE306">
        <f t="shared" si="33"/>
        <v>200</v>
      </c>
    </row>
    <row r="307" spans="25:31">
      <c r="Y307">
        <f t="shared" si="38"/>
        <v>317</v>
      </c>
      <c r="AA307">
        <f t="shared" si="34"/>
        <v>303</v>
      </c>
      <c r="AB307">
        <f t="shared" si="36"/>
        <v>22</v>
      </c>
      <c r="AC307">
        <f t="shared" si="37"/>
        <v>3</v>
      </c>
      <c r="AD307">
        <f t="shared" si="32"/>
        <v>3</v>
      </c>
      <c r="AE307">
        <f t="shared" si="33"/>
        <v>300</v>
      </c>
    </row>
    <row r="308" spans="25:31">
      <c r="Y308">
        <f t="shared" si="38"/>
        <v>423</v>
      </c>
      <c r="AA308">
        <f t="shared" si="34"/>
        <v>304</v>
      </c>
      <c r="AB308">
        <f t="shared" si="36"/>
        <v>22</v>
      </c>
      <c r="AC308">
        <f t="shared" si="37"/>
        <v>4</v>
      </c>
      <c r="AD308">
        <f t="shared" si="32"/>
        <v>4</v>
      </c>
      <c r="AE308">
        <f t="shared" si="33"/>
        <v>400</v>
      </c>
    </row>
    <row r="309" spans="25:31">
      <c r="Y309">
        <f t="shared" si="38"/>
        <v>529</v>
      </c>
      <c r="AA309">
        <f t="shared" si="34"/>
        <v>305</v>
      </c>
      <c r="AB309">
        <f t="shared" si="36"/>
        <v>22</v>
      </c>
      <c r="AC309">
        <f t="shared" si="37"/>
        <v>5</v>
      </c>
      <c r="AD309">
        <f t="shared" si="32"/>
        <v>5</v>
      </c>
      <c r="AE309">
        <f t="shared" si="33"/>
        <v>500</v>
      </c>
    </row>
    <row r="310" spans="25:31">
      <c r="Y310">
        <f t="shared" si="38"/>
        <v>635</v>
      </c>
      <c r="AA310">
        <f t="shared" si="34"/>
        <v>306</v>
      </c>
      <c r="AB310">
        <f t="shared" si="36"/>
        <v>22</v>
      </c>
      <c r="AC310">
        <f t="shared" si="37"/>
        <v>6</v>
      </c>
      <c r="AD310">
        <f t="shared" si="32"/>
        <v>5</v>
      </c>
      <c r="AE310">
        <f t="shared" si="33"/>
        <v>600</v>
      </c>
    </row>
    <row r="311" spans="25:31">
      <c r="Y311">
        <f t="shared" si="38"/>
        <v>741</v>
      </c>
      <c r="AA311">
        <f t="shared" si="34"/>
        <v>307</v>
      </c>
      <c r="AB311">
        <f t="shared" si="36"/>
        <v>22</v>
      </c>
      <c r="AC311">
        <f t="shared" si="37"/>
        <v>7</v>
      </c>
      <c r="AD311">
        <f t="shared" si="32"/>
        <v>6</v>
      </c>
      <c r="AE311">
        <f t="shared" si="33"/>
        <v>700</v>
      </c>
    </row>
    <row r="312" spans="25:31">
      <c r="Y312">
        <f t="shared" si="38"/>
        <v>846</v>
      </c>
      <c r="AA312">
        <f t="shared" si="34"/>
        <v>308</v>
      </c>
      <c r="AB312">
        <f t="shared" si="36"/>
        <v>22</v>
      </c>
      <c r="AC312">
        <f t="shared" si="37"/>
        <v>8</v>
      </c>
      <c r="AD312">
        <f t="shared" si="32"/>
        <v>6</v>
      </c>
      <c r="AE312">
        <f t="shared" si="33"/>
        <v>800</v>
      </c>
    </row>
    <row r="313" spans="25:31">
      <c r="Y313">
        <f t="shared" si="38"/>
        <v>952</v>
      </c>
      <c r="AA313">
        <f t="shared" si="34"/>
        <v>309</v>
      </c>
      <c r="AB313">
        <f t="shared" si="36"/>
        <v>22</v>
      </c>
      <c r="AC313">
        <f t="shared" si="37"/>
        <v>9</v>
      </c>
      <c r="AD313">
        <f t="shared" si="32"/>
        <v>7</v>
      </c>
      <c r="AE313">
        <f t="shared" si="33"/>
        <v>900</v>
      </c>
    </row>
    <row r="314" spans="25:31">
      <c r="Y314">
        <f t="shared" si="38"/>
        <v>1058</v>
      </c>
      <c r="AA314">
        <f t="shared" si="34"/>
        <v>310</v>
      </c>
      <c r="AB314">
        <f t="shared" si="36"/>
        <v>22</v>
      </c>
      <c r="AC314">
        <f t="shared" si="37"/>
        <v>10</v>
      </c>
      <c r="AD314">
        <f t="shared" si="32"/>
        <v>7</v>
      </c>
      <c r="AE314">
        <f t="shared" si="33"/>
        <v>1000</v>
      </c>
    </row>
    <row r="315" spans="25:31">
      <c r="Y315">
        <f t="shared" si="38"/>
        <v>1270</v>
      </c>
      <c r="AA315">
        <f t="shared" si="34"/>
        <v>311</v>
      </c>
      <c r="AB315">
        <f t="shared" si="36"/>
        <v>22</v>
      </c>
      <c r="AC315">
        <f t="shared" si="37"/>
        <v>11</v>
      </c>
      <c r="AD315">
        <f t="shared" si="32"/>
        <v>8</v>
      </c>
      <c r="AE315">
        <f t="shared" si="33"/>
        <v>1000</v>
      </c>
    </row>
    <row r="316" spans="25:31">
      <c r="Y316">
        <f t="shared" si="38"/>
        <v>1482</v>
      </c>
      <c r="AA316">
        <f t="shared" si="34"/>
        <v>312</v>
      </c>
      <c r="AB316">
        <f t="shared" si="36"/>
        <v>22</v>
      </c>
      <c r="AC316">
        <f t="shared" si="37"/>
        <v>12</v>
      </c>
      <c r="AD316">
        <f t="shared" si="32"/>
        <v>9</v>
      </c>
      <c r="AE316">
        <f t="shared" si="33"/>
        <v>1000</v>
      </c>
    </row>
    <row r="317" spans="25:31">
      <c r="Y317">
        <f t="shared" si="38"/>
        <v>1693</v>
      </c>
      <c r="AA317">
        <f t="shared" si="34"/>
        <v>313</v>
      </c>
      <c r="AB317">
        <f t="shared" si="36"/>
        <v>22</v>
      </c>
      <c r="AC317">
        <f t="shared" si="37"/>
        <v>13</v>
      </c>
      <c r="AD317">
        <f t="shared" si="32"/>
        <v>9</v>
      </c>
      <c r="AE317">
        <f t="shared" si="33"/>
        <v>1000</v>
      </c>
    </row>
    <row r="318" spans="25:31">
      <c r="Y318">
        <f t="shared" si="38"/>
        <v>1905</v>
      </c>
      <c r="AA318">
        <f t="shared" si="34"/>
        <v>314</v>
      </c>
      <c r="AB318">
        <f t="shared" si="36"/>
        <v>22</v>
      </c>
      <c r="AC318">
        <f t="shared" si="37"/>
        <v>14</v>
      </c>
      <c r="AD318">
        <f t="shared" si="32"/>
        <v>10</v>
      </c>
      <c r="AE318">
        <f t="shared" si="33"/>
        <v>1000</v>
      </c>
    </row>
    <row r="319" spans="25:31">
      <c r="Y319">
        <f t="shared" si="38"/>
        <v>2117</v>
      </c>
      <c r="AA319">
        <f t="shared" si="34"/>
        <v>315</v>
      </c>
      <c r="AB319">
        <f t="shared" si="36"/>
        <v>22</v>
      </c>
      <c r="AC319">
        <f t="shared" si="37"/>
        <v>15</v>
      </c>
      <c r="AD319">
        <f t="shared" si="32"/>
        <v>10</v>
      </c>
      <c r="AE319">
        <f t="shared" si="33"/>
        <v>2000</v>
      </c>
    </row>
    <row r="320" spans="25:31">
      <c r="Y320">
        <f t="shared" si="38"/>
        <v>2329</v>
      </c>
      <c r="AA320">
        <f t="shared" si="34"/>
        <v>316</v>
      </c>
      <c r="AB320">
        <f t="shared" si="36"/>
        <v>22</v>
      </c>
      <c r="AC320">
        <f t="shared" si="37"/>
        <v>16</v>
      </c>
      <c r="AD320">
        <f t="shared" si="32"/>
        <v>11</v>
      </c>
      <c r="AE320">
        <f t="shared" si="33"/>
        <v>2000</v>
      </c>
    </row>
    <row r="321" spans="25:31">
      <c r="Y321">
        <f t="shared" si="38"/>
        <v>2540</v>
      </c>
      <c r="AA321">
        <f t="shared" si="34"/>
        <v>317</v>
      </c>
      <c r="AB321">
        <f t="shared" si="36"/>
        <v>22</v>
      </c>
      <c r="AC321">
        <f t="shared" si="37"/>
        <v>17</v>
      </c>
      <c r="AD321">
        <f t="shared" si="32"/>
        <v>11</v>
      </c>
      <c r="AE321">
        <f t="shared" si="33"/>
        <v>2000</v>
      </c>
    </row>
    <row r="322" spans="25:31">
      <c r="Y322">
        <f t="shared" si="38"/>
        <v>2752</v>
      </c>
      <c r="AA322">
        <f t="shared" si="34"/>
        <v>318</v>
      </c>
      <c r="AB322">
        <f t="shared" si="36"/>
        <v>22</v>
      </c>
      <c r="AC322">
        <f t="shared" si="37"/>
        <v>18</v>
      </c>
      <c r="AD322">
        <f t="shared" si="32"/>
        <v>12</v>
      </c>
      <c r="AE322">
        <f t="shared" si="33"/>
        <v>2000</v>
      </c>
    </row>
    <row r="323" spans="25:31">
      <c r="Y323">
        <f t="shared" si="38"/>
        <v>2964</v>
      </c>
      <c r="AA323">
        <f t="shared" si="34"/>
        <v>319</v>
      </c>
      <c r="AB323">
        <f t="shared" si="36"/>
        <v>22</v>
      </c>
      <c r="AC323">
        <f t="shared" si="37"/>
        <v>19</v>
      </c>
      <c r="AD323">
        <f t="shared" si="32"/>
        <v>13</v>
      </c>
      <c r="AE323">
        <f t="shared" si="33"/>
        <v>2000</v>
      </c>
    </row>
    <row r="324" spans="25:31">
      <c r="Y324">
        <f t="shared" si="38"/>
        <v>3176</v>
      </c>
      <c r="AA324">
        <f t="shared" si="34"/>
        <v>320</v>
      </c>
      <c r="AB324">
        <f t="shared" si="36"/>
        <v>22</v>
      </c>
      <c r="AC324">
        <f t="shared" si="37"/>
        <v>20</v>
      </c>
      <c r="AD324">
        <f t="shared" si="32"/>
        <v>18</v>
      </c>
      <c r="AE324">
        <f t="shared" si="33"/>
        <v>3000</v>
      </c>
    </row>
    <row r="325" spans="25:31">
      <c r="Y325">
        <f t="shared" si="38"/>
        <v>3493</v>
      </c>
      <c r="AA325">
        <f t="shared" si="34"/>
        <v>321</v>
      </c>
      <c r="AB325">
        <f t="shared" si="36"/>
        <v>22</v>
      </c>
      <c r="AC325">
        <f t="shared" si="37"/>
        <v>21</v>
      </c>
      <c r="AD325">
        <f t="shared" ref="AD325:AD388" si="39">ROUNDUP(VLOOKUP(AC325,$H$10:$J$39,3,FALSE)/$J$8*VLOOKUP(AB325,$A$10:$D$39,4,FALSE),0)</f>
        <v>23</v>
      </c>
      <c r="AE325">
        <f t="shared" ref="AE325:AE388" si="40">10^(LEN(Y325)-1)*INT(Y325/(10^(LEN(Y325)-1)))</f>
        <v>3000</v>
      </c>
    </row>
    <row r="326" spans="25:31">
      <c r="Y326">
        <f t="shared" si="38"/>
        <v>3811</v>
      </c>
      <c r="AA326">
        <f t="shared" ref="AA326:AA389" si="41">AA325+1</f>
        <v>322</v>
      </c>
      <c r="AB326">
        <f t="shared" si="36"/>
        <v>22</v>
      </c>
      <c r="AC326">
        <f t="shared" si="37"/>
        <v>22</v>
      </c>
      <c r="AD326">
        <f t="shared" si="39"/>
        <v>29</v>
      </c>
      <c r="AE326">
        <f t="shared" si="40"/>
        <v>3000</v>
      </c>
    </row>
    <row r="327" spans="25:31">
      <c r="Y327">
        <f t="shared" si="38"/>
        <v>4129</v>
      </c>
      <c r="AA327">
        <f t="shared" si="41"/>
        <v>323</v>
      </c>
      <c r="AB327">
        <f t="shared" si="36"/>
        <v>22</v>
      </c>
      <c r="AC327">
        <f t="shared" si="37"/>
        <v>23</v>
      </c>
      <c r="AD327">
        <f t="shared" si="39"/>
        <v>35</v>
      </c>
      <c r="AE327">
        <f t="shared" si="40"/>
        <v>4000</v>
      </c>
    </row>
    <row r="328" spans="25:31">
      <c r="Y328">
        <f t="shared" si="38"/>
        <v>4446</v>
      </c>
      <c r="AA328">
        <f t="shared" si="41"/>
        <v>324</v>
      </c>
      <c r="AB328">
        <f t="shared" si="36"/>
        <v>22</v>
      </c>
      <c r="AC328">
        <f t="shared" si="37"/>
        <v>24</v>
      </c>
      <c r="AD328">
        <f t="shared" si="39"/>
        <v>41</v>
      </c>
      <c r="AE328">
        <f t="shared" si="40"/>
        <v>4000</v>
      </c>
    </row>
    <row r="329" spans="25:31">
      <c r="Y329">
        <f t="shared" si="38"/>
        <v>4764</v>
      </c>
      <c r="AA329">
        <f t="shared" si="41"/>
        <v>325</v>
      </c>
      <c r="AB329">
        <f t="shared" si="36"/>
        <v>22</v>
      </c>
      <c r="AC329">
        <f t="shared" si="37"/>
        <v>25</v>
      </c>
      <c r="AD329">
        <f t="shared" si="39"/>
        <v>46</v>
      </c>
      <c r="AE329">
        <f t="shared" si="40"/>
        <v>4000</v>
      </c>
    </row>
    <row r="330" spans="25:31">
      <c r="Y330">
        <f t="shared" si="38"/>
        <v>5081</v>
      </c>
      <c r="AA330">
        <f t="shared" si="41"/>
        <v>326</v>
      </c>
      <c r="AB330">
        <f t="shared" si="36"/>
        <v>22</v>
      </c>
      <c r="AC330">
        <f t="shared" si="37"/>
        <v>26</v>
      </c>
      <c r="AD330">
        <f t="shared" si="39"/>
        <v>52</v>
      </c>
      <c r="AE330">
        <f t="shared" si="40"/>
        <v>5000</v>
      </c>
    </row>
    <row r="331" spans="25:31">
      <c r="Y331">
        <f t="shared" si="38"/>
        <v>5399</v>
      </c>
      <c r="AA331">
        <f t="shared" si="41"/>
        <v>327</v>
      </c>
      <c r="AB331">
        <f t="shared" si="36"/>
        <v>22</v>
      </c>
      <c r="AC331">
        <f t="shared" si="37"/>
        <v>27</v>
      </c>
      <c r="AD331">
        <f t="shared" si="39"/>
        <v>58</v>
      </c>
      <c r="AE331">
        <f t="shared" si="40"/>
        <v>5000</v>
      </c>
    </row>
    <row r="332" spans="25:31">
      <c r="Y332">
        <f t="shared" si="38"/>
        <v>5717</v>
      </c>
      <c r="AA332">
        <f t="shared" si="41"/>
        <v>328</v>
      </c>
      <c r="AB332">
        <f t="shared" si="36"/>
        <v>22</v>
      </c>
      <c r="AC332">
        <f t="shared" si="37"/>
        <v>28</v>
      </c>
      <c r="AD332">
        <f t="shared" si="39"/>
        <v>64</v>
      </c>
      <c r="AE332">
        <f t="shared" si="40"/>
        <v>5000</v>
      </c>
    </row>
    <row r="333" spans="25:31">
      <c r="Y333">
        <f t="shared" si="38"/>
        <v>6034</v>
      </c>
      <c r="AA333">
        <f t="shared" si="41"/>
        <v>329</v>
      </c>
      <c r="AB333">
        <f t="shared" si="36"/>
        <v>22</v>
      </c>
      <c r="AC333">
        <f t="shared" si="37"/>
        <v>29</v>
      </c>
      <c r="AD333">
        <f t="shared" si="39"/>
        <v>69</v>
      </c>
      <c r="AE333">
        <f t="shared" si="40"/>
        <v>6000</v>
      </c>
    </row>
    <row r="334" spans="25:31">
      <c r="Y334">
        <f>VLOOKUP(AC334,$H$10:$J$39,2,FALSE)/$I$8*VLOOKUP(AB334,$A$10:$C$39,3,FALSE)</f>
        <v>0</v>
      </c>
      <c r="AA334">
        <f t="shared" si="41"/>
        <v>330</v>
      </c>
      <c r="AB334">
        <f t="shared" si="36"/>
        <v>22</v>
      </c>
      <c r="AC334">
        <f t="shared" si="37"/>
        <v>30</v>
      </c>
      <c r="AD334">
        <f t="shared" si="39"/>
        <v>0</v>
      </c>
      <c r="AE334">
        <f t="shared" si="40"/>
        <v>0</v>
      </c>
    </row>
    <row r="335" spans="25:31">
      <c r="Y335">
        <f t="shared" ref="Y335:Y363" si="42">INT(VLOOKUP(AC335,$H$10:$J$39,2,FALSE)/$I$8*VLOOKUP(AB335,$A$10:$C$39,3,FALSE))</f>
        <v>106</v>
      </c>
      <c r="AA335">
        <f t="shared" si="41"/>
        <v>331</v>
      </c>
      <c r="AB335">
        <f t="shared" si="36"/>
        <v>23</v>
      </c>
      <c r="AC335">
        <f t="shared" si="37"/>
        <v>1</v>
      </c>
      <c r="AD335">
        <f t="shared" si="39"/>
        <v>1</v>
      </c>
      <c r="AE335">
        <f t="shared" si="40"/>
        <v>100</v>
      </c>
    </row>
    <row r="336" spans="25:31">
      <c r="Y336">
        <f t="shared" si="42"/>
        <v>213</v>
      </c>
      <c r="AA336">
        <f t="shared" si="41"/>
        <v>332</v>
      </c>
      <c r="AB336">
        <f t="shared" si="36"/>
        <v>23</v>
      </c>
      <c r="AC336">
        <f t="shared" si="37"/>
        <v>2</v>
      </c>
      <c r="AD336">
        <f t="shared" si="39"/>
        <v>2</v>
      </c>
      <c r="AE336">
        <f t="shared" si="40"/>
        <v>200</v>
      </c>
    </row>
    <row r="337" spans="25:31">
      <c r="Y337">
        <f t="shared" si="42"/>
        <v>320</v>
      </c>
      <c r="AA337">
        <f t="shared" si="41"/>
        <v>333</v>
      </c>
      <c r="AB337">
        <f t="shared" si="36"/>
        <v>23</v>
      </c>
      <c r="AC337">
        <f t="shared" si="37"/>
        <v>3</v>
      </c>
      <c r="AD337">
        <f t="shared" si="39"/>
        <v>2</v>
      </c>
      <c r="AE337">
        <f t="shared" si="40"/>
        <v>300</v>
      </c>
    </row>
    <row r="338" spans="25:31">
      <c r="Y338">
        <f t="shared" si="42"/>
        <v>427</v>
      </c>
      <c r="AA338">
        <f t="shared" si="41"/>
        <v>334</v>
      </c>
      <c r="AB338">
        <f t="shared" si="36"/>
        <v>23</v>
      </c>
      <c r="AC338">
        <f t="shared" si="37"/>
        <v>4</v>
      </c>
      <c r="AD338">
        <f t="shared" si="39"/>
        <v>2</v>
      </c>
      <c r="AE338">
        <f t="shared" si="40"/>
        <v>400</v>
      </c>
    </row>
    <row r="339" spans="25:31">
      <c r="Y339">
        <f t="shared" si="42"/>
        <v>534</v>
      </c>
      <c r="AA339">
        <f t="shared" si="41"/>
        <v>335</v>
      </c>
      <c r="AB339">
        <f t="shared" si="36"/>
        <v>23</v>
      </c>
      <c r="AC339">
        <f t="shared" si="37"/>
        <v>5</v>
      </c>
      <c r="AD339">
        <f t="shared" si="39"/>
        <v>3</v>
      </c>
      <c r="AE339">
        <f t="shared" si="40"/>
        <v>500</v>
      </c>
    </row>
    <row r="340" spans="25:31">
      <c r="Y340">
        <f t="shared" si="42"/>
        <v>641</v>
      </c>
      <c r="AA340">
        <f t="shared" si="41"/>
        <v>336</v>
      </c>
      <c r="AB340">
        <f t="shared" si="36"/>
        <v>23</v>
      </c>
      <c r="AC340">
        <f t="shared" si="37"/>
        <v>6</v>
      </c>
      <c r="AD340">
        <f t="shared" si="39"/>
        <v>3</v>
      </c>
      <c r="AE340">
        <f t="shared" si="40"/>
        <v>600</v>
      </c>
    </row>
    <row r="341" spans="25:31">
      <c r="Y341">
        <f t="shared" si="42"/>
        <v>748</v>
      </c>
      <c r="AA341">
        <f t="shared" si="41"/>
        <v>337</v>
      </c>
      <c r="AB341">
        <f t="shared" si="36"/>
        <v>23</v>
      </c>
      <c r="AC341">
        <f t="shared" si="37"/>
        <v>7</v>
      </c>
      <c r="AD341">
        <f t="shared" si="39"/>
        <v>3</v>
      </c>
      <c r="AE341">
        <f t="shared" si="40"/>
        <v>700</v>
      </c>
    </row>
    <row r="342" spans="25:31">
      <c r="Y342">
        <f t="shared" si="42"/>
        <v>855</v>
      </c>
      <c r="AA342">
        <f t="shared" si="41"/>
        <v>338</v>
      </c>
      <c r="AB342">
        <f t="shared" si="36"/>
        <v>23</v>
      </c>
      <c r="AC342">
        <f t="shared" si="37"/>
        <v>8</v>
      </c>
      <c r="AD342">
        <f t="shared" si="39"/>
        <v>3</v>
      </c>
      <c r="AE342">
        <f t="shared" si="40"/>
        <v>800</v>
      </c>
    </row>
    <row r="343" spans="25:31">
      <c r="Y343">
        <f t="shared" si="42"/>
        <v>962</v>
      </c>
      <c r="AA343">
        <f t="shared" si="41"/>
        <v>339</v>
      </c>
      <c r="AB343">
        <f t="shared" si="36"/>
        <v>23</v>
      </c>
      <c r="AC343">
        <f t="shared" si="37"/>
        <v>9</v>
      </c>
      <c r="AD343">
        <f t="shared" si="39"/>
        <v>4</v>
      </c>
      <c r="AE343">
        <f t="shared" si="40"/>
        <v>900</v>
      </c>
    </row>
    <row r="344" spans="25:31">
      <c r="Y344">
        <f t="shared" si="42"/>
        <v>1069</v>
      </c>
      <c r="AA344">
        <f t="shared" si="41"/>
        <v>340</v>
      </c>
      <c r="AB344">
        <f t="shared" si="36"/>
        <v>23</v>
      </c>
      <c r="AC344">
        <f t="shared" si="37"/>
        <v>10</v>
      </c>
      <c r="AD344">
        <f t="shared" si="39"/>
        <v>4</v>
      </c>
      <c r="AE344">
        <f t="shared" si="40"/>
        <v>1000</v>
      </c>
    </row>
    <row r="345" spans="25:31">
      <c r="Y345">
        <f t="shared" si="42"/>
        <v>1283</v>
      </c>
      <c r="AA345">
        <f t="shared" si="41"/>
        <v>341</v>
      </c>
      <c r="AB345">
        <f t="shared" si="36"/>
        <v>23</v>
      </c>
      <c r="AC345">
        <f t="shared" si="37"/>
        <v>11</v>
      </c>
      <c r="AD345">
        <f t="shared" si="39"/>
        <v>4</v>
      </c>
      <c r="AE345">
        <f t="shared" si="40"/>
        <v>1000</v>
      </c>
    </row>
    <row r="346" spans="25:31">
      <c r="Y346">
        <f t="shared" si="42"/>
        <v>1497</v>
      </c>
      <c r="AA346">
        <f t="shared" si="41"/>
        <v>342</v>
      </c>
      <c r="AB346">
        <f t="shared" si="36"/>
        <v>23</v>
      </c>
      <c r="AC346">
        <f t="shared" si="37"/>
        <v>12</v>
      </c>
      <c r="AD346">
        <f t="shared" si="39"/>
        <v>5</v>
      </c>
      <c r="AE346">
        <f t="shared" si="40"/>
        <v>1000</v>
      </c>
    </row>
    <row r="347" spans="25:31">
      <c r="Y347">
        <f t="shared" si="42"/>
        <v>1711</v>
      </c>
      <c r="AA347">
        <f t="shared" si="41"/>
        <v>343</v>
      </c>
      <c r="AB347">
        <f t="shared" si="36"/>
        <v>23</v>
      </c>
      <c r="AC347">
        <f t="shared" si="37"/>
        <v>13</v>
      </c>
      <c r="AD347">
        <f t="shared" si="39"/>
        <v>5</v>
      </c>
      <c r="AE347">
        <f t="shared" si="40"/>
        <v>1000</v>
      </c>
    </row>
    <row r="348" spans="25:31">
      <c r="Y348">
        <f t="shared" si="42"/>
        <v>1925</v>
      </c>
      <c r="AA348">
        <f t="shared" si="41"/>
        <v>344</v>
      </c>
      <c r="AB348">
        <f t="shared" si="36"/>
        <v>23</v>
      </c>
      <c r="AC348">
        <f t="shared" si="37"/>
        <v>14</v>
      </c>
      <c r="AD348">
        <f t="shared" si="39"/>
        <v>5</v>
      </c>
      <c r="AE348">
        <f t="shared" si="40"/>
        <v>1000</v>
      </c>
    </row>
    <row r="349" spans="25:31">
      <c r="Y349">
        <f t="shared" si="42"/>
        <v>2139</v>
      </c>
      <c r="AA349">
        <f t="shared" si="41"/>
        <v>345</v>
      </c>
      <c r="AB349">
        <f t="shared" si="36"/>
        <v>23</v>
      </c>
      <c r="AC349">
        <f t="shared" si="37"/>
        <v>15</v>
      </c>
      <c r="AD349">
        <f t="shared" si="39"/>
        <v>5</v>
      </c>
      <c r="AE349">
        <f t="shared" si="40"/>
        <v>2000</v>
      </c>
    </row>
    <row r="350" spans="25:31">
      <c r="Y350">
        <f t="shared" si="42"/>
        <v>2353</v>
      </c>
      <c r="AA350">
        <f t="shared" si="41"/>
        <v>346</v>
      </c>
      <c r="AB350">
        <f t="shared" si="36"/>
        <v>23</v>
      </c>
      <c r="AC350">
        <f t="shared" si="37"/>
        <v>16</v>
      </c>
      <c r="AD350">
        <f t="shared" si="39"/>
        <v>6</v>
      </c>
      <c r="AE350">
        <f t="shared" si="40"/>
        <v>2000</v>
      </c>
    </row>
    <row r="351" spans="25:31">
      <c r="Y351">
        <f t="shared" si="42"/>
        <v>2567</v>
      </c>
      <c r="AA351">
        <f t="shared" si="41"/>
        <v>347</v>
      </c>
      <c r="AB351">
        <f t="shared" si="36"/>
        <v>23</v>
      </c>
      <c r="AC351">
        <f t="shared" si="37"/>
        <v>17</v>
      </c>
      <c r="AD351">
        <f t="shared" si="39"/>
        <v>6</v>
      </c>
      <c r="AE351">
        <f t="shared" si="40"/>
        <v>2000</v>
      </c>
    </row>
    <row r="352" spans="25:31">
      <c r="Y352">
        <f t="shared" si="42"/>
        <v>2781</v>
      </c>
      <c r="AA352">
        <f t="shared" si="41"/>
        <v>348</v>
      </c>
      <c r="AB352">
        <f t="shared" si="36"/>
        <v>23</v>
      </c>
      <c r="AC352">
        <f t="shared" si="37"/>
        <v>18</v>
      </c>
      <c r="AD352">
        <f t="shared" si="39"/>
        <v>6</v>
      </c>
      <c r="AE352">
        <f t="shared" si="40"/>
        <v>2000</v>
      </c>
    </row>
    <row r="353" spans="25:31">
      <c r="Y353">
        <f t="shared" si="42"/>
        <v>2995</v>
      </c>
      <c r="AA353">
        <f t="shared" si="41"/>
        <v>349</v>
      </c>
      <c r="AB353">
        <f t="shared" si="36"/>
        <v>23</v>
      </c>
      <c r="AC353">
        <f t="shared" si="37"/>
        <v>19</v>
      </c>
      <c r="AD353">
        <f t="shared" si="39"/>
        <v>7</v>
      </c>
      <c r="AE353">
        <f t="shared" si="40"/>
        <v>2000</v>
      </c>
    </row>
    <row r="354" spans="25:31">
      <c r="Y354">
        <f t="shared" si="42"/>
        <v>3209</v>
      </c>
      <c r="AA354">
        <f t="shared" si="41"/>
        <v>350</v>
      </c>
      <c r="AB354">
        <f t="shared" si="36"/>
        <v>23</v>
      </c>
      <c r="AC354">
        <f t="shared" si="37"/>
        <v>20</v>
      </c>
      <c r="AD354">
        <f t="shared" si="39"/>
        <v>9</v>
      </c>
      <c r="AE354">
        <f t="shared" si="40"/>
        <v>3000</v>
      </c>
    </row>
    <row r="355" spans="25:31">
      <c r="Y355">
        <f t="shared" si="42"/>
        <v>3530</v>
      </c>
      <c r="AA355">
        <f t="shared" si="41"/>
        <v>351</v>
      </c>
      <c r="AB355">
        <f t="shared" ref="AB355:AB418" si="43">AB325+1</f>
        <v>23</v>
      </c>
      <c r="AC355">
        <f t="shared" ref="AC355:AC418" si="44">AC325</f>
        <v>21</v>
      </c>
      <c r="AD355">
        <f t="shared" si="39"/>
        <v>12</v>
      </c>
      <c r="AE355">
        <f t="shared" si="40"/>
        <v>3000</v>
      </c>
    </row>
    <row r="356" spans="25:31">
      <c r="Y356">
        <f t="shared" si="42"/>
        <v>3851</v>
      </c>
      <c r="AA356">
        <f t="shared" si="41"/>
        <v>352</v>
      </c>
      <c r="AB356">
        <f t="shared" si="43"/>
        <v>23</v>
      </c>
      <c r="AC356">
        <f t="shared" si="44"/>
        <v>22</v>
      </c>
      <c r="AD356">
        <f t="shared" si="39"/>
        <v>15</v>
      </c>
      <c r="AE356">
        <f t="shared" si="40"/>
        <v>3000</v>
      </c>
    </row>
    <row r="357" spans="25:31">
      <c r="Y357">
        <f t="shared" si="42"/>
        <v>4172</v>
      </c>
      <c r="AA357">
        <f t="shared" si="41"/>
        <v>353</v>
      </c>
      <c r="AB357">
        <f t="shared" si="43"/>
        <v>23</v>
      </c>
      <c r="AC357">
        <f t="shared" si="44"/>
        <v>23</v>
      </c>
      <c r="AD357">
        <f t="shared" si="39"/>
        <v>18</v>
      </c>
      <c r="AE357">
        <f t="shared" si="40"/>
        <v>4000</v>
      </c>
    </row>
    <row r="358" spans="25:31">
      <c r="Y358">
        <f t="shared" si="42"/>
        <v>4493</v>
      </c>
      <c r="AA358">
        <f t="shared" si="41"/>
        <v>354</v>
      </c>
      <c r="AB358">
        <f t="shared" si="43"/>
        <v>23</v>
      </c>
      <c r="AC358">
        <f t="shared" si="44"/>
        <v>24</v>
      </c>
      <c r="AD358">
        <f t="shared" si="39"/>
        <v>21</v>
      </c>
      <c r="AE358">
        <f t="shared" si="40"/>
        <v>4000</v>
      </c>
    </row>
    <row r="359" spans="25:31">
      <c r="Y359">
        <f t="shared" si="42"/>
        <v>4813</v>
      </c>
      <c r="AA359">
        <f t="shared" si="41"/>
        <v>355</v>
      </c>
      <c r="AB359">
        <f t="shared" si="43"/>
        <v>23</v>
      </c>
      <c r="AC359">
        <f t="shared" si="44"/>
        <v>25</v>
      </c>
      <c r="AD359">
        <f t="shared" si="39"/>
        <v>23</v>
      </c>
      <c r="AE359">
        <f t="shared" si="40"/>
        <v>4000</v>
      </c>
    </row>
    <row r="360" spans="25:31">
      <c r="Y360">
        <f t="shared" si="42"/>
        <v>5134</v>
      </c>
      <c r="AA360">
        <f t="shared" si="41"/>
        <v>356</v>
      </c>
      <c r="AB360">
        <f t="shared" si="43"/>
        <v>23</v>
      </c>
      <c r="AC360">
        <f t="shared" si="44"/>
        <v>26</v>
      </c>
      <c r="AD360">
        <f t="shared" si="39"/>
        <v>26</v>
      </c>
      <c r="AE360">
        <f t="shared" si="40"/>
        <v>5000</v>
      </c>
    </row>
    <row r="361" spans="25:31">
      <c r="Y361">
        <f t="shared" si="42"/>
        <v>5455</v>
      </c>
      <c r="AA361">
        <f t="shared" si="41"/>
        <v>357</v>
      </c>
      <c r="AB361">
        <f t="shared" si="43"/>
        <v>23</v>
      </c>
      <c r="AC361">
        <f t="shared" si="44"/>
        <v>27</v>
      </c>
      <c r="AD361">
        <f t="shared" si="39"/>
        <v>29</v>
      </c>
      <c r="AE361">
        <f t="shared" si="40"/>
        <v>5000</v>
      </c>
    </row>
    <row r="362" spans="25:31">
      <c r="Y362">
        <f t="shared" si="42"/>
        <v>5776</v>
      </c>
      <c r="AA362">
        <f t="shared" si="41"/>
        <v>358</v>
      </c>
      <c r="AB362">
        <f t="shared" si="43"/>
        <v>23</v>
      </c>
      <c r="AC362">
        <f t="shared" si="44"/>
        <v>28</v>
      </c>
      <c r="AD362">
        <f t="shared" si="39"/>
        <v>32</v>
      </c>
      <c r="AE362">
        <f t="shared" si="40"/>
        <v>5000</v>
      </c>
    </row>
    <row r="363" spans="25:31">
      <c r="Y363">
        <f t="shared" si="42"/>
        <v>6097</v>
      </c>
      <c r="AA363">
        <f t="shared" si="41"/>
        <v>359</v>
      </c>
      <c r="AB363">
        <f t="shared" si="43"/>
        <v>23</v>
      </c>
      <c r="AC363">
        <f t="shared" si="44"/>
        <v>29</v>
      </c>
      <c r="AD363">
        <f t="shared" si="39"/>
        <v>35</v>
      </c>
      <c r="AE363">
        <f t="shared" si="40"/>
        <v>6000</v>
      </c>
    </row>
    <row r="364" spans="25:31">
      <c r="Y364">
        <f>VLOOKUP(AC364,$H$10:$J$39,2,FALSE)/$I$8*VLOOKUP(AB364,$A$10:$C$39,3,FALSE)</f>
        <v>0</v>
      </c>
      <c r="AA364">
        <f t="shared" si="41"/>
        <v>360</v>
      </c>
      <c r="AB364">
        <f t="shared" si="43"/>
        <v>23</v>
      </c>
      <c r="AC364">
        <f t="shared" si="44"/>
        <v>30</v>
      </c>
      <c r="AD364">
        <f t="shared" si="39"/>
        <v>0</v>
      </c>
      <c r="AE364">
        <f t="shared" si="40"/>
        <v>0</v>
      </c>
    </row>
    <row r="365" spans="25:31">
      <c r="Y365">
        <f t="shared" ref="Y365:Y393" si="45">INT(VLOOKUP(AC365,$H$10:$J$39,2,FALSE)/$I$8*VLOOKUP(AB365,$A$10:$C$39,3,FALSE))</f>
        <v>135</v>
      </c>
      <c r="AA365">
        <f t="shared" si="41"/>
        <v>361</v>
      </c>
      <c r="AB365">
        <f t="shared" si="43"/>
        <v>24</v>
      </c>
      <c r="AC365">
        <f t="shared" si="44"/>
        <v>1</v>
      </c>
      <c r="AD365">
        <f t="shared" si="39"/>
        <v>1</v>
      </c>
      <c r="AE365">
        <f t="shared" si="40"/>
        <v>100</v>
      </c>
    </row>
    <row r="366" spans="25:31">
      <c r="Y366">
        <f t="shared" si="45"/>
        <v>271</v>
      </c>
      <c r="AA366">
        <f t="shared" si="41"/>
        <v>362</v>
      </c>
      <c r="AB366">
        <f t="shared" si="43"/>
        <v>24</v>
      </c>
      <c r="AC366">
        <f t="shared" si="44"/>
        <v>2</v>
      </c>
      <c r="AD366">
        <f t="shared" si="39"/>
        <v>2</v>
      </c>
      <c r="AE366">
        <f t="shared" si="40"/>
        <v>200</v>
      </c>
    </row>
    <row r="367" spans="25:31">
      <c r="Y367">
        <f t="shared" si="45"/>
        <v>406</v>
      </c>
      <c r="AA367">
        <f t="shared" si="41"/>
        <v>363</v>
      </c>
      <c r="AB367">
        <f t="shared" si="43"/>
        <v>24</v>
      </c>
      <c r="AC367">
        <f t="shared" si="44"/>
        <v>3</v>
      </c>
      <c r="AD367">
        <f t="shared" si="39"/>
        <v>3</v>
      </c>
      <c r="AE367">
        <f t="shared" si="40"/>
        <v>400</v>
      </c>
    </row>
    <row r="368" spans="25:31">
      <c r="Y368">
        <f t="shared" si="45"/>
        <v>542</v>
      </c>
      <c r="AA368">
        <f t="shared" si="41"/>
        <v>364</v>
      </c>
      <c r="AB368">
        <f t="shared" si="43"/>
        <v>24</v>
      </c>
      <c r="AC368">
        <f t="shared" si="44"/>
        <v>4</v>
      </c>
      <c r="AD368">
        <f t="shared" si="39"/>
        <v>3</v>
      </c>
      <c r="AE368">
        <f t="shared" si="40"/>
        <v>500</v>
      </c>
    </row>
    <row r="369" spans="25:31">
      <c r="Y369">
        <f t="shared" si="45"/>
        <v>678</v>
      </c>
      <c r="AA369">
        <f t="shared" si="41"/>
        <v>365</v>
      </c>
      <c r="AB369">
        <f t="shared" si="43"/>
        <v>24</v>
      </c>
      <c r="AC369">
        <f t="shared" si="44"/>
        <v>5</v>
      </c>
      <c r="AD369">
        <f t="shared" si="39"/>
        <v>4</v>
      </c>
      <c r="AE369">
        <f t="shared" si="40"/>
        <v>600</v>
      </c>
    </row>
    <row r="370" spans="25:31">
      <c r="Y370">
        <f t="shared" si="45"/>
        <v>813</v>
      </c>
      <c r="AA370">
        <f t="shared" si="41"/>
        <v>366</v>
      </c>
      <c r="AB370">
        <f t="shared" si="43"/>
        <v>24</v>
      </c>
      <c r="AC370">
        <f t="shared" si="44"/>
        <v>6</v>
      </c>
      <c r="AD370">
        <f t="shared" si="39"/>
        <v>4</v>
      </c>
      <c r="AE370">
        <f t="shared" si="40"/>
        <v>800</v>
      </c>
    </row>
    <row r="371" spans="25:31">
      <c r="Y371">
        <f t="shared" si="45"/>
        <v>949</v>
      </c>
      <c r="AA371">
        <f t="shared" si="41"/>
        <v>367</v>
      </c>
      <c r="AB371">
        <f t="shared" si="43"/>
        <v>24</v>
      </c>
      <c r="AC371">
        <f t="shared" si="44"/>
        <v>7</v>
      </c>
      <c r="AD371">
        <f t="shared" si="39"/>
        <v>4</v>
      </c>
      <c r="AE371">
        <f t="shared" si="40"/>
        <v>900</v>
      </c>
    </row>
    <row r="372" spans="25:31">
      <c r="Y372">
        <f t="shared" si="45"/>
        <v>1085</v>
      </c>
      <c r="AA372">
        <f t="shared" si="41"/>
        <v>368</v>
      </c>
      <c r="AB372">
        <f t="shared" si="43"/>
        <v>24</v>
      </c>
      <c r="AC372">
        <f t="shared" si="44"/>
        <v>8</v>
      </c>
      <c r="AD372">
        <f t="shared" si="39"/>
        <v>5</v>
      </c>
      <c r="AE372">
        <f t="shared" si="40"/>
        <v>1000</v>
      </c>
    </row>
    <row r="373" spans="25:31">
      <c r="Y373">
        <f t="shared" si="45"/>
        <v>1220</v>
      </c>
      <c r="AA373">
        <f t="shared" si="41"/>
        <v>369</v>
      </c>
      <c r="AB373">
        <f t="shared" si="43"/>
        <v>24</v>
      </c>
      <c r="AC373">
        <f t="shared" si="44"/>
        <v>9</v>
      </c>
      <c r="AD373">
        <f t="shared" si="39"/>
        <v>5</v>
      </c>
      <c r="AE373">
        <f t="shared" si="40"/>
        <v>1000</v>
      </c>
    </row>
    <row r="374" spans="25:31">
      <c r="Y374">
        <f t="shared" si="45"/>
        <v>1356</v>
      </c>
      <c r="AA374">
        <f t="shared" si="41"/>
        <v>370</v>
      </c>
      <c r="AB374">
        <f t="shared" si="43"/>
        <v>24</v>
      </c>
      <c r="AC374">
        <f t="shared" si="44"/>
        <v>10</v>
      </c>
      <c r="AD374">
        <f t="shared" si="39"/>
        <v>6</v>
      </c>
      <c r="AE374">
        <f t="shared" si="40"/>
        <v>1000</v>
      </c>
    </row>
    <row r="375" spans="25:31">
      <c r="Y375">
        <f t="shared" si="45"/>
        <v>1627</v>
      </c>
      <c r="AA375">
        <f t="shared" si="41"/>
        <v>371</v>
      </c>
      <c r="AB375">
        <f t="shared" si="43"/>
        <v>24</v>
      </c>
      <c r="AC375">
        <f t="shared" si="44"/>
        <v>11</v>
      </c>
      <c r="AD375">
        <f t="shared" si="39"/>
        <v>6</v>
      </c>
      <c r="AE375">
        <f t="shared" si="40"/>
        <v>1000</v>
      </c>
    </row>
    <row r="376" spans="25:31">
      <c r="Y376">
        <f t="shared" si="45"/>
        <v>1899</v>
      </c>
      <c r="AA376">
        <f t="shared" si="41"/>
        <v>372</v>
      </c>
      <c r="AB376">
        <f t="shared" si="43"/>
        <v>24</v>
      </c>
      <c r="AC376">
        <f t="shared" si="44"/>
        <v>12</v>
      </c>
      <c r="AD376">
        <f t="shared" si="39"/>
        <v>7</v>
      </c>
      <c r="AE376">
        <f t="shared" si="40"/>
        <v>1000</v>
      </c>
    </row>
    <row r="377" spans="25:31">
      <c r="Y377">
        <f t="shared" si="45"/>
        <v>2170</v>
      </c>
      <c r="AA377">
        <f t="shared" si="41"/>
        <v>373</v>
      </c>
      <c r="AB377">
        <f t="shared" si="43"/>
        <v>24</v>
      </c>
      <c r="AC377">
        <f t="shared" si="44"/>
        <v>13</v>
      </c>
      <c r="AD377">
        <f t="shared" si="39"/>
        <v>7</v>
      </c>
      <c r="AE377">
        <f t="shared" si="40"/>
        <v>2000</v>
      </c>
    </row>
    <row r="378" spans="25:31">
      <c r="Y378">
        <f t="shared" si="45"/>
        <v>2441</v>
      </c>
      <c r="AA378">
        <f t="shared" si="41"/>
        <v>374</v>
      </c>
      <c r="AB378">
        <f t="shared" si="43"/>
        <v>24</v>
      </c>
      <c r="AC378">
        <f t="shared" si="44"/>
        <v>14</v>
      </c>
      <c r="AD378">
        <f t="shared" si="39"/>
        <v>7</v>
      </c>
      <c r="AE378">
        <f t="shared" si="40"/>
        <v>2000</v>
      </c>
    </row>
    <row r="379" spans="25:31">
      <c r="Y379">
        <f t="shared" si="45"/>
        <v>2713</v>
      </c>
      <c r="AA379">
        <f t="shared" si="41"/>
        <v>375</v>
      </c>
      <c r="AB379">
        <f t="shared" si="43"/>
        <v>24</v>
      </c>
      <c r="AC379">
        <f t="shared" si="44"/>
        <v>15</v>
      </c>
      <c r="AD379">
        <f t="shared" si="39"/>
        <v>8</v>
      </c>
      <c r="AE379">
        <f t="shared" si="40"/>
        <v>2000</v>
      </c>
    </row>
    <row r="380" spans="25:31">
      <c r="Y380">
        <f t="shared" si="45"/>
        <v>2984</v>
      </c>
      <c r="AA380">
        <f t="shared" si="41"/>
        <v>376</v>
      </c>
      <c r="AB380">
        <f t="shared" si="43"/>
        <v>24</v>
      </c>
      <c r="AC380">
        <f t="shared" si="44"/>
        <v>16</v>
      </c>
      <c r="AD380">
        <f t="shared" si="39"/>
        <v>8</v>
      </c>
      <c r="AE380">
        <f t="shared" si="40"/>
        <v>2000</v>
      </c>
    </row>
    <row r="381" spans="25:31">
      <c r="Y381">
        <f t="shared" si="45"/>
        <v>3255</v>
      </c>
      <c r="AA381">
        <f t="shared" si="41"/>
        <v>377</v>
      </c>
      <c r="AB381">
        <f t="shared" si="43"/>
        <v>24</v>
      </c>
      <c r="AC381">
        <f t="shared" si="44"/>
        <v>17</v>
      </c>
      <c r="AD381">
        <f t="shared" si="39"/>
        <v>9</v>
      </c>
      <c r="AE381">
        <f t="shared" si="40"/>
        <v>3000</v>
      </c>
    </row>
    <row r="382" spans="25:31">
      <c r="Y382">
        <f t="shared" si="45"/>
        <v>3526</v>
      </c>
      <c r="AA382">
        <f t="shared" si="41"/>
        <v>378</v>
      </c>
      <c r="AB382">
        <f t="shared" si="43"/>
        <v>24</v>
      </c>
      <c r="AC382">
        <f t="shared" si="44"/>
        <v>18</v>
      </c>
      <c r="AD382">
        <f t="shared" si="39"/>
        <v>9</v>
      </c>
      <c r="AE382">
        <f t="shared" si="40"/>
        <v>3000</v>
      </c>
    </row>
    <row r="383" spans="25:31">
      <c r="Y383">
        <f t="shared" si="45"/>
        <v>3798</v>
      </c>
      <c r="AA383">
        <f t="shared" si="41"/>
        <v>379</v>
      </c>
      <c r="AB383">
        <f t="shared" si="43"/>
        <v>24</v>
      </c>
      <c r="AC383">
        <f t="shared" si="44"/>
        <v>19</v>
      </c>
      <c r="AD383">
        <f t="shared" si="39"/>
        <v>10</v>
      </c>
      <c r="AE383">
        <f t="shared" si="40"/>
        <v>3000</v>
      </c>
    </row>
    <row r="384" spans="25:31">
      <c r="Y384">
        <f t="shared" si="45"/>
        <v>4069</v>
      </c>
      <c r="AA384">
        <f t="shared" si="41"/>
        <v>380</v>
      </c>
      <c r="AB384">
        <f t="shared" si="43"/>
        <v>24</v>
      </c>
      <c r="AC384">
        <f t="shared" si="44"/>
        <v>20</v>
      </c>
      <c r="AD384">
        <f t="shared" si="39"/>
        <v>13</v>
      </c>
      <c r="AE384">
        <f t="shared" si="40"/>
        <v>4000</v>
      </c>
    </row>
    <row r="385" spans="25:31">
      <c r="Y385">
        <f t="shared" si="45"/>
        <v>4476</v>
      </c>
      <c r="AA385">
        <f t="shared" si="41"/>
        <v>381</v>
      </c>
      <c r="AB385">
        <f t="shared" si="43"/>
        <v>24</v>
      </c>
      <c r="AC385">
        <f t="shared" si="44"/>
        <v>21</v>
      </c>
      <c r="AD385">
        <f t="shared" si="39"/>
        <v>18</v>
      </c>
      <c r="AE385">
        <f t="shared" si="40"/>
        <v>4000</v>
      </c>
    </row>
    <row r="386" spans="25:31">
      <c r="Y386">
        <f t="shared" si="45"/>
        <v>4883</v>
      </c>
      <c r="AA386">
        <f t="shared" si="41"/>
        <v>382</v>
      </c>
      <c r="AB386">
        <f t="shared" si="43"/>
        <v>24</v>
      </c>
      <c r="AC386">
        <f t="shared" si="44"/>
        <v>22</v>
      </c>
      <c r="AD386">
        <f t="shared" si="39"/>
        <v>22</v>
      </c>
      <c r="AE386">
        <f t="shared" si="40"/>
        <v>4000</v>
      </c>
    </row>
    <row r="387" spans="25:31">
      <c r="Y387">
        <f t="shared" si="45"/>
        <v>5290</v>
      </c>
      <c r="AA387">
        <f t="shared" si="41"/>
        <v>383</v>
      </c>
      <c r="AB387">
        <f t="shared" si="43"/>
        <v>24</v>
      </c>
      <c r="AC387">
        <f t="shared" si="44"/>
        <v>23</v>
      </c>
      <c r="AD387">
        <f t="shared" si="39"/>
        <v>26</v>
      </c>
      <c r="AE387">
        <f t="shared" si="40"/>
        <v>5000</v>
      </c>
    </row>
    <row r="388" spans="25:31">
      <c r="Y388">
        <f t="shared" si="45"/>
        <v>5697</v>
      </c>
      <c r="AA388">
        <f t="shared" si="41"/>
        <v>384</v>
      </c>
      <c r="AB388">
        <f t="shared" si="43"/>
        <v>24</v>
      </c>
      <c r="AC388">
        <f t="shared" si="44"/>
        <v>24</v>
      </c>
      <c r="AD388">
        <f t="shared" si="39"/>
        <v>31</v>
      </c>
      <c r="AE388">
        <f t="shared" si="40"/>
        <v>5000</v>
      </c>
    </row>
    <row r="389" spans="25:31">
      <c r="Y389">
        <f t="shared" si="45"/>
        <v>6104</v>
      </c>
      <c r="AA389">
        <f t="shared" si="41"/>
        <v>385</v>
      </c>
      <c r="AB389">
        <f t="shared" si="43"/>
        <v>24</v>
      </c>
      <c r="AC389">
        <f t="shared" si="44"/>
        <v>25</v>
      </c>
      <c r="AD389">
        <f t="shared" ref="AD389:AD452" si="46">ROUNDUP(VLOOKUP(AC389,$H$10:$J$39,3,FALSE)/$J$8*VLOOKUP(AB389,$A$10:$D$39,4,FALSE),0)</f>
        <v>35</v>
      </c>
      <c r="AE389">
        <f t="shared" ref="AE389:AE452" si="47">10^(LEN(Y389)-1)*INT(Y389/(10^(LEN(Y389)-1)))</f>
        <v>6000</v>
      </c>
    </row>
    <row r="390" spans="25:31">
      <c r="Y390">
        <f t="shared" si="45"/>
        <v>6511</v>
      </c>
      <c r="AA390">
        <f t="shared" ref="AA390:AA453" si="48">AA389+1</f>
        <v>386</v>
      </c>
      <c r="AB390">
        <f t="shared" si="43"/>
        <v>24</v>
      </c>
      <c r="AC390">
        <f t="shared" si="44"/>
        <v>26</v>
      </c>
      <c r="AD390">
        <f t="shared" si="46"/>
        <v>39</v>
      </c>
      <c r="AE390">
        <f t="shared" si="47"/>
        <v>6000</v>
      </c>
    </row>
    <row r="391" spans="25:31">
      <c r="Y391">
        <f t="shared" si="45"/>
        <v>6918</v>
      </c>
      <c r="AA391">
        <f t="shared" si="48"/>
        <v>387</v>
      </c>
      <c r="AB391">
        <f t="shared" si="43"/>
        <v>24</v>
      </c>
      <c r="AC391">
        <f t="shared" si="44"/>
        <v>27</v>
      </c>
      <c r="AD391">
        <f t="shared" si="46"/>
        <v>44</v>
      </c>
      <c r="AE391">
        <f t="shared" si="47"/>
        <v>6000</v>
      </c>
    </row>
    <row r="392" spans="25:31">
      <c r="Y392">
        <f t="shared" si="45"/>
        <v>7325</v>
      </c>
      <c r="AA392">
        <f t="shared" si="48"/>
        <v>388</v>
      </c>
      <c r="AB392">
        <f t="shared" si="43"/>
        <v>24</v>
      </c>
      <c r="AC392">
        <f t="shared" si="44"/>
        <v>28</v>
      </c>
      <c r="AD392">
        <f t="shared" si="46"/>
        <v>48</v>
      </c>
      <c r="AE392">
        <f t="shared" si="47"/>
        <v>7000</v>
      </c>
    </row>
    <row r="393" spans="25:31">
      <c r="Y393">
        <f t="shared" si="45"/>
        <v>7732</v>
      </c>
      <c r="AA393">
        <f t="shared" si="48"/>
        <v>389</v>
      </c>
      <c r="AB393">
        <f t="shared" si="43"/>
        <v>24</v>
      </c>
      <c r="AC393">
        <f t="shared" si="44"/>
        <v>29</v>
      </c>
      <c r="AD393">
        <f t="shared" si="46"/>
        <v>52</v>
      </c>
      <c r="AE393">
        <f t="shared" si="47"/>
        <v>7000</v>
      </c>
    </row>
    <row r="394" spans="25:31">
      <c r="Y394">
        <f>VLOOKUP(AC394,$H$10:$J$39,2,FALSE)/$I$8*VLOOKUP(AB394,$A$10:$C$39,3,FALSE)</f>
        <v>0</v>
      </c>
      <c r="AA394">
        <f t="shared" si="48"/>
        <v>390</v>
      </c>
      <c r="AB394">
        <f t="shared" si="43"/>
        <v>24</v>
      </c>
      <c r="AC394">
        <f t="shared" si="44"/>
        <v>30</v>
      </c>
      <c r="AD394">
        <f t="shared" si="46"/>
        <v>0</v>
      </c>
      <c r="AE394">
        <f t="shared" si="47"/>
        <v>0</v>
      </c>
    </row>
    <row r="395" spans="25:31">
      <c r="Y395">
        <f t="shared" ref="Y395:Y423" si="49">INT(VLOOKUP(AC395,$H$10:$J$39,2,FALSE)/$I$8*VLOOKUP(AB395,$A$10:$C$39,3,FALSE))</f>
        <v>136</v>
      </c>
      <c r="AA395">
        <f t="shared" si="48"/>
        <v>391</v>
      </c>
      <c r="AB395">
        <f t="shared" si="43"/>
        <v>25</v>
      </c>
      <c r="AC395">
        <f t="shared" si="44"/>
        <v>1</v>
      </c>
      <c r="AD395">
        <f t="shared" si="46"/>
        <v>1</v>
      </c>
      <c r="AE395">
        <f t="shared" si="47"/>
        <v>100</v>
      </c>
    </row>
    <row r="396" spans="25:31">
      <c r="Y396">
        <f t="shared" si="49"/>
        <v>273</v>
      </c>
      <c r="AA396">
        <f t="shared" si="48"/>
        <v>392</v>
      </c>
      <c r="AB396">
        <f t="shared" si="43"/>
        <v>25</v>
      </c>
      <c r="AC396">
        <f t="shared" si="44"/>
        <v>2</v>
      </c>
      <c r="AD396">
        <f t="shared" si="46"/>
        <v>2</v>
      </c>
      <c r="AE396">
        <f t="shared" si="47"/>
        <v>200</v>
      </c>
    </row>
    <row r="397" spans="25:31">
      <c r="Y397">
        <f t="shared" si="49"/>
        <v>410</v>
      </c>
      <c r="AA397">
        <f t="shared" si="48"/>
        <v>393</v>
      </c>
      <c r="AB397">
        <f t="shared" si="43"/>
        <v>25</v>
      </c>
      <c r="AC397">
        <f t="shared" si="44"/>
        <v>3</v>
      </c>
      <c r="AD397">
        <f t="shared" si="46"/>
        <v>3</v>
      </c>
      <c r="AE397">
        <f t="shared" si="47"/>
        <v>400</v>
      </c>
    </row>
    <row r="398" spans="25:31">
      <c r="Y398">
        <f t="shared" si="49"/>
        <v>547</v>
      </c>
      <c r="AA398">
        <f t="shared" si="48"/>
        <v>394</v>
      </c>
      <c r="AB398">
        <f t="shared" si="43"/>
        <v>25</v>
      </c>
      <c r="AC398">
        <f t="shared" si="44"/>
        <v>4</v>
      </c>
      <c r="AD398">
        <f t="shared" si="46"/>
        <v>3</v>
      </c>
      <c r="AE398">
        <f t="shared" si="47"/>
        <v>500</v>
      </c>
    </row>
    <row r="399" spans="25:31">
      <c r="Y399">
        <f t="shared" si="49"/>
        <v>683</v>
      </c>
      <c r="AA399">
        <f t="shared" si="48"/>
        <v>395</v>
      </c>
      <c r="AB399">
        <f t="shared" si="43"/>
        <v>25</v>
      </c>
      <c r="AC399">
        <f t="shared" si="44"/>
        <v>5</v>
      </c>
      <c r="AD399">
        <f t="shared" si="46"/>
        <v>4</v>
      </c>
      <c r="AE399">
        <f t="shared" si="47"/>
        <v>600</v>
      </c>
    </row>
    <row r="400" spans="25:31">
      <c r="Y400">
        <f t="shared" si="49"/>
        <v>820</v>
      </c>
      <c r="AA400">
        <f t="shared" si="48"/>
        <v>396</v>
      </c>
      <c r="AB400">
        <f t="shared" si="43"/>
        <v>25</v>
      </c>
      <c r="AC400">
        <f t="shared" si="44"/>
        <v>6</v>
      </c>
      <c r="AD400">
        <f t="shared" si="46"/>
        <v>4</v>
      </c>
      <c r="AE400">
        <f t="shared" si="47"/>
        <v>800</v>
      </c>
    </row>
    <row r="401" spans="25:31">
      <c r="Y401">
        <f t="shared" si="49"/>
        <v>957</v>
      </c>
      <c r="AA401">
        <f t="shared" si="48"/>
        <v>397</v>
      </c>
      <c r="AB401">
        <f t="shared" si="43"/>
        <v>25</v>
      </c>
      <c r="AC401">
        <f t="shared" si="44"/>
        <v>7</v>
      </c>
      <c r="AD401">
        <f t="shared" si="46"/>
        <v>4</v>
      </c>
      <c r="AE401">
        <f t="shared" si="47"/>
        <v>900</v>
      </c>
    </row>
    <row r="402" spans="25:31">
      <c r="Y402">
        <f t="shared" si="49"/>
        <v>1094</v>
      </c>
      <c r="AA402">
        <f t="shared" si="48"/>
        <v>398</v>
      </c>
      <c r="AB402">
        <f t="shared" si="43"/>
        <v>25</v>
      </c>
      <c r="AC402">
        <f t="shared" si="44"/>
        <v>8</v>
      </c>
      <c r="AD402">
        <f t="shared" si="46"/>
        <v>5</v>
      </c>
      <c r="AE402">
        <f t="shared" si="47"/>
        <v>1000</v>
      </c>
    </row>
    <row r="403" spans="25:31">
      <c r="Y403">
        <f t="shared" si="49"/>
        <v>1230</v>
      </c>
      <c r="AA403">
        <f t="shared" si="48"/>
        <v>399</v>
      </c>
      <c r="AB403">
        <f t="shared" si="43"/>
        <v>25</v>
      </c>
      <c r="AC403">
        <f t="shared" si="44"/>
        <v>9</v>
      </c>
      <c r="AD403">
        <f t="shared" si="46"/>
        <v>5</v>
      </c>
      <c r="AE403">
        <f t="shared" si="47"/>
        <v>1000</v>
      </c>
    </row>
    <row r="404" spans="25:31">
      <c r="Y404">
        <f t="shared" si="49"/>
        <v>1367</v>
      </c>
      <c r="AA404">
        <f t="shared" si="48"/>
        <v>400</v>
      </c>
      <c r="AB404">
        <f t="shared" si="43"/>
        <v>25</v>
      </c>
      <c r="AC404">
        <f t="shared" si="44"/>
        <v>10</v>
      </c>
      <c r="AD404">
        <f t="shared" si="46"/>
        <v>6</v>
      </c>
      <c r="AE404">
        <f t="shared" si="47"/>
        <v>1000</v>
      </c>
    </row>
    <row r="405" spans="25:31">
      <c r="Y405">
        <f t="shared" si="49"/>
        <v>1641</v>
      </c>
      <c r="AA405">
        <f t="shared" si="48"/>
        <v>401</v>
      </c>
      <c r="AB405">
        <f t="shared" si="43"/>
        <v>25</v>
      </c>
      <c r="AC405">
        <f t="shared" si="44"/>
        <v>11</v>
      </c>
      <c r="AD405">
        <f t="shared" si="46"/>
        <v>6</v>
      </c>
      <c r="AE405">
        <f t="shared" si="47"/>
        <v>1000</v>
      </c>
    </row>
    <row r="406" spans="25:31">
      <c r="Y406">
        <f t="shared" si="49"/>
        <v>1914</v>
      </c>
      <c r="AA406">
        <f t="shared" si="48"/>
        <v>402</v>
      </c>
      <c r="AB406">
        <f t="shared" si="43"/>
        <v>25</v>
      </c>
      <c r="AC406">
        <f t="shared" si="44"/>
        <v>12</v>
      </c>
      <c r="AD406">
        <f t="shared" si="46"/>
        <v>7</v>
      </c>
      <c r="AE406">
        <f t="shared" si="47"/>
        <v>1000</v>
      </c>
    </row>
    <row r="407" spans="25:31">
      <c r="Y407">
        <f t="shared" si="49"/>
        <v>2188</v>
      </c>
      <c r="AA407">
        <f t="shared" si="48"/>
        <v>403</v>
      </c>
      <c r="AB407">
        <f t="shared" si="43"/>
        <v>25</v>
      </c>
      <c r="AC407">
        <f t="shared" si="44"/>
        <v>13</v>
      </c>
      <c r="AD407">
        <f t="shared" si="46"/>
        <v>7</v>
      </c>
      <c r="AE407">
        <f t="shared" si="47"/>
        <v>2000</v>
      </c>
    </row>
    <row r="408" spans="25:31">
      <c r="Y408">
        <f t="shared" si="49"/>
        <v>2461</v>
      </c>
      <c r="AA408">
        <f t="shared" si="48"/>
        <v>404</v>
      </c>
      <c r="AB408">
        <f t="shared" si="43"/>
        <v>25</v>
      </c>
      <c r="AC408">
        <f t="shared" si="44"/>
        <v>14</v>
      </c>
      <c r="AD408">
        <f t="shared" si="46"/>
        <v>7</v>
      </c>
      <c r="AE408">
        <f t="shared" si="47"/>
        <v>2000</v>
      </c>
    </row>
    <row r="409" spans="25:31">
      <c r="Y409">
        <f t="shared" si="49"/>
        <v>2735</v>
      </c>
      <c r="AA409">
        <f t="shared" si="48"/>
        <v>405</v>
      </c>
      <c r="AB409">
        <f t="shared" si="43"/>
        <v>25</v>
      </c>
      <c r="AC409">
        <f t="shared" si="44"/>
        <v>15</v>
      </c>
      <c r="AD409">
        <f t="shared" si="46"/>
        <v>8</v>
      </c>
      <c r="AE409">
        <f t="shared" si="47"/>
        <v>2000</v>
      </c>
    </row>
    <row r="410" spans="25:31">
      <c r="Y410">
        <f t="shared" si="49"/>
        <v>3008</v>
      </c>
      <c r="AA410">
        <f t="shared" si="48"/>
        <v>406</v>
      </c>
      <c r="AB410">
        <f t="shared" si="43"/>
        <v>25</v>
      </c>
      <c r="AC410">
        <f t="shared" si="44"/>
        <v>16</v>
      </c>
      <c r="AD410">
        <f t="shared" si="46"/>
        <v>8</v>
      </c>
      <c r="AE410">
        <f t="shared" si="47"/>
        <v>3000</v>
      </c>
    </row>
    <row r="411" spans="25:31">
      <c r="Y411">
        <f t="shared" si="49"/>
        <v>3282</v>
      </c>
      <c r="AA411">
        <f t="shared" si="48"/>
        <v>407</v>
      </c>
      <c r="AB411">
        <f t="shared" si="43"/>
        <v>25</v>
      </c>
      <c r="AC411">
        <f t="shared" si="44"/>
        <v>17</v>
      </c>
      <c r="AD411">
        <f t="shared" si="46"/>
        <v>9</v>
      </c>
      <c r="AE411">
        <f t="shared" si="47"/>
        <v>3000</v>
      </c>
    </row>
    <row r="412" spans="25:31">
      <c r="Y412">
        <f t="shared" si="49"/>
        <v>3555</v>
      </c>
      <c r="AA412">
        <f t="shared" si="48"/>
        <v>408</v>
      </c>
      <c r="AB412">
        <f t="shared" si="43"/>
        <v>25</v>
      </c>
      <c r="AC412">
        <f t="shared" si="44"/>
        <v>18</v>
      </c>
      <c r="AD412">
        <f t="shared" si="46"/>
        <v>9</v>
      </c>
      <c r="AE412">
        <f t="shared" si="47"/>
        <v>3000</v>
      </c>
    </row>
    <row r="413" spans="25:31">
      <c r="Y413">
        <f t="shared" si="49"/>
        <v>3829</v>
      </c>
      <c r="AA413">
        <f t="shared" si="48"/>
        <v>409</v>
      </c>
      <c r="AB413">
        <f t="shared" si="43"/>
        <v>25</v>
      </c>
      <c r="AC413">
        <f t="shared" si="44"/>
        <v>19</v>
      </c>
      <c r="AD413">
        <f t="shared" si="46"/>
        <v>10</v>
      </c>
      <c r="AE413">
        <f t="shared" si="47"/>
        <v>3000</v>
      </c>
    </row>
    <row r="414" spans="25:31">
      <c r="Y414">
        <f t="shared" si="49"/>
        <v>4102</v>
      </c>
      <c r="AA414">
        <f t="shared" si="48"/>
        <v>410</v>
      </c>
      <c r="AB414">
        <f t="shared" si="43"/>
        <v>25</v>
      </c>
      <c r="AC414">
        <f t="shared" si="44"/>
        <v>20</v>
      </c>
      <c r="AD414">
        <f t="shared" si="46"/>
        <v>13</v>
      </c>
      <c r="AE414">
        <f t="shared" si="47"/>
        <v>4000</v>
      </c>
    </row>
    <row r="415" spans="25:31">
      <c r="Y415">
        <f t="shared" si="49"/>
        <v>4512</v>
      </c>
      <c r="AA415">
        <f t="shared" si="48"/>
        <v>411</v>
      </c>
      <c r="AB415">
        <f t="shared" si="43"/>
        <v>25</v>
      </c>
      <c r="AC415">
        <f t="shared" si="44"/>
        <v>21</v>
      </c>
      <c r="AD415">
        <f t="shared" si="46"/>
        <v>18</v>
      </c>
      <c r="AE415">
        <f t="shared" si="47"/>
        <v>4000</v>
      </c>
    </row>
    <row r="416" spans="25:31">
      <c r="Y416">
        <f t="shared" si="49"/>
        <v>4923</v>
      </c>
      <c r="AA416">
        <f t="shared" si="48"/>
        <v>412</v>
      </c>
      <c r="AB416">
        <f t="shared" si="43"/>
        <v>25</v>
      </c>
      <c r="AC416">
        <f t="shared" si="44"/>
        <v>22</v>
      </c>
      <c r="AD416">
        <f t="shared" si="46"/>
        <v>22</v>
      </c>
      <c r="AE416">
        <f t="shared" si="47"/>
        <v>4000</v>
      </c>
    </row>
    <row r="417" spans="25:31">
      <c r="Y417">
        <f t="shared" si="49"/>
        <v>5333</v>
      </c>
      <c r="AA417">
        <f t="shared" si="48"/>
        <v>413</v>
      </c>
      <c r="AB417">
        <f t="shared" si="43"/>
        <v>25</v>
      </c>
      <c r="AC417">
        <f t="shared" si="44"/>
        <v>23</v>
      </c>
      <c r="AD417">
        <f t="shared" si="46"/>
        <v>26</v>
      </c>
      <c r="AE417">
        <f t="shared" si="47"/>
        <v>5000</v>
      </c>
    </row>
    <row r="418" spans="25:31">
      <c r="Y418">
        <f t="shared" si="49"/>
        <v>5743</v>
      </c>
      <c r="AA418">
        <f t="shared" si="48"/>
        <v>414</v>
      </c>
      <c r="AB418">
        <f t="shared" si="43"/>
        <v>25</v>
      </c>
      <c r="AC418">
        <f t="shared" si="44"/>
        <v>24</v>
      </c>
      <c r="AD418">
        <f t="shared" si="46"/>
        <v>31</v>
      </c>
      <c r="AE418">
        <f t="shared" si="47"/>
        <v>5000</v>
      </c>
    </row>
    <row r="419" spans="25:31">
      <c r="Y419">
        <f t="shared" si="49"/>
        <v>6153</v>
      </c>
      <c r="AA419">
        <f t="shared" si="48"/>
        <v>415</v>
      </c>
      <c r="AB419">
        <f t="shared" ref="AB419:AB482" si="50">AB389+1</f>
        <v>25</v>
      </c>
      <c r="AC419">
        <f t="shared" ref="AC419:AC482" si="51">AC389</f>
        <v>25</v>
      </c>
      <c r="AD419">
        <f t="shared" si="46"/>
        <v>35</v>
      </c>
      <c r="AE419">
        <f t="shared" si="47"/>
        <v>6000</v>
      </c>
    </row>
    <row r="420" spans="25:31">
      <c r="Y420">
        <f t="shared" si="49"/>
        <v>6564</v>
      </c>
      <c r="AA420">
        <f t="shared" si="48"/>
        <v>416</v>
      </c>
      <c r="AB420">
        <f t="shared" si="50"/>
        <v>25</v>
      </c>
      <c r="AC420">
        <f t="shared" si="51"/>
        <v>26</v>
      </c>
      <c r="AD420">
        <f t="shared" si="46"/>
        <v>39</v>
      </c>
      <c r="AE420">
        <f t="shared" si="47"/>
        <v>6000</v>
      </c>
    </row>
    <row r="421" spans="25:31">
      <c r="Y421">
        <f t="shared" si="49"/>
        <v>6974</v>
      </c>
      <c r="AA421">
        <f t="shared" si="48"/>
        <v>417</v>
      </c>
      <c r="AB421">
        <f t="shared" si="50"/>
        <v>25</v>
      </c>
      <c r="AC421">
        <f t="shared" si="51"/>
        <v>27</v>
      </c>
      <c r="AD421">
        <f t="shared" si="46"/>
        <v>44</v>
      </c>
      <c r="AE421">
        <f t="shared" si="47"/>
        <v>6000</v>
      </c>
    </row>
    <row r="422" spans="25:31">
      <c r="Y422">
        <f t="shared" si="49"/>
        <v>7384</v>
      </c>
      <c r="AA422">
        <f t="shared" si="48"/>
        <v>418</v>
      </c>
      <c r="AB422">
        <f t="shared" si="50"/>
        <v>25</v>
      </c>
      <c r="AC422">
        <f t="shared" si="51"/>
        <v>28</v>
      </c>
      <c r="AD422">
        <f t="shared" si="46"/>
        <v>48</v>
      </c>
      <c r="AE422">
        <f t="shared" si="47"/>
        <v>7000</v>
      </c>
    </row>
    <row r="423" spans="25:31">
      <c r="Y423">
        <f t="shared" si="49"/>
        <v>7794</v>
      </c>
      <c r="AA423">
        <f t="shared" si="48"/>
        <v>419</v>
      </c>
      <c r="AB423">
        <f t="shared" si="50"/>
        <v>25</v>
      </c>
      <c r="AC423">
        <f t="shared" si="51"/>
        <v>29</v>
      </c>
      <c r="AD423">
        <f t="shared" si="46"/>
        <v>52</v>
      </c>
      <c r="AE423">
        <f t="shared" si="47"/>
        <v>7000</v>
      </c>
    </row>
    <row r="424" spans="25:31">
      <c r="Y424">
        <f>VLOOKUP(AC424,$H$10:$J$39,2,FALSE)/$I$8*VLOOKUP(AB424,$A$10:$C$39,3,FALSE)</f>
        <v>0</v>
      </c>
      <c r="AA424">
        <f t="shared" si="48"/>
        <v>420</v>
      </c>
      <c r="AB424">
        <f t="shared" si="50"/>
        <v>25</v>
      </c>
      <c r="AC424">
        <f t="shared" si="51"/>
        <v>30</v>
      </c>
      <c r="AD424">
        <f t="shared" si="46"/>
        <v>0</v>
      </c>
      <c r="AE424">
        <f t="shared" si="47"/>
        <v>0</v>
      </c>
    </row>
    <row r="425" spans="25:31">
      <c r="Y425">
        <f t="shared" ref="Y425:Y453" si="52">INT(VLOOKUP(AC425,$H$10:$J$39,2,FALSE)/$I$8*VLOOKUP(AB425,$A$10:$C$39,3,FALSE))</f>
        <v>137</v>
      </c>
      <c r="AA425">
        <f t="shared" si="48"/>
        <v>421</v>
      </c>
      <c r="AB425">
        <f t="shared" si="50"/>
        <v>26</v>
      </c>
      <c r="AC425">
        <f t="shared" si="51"/>
        <v>1</v>
      </c>
      <c r="AD425">
        <f t="shared" si="46"/>
        <v>1</v>
      </c>
      <c r="AE425">
        <f t="shared" si="47"/>
        <v>100</v>
      </c>
    </row>
    <row r="426" spans="25:31">
      <c r="Y426">
        <f t="shared" si="52"/>
        <v>275</v>
      </c>
      <c r="AA426">
        <f t="shared" si="48"/>
        <v>422</v>
      </c>
      <c r="AB426">
        <f t="shared" si="50"/>
        <v>26</v>
      </c>
      <c r="AC426">
        <f t="shared" si="51"/>
        <v>2</v>
      </c>
      <c r="AD426">
        <f t="shared" si="46"/>
        <v>2</v>
      </c>
      <c r="AE426">
        <f t="shared" si="47"/>
        <v>200</v>
      </c>
    </row>
    <row r="427" spans="25:31">
      <c r="Y427">
        <f t="shared" si="52"/>
        <v>413</v>
      </c>
      <c r="AA427">
        <f t="shared" si="48"/>
        <v>423</v>
      </c>
      <c r="AB427">
        <f t="shared" si="50"/>
        <v>26</v>
      </c>
      <c r="AC427">
        <f t="shared" si="51"/>
        <v>3</v>
      </c>
      <c r="AD427">
        <f t="shared" si="46"/>
        <v>3</v>
      </c>
      <c r="AE427">
        <f t="shared" si="47"/>
        <v>400</v>
      </c>
    </row>
    <row r="428" spans="25:31">
      <c r="Y428">
        <f t="shared" si="52"/>
        <v>551</v>
      </c>
      <c r="AA428">
        <f t="shared" si="48"/>
        <v>424</v>
      </c>
      <c r="AB428">
        <f t="shared" si="50"/>
        <v>26</v>
      </c>
      <c r="AC428">
        <f t="shared" si="51"/>
        <v>4</v>
      </c>
      <c r="AD428">
        <f t="shared" si="46"/>
        <v>3</v>
      </c>
      <c r="AE428">
        <f t="shared" si="47"/>
        <v>500</v>
      </c>
    </row>
    <row r="429" spans="25:31">
      <c r="Y429">
        <f t="shared" si="52"/>
        <v>689</v>
      </c>
      <c r="AA429">
        <f t="shared" si="48"/>
        <v>425</v>
      </c>
      <c r="AB429">
        <f t="shared" si="50"/>
        <v>26</v>
      </c>
      <c r="AC429">
        <f t="shared" si="51"/>
        <v>5</v>
      </c>
      <c r="AD429">
        <f t="shared" si="46"/>
        <v>4</v>
      </c>
      <c r="AE429">
        <f t="shared" si="47"/>
        <v>600</v>
      </c>
    </row>
    <row r="430" spans="25:31">
      <c r="Y430">
        <f t="shared" si="52"/>
        <v>827</v>
      </c>
      <c r="AA430">
        <f t="shared" si="48"/>
        <v>426</v>
      </c>
      <c r="AB430">
        <f t="shared" si="50"/>
        <v>26</v>
      </c>
      <c r="AC430">
        <f t="shared" si="51"/>
        <v>6</v>
      </c>
      <c r="AD430">
        <f t="shared" si="46"/>
        <v>4</v>
      </c>
      <c r="AE430">
        <f t="shared" si="47"/>
        <v>800</v>
      </c>
    </row>
    <row r="431" spans="25:31">
      <c r="Y431">
        <f t="shared" si="52"/>
        <v>964</v>
      </c>
      <c r="AA431">
        <f t="shared" si="48"/>
        <v>427</v>
      </c>
      <c r="AB431">
        <f t="shared" si="50"/>
        <v>26</v>
      </c>
      <c r="AC431">
        <f t="shared" si="51"/>
        <v>7</v>
      </c>
      <c r="AD431">
        <f t="shared" si="46"/>
        <v>4</v>
      </c>
      <c r="AE431">
        <f t="shared" si="47"/>
        <v>900</v>
      </c>
    </row>
    <row r="432" spans="25:31">
      <c r="Y432">
        <f t="shared" si="52"/>
        <v>1102</v>
      </c>
      <c r="AA432">
        <f t="shared" si="48"/>
        <v>428</v>
      </c>
      <c r="AB432">
        <f t="shared" si="50"/>
        <v>26</v>
      </c>
      <c r="AC432">
        <f t="shared" si="51"/>
        <v>8</v>
      </c>
      <c r="AD432">
        <f t="shared" si="46"/>
        <v>5</v>
      </c>
      <c r="AE432">
        <f t="shared" si="47"/>
        <v>1000</v>
      </c>
    </row>
    <row r="433" spans="25:31">
      <c r="Y433">
        <f t="shared" si="52"/>
        <v>1240</v>
      </c>
      <c r="AA433">
        <f t="shared" si="48"/>
        <v>429</v>
      </c>
      <c r="AB433">
        <f t="shared" si="50"/>
        <v>26</v>
      </c>
      <c r="AC433">
        <f t="shared" si="51"/>
        <v>9</v>
      </c>
      <c r="AD433">
        <f t="shared" si="46"/>
        <v>5</v>
      </c>
      <c r="AE433">
        <f t="shared" si="47"/>
        <v>1000</v>
      </c>
    </row>
    <row r="434" spans="25:31">
      <c r="Y434">
        <f t="shared" si="52"/>
        <v>1378</v>
      </c>
      <c r="AA434">
        <f t="shared" si="48"/>
        <v>430</v>
      </c>
      <c r="AB434">
        <f t="shared" si="50"/>
        <v>26</v>
      </c>
      <c r="AC434">
        <f t="shared" si="51"/>
        <v>10</v>
      </c>
      <c r="AD434">
        <f t="shared" si="46"/>
        <v>6</v>
      </c>
      <c r="AE434">
        <f t="shared" si="47"/>
        <v>1000</v>
      </c>
    </row>
    <row r="435" spans="25:31">
      <c r="Y435">
        <f t="shared" si="52"/>
        <v>1654</v>
      </c>
      <c r="AA435">
        <f t="shared" si="48"/>
        <v>431</v>
      </c>
      <c r="AB435">
        <f t="shared" si="50"/>
        <v>26</v>
      </c>
      <c r="AC435">
        <f t="shared" si="51"/>
        <v>11</v>
      </c>
      <c r="AD435">
        <f t="shared" si="46"/>
        <v>6</v>
      </c>
      <c r="AE435">
        <f t="shared" si="47"/>
        <v>1000</v>
      </c>
    </row>
    <row r="436" spans="25:31">
      <c r="Y436">
        <f t="shared" si="52"/>
        <v>1929</v>
      </c>
      <c r="AA436">
        <f t="shared" si="48"/>
        <v>432</v>
      </c>
      <c r="AB436">
        <f t="shared" si="50"/>
        <v>26</v>
      </c>
      <c r="AC436">
        <f t="shared" si="51"/>
        <v>12</v>
      </c>
      <c r="AD436">
        <f t="shared" si="46"/>
        <v>7</v>
      </c>
      <c r="AE436">
        <f t="shared" si="47"/>
        <v>1000</v>
      </c>
    </row>
    <row r="437" spans="25:31">
      <c r="Y437">
        <f t="shared" si="52"/>
        <v>2205</v>
      </c>
      <c r="AA437">
        <f t="shared" si="48"/>
        <v>433</v>
      </c>
      <c r="AB437">
        <f t="shared" si="50"/>
        <v>26</v>
      </c>
      <c r="AC437">
        <f t="shared" si="51"/>
        <v>13</v>
      </c>
      <c r="AD437">
        <f t="shared" si="46"/>
        <v>7</v>
      </c>
      <c r="AE437">
        <f t="shared" si="47"/>
        <v>2000</v>
      </c>
    </row>
    <row r="438" spans="25:31">
      <c r="Y438">
        <f t="shared" si="52"/>
        <v>2481</v>
      </c>
      <c r="AA438">
        <f t="shared" si="48"/>
        <v>434</v>
      </c>
      <c r="AB438">
        <f t="shared" si="50"/>
        <v>26</v>
      </c>
      <c r="AC438">
        <f t="shared" si="51"/>
        <v>14</v>
      </c>
      <c r="AD438">
        <f t="shared" si="46"/>
        <v>7</v>
      </c>
      <c r="AE438">
        <f t="shared" si="47"/>
        <v>2000</v>
      </c>
    </row>
    <row r="439" spans="25:31">
      <c r="Y439">
        <f t="shared" si="52"/>
        <v>2757</v>
      </c>
      <c r="AA439">
        <f t="shared" si="48"/>
        <v>435</v>
      </c>
      <c r="AB439">
        <f t="shared" si="50"/>
        <v>26</v>
      </c>
      <c r="AC439">
        <f t="shared" si="51"/>
        <v>15</v>
      </c>
      <c r="AD439">
        <f t="shared" si="46"/>
        <v>8</v>
      </c>
      <c r="AE439">
        <f t="shared" si="47"/>
        <v>2000</v>
      </c>
    </row>
    <row r="440" spans="25:31">
      <c r="Y440">
        <f t="shared" si="52"/>
        <v>3032</v>
      </c>
      <c r="AA440">
        <f t="shared" si="48"/>
        <v>436</v>
      </c>
      <c r="AB440">
        <f t="shared" si="50"/>
        <v>26</v>
      </c>
      <c r="AC440">
        <f t="shared" si="51"/>
        <v>16</v>
      </c>
      <c r="AD440">
        <f t="shared" si="46"/>
        <v>8</v>
      </c>
      <c r="AE440">
        <f t="shared" si="47"/>
        <v>3000</v>
      </c>
    </row>
    <row r="441" spans="25:31">
      <c r="Y441">
        <f t="shared" si="52"/>
        <v>3308</v>
      </c>
      <c r="AA441">
        <f t="shared" si="48"/>
        <v>437</v>
      </c>
      <c r="AB441">
        <f t="shared" si="50"/>
        <v>26</v>
      </c>
      <c r="AC441">
        <f t="shared" si="51"/>
        <v>17</v>
      </c>
      <c r="AD441">
        <f t="shared" si="46"/>
        <v>9</v>
      </c>
      <c r="AE441">
        <f t="shared" si="47"/>
        <v>3000</v>
      </c>
    </row>
    <row r="442" spans="25:31">
      <c r="Y442">
        <f t="shared" si="52"/>
        <v>3584</v>
      </c>
      <c r="AA442">
        <f t="shared" si="48"/>
        <v>438</v>
      </c>
      <c r="AB442">
        <f t="shared" si="50"/>
        <v>26</v>
      </c>
      <c r="AC442">
        <f t="shared" si="51"/>
        <v>18</v>
      </c>
      <c r="AD442">
        <f t="shared" si="46"/>
        <v>9</v>
      </c>
      <c r="AE442">
        <f t="shared" si="47"/>
        <v>3000</v>
      </c>
    </row>
    <row r="443" spans="25:31">
      <c r="Y443">
        <f t="shared" si="52"/>
        <v>3859</v>
      </c>
      <c r="AA443">
        <f t="shared" si="48"/>
        <v>439</v>
      </c>
      <c r="AB443">
        <f t="shared" si="50"/>
        <v>26</v>
      </c>
      <c r="AC443">
        <f t="shared" si="51"/>
        <v>19</v>
      </c>
      <c r="AD443">
        <f t="shared" si="46"/>
        <v>10</v>
      </c>
      <c r="AE443">
        <f t="shared" si="47"/>
        <v>3000</v>
      </c>
    </row>
    <row r="444" spans="25:31">
      <c r="Y444">
        <f t="shared" si="52"/>
        <v>4135</v>
      </c>
      <c r="AA444">
        <f t="shared" si="48"/>
        <v>440</v>
      </c>
      <c r="AB444">
        <f t="shared" si="50"/>
        <v>26</v>
      </c>
      <c r="AC444">
        <f t="shared" si="51"/>
        <v>20</v>
      </c>
      <c r="AD444">
        <f t="shared" si="46"/>
        <v>13</v>
      </c>
      <c r="AE444">
        <f t="shared" si="47"/>
        <v>4000</v>
      </c>
    </row>
    <row r="445" spans="25:31">
      <c r="Y445">
        <f t="shared" si="52"/>
        <v>4549</v>
      </c>
      <c r="AA445">
        <f t="shared" si="48"/>
        <v>441</v>
      </c>
      <c r="AB445">
        <f t="shared" si="50"/>
        <v>26</v>
      </c>
      <c r="AC445">
        <f t="shared" si="51"/>
        <v>21</v>
      </c>
      <c r="AD445">
        <f t="shared" si="46"/>
        <v>18</v>
      </c>
      <c r="AE445">
        <f t="shared" si="47"/>
        <v>4000</v>
      </c>
    </row>
    <row r="446" spans="25:31">
      <c r="Y446">
        <f t="shared" si="52"/>
        <v>4962</v>
      </c>
      <c r="AA446">
        <f t="shared" si="48"/>
        <v>442</v>
      </c>
      <c r="AB446">
        <f t="shared" si="50"/>
        <v>26</v>
      </c>
      <c r="AC446">
        <f t="shared" si="51"/>
        <v>22</v>
      </c>
      <c r="AD446">
        <f t="shared" si="46"/>
        <v>22</v>
      </c>
      <c r="AE446">
        <f t="shared" si="47"/>
        <v>4000</v>
      </c>
    </row>
    <row r="447" spans="25:31">
      <c r="Y447">
        <f t="shared" si="52"/>
        <v>5376</v>
      </c>
      <c r="AA447">
        <f t="shared" si="48"/>
        <v>443</v>
      </c>
      <c r="AB447">
        <f t="shared" si="50"/>
        <v>26</v>
      </c>
      <c r="AC447">
        <f t="shared" si="51"/>
        <v>23</v>
      </c>
      <c r="AD447">
        <f t="shared" si="46"/>
        <v>26</v>
      </c>
      <c r="AE447">
        <f t="shared" si="47"/>
        <v>5000</v>
      </c>
    </row>
    <row r="448" spans="25:31">
      <c r="Y448">
        <f t="shared" si="52"/>
        <v>5789</v>
      </c>
      <c r="AA448">
        <f t="shared" si="48"/>
        <v>444</v>
      </c>
      <c r="AB448">
        <f t="shared" si="50"/>
        <v>26</v>
      </c>
      <c r="AC448">
        <f t="shared" si="51"/>
        <v>24</v>
      </c>
      <c r="AD448">
        <f t="shared" si="46"/>
        <v>31</v>
      </c>
      <c r="AE448">
        <f t="shared" si="47"/>
        <v>5000</v>
      </c>
    </row>
    <row r="449" spans="25:31">
      <c r="Y449">
        <f t="shared" si="52"/>
        <v>6203</v>
      </c>
      <c r="AA449">
        <f t="shared" si="48"/>
        <v>445</v>
      </c>
      <c r="AB449">
        <f t="shared" si="50"/>
        <v>26</v>
      </c>
      <c r="AC449">
        <f t="shared" si="51"/>
        <v>25</v>
      </c>
      <c r="AD449">
        <f t="shared" si="46"/>
        <v>35</v>
      </c>
      <c r="AE449">
        <f t="shared" si="47"/>
        <v>6000</v>
      </c>
    </row>
    <row r="450" spans="25:31">
      <c r="Y450">
        <f t="shared" si="52"/>
        <v>6617</v>
      </c>
      <c r="AA450">
        <f t="shared" si="48"/>
        <v>446</v>
      </c>
      <c r="AB450">
        <f t="shared" si="50"/>
        <v>26</v>
      </c>
      <c r="AC450">
        <f t="shared" si="51"/>
        <v>26</v>
      </c>
      <c r="AD450">
        <f t="shared" si="46"/>
        <v>39</v>
      </c>
      <c r="AE450">
        <f t="shared" si="47"/>
        <v>6000</v>
      </c>
    </row>
    <row r="451" spans="25:31">
      <c r="Y451">
        <f t="shared" si="52"/>
        <v>7030</v>
      </c>
      <c r="AA451">
        <f t="shared" si="48"/>
        <v>447</v>
      </c>
      <c r="AB451">
        <f t="shared" si="50"/>
        <v>26</v>
      </c>
      <c r="AC451">
        <f t="shared" si="51"/>
        <v>27</v>
      </c>
      <c r="AD451">
        <f t="shared" si="46"/>
        <v>44</v>
      </c>
      <c r="AE451">
        <f t="shared" si="47"/>
        <v>7000</v>
      </c>
    </row>
    <row r="452" spans="25:31">
      <c r="Y452">
        <f t="shared" si="52"/>
        <v>7444</v>
      </c>
      <c r="AA452">
        <f t="shared" si="48"/>
        <v>448</v>
      </c>
      <c r="AB452">
        <f t="shared" si="50"/>
        <v>26</v>
      </c>
      <c r="AC452">
        <f t="shared" si="51"/>
        <v>28</v>
      </c>
      <c r="AD452">
        <f t="shared" si="46"/>
        <v>48</v>
      </c>
      <c r="AE452">
        <f t="shared" si="47"/>
        <v>7000</v>
      </c>
    </row>
    <row r="453" spans="25:31">
      <c r="Y453">
        <f t="shared" si="52"/>
        <v>7857</v>
      </c>
      <c r="AA453">
        <f t="shared" si="48"/>
        <v>449</v>
      </c>
      <c r="AB453">
        <f t="shared" si="50"/>
        <v>26</v>
      </c>
      <c r="AC453">
        <f t="shared" si="51"/>
        <v>29</v>
      </c>
      <c r="AD453">
        <f t="shared" ref="AD453:AD516" si="53">ROUNDUP(VLOOKUP(AC453,$H$10:$J$39,3,FALSE)/$J$8*VLOOKUP(AB453,$A$10:$D$39,4,FALSE),0)</f>
        <v>52</v>
      </c>
      <c r="AE453">
        <f t="shared" ref="AE453:AE516" si="54">10^(LEN(Y453)-1)*INT(Y453/(10^(LEN(Y453)-1)))</f>
        <v>7000</v>
      </c>
    </row>
    <row r="454" spans="25:31">
      <c r="Y454">
        <f>VLOOKUP(AC454,$H$10:$J$39,2,FALSE)/$I$8*VLOOKUP(AB454,$A$10:$C$39,3,FALSE)</f>
        <v>0</v>
      </c>
      <c r="AA454">
        <f t="shared" ref="AA454:AA517" si="55">AA453+1</f>
        <v>450</v>
      </c>
      <c r="AB454">
        <f t="shared" si="50"/>
        <v>26</v>
      </c>
      <c r="AC454">
        <f t="shared" si="51"/>
        <v>30</v>
      </c>
      <c r="AD454">
        <f t="shared" si="53"/>
        <v>0</v>
      </c>
      <c r="AE454">
        <f t="shared" si="54"/>
        <v>0</v>
      </c>
    </row>
    <row r="455" spans="25:31">
      <c r="Y455">
        <f t="shared" ref="Y455:Y483" si="56">INT(VLOOKUP(AC455,$H$10:$J$39,2,FALSE)/$I$8*VLOOKUP(AB455,$A$10:$C$39,3,FALSE))</f>
        <v>166</v>
      </c>
      <c r="AA455">
        <f t="shared" si="55"/>
        <v>451</v>
      </c>
      <c r="AB455">
        <f t="shared" si="50"/>
        <v>27</v>
      </c>
      <c r="AC455">
        <f t="shared" si="51"/>
        <v>1</v>
      </c>
      <c r="AD455">
        <f t="shared" si="53"/>
        <v>1</v>
      </c>
      <c r="AE455">
        <f t="shared" si="54"/>
        <v>100</v>
      </c>
    </row>
    <row r="456" spans="25:31">
      <c r="Y456">
        <f t="shared" si="56"/>
        <v>333</v>
      </c>
      <c r="AA456">
        <f t="shared" si="55"/>
        <v>452</v>
      </c>
      <c r="AB456">
        <f t="shared" si="50"/>
        <v>27</v>
      </c>
      <c r="AC456">
        <f t="shared" si="51"/>
        <v>2</v>
      </c>
      <c r="AD456">
        <f t="shared" si="53"/>
        <v>2</v>
      </c>
      <c r="AE456">
        <f t="shared" si="54"/>
        <v>300</v>
      </c>
    </row>
    <row r="457" spans="25:31">
      <c r="Y457">
        <f t="shared" si="56"/>
        <v>499</v>
      </c>
      <c r="AA457">
        <f t="shared" si="55"/>
        <v>453</v>
      </c>
      <c r="AB457">
        <f t="shared" si="50"/>
        <v>27</v>
      </c>
      <c r="AC457">
        <f t="shared" si="51"/>
        <v>3</v>
      </c>
      <c r="AD457">
        <f t="shared" si="53"/>
        <v>2</v>
      </c>
      <c r="AE457">
        <f t="shared" si="54"/>
        <v>400</v>
      </c>
    </row>
    <row r="458" spans="25:31">
      <c r="Y458">
        <f t="shared" si="56"/>
        <v>666</v>
      </c>
      <c r="AA458">
        <f t="shared" si="55"/>
        <v>454</v>
      </c>
      <c r="AB458">
        <f t="shared" si="50"/>
        <v>27</v>
      </c>
      <c r="AC458">
        <f t="shared" si="51"/>
        <v>4</v>
      </c>
      <c r="AD458">
        <f t="shared" si="53"/>
        <v>2</v>
      </c>
      <c r="AE458">
        <f t="shared" si="54"/>
        <v>600</v>
      </c>
    </row>
    <row r="459" spans="25:31">
      <c r="Y459">
        <f t="shared" si="56"/>
        <v>832</v>
      </c>
      <c r="AA459">
        <f t="shared" si="55"/>
        <v>455</v>
      </c>
      <c r="AB459">
        <f t="shared" si="50"/>
        <v>27</v>
      </c>
      <c r="AC459">
        <f t="shared" si="51"/>
        <v>5</v>
      </c>
      <c r="AD459">
        <f t="shared" si="53"/>
        <v>3</v>
      </c>
      <c r="AE459">
        <f t="shared" si="54"/>
        <v>800</v>
      </c>
    </row>
    <row r="460" spans="25:31">
      <c r="Y460">
        <f t="shared" si="56"/>
        <v>999</v>
      </c>
      <c r="AA460">
        <f t="shared" si="55"/>
        <v>456</v>
      </c>
      <c r="AB460">
        <f t="shared" si="50"/>
        <v>27</v>
      </c>
      <c r="AC460">
        <f t="shared" si="51"/>
        <v>6</v>
      </c>
      <c r="AD460">
        <f t="shared" si="53"/>
        <v>3</v>
      </c>
      <c r="AE460">
        <f t="shared" si="54"/>
        <v>900</v>
      </c>
    </row>
    <row r="461" spans="25:31">
      <c r="Y461">
        <f t="shared" si="56"/>
        <v>1165</v>
      </c>
      <c r="AA461">
        <f t="shared" si="55"/>
        <v>457</v>
      </c>
      <c r="AB461">
        <f t="shared" si="50"/>
        <v>27</v>
      </c>
      <c r="AC461">
        <f t="shared" si="51"/>
        <v>7</v>
      </c>
      <c r="AD461">
        <f t="shared" si="53"/>
        <v>3</v>
      </c>
      <c r="AE461">
        <f t="shared" si="54"/>
        <v>1000</v>
      </c>
    </row>
    <row r="462" spans="25:31">
      <c r="Y462">
        <f t="shared" si="56"/>
        <v>1332</v>
      </c>
      <c r="AA462">
        <f t="shared" si="55"/>
        <v>458</v>
      </c>
      <c r="AB462">
        <f t="shared" si="50"/>
        <v>27</v>
      </c>
      <c r="AC462">
        <f t="shared" si="51"/>
        <v>8</v>
      </c>
      <c r="AD462">
        <f t="shared" si="53"/>
        <v>3</v>
      </c>
      <c r="AE462">
        <f t="shared" si="54"/>
        <v>1000</v>
      </c>
    </row>
    <row r="463" spans="25:31">
      <c r="Y463">
        <f t="shared" si="56"/>
        <v>1498</v>
      </c>
      <c r="AA463">
        <f t="shared" si="55"/>
        <v>459</v>
      </c>
      <c r="AB463">
        <f t="shared" si="50"/>
        <v>27</v>
      </c>
      <c r="AC463">
        <f t="shared" si="51"/>
        <v>9</v>
      </c>
      <c r="AD463">
        <f t="shared" si="53"/>
        <v>4</v>
      </c>
      <c r="AE463">
        <f t="shared" si="54"/>
        <v>1000</v>
      </c>
    </row>
    <row r="464" spans="25:31">
      <c r="Y464">
        <f t="shared" si="56"/>
        <v>1665</v>
      </c>
      <c r="AA464">
        <f t="shared" si="55"/>
        <v>460</v>
      </c>
      <c r="AB464">
        <f t="shared" si="50"/>
        <v>27</v>
      </c>
      <c r="AC464">
        <f t="shared" si="51"/>
        <v>10</v>
      </c>
      <c r="AD464">
        <f t="shared" si="53"/>
        <v>4</v>
      </c>
      <c r="AE464">
        <f t="shared" si="54"/>
        <v>1000</v>
      </c>
    </row>
    <row r="465" spans="25:31">
      <c r="Y465">
        <f t="shared" si="56"/>
        <v>1998</v>
      </c>
      <c r="AA465">
        <f t="shared" si="55"/>
        <v>461</v>
      </c>
      <c r="AB465">
        <f t="shared" si="50"/>
        <v>27</v>
      </c>
      <c r="AC465">
        <f t="shared" si="51"/>
        <v>11</v>
      </c>
      <c r="AD465">
        <f t="shared" si="53"/>
        <v>4</v>
      </c>
      <c r="AE465">
        <f t="shared" si="54"/>
        <v>1000</v>
      </c>
    </row>
    <row r="466" spans="25:31">
      <c r="Y466">
        <f t="shared" si="56"/>
        <v>2331</v>
      </c>
      <c r="AA466">
        <f t="shared" si="55"/>
        <v>462</v>
      </c>
      <c r="AB466">
        <f t="shared" si="50"/>
        <v>27</v>
      </c>
      <c r="AC466">
        <f t="shared" si="51"/>
        <v>12</v>
      </c>
      <c r="AD466">
        <f t="shared" si="53"/>
        <v>5</v>
      </c>
      <c r="AE466">
        <f t="shared" si="54"/>
        <v>2000</v>
      </c>
    </row>
    <row r="467" spans="25:31">
      <c r="Y467">
        <f t="shared" si="56"/>
        <v>2664</v>
      </c>
      <c r="AA467">
        <f t="shared" si="55"/>
        <v>463</v>
      </c>
      <c r="AB467">
        <f t="shared" si="50"/>
        <v>27</v>
      </c>
      <c r="AC467">
        <f t="shared" si="51"/>
        <v>13</v>
      </c>
      <c r="AD467">
        <f t="shared" si="53"/>
        <v>5</v>
      </c>
      <c r="AE467">
        <f t="shared" si="54"/>
        <v>2000</v>
      </c>
    </row>
    <row r="468" spans="25:31">
      <c r="Y468">
        <f t="shared" si="56"/>
        <v>2997</v>
      </c>
      <c r="AA468">
        <f t="shared" si="55"/>
        <v>464</v>
      </c>
      <c r="AB468">
        <f t="shared" si="50"/>
        <v>27</v>
      </c>
      <c r="AC468">
        <f t="shared" si="51"/>
        <v>14</v>
      </c>
      <c r="AD468">
        <f t="shared" si="53"/>
        <v>5</v>
      </c>
      <c r="AE468">
        <f t="shared" si="54"/>
        <v>2000</v>
      </c>
    </row>
    <row r="469" spans="25:31">
      <c r="Y469">
        <f t="shared" si="56"/>
        <v>3330</v>
      </c>
      <c r="AA469">
        <f t="shared" si="55"/>
        <v>465</v>
      </c>
      <c r="AB469">
        <f t="shared" si="50"/>
        <v>27</v>
      </c>
      <c r="AC469">
        <f t="shared" si="51"/>
        <v>15</v>
      </c>
      <c r="AD469">
        <f t="shared" si="53"/>
        <v>5</v>
      </c>
      <c r="AE469">
        <f t="shared" si="54"/>
        <v>3000</v>
      </c>
    </row>
    <row r="470" spans="25:31">
      <c r="Y470">
        <f t="shared" si="56"/>
        <v>3663</v>
      </c>
      <c r="AA470">
        <f t="shared" si="55"/>
        <v>466</v>
      </c>
      <c r="AB470">
        <f t="shared" si="50"/>
        <v>27</v>
      </c>
      <c r="AC470">
        <f t="shared" si="51"/>
        <v>16</v>
      </c>
      <c r="AD470">
        <f t="shared" si="53"/>
        <v>6</v>
      </c>
      <c r="AE470">
        <f t="shared" si="54"/>
        <v>3000</v>
      </c>
    </row>
    <row r="471" spans="25:31">
      <c r="Y471">
        <f t="shared" si="56"/>
        <v>3996</v>
      </c>
      <c r="AA471">
        <f t="shared" si="55"/>
        <v>467</v>
      </c>
      <c r="AB471">
        <f t="shared" si="50"/>
        <v>27</v>
      </c>
      <c r="AC471">
        <f t="shared" si="51"/>
        <v>17</v>
      </c>
      <c r="AD471">
        <f t="shared" si="53"/>
        <v>6</v>
      </c>
      <c r="AE471">
        <f t="shared" si="54"/>
        <v>3000</v>
      </c>
    </row>
    <row r="472" spans="25:31">
      <c r="Y472">
        <f t="shared" si="56"/>
        <v>4329</v>
      </c>
      <c r="AA472">
        <f t="shared" si="55"/>
        <v>468</v>
      </c>
      <c r="AB472">
        <f t="shared" si="50"/>
        <v>27</v>
      </c>
      <c r="AC472">
        <f t="shared" si="51"/>
        <v>18</v>
      </c>
      <c r="AD472">
        <f t="shared" si="53"/>
        <v>6</v>
      </c>
      <c r="AE472">
        <f t="shared" si="54"/>
        <v>4000</v>
      </c>
    </row>
    <row r="473" spans="25:31">
      <c r="Y473">
        <f t="shared" si="56"/>
        <v>4662</v>
      </c>
      <c r="AA473">
        <f t="shared" si="55"/>
        <v>469</v>
      </c>
      <c r="AB473">
        <f t="shared" si="50"/>
        <v>27</v>
      </c>
      <c r="AC473">
        <f t="shared" si="51"/>
        <v>19</v>
      </c>
      <c r="AD473">
        <f t="shared" si="53"/>
        <v>7</v>
      </c>
      <c r="AE473">
        <f t="shared" si="54"/>
        <v>4000</v>
      </c>
    </row>
    <row r="474" spans="25:31">
      <c r="Y474">
        <f t="shared" si="56"/>
        <v>4995</v>
      </c>
      <c r="AA474">
        <f t="shared" si="55"/>
        <v>470</v>
      </c>
      <c r="AB474">
        <f t="shared" si="50"/>
        <v>27</v>
      </c>
      <c r="AC474">
        <f t="shared" si="51"/>
        <v>20</v>
      </c>
      <c r="AD474">
        <f t="shared" si="53"/>
        <v>9</v>
      </c>
      <c r="AE474">
        <f t="shared" si="54"/>
        <v>4000</v>
      </c>
    </row>
    <row r="475" spans="25:31">
      <c r="Y475">
        <f t="shared" si="56"/>
        <v>5495</v>
      </c>
      <c r="AA475">
        <f t="shared" si="55"/>
        <v>471</v>
      </c>
      <c r="AB475">
        <f t="shared" si="50"/>
        <v>27</v>
      </c>
      <c r="AC475">
        <f t="shared" si="51"/>
        <v>21</v>
      </c>
      <c r="AD475">
        <f t="shared" si="53"/>
        <v>12</v>
      </c>
      <c r="AE475">
        <f t="shared" si="54"/>
        <v>5000</v>
      </c>
    </row>
    <row r="476" spans="25:31">
      <c r="Y476">
        <f t="shared" si="56"/>
        <v>5995</v>
      </c>
      <c r="AA476">
        <f t="shared" si="55"/>
        <v>472</v>
      </c>
      <c r="AB476">
        <f t="shared" si="50"/>
        <v>27</v>
      </c>
      <c r="AC476">
        <f t="shared" si="51"/>
        <v>22</v>
      </c>
      <c r="AD476">
        <f t="shared" si="53"/>
        <v>15</v>
      </c>
      <c r="AE476">
        <f t="shared" si="54"/>
        <v>5000</v>
      </c>
    </row>
    <row r="477" spans="25:31">
      <c r="Y477">
        <f t="shared" si="56"/>
        <v>6494</v>
      </c>
      <c r="AA477">
        <f t="shared" si="55"/>
        <v>473</v>
      </c>
      <c r="AB477">
        <f t="shared" si="50"/>
        <v>27</v>
      </c>
      <c r="AC477">
        <f t="shared" si="51"/>
        <v>23</v>
      </c>
      <c r="AD477">
        <f t="shared" si="53"/>
        <v>18</v>
      </c>
      <c r="AE477">
        <f t="shared" si="54"/>
        <v>6000</v>
      </c>
    </row>
    <row r="478" spans="25:31">
      <c r="Y478">
        <f t="shared" si="56"/>
        <v>6994</v>
      </c>
      <c r="AA478">
        <f t="shared" si="55"/>
        <v>474</v>
      </c>
      <c r="AB478">
        <f t="shared" si="50"/>
        <v>27</v>
      </c>
      <c r="AC478">
        <f t="shared" si="51"/>
        <v>24</v>
      </c>
      <c r="AD478">
        <f t="shared" si="53"/>
        <v>21</v>
      </c>
      <c r="AE478">
        <f t="shared" si="54"/>
        <v>6000</v>
      </c>
    </row>
    <row r="479" spans="25:31">
      <c r="Y479">
        <f t="shared" si="56"/>
        <v>7493</v>
      </c>
      <c r="AA479">
        <f t="shared" si="55"/>
        <v>475</v>
      </c>
      <c r="AB479">
        <f t="shared" si="50"/>
        <v>27</v>
      </c>
      <c r="AC479">
        <f t="shared" si="51"/>
        <v>25</v>
      </c>
      <c r="AD479">
        <f t="shared" si="53"/>
        <v>23</v>
      </c>
      <c r="AE479">
        <f t="shared" si="54"/>
        <v>7000</v>
      </c>
    </row>
    <row r="480" spans="25:31">
      <c r="Y480">
        <f t="shared" si="56"/>
        <v>7993</v>
      </c>
      <c r="AA480">
        <f t="shared" si="55"/>
        <v>476</v>
      </c>
      <c r="AB480">
        <f t="shared" si="50"/>
        <v>27</v>
      </c>
      <c r="AC480">
        <f t="shared" si="51"/>
        <v>26</v>
      </c>
      <c r="AD480">
        <f t="shared" si="53"/>
        <v>26</v>
      </c>
      <c r="AE480">
        <f t="shared" si="54"/>
        <v>7000</v>
      </c>
    </row>
    <row r="481" spans="25:31">
      <c r="Y481">
        <f t="shared" si="56"/>
        <v>8493</v>
      </c>
      <c r="AA481">
        <f t="shared" si="55"/>
        <v>477</v>
      </c>
      <c r="AB481">
        <f t="shared" si="50"/>
        <v>27</v>
      </c>
      <c r="AC481">
        <f t="shared" si="51"/>
        <v>27</v>
      </c>
      <c r="AD481">
        <f t="shared" si="53"/>
        <v>29</v>
      </c>
      <c r="AE481">
        <f t="shared" si="54"/>
        <v>8000</v>
      </c>
    </row>
    <row r="482" spans="25:31">
      <c r="Y482">
        <f t="shared" si="56"/>
        <v>8992</v>
      </c>
      <c r="AA482">
        <f t="shared" si="55"/>
        <v>478</v>
      </c>
      <c r="AB482">
        <f t="shared" si="50"/>
        <v>27</v>
      </c>
      <c r="AC482">
        <f t="shared" si="51"/>
        <v>28</v>
      </c>
      <c r="AD482">
        <f t="shared" si="53"/>
        <v>32</v>
      </c>
      <c r="AE482">
        <f t="shared" si="54"/>
        <v>8000</v>
      </c>
    </row>
    <row r="483" spans="25:31">
      <c r="Y483">
        <f t="shared" si="56"/>
        <v>9492</v>
      </c>
      <c r="AA483">
        <f t="shared" si="55"/>
        <v>479</v>
      </c>
      <c r="AB483">
        <f t="shared" ref="AB483:AB544" si="57">AB453+1</f>
        <v>27</v>
      </c>
      <c r="AC483">
        <f t="shared" ref="AC483:AC544" si="58">AC453</f>
        <v>29</v>
      </c>
      <c r="AD483">
        <f t="shared" si="53"/>
        <v>35</v>
      </c>
      <c r="AE483">
        <f t="shared" si="54"/>
        <v>9000</v>
      </c>
    </row>
    <row r="484" spans="25:31">
      <c r="Y484">
        <f>VLOOKUP(AC484,$H$10:$J$39,2,FALSE)/$I$8*VLOOKUP(AB484,$A$10:$C$39,3,FALSE)</f>
        <v>0</v>
      </c>
      <c r="AA484">
        <f t="shared" si="55"/>
        <v>480</v>
      </c>
      <c r="AB484">
        <f t="shared" si="57"/>
        <v>27</v>
      </c>
      <c r="AC484">
        <f t="shared" si="58"/>
        <v>30</v>
      </c>
      <c r="AD484">
        <f t="shared" si="53"/>
        <v>0</v>
      </c>
      <c r="AE484">
        <f t="shared" si="54"/>
        <v>0</v>
      </c>
    </row>
    <row r="485" spans="25:31">
      <c r="Y485">
        <f t="shared" ref="Y485:Y513" si="59">INT(VLOOKUP(AC485,$H$10:$J$39,2,FALSE)/$I$8*VLOOKUP(AB485,$A$10:$C$39,3,FALSE))</f>
        <v>167</v>
      </c>
      <c r="AA485">
        <f t="shared" si="55"/>
        <v>481</v>
      </c>
      <c r="AB485">
        <f t="shared" si="57"/>
        <v>28</v>
      </c>
      <c r="AC485">
        <f t="shared" si="58"/>
        <v>1</v>
      </c>
      <c r="AD485">
        <f t="shared" si="53"/>
        <v>1</v>
      </c>
      <c r="AE485">
        <f t="shared" si="54"/>
        <v>100</v>
      </c>
    </row>
    <row r="486" spans="25:31">
      <c r="Y486">
        <f t="shared" si="59"/>
        <v>335</v>
      </c>
      <c r="AA486">
        <f t="shared" si="55"/>
        <v>482</v>
      </c>
      <c r="AB486">
        <f t="shared" si="57"/>
        <v>28</v>
      </c>
      <c r="AC486">
        <f t="shared" si="58"/>
        <v>2</v>
      </c>
      <c r="AD486">
        <f t="shared" si="53"/>
        <v>2</v>
      </c>
      <c r="AE486">
        <f t="shared" si="54"/>
        <v>300</v>
      </c>
    </row>
    <row r="487" spans="25:31">
      <c r="Y487">
        <f t="shared" si="59"/>
        <v>502</v>
      </c>
      <c r="AA487">
        <f t="shared" si="55"/>
        <v>483</v>
      </c>
      <c r="AB487">
        <f t="shared" si="57"/>
        <v>28</v>
      </c>
      <c r="AC487">
        <f t="shared" si="58"/>
        <v>3</v>
      </c>
      <c r="AD487">
        <f t="shared" si="53"/>
        <v>2</v>
      </c>
      <c r="AE487">
        <f t="shared" si="54"/>
        <v>500</v>
      </c>
    </row>
    <row r="488" spans="25:31">
      <c r="Y488">
        <f t="shared" si="59"/>
        <v>670</v>
      </c>
      <c r="AA488">
        <f t="shared" si="55"/>
        <v>484</v>
      </c>
      <c r="AB488">
        <f t="shared" si="57"/>
        <v>28</v>
      </c>
      <c r="AC488">
        <f t="shared" si="58"/>
        <v>4</v>
      </c>
      <c r="AD488">
        <f t="shared" si="53"/>
        <v>2</v>
      </c>
      <c r="AE488">
        <f t="shared" si="54"/>
        <v>600</v>
      </c>
    </row>
    <row r="489" spans="25:31">
      <c r="Y489">
        <f t="shared" si="59"/>
        <v>838</v>
      </c>
      <c r="AA489">
        <f t="shared" si="55"/>
        <v>485</v>
      </c>
      <c r="AB489">
        <f t="shared" si="57"/>
        <v>28</v>
      </c>
      <c r="AC489">
        <f t="shared" si="58"/>
        <v>5</v>
      </c>
      <c r="AD489">
        <f t="shared" si="53"/>
        <v>3</v>
      </c>
      <c r="AE489">
        <f t="shared" si="54"/>
        <v>800</v>
      </c>
    </row>
    <row r="490" spans="25:31">
      <c r="Y490">
        <f t="shared" si="59"/>
        <v>1005</v>
      </c>
      <c r="AA490">
        <f t="shared" si="55"/>
        <v>486</v>
      </c>
      <c r="AB490">
        <f t="shared" si="57"/>
        <v>28</v>
      </c>
      <c r="AC490">
        <f t="shared" si="58"/>
        <v>6</v>
      </c>
      <c r="AD490">
        <f t="shared" si="53"/>
        <v>3</v>
      </c>
      <c r="AE490">
        <f t="shared" si="54"/>
        <v>1000</v>
      </c>
    </row>
    <row r="491" spans="25:31">
      <c r="Y491">
        <f t="shared" si="59"/>
        <v>1173</v>
      </c>
      <c r="AA491">
        <f t="shared" si="55"/>
        <v>487</v>
      </c>
      <c r="AB491">
        <f t="shared" si="57"/>
        <v>28</v>
      </c>
      <c r="AC491">
        <f t="shared" si="58"/>
        <v>7</v>
      </c>
      <c r="AD491">
        <f t="shared" si="53"/>
        <v>3</v>
      </c>
      <c r="AE491">
        <f t="shared" si="54"/>
        <v>1000</v>
      </c>
    </row>
    <row r="492" spans="25:31">
      <c r="Y492">
        <f t="shared" si="59"/>
        <v>1341</v>
      </c>
      <c r="AA492">
        <f t="shared" si="55"/>
        <v>488</v>
      </c>
      <c r="AB492">
        <f t="shared" si="57"/>
        <v>28</v>
      </c>
      <c r="AC492">
        <f t="shared" si="58"/>
        <v>8</v>
      </c>
      <c r="AD492">
        <f t="shared" si="53"/>
        <v>3</v>
      </c>
      <c r="AE492">
        <f t="shared" si="54"/>
        <v>1000</v>
      </c>
    </row>
    <row r="493" spans="25:31">
      <c r="Y493">
        <f t="shared" si="59"/>
        <v>1508</v>
      </c>
      <c r="AA493">
        <f t="shared" si="55"/>
        <v>489</v>
      </c>
      <c r="AB493">
        <f t="shared" si="57"/>
        <v>28</v>
      </c>
      <c r="AC493">
        <f t="shared" si="58"/>
        <v>9</v>
      </c>
      <c r="AD493">
        <f t="shared" si="53"/>
        <v>4</v>
      </c>
      <c r="AE493">
        <f t="shared" si="54"/>
        <v>1000</v>
      </c>
    </row>
    <row r="494" spans="25:31">
      <c r="Y494">
        <f t="shared" si="59"/>
        <v>1676</v>
      </c>
      <c r="AA494">
        <f t="shared" si="55"/>
        <v>490</v>
      </c>
      <c r="AB494">
        <f t="shared" si="57"/>
        <v>28</v>
      </c>
      <c r="AC494">
        <f t="shared" si="58"/>
        <v>10</v>
      </c>
      <c r="AD494">
        <f t="shared" si="53"/>
        <v>4</v>
      </c>
      <c r="AE494">
        <f t="shared" si="54"/>
        <v>1000</v>
      </c>
    </row>
    <row r="495" spans="25:31">
      <c r="Y495">
        <f t="shared" si="59"/>
        <v>2011</v>
      </c>
      <c r="AA495">
        <f t="shared" si="55"/>
        <v>491</v>
      </c>
      <c r="AB495">
        <f t="shared" si="57"/>
        <v>28</v>
      </c>
      <c r="AC495">
        <f t="shared" si="58"/>
        <v>11</v>
      </c>
      <c r="AD495">
        <f t="shared" si="53"/>
        <v>4</v>
      </c>
      <c r="AE495">
        <f t="shared" si="54"/>
        <v>2000</v>
      </c>
    </row>
    <row r="496" spans="25:31">
      <c r="Y496">
        <f t="shared" si="59"/>
        <v>2346</v>
      </c>
      <c r="AA496">
        <f t="shared" si="55"/>
        <v>492</v>
      </c>
      <c r="AB496">
        <f t="shared" si="57"/>
        <v>28</v>
      </c>
      <c r="AC496">
        <f t="shared" si="58"/>
        <v>12</v>
      </c>
      <c r="AD496">
        <f t="shared" si="53"/>
        <v>5</v>
      </c>
      <c r="AE496">
        <f t="shared" si="54"/>
        <v>2000</v>
      </c>
    </row>
    <row r="497" spans="25:31">
      <c r="Y497">
        <f t="shared" si="59"/>
        <v>2682</v>
      </c>
      <c r="AA497">
        <f t="shared" si="55"/>
        <v>493</v>
      </c>
      <c r="AB497">
        <f t="shared" si="57"/>
        <v>28</v>
      </c>
      <c r="AC497">
        <f t="shared" si="58"/>
        <v>13</v>
      </c>
      <c r="AD497">
        <f t="shared" si="53"/>
        <v>5</v>
      </c>
      <c r="AE497">
        <f t="shared" si="54"/>
        <v>2000</v>
      </c>
    </row>
    <row r="498" spans="25:31">
      <c r="Y498">
        <f t="shared" si="59"/>
        <v>3017</v>
      </c>
      <c r="AA498">
        <f t="shared" si="55"/>
        <v>494</v>
      </c>
      <c r="AB498">
        <f t="shared" si="57"/>
        <v>28</v>
      </c>
      <c r="AC498">
        <f t="shared" si="58"/>
        <v>14</v>
      </c>
      <c r="AD498">
        <f t="shared" si="53"/>
        <v>5</v>
      </c>
      <c r="AE498">
        <f t="shared" si="54"/>
        <v>3000</v>
      </c>
    </row>
    <row r="499" spans="25:31">
      <c r="Y499">
        <f t="shared" si="59"/>
        <v>3352</v>
      </c>
      <c r="AA499">
        <f t="shared" si="55"/>
        <v>495</v>
      </c>
      <c r="AB499">
        <f t="shared" si="57"/>
        <v>28</v>
      </c>
      <c r="AC499">
        <f t="shared" si="58"/>
        <v>15</v>
      </c>
      <c r="AD499">
        <f t="shared" si="53"/>
        <v>5</v>
      </c>
      <c r="AE499">
        <f t="shared" si="54"/>
        <v>3000</v>
      </c>
    </row>
    <row r="500" spans="25:31">
      <c r="Y500">
        <f t="shared" si="59"/>
        <v>3687</v>
      </c>
      <c r="AA500">
        <f t="shared" si="55"/>
        <v>496</v>
      </c>
      <c r="AB500">
        <f t="shared" si="57"/>
        <v>28</v>
      </c>
      <c r="AC500">
        <f t="shared" si="58"/>
        <v>16</v>
      </c>
      <c r="AD500">
        <f t="shared" si="53"/>
        <v>6</v>
      </c>
      <c r="AE500">
        <f t="shared" si="54"/>
        <v>3000</v>
      </c>
    </row>
    <row r="501" spans="25:31">
      <c r="Y501">
        <f t="shared" si="59"/>
        <v>4023</v>
      </c>
      <c r="AA501">
        <f t="shared" si="55"/>
        <v>497</v>
      </c>
      <c r="AB501">
        <f t="shared" si="57"/>
        <v>28</v>
      </c>
      <c r="AC501">
        <f t="shared" si="58"/>
        <v>17</v>
      </c>
      <c r="AD501">
        <f t="shared" si="53"/>
        <v>6</v>
      </c>
      <c r="AE501">
        <f t="shared" si="54"/>
        <v>4000</v>
      </c>
    </row>
    <row r="502" spans="25:31">
      <c r="Y502">
        <f t="shared" si="59"/>
        <v>4358</v>
      </c>
      <c r="AA502">
        <f t="shared" si="55"/>
        <v>498</v>
      </c>
      <c r="AB502">
        <f t="shared" si="57"/>
        <v>28</v>
      </c>
      <c r="AC502">
        <f t="shared" si="58"/>
        <v>18</v>
      </c>
      <c r="AD502">
        <f t="shared" si="53"/>
        <v>6</v>
      </c>
      <c r="AE502">
        <f t="shared" si="54"/>
        <v>4000</v>
      </c>
    </row>
    <row r="503" spans="25:31">
      <c r="Y503">
        <f t="shared" si="59"/>
        <v>4693</v>
      </c>
      <c r="AA503">
        <f t="shared" si="55"/>
        <v>499</v>
      </c>
      <c r="AB503">
        <f t="shared" si="57"/>
        <v>28</v>
      </c>
      <c r="AC503">
        <f t="shared" si="58"/>
        <v>19</v>
      </c>
      <c r="AD503">
        <f t="shared" si="53"/>
        <v>7</v>
      </c>
      <c r="AE503">
        <f t="shared" si="54"/>
        <v>4000</v>
      </c>
    </row>
    <row r="504" spans="25:31">
      <c r="Y504">
        <f t="shared" si="59"/>
        <v>5028</v>
      </c>
      <c r="AA504">
        <f t="shared" si="55"/>
        <v>500</v>
      </c>
      <c r="AB504">
        <f t="shared" si="57"/>
        <v>28</v>
      </c>
      <c r="AC504">
        <f t="shared" si="58"/>
        <v>20</v>
      </c>
      <c r="AD504">
        <f t="shared" si="53"/>
        <v>9</v>
      </c>
      <c r="AE504">
        <f t="shared" si="54"/>
        <v>5000</v>
      </c>
    </row>
    <row r="505" spans="25:31">
      <c r="Y505">
        <f t="shared" si="59"/>
        <v>5531</v>
      </c>
      <c r="AA505">
        <f t="shared" si="55"/>
        <v>501</v>
      </c>
      <c r="AB505">
        <f t="shared" si="57"/>
        <v>28</v>
      </c>
      <c r="AC505">
        <f t="shared" si="58"/>
        <v>21</v>
      </c>
      <c r="AD505">
        <f t="shared" si="53"/>
        <v>12</v>
      </c>
      <c r="AE505">
        <f t="shared" si="54"/>
        <v>5000</v>
      </c>
    </row>
    <row r="506" spans="25:31">
      <c r="Y506">
        <f t="shared" si="59"/>
        <v>6034</v>
      </c>
      <c r="AA506">
        <f t="shared" si="55"/>
        <v>502</v>
      </c>
      <c r="AB506">
        <f t="shared" si="57"/>
        <v>28</v>
      </c>
      <c r="AC506">
        <f t="shared" si="58"/>
        <v>22</v>
      </c>
      <c r="AD506">
        <f t="shared" si="53"/>
        <v>15</v>
      </c>
      <c r="AE506">
        <f t="shared" si="54"/>
        <v>6000</v>
      </c>
    </row>
    <row r="507" spans="25:31">
      <c r="Y507">
        <f t="shared" si="59"/>
        <v>6537</v>
      </c>
      <c r="AA507">
        <f t="shared" si="55"/>
        <v>503</v>
      </c>
      <c r="AB507">
        <f t="shared" si="57"/>
        <v>28</v>
      </c>
      <c r="AC507">
        <f t="shared" si="58"/>
        <v>23</v>
      </c>
      <c r="AD507">
        <f t="shared" si="53"/>
        <v>18</v>
      </c>
      <c r="AE507">
        <f t="shared" si="54"/>
        <v>6000</v>
      </c>
    </row>
    <row r="508" spans="25:31">
      <c r="Y508">
        <f t="shared" si="59"/>
        <v>7040</v>
      </c>
      <c r="AA508">
        <f t="shared" si="55"/>
        <v>504</v>
      </c>
      <c r="AB508">
        <f t="shared" si="57"/>
        <v>28</v>
      </c>
      <c r="AC508">
        <f t="shared" si="58"/>
        <v>24</v>
      </c>
      <c r="AD508">
        <f t="shared" si="53"/>
        <v>21</v>
      </c>
      <c r="AE508">
        <f t="shared" si="54"/>
        <v>7000</v>
      </c>
    </row>
    <row r="509" spans="25:31">
      <c r="Y509">
        <f t="shared" si="59"/>
        <v>7543</v>
      </c>
      <c r="AA509">
        <f t="shared" si="55"/>
        <v>505</v>
      </c>
      <c r="AB509">
        <f t="shared" si="57"/>
        <v>28</v>
      </c>
      <c r="AC509">
        <f t="shared" si="58"/>
        <v>25</v>
      </c>
      <c r="AD509">
        <f t="shared" si="53"/>
        <v>23</v>
      </c>
      <c r="AE509">
        <f t="shared" si="54"/>
        <v>7000</v>
      </c>
    </row>
    <row r="510" spans="25:31">
      <c r="Y510">
        <f t="shared" si="59"/>
        <v>8046</v>
      </c>
      <c r="AA510">
        <f t="shared" si="55"/>
        <v>506</v>
      </c>
      <c r="AB510">
        <f t="shared" si="57"/>
        <v>28</v>
      </c>
      <c r="AC510">
        <f t="shared" si="58"/>
        <v>26</v>
      </c>
      <c r="AD510">
        <f t="shared" si="53"/>
        <v>26</v>
      </c>
      <c r="AE510">
        <f t="shared" si="54"/>
        <v>8000</v>
      </c>
    </row>
    <row r="511" spans="25:31">
      <c r="Y511">
        <f t="shared" si="59"/>
        <v>8549</v>
      </c>
      <c r="AA511">
        <f t="shared" si="55"/>
        <v>507</v>
      </c>
      <c r="AB511">
        <f t="shared" si="57"/>
        <v>28</v>
      </c>
      <c r="AC511">
        <f t="shared" si="58"/>
        <v>27</v>
      </c>
      <c r="AD511">
        <f t="shared" si="53"/>
        <v>29</v>
      </c>
      <c r="AE511">
        <f t="shared" si="54"/>
        <v>8000</v>
      </c>
    </row>
    <row r="512" spans="25:31">
      <c r="Y512">
        <f t="shared" si="59"/>
        <v>9052</v>
      </c>
      <c r="AA512">
        <f t="shared" si="55"/>
        <v>508</v>
      </c>
      <c r="AB512">
        <f t="shared" si="57"/>
        <v>28</v>
      </c>
      <c r="AC512">
        <f t="shared" si="58"/>
        <v>28</v>
      </c>
      <c r="AD512">
        <f t="shared" si="53"/>
        <v>32</v>
      </c>
      <c r="AE512">
        <f t="shared" si="54"/>
        <v>9000</v>
      </c>
    </row>
    <row r="513" spans="25:31">
      <c r="Y513">
        <f t="shared" si="59"/>
        <v>9555</v>
      </c>
      <c r="AA513">
        <f t="shared" si="55"/>
        <v>509</v>
      </c>
      <c r="AB513">
        <f t="shared" si="57"/>
        <v>28</v>
      </c>
      <c r="AC513">
        <f t="shared" si="58"/>
        <v>29</v>
      </c>
      <c r="AD513">
        <f t="shared" si="53"/>
        <v>35</v>
      </c>
      <c r="AE513">
        <f t="shared" si="54"/>
        <v>9000</v>
      </c>
    </row>
    <row r="514" spans="25:31">
      <c r="Y514">
        <f>VLOOKUP(AC514,$H$10:$J$39,2,FALSE)/$I$8*VLOOKUP(AB514,$A$10:$C$39,3,FALSE)</f>
        <v>0</v>
      </c>
      <c r="AA514">
        <f t="shared" si="55"/>
        <v>510</v>
      </c>
      <c r="AB514">
        <f t="shared" si="57"/>
        <v>28</v>
      </c>
      <c r="AC514">
        <f t="shared" si="58"/>
        <v>30</v>
      </c>
      <c r="AD514">
        <f t="shared" si="53"/>
        <v>0</v>
      </c>
      <c r="AE514">
        <f t="shared" si="54"/>
        <v>0</v>
      </c>
    </row>
    <row r="515" spans="25:31">
      <c r="Y515">
        <f t="shared" ref="Y515:Y543" si="60">INT(VLOOKUP(AC515,$H$10:$J$39,2,FALSE)/$I$8*VLOOKUP(AB515,$A$10:$C$39,3,FALSE))</f>
        <v>108</v>
      </c>
      <c r="AA515">
        <f t="shared" si="55"/>
        <v>511</v>
      </c>
      <c r="AB515">
        <f t="shared" si="57"/>
        <v>29</v>
      </c>
      <c r="AC515">
        <f t="shared" si="58"/>
        <v>1</v>
      </c>
      <c r="AD515">
        <f t="shared" si="53"/>
        <v>1</v>
      </c>
      <c r="AE515">
        <f t="shared" si="54"/>
        <v>100</v>
      </c>
    </row>
    <row r="516" spans="25:31">
      <c r="Y516">
        <f t="shared" si="60"/>
        <v>216</v>
      </c>
      <c r="AA516">
        <f t="shared" si="55"/>
        <v>512</v>
      </c>
      <c r="AB516">
        <f t="shared" si="57"/>
        <v>29</v>
      </c>
      <c r="AC516">
        <f t="shared" si="58"/>
        <v>2</v>
      </c>
      <c r="AD516">
        <f t="shared" si="53"/>
        <v>3</v>
      </c>
      <c r="AE516">
        <f t="shared" si="54"/>
        <v>200</v>
      </c>
    </row>
    <row r="517" spans="25:31">
      <c r="Y517">
        <f t="shared" si="60"/>
        <v>324</v>
      </c>
      <c r="AA517">
        <f t="shared" si="55"/>
        <v>513</v>
      </c>
      <c r="AB517">
        <f t="shared" si="57"/>
        <v>29</v>
      </c>
      <c r="AC517">
        <f t="shared" si="58"/>
        <v>3</v>
      </c>
      <c r="AD517">
        <f t="shared" ref="AD517:AD544" si="61">ROUNDUP(VLOOKUP(AC517,$H$10:$J$39,3,FALSE)/$J$8*VLOOKUP(AB517,$A$10:$D$39,4,FALSE),0)</f>
        <v>4</v>
      </c>
      <c r="AE517">
        <f t="shared" ref="AE517:AE544" si="62">10^(LEN(Y517)-1)*INT(Y517/(10^(LEN(Y517)-1)))</f>
        <v>300</v>
      </c>
    </row>
    <row r="518" spans="25:31">
      <c r="Y518">
        <f t="shared" si="60"/>
        <v>432</v>
      </c>
      <c r="AA518">
        <f t="shared" ref="AA518:AA544" si="63">AA517+1</f>
        <v>514</v>
      </c>
      <c r="AB518">
        <f t="shared" si="57"/>
        <v>29</v>
      </c>
      <c r="AC518">
        <f t="shared" si="58"/>
        <v>4</v>
      </c>
      <c r="AD518">
        <f t="shared" si="61"/>
        <v>5</v>
      </c>
      <c r="AE518">
        <f t="shared" si="62"/>
        <v>400</v>
      </c>
    </row>
    <row r="519" spans="25:31">
      <c r="Y519">
        <f t="shared" si="60"/>
        <v>540</v>
      </c>
      <c r="AA519">
        <f t="shared" si="63"/>
        <v>515</v>
      </c>
      <c r="AB519">
        <f t="shared" si="57"/>
        <v>29</v>
      </c>
      <c r="AC519">
        <f t="shared" si="58"/>
        <v>5</v>
      </c>
      <c r="AD519">
        <f t="shared" si="61"/>
        <v>6</v>
      </c>
      <c r="AE519">
        <f t="shared" si="62"/>
        <v>500</v>
      </c>
    </row>
    <row r="520" spans="25:31">
      <c r="Y520">
        <f t="shared" si="60"/>
        <v>648</v>
      </c>
      <c r="AA520">
        <f t="shared" si="63"/>
        <v>516</v>
      </c>
      <c r="AB520">
        <f t="shared" si="57"/>
        <v>29</v>
      </c>
      <c r="AC520">
        <f t="shared" si="58"/>
        <v>6</v>
      </c>
      <c r="AD520">
        <f t="shared" si="61"/>
        <v>6</v>
      </c>
      <c r="AE520">
        <f t="shared" si="62"/>
        <v>600</v>
      </c>
    </row>
    <row r="521" spans="25:31">
      <c r="Y521">
        <f t="shared" si="60"/>
        <v>756</v>
      </c>
      <c r="AA521">
        <f t="shared" si="63"/>
        <v>517</v>
      </c>
      <c r="AB521">
        <f t="shared" si="57"/>
        <v>29</v>
      </c>
      <c r="AC521">
        <f t="shared" si="58"/>
        <v>7</v>
      </c>
      <c r="AD521">
        <f t="shared" si="61"/>
        <v>7</v>
      </c>
      <c r="AE521">
        <f t="shared" si="62"/>
        <v>700</v>
      </c>
    </row>
    <row r="522" spans="25:31">
      <c r="Y522">
        <f t="shared" si="60"/>
        <v>864</v>
      </c>
      <c r="AA522">
        <f t="shared" si="63"/>
        <v>518</v>
      </c>
      <c r="AB522">
        <f t="shared" si="57"/>
        <v>29</v>
      </c>
      <c r="AC522">
        <f t="shared" si="58"/>
        <v>8</v>
      </c>
      <c r="AD522">
        <f t="shared" si="61"/>
        <v>8</v>
      </c>
      <c r="AE522">
        <f t="shared" si="62"/>
        <v>800</v>
      </c>
    </row>
    <row r="523" spans="25:31">
      <c r="Y523">
        <f t="shared" si="60"/>
        <v>972</v>
      </c>
      <c r="AA523">
        <f t="shared" si="63"/>
        <v>519</v>
      </c>
      <c r="AB523">
        <f t="shared" si="57"/>
        <v>29</v>
      </c>
      <c r="AC523">
        <f t="shared" si="58"/>
        <v>9</v>
      </c>
      <c r="AD523">
        <f t="shared" si="61"/>
        <v>8</v>
      </c>
      <c r="AE523">
        <f t="shared" si="62"/>
        <v>900</v>
      </c>
    </row>
    <row r="524" spans="25:31">
      <c r="Y524">
        <f t="shared" si="60"/>
        <v>1080</v>
      </c>
      <c r="AA524">
        <f t="shared" si="63"/>
        <v>520</v>
      </c>
      <c r="AB524">
        <f t="shared" si="57"/>
        <v>29</v>
      </c>
      <c r="AC524">
        <f t="shared" si="58"/>
        <v>10</v>
      </c>
      <c r="AD524">
        <f t="shared" si="61"/>
        <v>9</v>
      </c>
      <c r="AE524">
        <f t="shared" si="62"/>
        <v>1000</v>
      </c>
    </row>
    <row r="525" spans="25:31">
      <c r="Y525">
        <f t="shared" si="60"/>
        <v>1296</v>
      </c>
      <c r="AA525">
        <f t="shared" si="63"/>
        <v>521</v>
      </c>
      <c r="AB525">
        <f t="shared" si="57"/>
        <v>29</v>
      </c>
      <c r="AC525">
        <f t="shared" si="58"/>
        <v>11</v>
      </c>
      <c r="AD525">
        <f t="shared" si="61"/>
        <v>10</v>
      </c>
      <c r="AE525">
        <f t="shared" si="62"/>
        <v>1000</v>
      </c>
    </row>
    <row r="526" spans="25:31">
      <c r="Y526">
        <f t="shared" si="60"/>
        <v>1513</v>
      </c>
      <c r="AA526">
        <f t="shared" si="63"/>
        <v>522</v>
      </c>
      <c r="AB526">
        <f t="shared" si="57"/>
        <v>29</v>
      </c>
      <c r="AC526">
        <f t="shared" si="58"/>
        <v>12</v>
      </c>
      <c r="AD526">
        <f t="shared" si="61"/>
        <v>11</v>
      </c>
      <c r="AE526">
        <f t="shared" si="62"/>
        <v>1000</v>
      </c>
    </row>
    <row r="527" spans="25:31">
      <c r="Y527">
        <f t="shared" si="60"/>
        <v>1729</v>
      </c>
      <c r="AA527">
        <f t="shared" si="63"/>
        <v>523</v>
      </c>
      <c r="AB527">
        <f t="shared" si="57"/>
        <v>29</v>
      </c>
      <c r="AC527">
        <f t="shared" si="58"/>
        <v>13</v>
      </c>
      <c r="AD527">
        <f t="shared" si="61"/>
        <v>11</v>
      </c>
      <c r="AE527">
        <f t="shared" si="62"/>
        <v>1000</v>
      </c>
    </row>
    <row r="528" spans="25:31">
      <c r="Y528">
        <f t="shared" si="60"/>
        <v>1945</v>
      </c>
      <c r="AA528">
        <f t="shared" si="63"/>
        <v>524</v>
      </c>
      <c r="AB528">
        <f t="shared" si="57"/>
        <v>29</v>
      </c>
      <c r="AC528">
        <f t="shared" si="58"/>
        <v>14</v>
      </c>
      <c r="AD528">
        <f t="shared" si="61"/>
        <v>12</v>
      </c>
      <c r="AE528">
        <f t="shared" si="62"/>
        <v>1000</v>
      </c>
    </row>
    <row r="529" spans="25:31">
      <c r="Y529">
        <f t="shared" si="60"/>
        <v>2161</v>
      </c>
      <c r="AA529">
        <f t="shared" si="63"/>
        <v>525</v>
      </c>
      <c r="AB529">
        <f t="shared" si="57"/>
        <v>29</v>
      </c>
      <c r="AC529">
        <f t="shared" si="58"/>
        <v>15</v>
      </c>
      <c r="AD529">
        <f t="shared" si="61"/>
        <v>13</v>
      </c>
      <c r="AE529">
        <f t="shared" si="62"/>
        <v>2000</v>
      </c>
    </row>
    <row r="530" spans="25:31">
      <c r="Y530">
        <f t="shared" si="60"/>
        <v>2377</v>
      </c>
      <c r="AA530">
        <f t="shared" si="63"/>
        <v>526</v>
      </c>
      <c r="AB530">
        <f t="shared" si="57"/>
        <v>29</v>
      </c>
      <c r="AC530">
        <f t="shared" si="58"/>
        <v>16</v>
      </c>
      <c r="AD530">
        <f t="shared" si="61"/>
        <v>13</v>
      </c>
      <c r="AE530">
        <f t="shared" si="62"/>
        <v>2000</v>
      </c>
    </row>
    <row r="531" spans="25:31">
      <c r="Y531">
        <f t="shared" si="60"/>
        <v>2593</v>
      </c>
      <c r="AA531">
        <f t="shared" si="63"/>
        <v>527</v>
      </c>
      <c r="AB531">
        <f t="shared" si="57"/>
        <v>29</v>
      </c>
      <c r="AC531">
        <f t="shared" si="58"/>
        <v>17</v>
      </c>
      <c r="AD531">
        <f t="shared" si="61"/>
        <v>14</v>
      </c>
      <c r="AE531">
        <f t="shared" si="62"/>
        <v>2000</v>
      </c>
    </row>
    <row r="532" spans="25:31">
      <c r="Y532">
        <f t="shared" si="60"/>
        <v>2810</v>
      </c>
      <c r="AA532">
        <f t="shared" si="63"/>
        <v>528</v>
      </c>
      <c r="AB532">
        <f t="shared" si="57"/>
        <v>29</v>
      </c>
      <c r="AC532">
        <f t="shared" si="58"/>
        <v>18</v>
      </c>
      <c r="AD532">
        <f t="shared" si="61"/>
        <v>15</v>
      </c>
      <c r="AE532">
        <f t="shared" si="62"/>
        <v>2000</v>
      </c>
    </row>
    <row r="533" spans="25:31">
      <c r="Y533">
        <f t="shared" si="60"/>
        <v>3026</v>
      </c>
      <c r="AA533">
        <f t="shared" si="63"/>
        <v>529</v>
      </c>
      <c r="AB533">
        <f t="shared" si="57"/>
        <v>29</v>
      </c>
      <c r="AC533">
        <f t="shared" si="58"/>
        <v>19</v>
      </c>
      <c r="AD533">
        <f t="shared" si="61"/>
        <v>16</v>
      </c>
      <c r="AE533">
        <f t="shared" si="62"/>
        <v>3000</v>
      </c>
    </row>
    <row r="534" spans="25:31">
      <c r="Y534">
        <f t="shared" si="60"/>
        <v>3242</v>
      </c>
      <c r="AA534">
        <f t="shared" si="63"/>
        <v>530</v>
      </c>
      <c r="AB534">
        <f t="shared" si="57"/>
        <v>29</v>
      </c>
      <c r="AC534">
        <f t="shared" si="58"/>
        <v>20</v>
      </c>
      <c r="AD534">
        <f t="shared" si="61"/>
        <v>22</v>
      </c>
      <c r="AE534">
        <f t="shared" si="62"/>
        <v>3000</v>
      </c>
    </row>
    <row r="535" spans="25:31">
      <c r="Y535">
        <f t="shared" si="60"/>
        <v>3566</v>
      </c>
      <c r="AA535">
        <f t="shared" si="63"/>
        <v>531</v>
      </c>
      <c r="AB535">
        <f t="shared" si="57"/>
        <v>29</v>
      </c>
      <c r="AC535">
        <f t="shared" si="58"/>
        <v>21</v>
      </c>
      <c r="AD535">
        <f t="shared" si="61"/>
        <v>29</v>
      </c>
      <c r="AE535">
        <f t="shared" si="62"/>
        <v>3000</v>
      </c>
    </row>
    <row r="536" spans="25:31">
      <c r="Y536">
        <f t="shared" si="60"/>
        <v>3890</v>
      </c>
      <c r="AA536">
        <f t="shared" si="63"/>
        <v>532</v>
      </c>
      <c r="AB536">
        <f t="shared" si="57"/>
        <v>29</v>
      </c>
      <c r="AC536">
        <f t="shared" si="58"/>
        <v>22</v>
      </c>
      <c r="AD536">
        <f t="shared" si="61"/>
        <v>36</v>
      </c>
      <c r="AE536">
        <f t="shared" si="62"/>
        <v>3000</v>
      </c>
    </row>
    <row r="537" spans="25:31">
      <c r="Y537">
        <f t="shared" si="60"/>
        <v>4215</v>
      </c>
      <c r="AA537">
        <f t="shared" si="63"/>
        <v>533</v>
      </c>
      <c r="AB537">
        <f t="shared" si="57"/>
        <v>29</v>
      </c>
      <c r="AC537">
        <f t="shared" si="58"/>
        <v>23</v>
      </c>
      <c r="AD537">
        <f t="shared" si="61"/>
        <v>44</v>
      </c>
      <c r="AE537">
        <f t="shared" si="62"/>
        <v>4000</v>
      </c>
    </row>
    <row r="538" spans="25:31">
      <c r="Y538">
        <f t="shared" si="60"/>
        <v>4539</v>
      </c>
      <c r="AA538">
        <f t="shared" si="63"/>
        <v>534</v>
      </c>
      <c r="AB538">
        <f t="shared" si="57"/>
        <v>29</v>
      </c>
      <c r="AC538">
        <f t="shared" si="58"/>
        <v>24</v>
      </c>
      <c r="AD538">
        <f t="shared" si="61"/>
        <v>51</v>
      </c>
      <c r="AE538">
        <f t="shared" si="62"/>
        <v>4000</v>
      </c>
    </row>
    <row r="539" spans="25:31">
      <c r="Y539">
        <f t="shared" si="60"/>
        <v>4863</v>
      </c>
      <c r="AA539">
        <f t="shared" si="63"/>
        <v>535</v>
      </c>
      <c r="AB539">
        <f t="shared" si="57"/>
        <v>29</v>
      </c>
      <c r="AC539">
        <f t="shared" si="58"/>
        <v>25</v>
      </c>
      <c r="AD539">
        <f t="shared" si="61"/>
        <v>58</v>
      </c>
      <c r="AE539">
        <f t="shared" si="62"/>
        <v>4000</v>
      </c>
    </row>
    <row r="540" spans="25:31">
      <c r="Y540">
        <f t="shared" si="60"/>
        <v>5187</v>
      </c>
      <c r="AA540">
        <f t="shared" si="63"/>
        <v>536</v>
      </c>
      <c r="AB540">
        <f t="shared" si="57"/>
        <v>29</v>
      </c>
      <c r="AC540">
        <f t="shared" si="58"/>
        <v>26</v>
      </c>
      <c r="AD540">
        <f t="shared" si="61"/>
        <v>65</v>
      </c>
      <c r="AE540">
        <f t="shared" si="62"/>
        <v>5000</v>
      </c>
    </row>
    <row r="541" spans="25:31">
      <c r="Y541">
        <f t="shared" si="60"/>
        <v>5512</v>
      </c>
      <c r="AA541">
        <f t="shared" si="63"/>
        <v>537</v>
      </c>
      <c r="AB541">
        <f t="shared" si="57"/>
        <v>29</v>
      </c>
      <c r="AC541">
        <f t="shared" si="58"/>
        <v>27</v>
      </c>
      <c r="AD541">
        <f t="shared" si="61"/>
        <v>72</v>
      </c>
      <c r="AE541">
        <f t="shared" si="62"/>
        <v>5000</v>
      </c>
    </row>
    <row r="542" spans="25:31">
      <c r="Y542">
        <f t="shared" si="60"/>
        <v>5836</v>
      </c>
      <c r="AA542">
        <f t="shared" si="63"/>
        <v>538</v>
      </c>
      <c r="AB542">
        <f t="shared" si="57"/>
        <v>29</v>
      </c>
      <c r="AC542">
        <f t="shared" si="58"/>
        <v>28</v>
      </c>
      <c r="AD542">
        <f t="shared" si="61"/>
        <v>79</v>
      </c>
      <c r="AE542">
        <f t="shared" si="62"/>
        <v>5000</v>
      </c>
    </row>
    <row r="543" spans="25:31">
      <c r="Y543">
        <f t="shared" si="60"/>
        <v>6160</v>
      </c>
      <c r="AA543">
        <f t="shared" si="63"/>
        <v>539</v>
      </c>
      <c r="AB543">
        <f t="shared" si="57"/>
        <v>29</v>
      </c>
      <c r="AC543">
        <f t="shared" si="58"/>
        <v>29</v>
      </c>
      <c r="AD543">
        <f t="shared" si="61"/>
        <v>87</v>
      </c>
      <c r="AE543">
        <f t="shared" si="62"/>
        <v>6000</v>
      </c>
    </row>
    <row r="544" spans="25:31">
      <c r="Y544">
        <f>VLOOKUP(AC544,$H$10:$J$39,2,FALSE)/$I$8*VLOOKUP(AB544,$A$10:$C$39,3,FALSE)</f>
        <v>0</v>
      </c>
      <c r="AA544">
        <f t="shared" si="63"/>
        <v>540</v>
      </c>
      <c r="AB544">
        <f t="shared" si="57"/>
        <v>29</v>
      </c>
      <c r="AC544">
        <f t="shared" si="58"/>
        <v>30</v>
      </c>
      <c r="AD544">
        <f t="shared" si="61"/>
        <v>0</v>
      </c>
      <c r="AE544">
        <f t="shared" si="62"/>
        <v>0</v>
      </c>
    </row>
  </sheetData>
  <pageMargins left="0.75" right="0.75" top="1" bottom="1" header="0.5" footer="0.5"/>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T90"/>
  <sheetViews>
    <sheetView topLeftCell="L1" workbookViewId="0">
      <pane ySplit="1" topLeftCell="A65" activePane="bottomLeft" state="frozen"/>
      <selection/>
      <selection pane="bottomLeft" activeCell="Q81" sqref="Q81"/>
    </sheetView>
  </sheetViews>
  <sheetFormatPr defaultColWidth="9" defaultRowHeight="13.5"/>
  <cols>
    <col min="1" max="5" width="9" style="21"/>
    <col min="6" max="6" width="9" style="21" customWidth="1"/>
    <col min="7" max="14" width="9" style="21"/>
    <col min="15" max="15" width="9" style="22"/>
    <col min="16" max="16" width="9" style="21"/>
    <col min="17" max="17" width="15.25" style="21" customWidth="1"/>
    <col min="18" max="19" width="9" style="21"/>
    <col min="20" max="21" width="13.375" style="21" customWidth="1"/>
    <col min="22" max="22" width="9" style="32"/>
    <col min="23" max="28" width="9" style="21"/>
    <col min="29" max="29" width="9" style="32"/>
    <col min="30" max="30" width="12.625" style="21"/>
    <col min="31" max="33" width="9" style="21"/>
    <col min="34" max="35" width="14.875" style="21" customWidth="1"/>
    <col min="36" max="41" width="9" style="21"/>
    <col min="42" max="42" width="9" style="70"/>
    <col min="43" max="16384" width="9" style="21"/>
  </cols>
  <sheetData>
    <row r="1" ht="14.25" spans="1:46">
      <c r="A1" s="21" t="str">
        <f>'M1'!A22</f>
        <v>怪物攻击等待</v>
      </c>
      <c r="C1" s="21" t="s">
        <v>482</v>
      </c>
      <c r="D1" s="21" t="s">
        <v>483</v>
      </c>
      <c r="E1" s="21" t="s">
        <v>484</v>
      </c>
      <c r="F1" s="21" t="s">
        <v>485</v>
      </c>
      <c r="G1" s="21" t="s">
        <v>486</v>
      </c>
      <c r="H1" s="21" t="s">
        <v>487</v>
      </c>
      <c r="I1" s="7" t="s">
        <v>488</v>
      </c>
      <c r="J1" s="7" t="s">
        <v>489</v>
      </c>
      <c r="K1" s="7" t="s">
        <v>490</v>
      </c>
      <c r="L1" s="7" t="s">
        <v>491</v>
      </c>
      <c r="M1" s="7" t="s">
        <v>492</v>
      </c>
      <c r="P1" s="7" t="s">
        <v>131</v>
      </c>
      <c r="Q1" s="7" t="s">
        <v>132</v>
      </c>
      <c r="R1" s="7" t="s">
        <v>493</v>
      </c>
      <c r="S1" s="7" t="s">
        <v>494</v>
      </c>
      <c r="T1" s="7" t="s">
        <v>495</v>
      </c>
      <c r="U1" s="7" t="s">
        <v>496</v>
      </c>
      <c r="V1" s="95" t="s">
        <v>497</v>
      </c>
      <c r="W1" s="7" t="s">
        <v>492</v>
      </c>
      <c r="X1" s="7" t="s">
        <v>486</v>
      </c>
      <c r="Y1" s="7" t="s">
        <v>444</v>
      </c>
      <c r="Z1" s="7" t="s">
        <v>498</v>
      </c>
      <c r="AA1" s="7" t="s">
        <v>499</v>
      </c>
      <c r="AB1" s="7" t="s">
        <v>500</v>
      </c>
      <c r="AC1" s="34" t="s">
        <v>501</v>
      </c>
      <c r="AD1" s="7" t="s">
        <v>502</v>
      </c>
      <c r="AE1" s="7" t="s">
        <v>503</v>
      </c>
      <c r="AF1" s="7" t="s">
        <v>504</v>
      </c>
      <c r="AG1" s="7" t="s">
        <v>505</v>
      </c>
      <c r="AH1" s="7" t="s">
        <v>488</v>
      </c>
      <c r="AI1" s="7" t="s">
        <v>489</v>
      </c>
      <c r="AJ1" s="2" t="s">
        <v>506</v>
      </c>
      <c r="AK1" s="2" t="s">
        <v>507</v>
      </c>
      <c r="AL1" s="7" t="s">
        <v>508</v>
      </c>
      <c r="AM1" s="7" t="s">
        <v>509</v>
      </c>
      <c r="AN1" s="21" t="s">
        <v>510</v>
      </c>
      <c r="AO1" s="2" t="s">
        <v>511</v>
      </c>
      <c r="AP1" s="3" t="s">
        <v>512</v>
      </c>
      <c r="AQ1" s="2" t="s">
        <v>513</v>
      </c>
      <c r="AR1" s="2" t="s">
        <v>491</v>
      </c>
      <c r="AS1" s="21" t="s">
        <v>514</v>
      </c>
      <c r="AT1" s="21" t="s">
        <v>515</v>
      </c>
    </row>
    <row r="2" ht="14.25" spans="1:46">
      <c r="A2" s="21">
        <f>'M1'!A23</f>
        <v>5</v>
      </c>
      <c r="C2" s="21">
        <v>1</v>
      </c>
      <c r="D2" s="30">
        <v>1</v>
      </c>
      <c r="E2" s="21">
        <f t="shared" ref="E2:E6" si="0">D2/$A$2</f>
        <v>0.2</v>
      </c>
      <c r="F2" s="21">
        <f t="shared" ref="F2:F6" si="1">1/E2*K2</f>
        <v>0.5</v>
      </c>
      <c r="G2" s="30">
        <v>200</v>
      </c>
      <c r="H2" s="30">
        <v>37.5</v>
      </c>
      <c r="I2" s="30">
        <v>500</v>
      </c>
      <c r="J2" s="30">
        <v>400</v>
      </c>
      <c r="K2" s="30">
        <v>0.1</v>
      </c>
      <c r="L2" s="30">
        <v>10013</v>
      </c>
      <c r="M2" s="30">
        <v>10001</v>
      </c>
      <c r="P2" s="7" t="s">
        <v>141</v>
      </c>
      <c r="Q2" s="7" t="s">
        <v>142</v>
      </c>
      <c r="R2" s="7" t="s">
        <v>141</v>
      </c>
      <c r="S2" s="7" t="s">
        <v>348</v>
      </c>
      <c r="T2" s="7" t="s">
        <v>142</v>
      </c>
      <c r="U2" s="7" t="s">
        <v>141</v>
      </c>
      <c r="V2" s="95" t="s">
        <v>141</v>
      </c>
      <c r="W2" s="7" t="s">
        <v>141</v>
      </c>
      <c r="X2" s="7" t="s">
        <v>141</v>
      </c>
      <c r="Y2" s="7" t="s">
        <v>141</v>
      </c>
      <c r="Z2" s="7" t="s">
        <v>141</v>
      </c>
      <c r="AA2" s="7" t="s">
        <v>141</v>
      </c>
      <c r="AB2" s="7" t="s">
        <v>349</v>
      </c>
      <c r="AC2" s="34" t="s">
        <v>141</v>
      </c>
      <c r="AD2" s="7" t="s">
        <v>349</v>
      </c>
      <c r="AE2" s="7" t="s">
        <v>141</v>
      </c>
      <c r="AF2" s="7" t="s">
        <v>142</v>
      </c>
      <c r="AG2" s="7" t="s">
        <v>349</v>
      </c>
      <c r="AH2" s="7" t="s">
        <v>141</v>
      </c>
      <c r="AI2" s="7" t="s">
        <v>141</v>
      </c>
      <c r="AJ2" s="2" t="s">
        <v>141</v>
      </c>
      <c r="AK2" s="2" t="s">
        <v>141</v>
      </c>
      <c r="AL2" s="7" t="s">
        <v>141</v>
      </c>
      <c r="AM2" s="7" t="s">
        <v>141</v>
      </c>
      <c r="AN2" s="2" t="s">
        <v>141</v>
      </c>
      <c r="AO2" s="2" t="s">
        <v>141</v>
      </c>
      <c r="AP2" s="3" t="s">
        <v>348</v>
      </c>
      <c r="AQ2" s="2" t="s">
        <v>348</v>
      </c>
      <c r="AR2" s="2" t="s">
        <v>348</v>
      </c>
      <c r="AS2" s="3" t="s">
        <v>348</v>
      </c>
      <c r="AT2" s="7" t="s">
        <v>349</v>
      </c>
    </row>
    <row r="3" ht="14.25" spans="1:46">
      <c r="A3" s="21" t="str">
        <f>'M1'!A24</f>
        <v>怪物总HP</v>
      </c>
      <c r="C3" s="21">
        <v>2</v>
      </c>
      <c r="D3" s="30">
        <v>2</v>
      </c>
      <c r="E3" s="21">
        <f t="shared" si="0"/>
        <v>0.4</v>
      </c>
      <c r="F3" s="21">
        <f t="shared" si="1"/>
        <v>2</v>
      </c>
      <c r="G3" s="30">
        <v>200</v>
      </c>
      <c r="H3" s="30">
        <v>37.5</v>
      </c>
      <c r="I3" s="30">
        <v>600</v>
      </c>
      <c r="J3" s="30">
        <v>550</v>
      </c>
      <c r="K3" s="30">
        <v>0.8</v>
      </c>
      <c r="M3" s="30">
        <v>10001</v>
      </c>
      <c r="P3" s="7" t="s">
        <v>143</v>
      </c>
      <c r="Q3" s="7" t="s">
        <v>144</v>
      </c>
      <c r="R3" s="7" t="s">
        <v>145</v>
      </c>
      <c r="S3" s="7" t="s">
        <v>516</v>
      </c>
      <c r="T3" s="7" t="s">
        <v>148</v>
      </c>
      <c r="U3" s="7" t="s">
        <v>517</v>
      </c>
      <c r="V3" s="95" t="s">
        <v>518</v>
      </c>
      <c r="W3" s="7" t="s">
        <v>519</v>
      </c>
      <c r="X3" s="7" t="s">
        <v>520</v>
      </c>
      <c r="Y3" s="7" t="s">
        <v>521</v>
      </c>
      <c r="Z3" s="7" t="s">
        <v>522</v>
      </c>
      <c r="AA3" s="7" t="s">
        <v>523</v>
      </c>
      <c r="AB3" s="7" t="s">
        <v>524</v>
      </c>
      <c r="AC3" s="34" t="s">
        <v>525</v>
      </c>
      <c r="AD3" s="7" t="s">
        <v>526</v>
      </c>
      <c r="AE3" s="7" t="s">
        <v>527</v>
      </c>
      <c r="AF3" s="7" t="s">
        <v>528</v>
      </c>
      <c r="AG3" s="7" t="s">
        <v>529</v>
      </c>
      <c r="AH3" s="7" t="s">
        <v>530</v>
      </c>
      <c r="AI3" s="7" t="s">
        <v>531</v>
      </c>
      <c r="AJ3" s="2" t="s">
        <v>532</v>
      </c>
      <c r="AK3" s="2" t="s">
        <v>533</v>
      </c>
      <c r="AL3" s="7" t="s">
        <v>534</v>
      </c>
      <c r="AM3" s="7" t="s">
        <v>535</v>
      </c>
      <c r="AN3" s="21" t="s">
        <v>536</v>
      </c>
      <c r="AO3" s="2" t="s">
        <v>537</v>
      </c>
      <c r="AP3" s="3" t="s">
        <v>538</v>
      </c>
      <c r="AQ3" s="2" t="s">
        <v>539</v>
      </c>
      <c r="AR3" s="2" t="s">
        <v>540</v>
      </c>
      <c r="AS3" s="21" t="s">
        <v>541</v>
      </c>
      <c r="AT3" s="21" t="s">
        <v>542</v>
      </c>
    </row>
    <row r="4" ht="14.25" spans="1:46">
      <c r="A4" s="21">
        <f>'M1'!A25</f>
        <v>1350</v>
      </c>
      <c r="C4" s="21">
        <v>3</v>
      </c>
      <c r="D4" s="30">
        <v>4</v>
      </c>
      <c r="E4" s="21">
        <f t="shared" si="0"/>
        <v>0.8</v>
      </c>
      <c r="F4" s="21">
        <f t="shared" si="1"/>
        <v>0.125</v>
      </c>
      <c r="G4" s="30">
        <v>200</v>
      </c>
      <c r="H4" s="30">
        <v>15</v>
      </c>
      <c r="I4" s="30">
        <v>700</v>
      </c>
      <c r="J4" s="30">
        <v>650</v>
      </c>
      <c r="K4" s="30">
        <v>0.1</v>
      </c>
      <c r="M4" s="30">
        <v>10001</v>
      </c>
      <c r="N4" s="21" t="s">
        <v>482</v>
      </c>
      <c r="P4" s="7" t="s">
        <v>153</v>
      </c>
      <c r="Q4" s="7" t="s">
        <v>153</v>
      </c>
      <c r="R4" s="7" t="s">
        <v>153</v>
      </c>
      <c r="S4" s="7" t="s">
        <v>153</v>
      </c>
      <c r="T4" s="7" t="s">
        <v>153</v>
      </c>
      <c r="U4" s="7" t="s">
        <v>153</v>
      </c>
      <c r="V4" s="95" t="s">
        <v>153</v>
      </c>
      <c r="W4" s="7" t="s">
        <v>153</v>
      </c>
      <c r="X4" s="7" t="s">
        <v>153</v>
      </c>
      <c r="Y4" s="7" t="s">
        <v>153</v>
      </c>
      <c r="Z4" s="7" t="s">
        <v>153</v>
      </c>
      <c r="AA4" s="7" t="s">
        <v>153</v>
      </c>
      <c r="AB4" s="7" t="s">
        <v>153</v>
      </c>
      <c r="AC4" s="34" t="s">
        <v>153</v>
      </c>
      <c r="AD4" s="7" t="s">
        <v>153</v>
      </c>
      <c r="AE4" s="7" t="s">
        <v>153</v>
      </c>
      <c r="AF4" s="7" t="s">
        <v>153</v>
      </c>
      <c r="AG4" s="7" t="s">
        <v>153</v>
      </c>
      <c r="AH4" s="7" t="s">
        <v>153</v>
      </c>
      <c r="AI4" s="7" t="s">
        <v>153</v>
      </c>
      <c r="AJ4" s="2" t="s">
        <v>153</v>
      </c>
      <c r="AK4" s="2" t="s">
        <v>153</v>
      </c>
      <c r="AL4" s="7" t="s">
        <v>153</v>
      </c>
      <c r="AM4" s="7"/>
      <c r="AN4" s="7" t="s">
        <v>153</v>
      </c>
      <c r="AO4" s="7" t="s">
        <v>153</v>
      </c>
      <c r="AP4" s="9" t="s">
        <v>153</v>
      </c>
      <c r="AQ4" s="7" t="s">
        <v>153</v>
      </c>
      <c r="AR4" s="7" t="s">
        <v>153</v>
      </c>
      <c r="AS4" s="7" t="s">
        <v>153</v>
      </c>
      <c r="AT4" s="7" t="s">
        <v>153</v>
      </c>
    </row>
    <row r="5" ht="14.25" spans="1:46">
      <c r="A5" s="21" t="str">
        <f>'M1'!A26</f>
        <v>一波怪标准数量</v>
      </c>
      <c r="C5" s="21">
        <v>4</v>
      </c>
      <c r="D5" s="30">
        <v>1</v>
      </c>
      <c r="E5" s="21">
        <f t="shared" si="0"/>
        <v>0.2</v>
      </c>
      <c r="F5" s="21">
        <f t="shared" si="1"/>
        <v>0.5</v>
      </c>
      <c r="G5" s="30">
        <v>150</v>
      </c>
      <c r="H5" s="30">
        <v>90</v>
      </c>
      <c r="I5" s="30">
        <v>600</v>
      </c>
      <c r="J5" s="30">
        <v>600</v>
      </c>
      <c r="K5" s="30">
        <v>0.1</v>
      </c>
      <c r="L5" s="30">
        <v>10012</v>
      </c>
      <c r="M5" s="30">
        <v>10001</v>
      </c>
      <c r="N5" s="21">
        <v>4</v>
      </c>
      <c r="P5" s="21">
        <v>1</v>
      </c>
      <c r="Q5" s="21" t="s">
        <v>543</v>
      </c>
      <c r="R5" s="21">
        <v>0</v>
      </c>
      <c r="S5" s="37">
        <v>1</v>
      </c>
      <c r="T5" s="96" t="s">
        <v>544</v>
      </c>
      <c r="U5" s="96"/>
      <c r="W5">
        <f t="shared" ref="W5:W64" si="2">VLOOKUP(N5,$C$2:$M$6,11,FALSE)</f>
        <v>10001</v>
      </c>
      <c r="X5" s="21">
        <f t="shared" ref="X5:X64" si="3">VLOOKUP(N5,$C$2:$G$6,5,FALSE)</f>
        <v>150</v>
      </c>
      <c r="Y5" s="30">
        <v>3000</v>
      </c>
      <c r="Z5" s="21">
        <f t="shared" ref="Z5:Z47" si="4">VLOOKUP(N5,$C$2:$G$6,2,FALSE)*1000</f>
        <v>1000</v>
      </c>
      <c r="AA5" s="21">
        <f t="shared" ref="AA5:AA47" si="5">VLOOKUP(N5,$C$2:$H$6,6,FALSE)</f>
        <v>90</v>
      </c>
      <c r="AB5" s="21">
        <f t="shared" ref="AB5:AB47" si="6">VLOOKUP(N5,$C$2:$G$6,3,FALSE)*$A$8*(IF(R5&lt;2,1,(MOD(P5,4)+1)/5*$A$17+$A$15))*$A$25</f>
        <v>1.782</v>
      </c>
      <c r="AD5" s="21">
        <f t="shared" ref="AD5:AD47" si="7">VLOOKUP(N5,$C$2:$G$6,4,FALSE)*(Y5/1000)*(IF(R5&lt;2,$A$11,$A$13))</f>
        <v>0.45</v>
      </c>
      <c r="AE5" s="21">
        <v>0</v>
      </c>
      <c r="AF5" s="21" t="s">
        <v>545</v>
      </c>
      <c r="AG5" s="21">
        <v>0.23</v>
      </c>
      <c r="AH5" s="21">
        <f t="shared" ref="AH5:AH64" si="8">VLOOKUP(N5,$C$2:$J$6,7,FALSE)</f>
        <v>600</v>
      </c>
      <c r="AI5" s="21">
        <f t="shared" ref="AI5:AI64" si="9">VLOOKUP(N5,$C$2:$J$6,8,FALSE)</f>
        <v>600</v>
      </c>
      <c r="AJ5" s="21">
        <f t="shared" ref="AJ5:AJ68" si="10">X5</f>
        <v>150</v>
      </c>
      <c r="AL5" s="21">
        <v>0</v>
      </c>
      <c r="AM5" s="97">
        <v>0</v>
      </c>
      <c r="AN5" s="21">
        <v>1</v>
      </c>
      <c r="AO5" s="21">
        <v>100</v>
      </c>
      <c r="AR5" s="30">
        <f t="shared" ref="AR5:AR14" si="11">VLOOKUP(N5,$C$2:$L$6,10,FALSE)</f>
        <v>10012</v>
      </c>
      <c r="AT5" s="21" t="str">
        <f t="shared" ref="AT5:AT68" si="12">IF(R5=0,"",1)</f>
        <v/>
      </c>
    </row>
    <row r="6" ht="14.25" spans="1:46">
      <c r="A6" s="21">
        <f>'M1'!A27</f>
        <v>100</v>
      </c>
      <c r="C6" s="21">
        <v>5</v>
      </c>
      <c r="D6" s="30">
        <v>4</v>
      </c>
      <c r="E6" s="21">
        <f t="shared" si="0"/>
        <v>0.8</v>
      </c>
      <c r="F6" s="21">
        <f t="shared" si="1"/>
        <v>0.125</v>
      </c>
      <c r="G6" s="30">
        <v>350</v>
      </c>
      <c r="H6" s="30">
        <v>19.5</v>
      </c>
      <c r="I6" s="30">
        <v>500</v>
      </c>
      <c r="J6" s="30">
        <v>450</v>
      </c>
      <c r="K6" s="30">
        <v>0.1</v>
      </c>
      <c r="M6" s="30">
        <v>10002</v>
      </c>
      <c r="N6" s="21">
        <v>1</v>
      </c>
      <c r="P6" s="21">
        <v>2</v>
      </c>
      <c r="Q6" s="21" t="s">
        <v>546</v>
      </c>
      <c r="R6" s="21">
        <v>0</v>
      </c>
      <c r="S6" s="37">
        <v>1</v>
      </c>
      <c r="T6" s="96" t="s">
        <v>547</v>
      </c>
      <c r="U6" s="96"/>
      <c r="W6">
        <f t="shared" si="2"/>
        <v>10001</v>
      </c>
      <c r="X6" s="21">
        <f t="shared" si="3"/>
        <v>200</v>
      </c>
      <c r="Y6" s="30">
        <v>3750</v>
      </c>
      <c r="Z6" s="21">
        <f t="shared" si="4"/>
        <v>1000</v>
      </c>
      <c r="AA6" s="21">
        <f t="shared" si="5"/>
        <v>37.5</v>
      </c>
      <c r="AB6" s="21">
        <f t="shared" si="6"/>
        <v>1.782</v>
      </c>
      <c r="AD6" s="21">
        <f t="shared" si="7"/>
        <v>0.5625</v>
      </c>
      <c r="AE6" s="21">
        <v>0</v>
      </c>
      <c r="AF6" s="21" t="s">
        <v>545</v>
      </c>
      <c r="AG6" s="21">
        <v>0.35</v>
      </c>
      <c r="AH6" s="21">
        <f t="shared" si="8"/>
        <v>500</v>
      </c>
      <c r="AI6" s="21">
        <f t="shared" si="9"/>
        <v>400</v>
      </c>
      <c r="AJ6" s="97">
        <f t="shared" si="10"/>
        <v>200</v>
      </c>
      <c r="AK6" s="97"/>
      <c r="AL6" s="97">
        <v>0</v>
      </c>
      <c r="AM6" s="97">
        <v>0</v>
      </c>
      <c r="AN6" s="21">
        <v>1</v>
      </c>
      <c r="AO6" s="21">
        <v>100</v>
      </c>
      <c r="AR6" s="30">
        <f t="shared" si="11"/>
        <v>10013</v>
      </c>
      <c r="AT6" s="21" t="str">
        <f t="shared" si="12"/>
        <v/>
      </c>
    </row>
    <row r="7" ht="14.25" spans="1:46">
      <c r="A7" s="21" t="str">
        <f>'M1'!A28</f>
        <v>小怪单HP</v>
      </c>
      <c r="N7" s="21">
        <v>2</v>
      </c>
      <c r="P7" s="21">
        <v>3</v>
      </c>
      <c r="Q7" s="21" t="s">
        <v>548</v>
      </c>
      <c r="R7" s="21">
        <v>0</v>
      </c>
      <c r="S7" s="37">
        <v>1</v>
      </c>
      <c r="T7" s="96" t="s">
        <v>549</v>
      </c>
      <c r="U7" s="96"/>
      <c r="W7">
        <f t="shared" si="2"/>
        <v>10001</v>
      </c>
      <c r="X7" s="21">
        <f t="shared" si="3"/>
        <v>200</v>
      </c>
      <c r="Y7" s="30">
        <v>5250</v>
      </c>
      <c r="Z7" s="21">
        <f t="shared" si="4"/>
        <v>2000</v>
      </c>
      <c r="AA7" s="21">
        <f t="shared" si="5"/>
        <v>37.5</v>
      </c>
      <c r="AB7" s="21">
        <f t="shared" si="6"/>
        <v>3.564</v>
      </c>
      <c r="AD7" s="21">
        <f t="shared" si="7"/>
        <v>3.15</v>
      </c>
      <c r="AE7" s="21">
        <v>0</v>
      </c>
      <c r="AF7" s="21" t="s">
        <v>545</v>
      </c>
      <c r="AG7" s="21">
        <v>0.3</v>
      </c>
      <c r="AH7" s="21">
        <f t="shared" si="8"/>
        <v>600</v>
      </c>
      <c r="AI7" s="21">
        <f t="shared" si="9"/>
        <v>550</v>
      </c>
      <c r="AJ7" s="97">
        <f t="shared" si="10"/>
        <v>200</v>
      </c>
      <c r="AK7" s="97"/>
      <c r="AL7" s="97">
        <v>0</v>
      </c>
      <c r="AM7" s="97">
        <v>0</v>
      </c>
      <c r="AN7" s="21">
        <v>1</v>
      </c>
      <c r="AO7" s="21">
        <v>100</v>
      </c>
      <c r="AR7" s="30">
        <f t="shared" si="11"/>
        <v>0</v>
      </c>
      <c r="AT7" s="21" t="str">
        <f t="shared" si="12"/>
        <v/>
      </c>
    </row>
    <row r="8" ht="14.25" spans="1:46">
      <c r="A8" s="21">
        <f>'M1'!A29</f>
        <v>13.5</v>
      </c>
      <c r="N8" s="21">
        <v>2</v>
      </c>
      <c r="P8" s="21">
        <v>4</v>
      </c>
      <c r="Q8" s="21" t="s">
        <v>550</v>
      </c>
      <c r="R8" s="21">
        <v>0</v>
      </c>
      <c r="S8" s="37">
        <v>1</v>
      </c>
      <c r="T8" s="96" t="s">
        <v>551</v>
      </c>
      <c r="U8" s="96"/>
      <c r="W8">
        <f t="shared" si="2"/>
        <v>10001</v>
      </c>
      <c r="X8" s="21">
        <f t="shared" si="3"/>
        <v>200</v>
      </c>
      <c r="Y8" s="30">
        <v>3000</v>
      </c>
      <c r="Z8" s="21">
        <f t="shared" si="4"/>
        <v>2000</v>
      </c>
      <c r="AA8" s="21">
        <f t="shared" si="5"/>
        <v>37.5</v>
      </c>
      <c r="AB8" s="21">
        <f t="shared" si="6"/>
        <v>3.564</v>
      </c>
      <c r="AD8" s="21">
        <f t="shared" si="7"/>
        <v>1.8</v>
      </c>
      <c r="AE8" s="21">
        <v>0</v>
      </c>
      <c r="AF8" s="21" t="s">
        <v>545</v>
      </c>
      <c r="AG8" s="21">
        <v>0.25</v>
      </c>
      <c r="AH8" s="21">
        <f t="shared" si="8"/>
        <v>600</v>
      </c>
      <c r="AI8" s="21">
        <f t="shared" si="9"/>
        <v>550</v>
      </c>
      <c r="AJ8" s="97">
        <f t="shared" si="10"/>
        <v>200</v>
      </c>
      <c r="AK8" s="97"/>
      <c r="AL8" s="97">
        <v>0</v>
      </c>
      <c r="AM8" s="97">
        <v>0</v>
      </c>
      <c r="AN8" s="21">
        <v>1</v>
      </c>
      <c r="AO8" s="21">
        <v>100</v>
      </c>
      <c r="AR8" s="30">
        <f t="shared" si="11"/>
        <v>0</v>
      </c>
      <c r="AT8" s="21" t="str">
        <f t="shared" si="12"/>
        <v/>
      </c>
    </row>
    <row r="9" ht="14.25" spans="14:46">
      <c r="N9" s="21">
        <v>3</v>
      </c>
      <c r="P9" s="21">
        <v>5</v>
      </c>
      <c r="Q9" s="21" t="s">
        <v>552</v>
      </c>
      <c r="R9" s="21">
        <v>0</v>
      </c>
      <c r="S9" s="37">
        <v>1</v>
      </c>
      <c r="T9" s="96" t="s">
        <v>553</v>
      </c>
      <c r="U9" s="96"/>
      <c r="W9">
        <f t="shared" si="2"/>
        <v>10001</v>
      </c>
      <c r="X9" s="21">
        <f t="shared" si="3"/>
        <v>200</v>
      </c>
      <c r="Y9" s="30">
        <v>3150</v>
      </c>
      <c r="Z9" s="21">
        <f t="shared" si="4"/>
        <v>4000</v>
      </c>
      <c r="AA9" s="21">
        <f t="shared" si="5"/>
        <v>15</v>
      </c>
      <c r="AB9" s="21">
        <f t="shared" si="6"/>
        <v>7.128</v>
      </c>
      <c r="AD9" s="21">
        <f t="shared" si="7"/>
        <v>0.118125</v>
      </c>
      <c r="AE9" s="21">
        <v>0</v>
      </c>
      <c r="AF9" s="21" t="s">
        <v>545</v>
      </c>
      <c r="AG9" s="21">
        <v>0.3</v>
      </c>
      <c r="AH9" s="21">
        <f t="shared" si="8"/>
        <v>700</v>
      </c>
      <c r="AI9" s="21">
        <f t="shared" si="9"/>
        <v>650</v>
      </c>
      <c r="AJ9" s="97">
        <f t="shared" si="10"/>
        <v>200</v>
      </c>
      <c r="AK9" s="97"/>
      <c r="AL9" s="97">
        <v>0</v>
      </c>
      <c r="AM9" s="97">
        <v>0</v>
      </c>
      <c r="AN9" s="21">
        <v>1</v>
      </c>
      <c r="AO9" s="21">
        <v>100</v>
      </c>
      <c r="AR9" s="30">
        <f t="shared" si="11"/>
        <v>0</v>
      </c>
      <c r="AT9" s="21" t="str">
        <f t="shared" si="12"/>
        <v/>
      </c>
    </row>
    <row r="10" ht="14.25" spans="1:46">
      <c r="A10" s="21" t="str">
        <f>'M1'!C14</f>
        <v>小怪标准DPS</v>
      </c>
      <c r="N10" s="21">
        <v>1</v>
      </c>
      <c r="P10" s="21">
        <v>6</v>
      </c>
      <c r="Q10" s="21" t="s">
        <v>554</v>
      </c>
      <c r="R10" s="21">
        <v>0</v>
      </c>
      <c r="S10" s="37">
        <v>1</v>
      </c>
      <c r="T10" s="96" t="s">
        <v>555</v>
      </c>
      <c r="U10" s="96"/>
      <c r="W10">
        <f t="shared" si="2"/>
        <v>10001</v>
      </c>
      <c r="X10" s="21">
        <f t="shared" si="3"/>
        <v>200</v>
      </c>
      <c r="Y10" s="30">
        <v>3300</v>
      </c>
      <c r="Z10" s="21">
        <f t="shared" si="4"/>
        <v>1000</v>
      </c>
      <c r="AA10" s="21">
        <f t="shared" si="5"/>
        <v>37.5</v>
      </c>
      <c r="AB10" s="21">
        <f t="shared" si="6"/>
        <v>1.782</v>
      </c>
      <c r="AD10" s="21">
        <f t="shared" si="7"/>
        <v>0.495</v>
      </c>
      <c r="AE10" s="21">
        <v>0</v>
      </c>
      <c r="AF10" s="21" t="s">
        <v>545</v>
      </c>
      <c r="AG10" s="21">
        <v>0.3</v>
      </c>
      <c r="AH10" s="21">
        <f t="shared" si="8"/>
        <v>500</v>
      </c>
      <c r="AI10" s="21">
        <f t="shared" si="9"/>
        <v>400</v>
      </c>
      <c r="AJ10" s="97">
        <f t="shared" si="10"/>
        <v>200</v>
      </c>
      <c r="AK10" s="97"/>
      <c r="AL10" s="97">
        <v>0</v>
      </c>
      <c r="AM10" s="97">
        <v>0</v>
      </c>
      <c r="AN10" s="21">
        <v>1</v>
      </c>
      <c r="AO10" s="21">
        <v>100</v>
      </c>
      <c r="AR10" s="30">
        <f t="shared" si="11"/>
        <v>10013</v>
      </c>
      <c r="AT10" s="21" t="str">
        <f t="shared" si="12"/>
        <v/>
      </c>
    </row>
    <row r="11" ht="14.25" spans="1:46">
      <c r="A11" s="21">
        <f>'M1'!C15</f>
        <v>0.3</v>
      </c>
      <c r="N11" s="21">
        <v>5</v>
      </c>
      <c r="P11" s="21">
        <v>7</v>
      </c>
      <c r="Q11" s="21" t="s">
        <v>556</v>
      </c>
      <c r="R11" s="21">
        <v>0</v>
      </c>
      <c r="S11" s="37">
        <v>1</v>
      </c>
      <c r="T11" s="96" t="s">
        <v>557</v>
      </c>
      <c r="U11" s="96"/>
      <c r="W11">
        <f t="shared" si="2"/>
        <v>10002</v>
      </c>
      <c r="X11" s="21">
        <f t="shared" si="3"/>
        <v>350</v>
      </c>
      <c r="Y11" s="30">
        <v>2500</v>
      </c>
      <c r="Z11" s="21">
        <f t="shared" si="4"/>
        <v>4000</v>
      </c>
      <c r="AA11" s="21">
        <f t="shared" si="5"/>
        <v>19.5</v>
      </c>
      <c r="AB11" s="21">
        <f t="shared" si="6"/>
        <v>7.128</v>
      </c>
      <c r="AD11" s="21">
        <f t="shared" si="7"/>
        <v>0.09375</v>
      </c>
      <c r="AE11" s="21">
        <v>0</v>
      </c>
      <c r="AF11" s="21" t="s">
        <v>545</v>
      </c>
      <c r="AG11" s="21">
        <v>0.3</v>
      </c>
      <c r="AH11" s="21">
        <f t="shared" si="8"/>
        <v>500</v>
      </c>
      <c r="AI11" s="21">
        <f t="shared" si="9"/>
        <v>450</v>
      </c>
      <c r="AJ11" s="97">
        <f t="shared" si="10"/>
        <v>350</v>
      </c>
      <c r="AK11" s="97"/>
      <c r="AL11" s="97">
        <v>0</v>
      </c>
      <c r="AM11" s="97">
        <v>0</v>
      </c>
      <c r="AN11" s="21">
        <v>1</v>
      </c>
      <c r="AO11" s="21">
        <v>100</v>
      </c>
      <c r="AR11" s="30">
        <f t="shared" si="11"/>
        <v>0</v>
      </c>
      <c r="AT11" s="21" t="str">
        <f t="shared" si="12"/>
        <v/>
      </c>
    </row>
    <row r="12" ht="14.25" spans="1:46">
      <c r="A12" s="21" t="str">
        <f>'M1'!C16</f>
        <v>BOSS攻击倍率</v>
      </c>
      <c r="N12" s="21">
        <v>3</v>
      </c>
      <c r="P12" s="21">
        <v>8</v>
      </c>
      <c r="Q12" s="21" t="s">
        <v>558</v>
      </c>
      <c r="R12" s="21">
        <v>0</v>
      </c>
      <c r="S12" s="37">
        <v>1</v>
      </c>
      <c r="T12" s="96" t="s">
        <v>559</v>
      </c>
      <c r="U12" s="96"/>
      <c r="W12">
        <f t="shared" si="2"/>
        <v>10001</v>
      </c>
      <c r="X12" s="21">
        <f t="shared" si="3"/>
        <v>200</v>
      </c>
      <c r="Y12" s="30">
        <v>3600</v>
      </c>
      <c r="Z12" s="21">
        <f t="shared" si="4"/>
        <v>4000</v>
      </c>
      <c r="AA12" s="21">
        <f t="shared" si="5"/>
        <v>15</v>
      </c>
      <c r="AB12" s="21">
        <f t="shared" si="6"/>
        <v>7.128</v>
      </c>
      <c r="AD12" s="21">
        <f t="shared" si="7"/>
        <v>0.135</v>
      </c>
      <c r="AE12" s="21">
        <v>0</v>
      </c>
      <c r="AF12" s="21" t="s">
        <v>545</v>
      </c>
      <c r="AG12" s="21">
        <v>0.3</v>
      </c>
      <c r="AH12" s="21">
        <f t="shared" si="8"/>
        <v>700</v>
      </c>
      <c r="AI12" s="21">
        <f t="shared" si="9"/>
        <v>650</v>
      </c>
      <c r="AJ12" s="97">
        <f t="shared" si="10"/>
        <v>200</v>
      </c>
      <c r="AK12" s="97"/>
      <c r="AL12" s="97">
        <v>0</v>
      </c>
      <c r="AM12" s="97">
        <v>0</v>
      </c>
      <c r="AN12" s="21">
        <v>1</v>
      </c>
      <c r="AO12" s="21">
        <v>100</v>
      </c>
      <c r="AR12" s="30">
        <f t="shared" si="11"/>
        <v>0</v>
      </c>
      <c r="AT12" s="21" t="str">
        <f t="shared" si="12"/>
        <v/>
      </c>
    </row>
    <row r="13" ht="14.25" spans="1:46">
      <c r="A13" s="21">
        <f>'M1'!C17</f>
        <v>1</v>
      </c>
      <c r="E13"/>
      <c r="N13" s="21">
        <v>1</v>
      </c>
      <c r="P13" s="21">
        <v>9</v>
      </c>
      <c r="Q13" s="21" t="s">
        <v>560</v>
      </c>
      <c r="R13" s="21">
        <v>0</v>
      </c>
      <c r="S13" s="37">
        <v>1</v>
      </c>
      <c r="T13" s="96" t="s">
        <v>561</v>
      </c>
      <c r="U13" s="96"/>
      <c r="W13">
        <f t="shared" si="2"/>
        <v>10001</v>
      </c>
      <c r="X13" s="21">
        <f t="shared" si="3"/>
        <v>200</v>
      </c>
      <c r="Y13" s="30">
        <v>3750</v>
      </c>
      <c r="Z13" s="21">
        <f t="shared" si="4"/>
        <v>1000</v>
      </c>
      <c r="AA13" s="21">
        <f t="shared" si="5"/>
        <v>37.5</v>
      </c>
      <c r="AB13" s="21">
        <f t="shared" si="6"/>
        <v>1.782</v>
      </c>
      <c r="AD13" s="21">
        <f t="shared" si="7"/>
        <v>0.5625</v>
      </c>
      <c r="AE13" s="21">
        <v>0</v>
      </c>
      <c r="AF13" s="21" t="s">
        <v>545</v>
      </c>
      <c r="AG13" s="21">
        <v>0.3</v>
      </c>
      <c r="AH13" s="21">
        <f t="shared" si="8"/>
        <v>500</v>
      </c>
      <c r="AI13" s="21">
        <f t="shared" si="9"/>
        <v>400</v>
      </c>
      <c r="AJ13" s="97">
        <f t="shared" si="10"/>
        <v>200</v>
      </c>
      <c r="AK13" s="97"/>
      <c r="AL13" s="97">
        <v>0</v>
      </c>
      <c r="AM13" s="97">
        <v>0</v>
      </c>
      <c r="AN13" s="21">
        <v>1</v>
      </c>
      <c r="AO13" s="21">
        <v>100</v>
      </c>
      <c r="AR13" s="30">
        <f t="shared" si="11"/>
        <v>10013</v>
      </c>
      <c r="AT13" s="21" t="str">
        <f t="shared" si="12"/>
        <v/>
      </c>
    </row>
    <row r="14" ht="14.25" spans="1:46">
      <c r="A14" s="21" t="s">
        <v>562</v>
      </c>
      <c r="E14"/>
      <c r="N14" s="21">
        <v>2</v>
      </c>
      <c r="P14" s="21">
        <v>10</v>
      </c>
      <c r="Q14" s="21" t="s">
        <v>563</v>
      </c>
      <c r="R14" s="21">
        <v>0</v>
      </c>
      <c r="S14" s="37">
        <v>1</v>
      </c>
      <c r="T14" s="96" t="s">
        <v>564</v>
      </c>
      <c r="U14" s="96"/>
      <c r="W14">
        <f t="shared" si="2"/>
        <v>10001</v>
      </c>
      <c r="X14" s="21">
        <f t="shared" si="3"/>
        <v>200</v>
      </c>
      <c r="Y14" s="30">
        <v>3900</v>
      </c>
      <c r="Z14" s="21">
        <f t="shared" si="4"/>
        <v>2000</v>
      </c>
      <c r="AA14" s="21">
        <f t="shared" si="5"/>
        <v>37.5</v>
      </c>
      <c r="AB14" s="21">
        <f t="shared" si="6"/>
        <v>3.564</v>
      </c>
      <c r="AD14" s="21">
        <f t="shared" si="7"/>
        <v>2.34</v>
      </c>
      <c r="AE14" s="21">
        <v>0</v>
      </c>
      <c r="AF14" s="21" t="s">
        <v>545</v>
      </c>
      <c r="AG14" s="21">
        <v>0.3</v>
      </c>
      <c r="AH14" s="21">
        <f t="shared" si="8"/>
        <v>600</v>
      </c>
      <c r="AI14" s="21">
        <f t="shared" si="9"/>
        <v>550</v>
      </c>
      <c r="AJ14" s="97">
        <f t="shared" si="10"/>
        <v>200</v>
      </c>
      <c r="AK14" s="97"/>
      <c r="AL14" s="97">
        <v>0</v>
      </c>
      <c r="AM14" s="97">
        <v>0</v>
      </c>
      <c r="AN14" s="21">
        <v>1</v>
      </c>
      <c r="AO14" s="21">
        <v>100</v>
      </c>
      <c r="AR14" s="30">
        <f t="shared" si="11"/>
        <v>0</v>
      </c>
      <c r="AT14" s="21" t="str">
        <f t="shared" si="12"/>
        <v/>
      </c>
    </row>
    <row r="15" ht="14.25" spans="1:46">
      <c r="A15" s="30">
        <v>30</v>
      </c>
      <c r="E15"/>
      <c r="N15" s="21">
        <v>2</v>
      </c>
      <c r="P15" s="21">
        <v>1001</v>
      </c>
      <c r="Q15" s="21" t="s">
        <v>565</v>
      </c>
      <c r="R15" s="21">
        <v>2</v>
      </c>
      <c r="S15" s="37">
        <v>3</v>
      </c>
      <c r="T15" s="96" t="s">
        <v>566</v>
      </c>
      <c r="U15" s="96"/>
      <c r="W15">
        <f t="shared" si="2"/>
        <v>10001</v>
      </c>
      <c r="X15" s="21">
        <f t="shared" si="3"/>
        <v>200</v>
      </c>
      <c r="Y15" s="30">
        <v>2000</v>
      </c>
      <c r="Z15" s="21">
        <f t="shared" si="4"/>
        <v>2000</v>
      </c>
      <c r="AA15" s="21">
        <f t="shared" si="5"/>
        <v>37.5</v>
      </c>
      <c r="AB15" s="21">
        <f t="shared" si="6"/>
        <v>121.176</v>
      </c>
      <c r="AD15" s="21">
        <f t="shared" si="7"/>
        <v>4</v>
      </c>
      <c r="AE15" s="21">
        <v>0</v>
      </c>
      <c r="AF15" s="21" t="s">
        <v>567</v>
      </c>
      <c r="AG15" s="21">
        <v>0.35</v>
      </c>
      <c r="AH15" s="21">
        <f t="shared" si="8"/>
        <v>600</v>
      </c>
      <c r="AI15" s="21">
        <f t="shared" si="9"/>
        <v>550</v>
      </c>
      <c r="AJ15" s="97">
        <f t="shared" si="10"/>
        <v>200</v>
      </c>
      <c r="AK15" s="97"/>
      <c r="AL15" s="97">
        <v>0</v>
      </c>
      <c r="AM15" s="97">
        <v>0</v>
      </c>
      <c r="AN15" s="21">
        <v>1</v>
      </c>
      <c r="AO15" s="21">
        <v>200</v>
      </c>
      <c r="AR15" s="21" t="str">
        <f t="shared" ref="AR5:AR79" si="13">IF(R15=2,$A$20,"")</f>
        <v>200,800,2200,2300</v>
      </c>
      <c r="AT15" s="21">
        <f t="shared" si="12"/>
        <v>1</v>
      </c>
    </row>
    <row r="16" ht="14.25" spans="1:46">
      <c r="A16" s="21" t="s">
        <v>568</v>
      </c>
      <c r="N16" s="21">
        <v>2</v>
      </c>
      <c r="P16" s="21">
        <v>1002</v>
      </c>
      <c r="Q16" s="21" t="s">
        <v>569</v>
      </c>
      <c r="R16" s="21">
        <v>2</v>
      </c>
      <c r="S16" s="37">
        <v>3</v>
      </c>
      <c r="T16" s="96" t="s">
        <v>570</v>
      </c>
      <c r="U16" s="96"/>
      <c r="W16">
        <f t="shared" si="2"/>
        <v>10001</v>
      </c>
      <c r="X16" s="21">
        <f t="shared" si="3"/>
        <v>200</v>
      </c>
      <c r="Y16" s="30">
        <v>2000</v>
      </c>
      <c r="Z16" s="21">
        <f t="shared" si="4"/>
        <v>2000</v>
      </c>
      <c r="AA16" s="21">
        <f t="shared" si="5"/>
        <v>37.5</v>
      </c>
      <c r="AB16" s="21">
        <f t="shared" si="6"/>
        <v>128.304</v>
      </c>
      <c r="AD16" s="21">
        <f t="shared" si="7"/>
        <v>4</v>
      </c>
      <c r="AE16" s="21">
        <v>0</v>
      </c>
      <c r="AF16" s="21" t="s">
        <v>567</v>
      </c>
      <c r="AG16" s="21">
        <v>0.45</v>
      </c>
      <c r="AH16" s="21">
        <f t="shared" si="8"/>
        <v>600</v>
      </c>
      <c r="AI16" s="21">
        <f t="shared" si="9"/>
        <v>550</v>
      </c>
      <c r="AJ16" s="97">
        <f t="shared" si="10"/>
        <v>200</v>
      </c>
      <c r="AK16" s="97"/>
      <c r="AL16" s="97">
        <v>0</v>
      </c>
      <c r="AM16" s="97">
        <v>0</v>
      </c>
      <c r="AN16" s="21">
        <v>1</v>
      </c>
      <c r="AO16" s="21">
        <v>200</v>
      </c>
      <c r="AR16" s="21" t="str">
        <f t="shared" si="13"/>
        <v>200,800,2200,2300</v>
      </c>
      <c r="AT16" s="21">
        <f t="shared" si="12"/>
        <v>1</v>
      </c>
    </row>
    <row r="17" ht="14.25" spans="1:46">
      <c r="A17" s="30">
        <v>10</v>
      </c>
      <c r="N17" s="21">
        <v>2</v>
      </c>
      <c r="P17" s="21">
        <v>1003</v>
      </c>
      <c r="Q17" s="21" t="s">
        <v>571</v>
      </c>
      <c r="R17" s="21">
        <v>2</v>
      </c>
      <c r="S17" s="37">
        <v>3</v>
      </c>
      <c r="T17" s="96" t="s">
        <v>572</v>
      </c>
      <c r="U17" s="96"/>
      <c r="W17">
        <f t="shared" si="2"/>
        <v>10001</v>
      </c>
      <c r="X17" s="21">
        <f t="shared" si="3"/>
        <v>200</v>
      </c>
      <c r="Y17" s="30">
        <v>2000</v>
      </c>
      <c r="Z17" s="21">
        <f t="shared" si="4"/>
        <v>2000</v>
      </c>
      <c r="AA17" s="21">
        <f t="shared" si="5"/>
        <v>37.5</v>
      </c>
      <c r="AB17" s="21">
        <f t="shared" si="6"/>
        <v>135.432</v>
      </c>
      <c r="AD17" s="21">
        <f t="shared" si="7"/>
        <v>4</v>
      </c>
      <c r="AE17" s="21">
        <v>0</v>
      </c>
      <c r="AF17" s="21" t="s">
        <v>567</v>
      </c>
      <c r="AG17" s="21">
        <v>0.7</v>
      </c>
      <c r="AH17" s="21">
        <f t="shared" si="8"/>
        <v>600</v>
      </c>
      <c r="AI17" s="21">
        <f t="shared" si="9"/>
        <v>550</v>
      </c>
      <c r="AJ17" s="97">
        <f t="shared" si="10"/>
        <v>200</v>
      </c>
      <c r="AK17" s="97"/>
      <c r="AL17" s="97">
        <v>0</v>
      </c>
      <c r="AM17" s="97">
        <v>0</v>
      </c>
      <c r="AN17" s="21">
        <v>1</v>
      </c>
      <c r="AO17" s="21">
        <v>200</v>
      </c>
      <c r="AR17" s="21" t="str">
        <f t="shared" si="13"/>
        <v>200,800,2200,2300</v>
      </c>
      <c r="AT17" s="21">
        <f t="shared" si="12"/>
        <v>1</v>
      </c>
    </row>
    <row r="18" ht="14.25" spans="14:46">
      <c r="N18" s="21">
        <v>2</v>
      </c>
      <c r="P18" s="21">
        <v>1004</v>
      </c>
      <c r="Q18" s="21" t="s">
        <v>573</v>
      </c>
      <c r="R18" s="21">
        <v>2</v>
      </c>
      <c r="S18" s="37">
        <v>3</v>
      </c>
      <c r="T18" s="96" t="s">
        <v>574</v>
      </c>
      <c r="U18" s="96"/>
      <c r="W18">
        <f t="shared" si="2"/>
        <v>10001</v>
      </c>
      <c r="X18" s="21">
        <f t="shared" si="3"/>
        <v>200</v>
      </c>
      <c r="Y18" s="30">
        <v>2000</v>
      </c>
      <c r="Z18" s="21">
        <f t="shared" si="4"/>
        <v>2000</v>
      </c>
      <c r="AA18" s="21">
        <f t="shared" si="5"/>
        <v>37.5</v>
      </c>
      <c r="AB18" s="21">
        <f t="shared" si="6"/>
        <v>114.048</v>
      </c>
      <c r="AD18" s="21">
        <f t="shared" si="7"/>
        <v>4</v>
      </c>
      <c r="AE18" s="21">
        <v>0</v>
      </c>
      <c r="AF18" s="21" t="s">
        <v>567</v>
      </c>
      <c r="AG18" s="21">
        <v>0.45</v>
      </c>
      <c r="AH18" s="21">
        <f t="shared" si="8"/>
        <v>600</v>
      </c>
      <c r="AI18" s="21">
        <f t="shared" si="9"/>
        <v>550</v>
      </c>
      <c r="AJ18" s="97">
        <f t="shared" si="10"/>
        <v>200</v>
      </c>
      <c r="AK18" s="97"/>
      <c r="AL18" s="97">
        <v>0</v>
      </c>
      <c r="AM18" s="97">
        <v>0</v>
      </c>
      <c r="AN18" s="21">
        <v>1</v>
      </c>
      <c r="AO18" s="21">
        <v>200</v>
      </c>
      <c r="AR18" s="21" t="str">
        <f t="shared" si="13"/>
        <v>200,800,2200,2300</v>
      </c>
      <c r="AT18" s="21">
        <f t="shared" si="12"/>
        <v>1</v>
      </c>
    </row>
    <row r="19" ht="14.25" spans="1:46">
      <c r="A19" s="21" t="s">
        <v>575</v>
      </c>
      <c r="I19"/>
      <c r="N19" s="21">
        <v>2</v>
      </c>
      <c r="P19" s="21">
        <v>1005</v>
      </c>
      <c r="Q19" s="21" t="s">
        <v>576</v>
      </c>
      <c r="R19" s="21">
        <v>2</v>
      </c>
      <c r="S19" s="37">
        <v>3</v>
      </c>
      <c r="T19" s="96" t="s">
        <v>577</v>
      </c>
      <c r="U19" s="96"/>
      <c r="W19">
        <f t="shared" si="2"/>
        <v>10001</v>
      </c>
      <c r="X19" s="21">
        <f t="shared" si="3"/>
        <v>200</v>
      </c>
      <c r="Y19" s="30">
        <v>2000</v>
      </c>
      <c r="Z19" s="21">
        <f t="shared" si="4"/>
        <v>2000</v>
      </c>
      <c r="AA19" s="21">
        <f t="shared" si="5"/>
        <v>37.5</v>
      </c>
      <c r="AB19" s="21">
        <f t="shared" si="6"/>
        <v>121.176</v>
      </c>
      <c r="AD19" s="21">
        <f t="shared" si="7"/>
        <v>4</v>
      </c>
      <c r="AE19" s="21">
        <v>0</v>
      </c>
      <c r="AF19" s="21" t="s">
        <v>567</v>
      </c>
      <c r="AG19" s="21">
        <v>0.45</v>
      </c>
      <c r="AH19" s="21">
        <f t="shared" si="8"/>
        <v>600</v>
      </c>
      <c r="AI19" s="21">
        <f t="shared" si="9"/>
        <v>550</v>
      </c>
      <c r="AJ19" s="97">
        <f t="shared" si="10"/>
        <v>200</v>
      </c>
      <c r="AK19" s="97"/>
      <c r="AL19" s="97">
        <v>0</v>
      </c>
      <c r="AM19" s="97">
        <v>0</v>
      </c>
      <c r="AN19" s="21">
        <v>1</v>
      </c>
      <c r="AO19" s="21">
        <v>200</v>
      </c>
      <c r="AR19" s="21" t="str">
        <f t="shared" si="13"/>
        <v>200,800,2200,2300</v>
      </c>
      <c r="AT19" s="21">
        <f t="shared" si="12"/>
        <v>1</v>
      </c>
    </row>
    <row r="20" ht="14.25" spans="1:46">
      <c r="A20" s="94" t="s">
        <v>578</v>
      </c>
      <c r="N20" s="21">
        <v>2</v>
      </c>
      <c r="P20" s="21">
        <v>1006</v>
      </c>
      <c r="Q20" s="21" t="s">
        <v>579</v>
      </c>
      <c r="R20" s="21">
        <v>2</v>
      </c>
      <c r="S20" s="37">
        <v>3</v>
      </c>
      <c r="T20" s="96" t="s">
        <v>580</v>
      </c>
      <c r="U20" s="96"/>
      <c r="W20">
        <f t="shared" si="2"/>
        <v>10001</v>
      </c>
      <c r="X20" s="21">
        <f t="shared" si="3"/>
        <v>200</v>
      </c>
      <c r="Y20" s="30">
        <v>2000</v>
      </c>
      <c r="Z20" s="21">
        <f t="shared" si="4"/>
        <v>2000</v>
      </c>
      <c r="AA20" s="21">
        <f t="shared" si="5"/>
        <v>37.5</v>
      </c>
      <c r="AB20" s="21">
        <f t="shared" si="6"/>
        <v>128.304</v>
      </c>
      <c r="AD20" s="21">
        <f t="shared" si="7"/>
        <v>4</v>
      </c>
      <c r="AE20" s="21">
        <v>0</v>
      </c>
      <c r="AF20" s="21" t="s">
        <v>567</v>
      </c>
      <c r="AG20" s="21">
        <v>0.45</v>
      </c>
      <c r="AH20" s="21">
        <f t="shared" si="8"/>
        <v>600</v>
      </c>
      <c r="AI20" s="21">
        <f t="shared" si="9"/>
        <v>550</v>
      </c>
      <c r="AJ20" s="97">
        <f t="shared" si="10"/>
        <v>200</v>
      </c>
      <c r="AK20" s="97"/>
      <c r="AL20" s="97">
        <v>0</v>
      </c>
      <c r="AM20" s="97">
        <v>0</v>
      </c>
      <c r="AN20" s="21">
        <v>1</v>
      </c>
      <c r="AO20" s="21">
        <v>200</v>
      </c>
      <c r="AR20" s="21" t="str">
        <f t="shared" si="13"/>
        <v>200,800,2200,2300</v>
      </c>
      <c r="AT20" s="21">
        <f t="shared" si="12"/>
        <v>1</v>
      </c>
    </row>
    <row r="21" ht="14.25" spans="14:46">
      <c r="N21" s="21">
        <v>5</v>
      </c>
      <c r="P21" s="21">
        <v>1007</v>
      </c>
      <c r="Q21" s="21" t="s">
        <v>581</v>
      </c>
      <c r="R21" s="21">
        <v>2</v>
      </c>
      <c r="S21" s="37">
        <v>3</v>
      </c>
      <c r="T21" s="96" t="s">
        <v>582</v>
      </c>
      <c r="U21" s="96"/>
      <c r="W21" s="30">
        <v>10003</v>
      </c>
      <c r="X21" s="21">
        <f t="shared" si="3"/>
        <v>350</v>
      </c>
      <c r="Y21" s="30">
        <v>2000</v>
      </c>
      <c r="Z21" s="21">
        <f t="shared" si="4"/>
        <v>4000</v>
      </c>
      <c r="AA21" s="21">
        <f t="shared" si="5"/>
        <v>19.5</v>
      </c>
      <c r="AB21" s="21">
        <f t="shared" si="6"/>
        <v>270.864</v>
      </c>
      <c r="AD21" s="21">
        <f t="shared" si="7"/>
        <v>0.25</v>
      </c>
      <c r="AE21" s="21">
        <v>0</v>
      </c>
      <c r="AF21" s="21" t="s">
        <v>567</v>
      </c>
      <c r="AG21" s="21">
        <v>0.35</v>
      </c>
      <c r="AH21" s="21">
        <f t="shared" si="8"/>
        <v>500</v>
      </c>
      <c r="AI21" s="21">
        <f t="shared" si="9"/>
        <v>450</v>
      </c>
      <c r="AJ21" s="97">
        <f t="shared" si="10"/>
        <v>350</v>
      </c>
      <c r="AK21" s="97"/>
      <c r="AL21" s="97">
        <v>0</v>
      </c>
      <c r="AM21" s="97">
        <v>0</v>
      </c>
      <c r="AN21" s="21">
        <v>1</v>
      </c>
      <c r="AO21" s="21">
        <v>200</v>
      </c>
      <c r="AR21" s="21" t="str">
        <f t="shared" si="13"/>
        <v>200,800,2200,2300</v>
      </c>
      <c r="AT21" s="21">
        <f t="shared" si="12"/>
        <v>1</v>
      </c>
    </row>
    <row r="22" ht="14.25" spans="1:46">
      <c r="A22" s="21" t="s">
        <v>583</v>
      </c>
      <c r="N22" s="21">
        <v>2</v>
      </c>
      <c r="P22" s="21">
        <v>1008</v>
      </c>
      <c r="Q22" s="21" t="s">
        <v>584</v>
      </c>
      <c r="R22" s="21">
        <v>2</v>
      </c>
      <c r="S22" s="37">
        <v>3</v>
      </c>
      <c r="T22" s="96" t="s">
        <v>585</v>
      </c>
      <c r="U22" s="96"/>
      <c r="W22">
        <f t="shared" si="2"/>
        <v>10001</v>
      </c>
      <c r="X22" s="21">
        <f t="shared" si="3"/>
        <v>200</v>
      </c>
      <c r="Y22" s="30">
        <v>2000</v>
      </c>
      <c r="Z22" s="21">
        <f t="shared" si="4"/>
        <v>2000</v>
      </c>
      <c r="AA22" s="21">
        <f t="shared" si="5"/>
        <v>37.5</v>
      </c>
      <c r="AB22" s="21">
        <f t="shared" si="6"/>
        <v>114.048</v>
      </c>
      <c r="AD22" s="21">
        <f t="shared" si="7"/>
        <v>4</v>
      </c>
      <c r="AE22" s="21">
        <v>0</v>
      </c>
      <c r="AF22" s="21" t="s">
        <v>567</v>
      </c>
      <c r="AG22" s="21">
        <v>0.35</v>
      </c>
      <c r="AH22" s="21">
        <f t="shared" si="8"/>
        <v>600</v>
      </c>
      <c r="AI22" s="21">
        <f t="shared" si="9"/>
        <v>550</v>
      </c>
      <c r="AJ22" s="97">
        <f t="shared" si="10"/>
        <v>200</v>
      </c>
      <c r="AK22" s="97"/>
      <c r="AL22" s="97">
        <v>0</v>
      </c>
      <c r="AM22" s="97">
        <v>0</v>
      </c>
      <c r="AN22" s="21">
        <v>1</v>
      </c>
      <c r="AO22" s="21">
        <v>200</v>
      </c>
      <c r="AR22" s="21" t="str">
        <f t="shared" si="13"/>
        <v>200,800,2200,2300</v>
      </c>
      <c r="AT22" s="21">
        <f t="shared" si="12"/>
        <v>1</v>
      </c>
    </row>
    <row r="23" ht="14.25" spans="1:46">
      <c r="A23" s="30">
        <v>0.5</v>
      </c>
      <c r="N23" s="21">
        <v>2</v>
      </c>
      <c r="P23" s="21">
        <v>1009</v>
      </c>
      <c r="Q23" s="21" t="s">
        <v>586</v>
      </c>
      <c r="R23" s="21">
        <v>2</v>
      </c>
      <c r="S23" s="37">
        <v>3</v>
      </c>
      <c r="T23" s="96" t="s">
        <v>587</v>
      </c>
      <c r="U23" s="96"/>
      <c r="W23">
        <f t="shared" si="2"/>
        <v>10001</v>
      </c>
      <c r="X23" s="21">
        <f t="shared" si="3"/>
        <v>200</v>
      </c>
      <c r="Y23" s="30">
        <v>2000</v>
      </c>
      <c r="Z23" s="21">
        <f t="shared" si="4"/>
        <v>2000</v>
      </c>
      <c r="AA23" s="21">
        <f t="shared" si="5"/>
        <v>37.5</v>
      </c>
      <c r="AB23" s="21">
        <f t="shared" si="6"/>
        <v>121.176</v>
      </c>
      <c r="AD23" s="21">
        <f t="shared" si="7"/>
        <v>4</v>
      </c>
      <c r="AE23" s="21">
        <v>0</v>
      </c>
      <c r="AF23" s="21" t="s">
        <v>567</v>
      </c>
      <c r="AG23" s="21">
        <v>0.45</v>
      </c>
      <c r="AH23" s="21">
        <f t="shared" si="8"/>
        <v>600</v>
      </c>
      <c r="AI23" s="21">
        <f t="shared" si="9"/>
        <v>550</v>
      </c>
      <c r="AJ23" s="97">
        <f t="shared" si="10"/>
        <v>200</v>
      </c>
      <c r="AK23" s="97"/>
      <c r="AL23" s="97">
        <v>0</v>
      </c>
      <c r="AM23" s="97">
        <v>0</v>
      </c>
      <c r="AN23" s="21">
        <v>1</v>
      </c>
      <c r="AO23" s="21">
        <v>200</v>
      </c>
      <c r="AR23" s="21" t="str">
        <f t="shared" si="13"/>
        <v>200,800,2200,2300</v>
      </c>
      <c r="AT23" s="21">
        <f t="shared" si="12"/>
        <v>1</v>
      </c>
    </row>
    <row r="24" ht="14.25" spans="1:46">
      <c r="A24" t="s">
        <v>588</v>
      </c>
      <c r="N24" s="21">
        <v>2</v>
      </c>
      <c r="P24" s="21">
        <v>1010</v>
      </c>
      <c r="Q24" s="21" t="s">
        <v>589</v>
      </c>
      <c r="R24" s="21">
        <v>2</v>
      </c>
      <c r="S24" s="37">
        <v>3</v>
      </c>
      <c r="T24" s="96" t="s">
        <v>590</v>
      </c>
      <c r="U24" s="96"/>
      <c r="W24">
        <f t="shared" si="2"/>
        <v>10001</v>
      </c>
      <c r="X24" s="21">
        <f t="shared" si="3"/>
        <v>200</v>
      </c>
      <c r="Y24" s="30">
        <v>2000</v>
      </c>
      <c r="Z24" s="21">
        <f t="shared" si="4"/>
        <v>2000</v>
      </c>
      <c r="AA24" s="21">
        <f t="shared" si="5"/>
        <v>37.5</v>
      </c>
      <c r="AB24" s="21">
        <f t="shared" si="6"/>
        <v>128.304</v>
      </c>
      <c r="AD24" s="21">
        <f t="shared" si="7"/>
        <v>4</v>
      </c>
      <c r="AE24" s="21">
        <v>0</v>
      </c>
      <c r="AF24" s="21" t="s">
        <v>567</v>
      </c>
      <c r="AG24" s="21">
        <v>0.35</v>
      </c>
      <c r="AH24" s="21">
        <f t="shared" si="8"/>
        <v>600</v>
      </c>
      <c r="AI24" s="21">
        <f t="shared" si="9"/>
        <v>550</v>
      </c>
      <c r="AJ24" s="97">
        <f t="shared" si="10"/>
        <v>200</v>
      </c>
      <c r="AK24" s="97"/>
      <c r="AL24" s="97">
        <v>0</v>
      </c>
      <c r="AM24" s="97">
        <v>0</v>
      </c>
      <c r="AN24" s="21">
        <v>1</v>
      </c>
      <c r="AO24" s="21">
        <v>200</v>
      </c>
      <c r="AR24" s="21" t="str">
        <f t="shared" si="13"/>
        <v>200,800,2200,2300</v>
      </c>
      <c r="AT24" s="21">
        <f t="shared" si="12"/>
        <v>1</v>
      </c>
    </row>
    <row r="25" ht="14.25" spans="1:46">
      <c r="A25" s="30">
        <f>1*0.66</f>
        <v>0.66</v>
      </c>
      <c r="N25" s="21">
        <v>3</v>
      </c>
      <c r="P25" s="21">
        <v>11</v>
      </c>
      <c r="Q25" s="21" t="s">
        <v>591</v>
      </c>
      <c r="R25" s="21">
        <v>0</v>
      </c>
      <c r="S25" s="37">
        <v>1</v>
      </c>
      <c r="T25" s="96" t="s">
        <v>592</v>
      </c>
      <c r="U25" s="96"/>
      <c r="W25">
        <f t="shared" si="2"/>
        <v>10001</v>
      </c>
      <c r="X25" s="21">
        <f t="shared" si="3"/>
        <v>200</v>
      </c>
      <c r="Y25" s="30">
        <v>2250</v>
      </c>
      <c r="Z25" s="21">
        <f t="shared" si="4"/>
        <v>4000</v>
      </c>
      <c r="AA25" s="21">
        <f t="shared" si="5"/>
        <v>15</v>
      </c>
      <c r="AB25" s="21">
        <f t="shared" si="6"/>
        <v>7.128</v>
      </c>
      <c r="AD25" s="21">
        <f t="shared" si="7"/>
        <v>0.084375</v>
      </c>
      <c r="AE25" s="21">
        <v>0</v>
      </c>
      <c r="AF25" s="21" t="s">
        <v>545</v>
      </c>
      <c r="AG25" s="21">
        <v>0.3</v>
      </c>
      <c r="AH25" s="21">
        <f t="shared" si="8"/>
        <v>700</v>
      </c>
      <c r="AI25" s="21">
        <f t="shared" si="9"/>
        <v>650</v>
      </c>
      <c r="AJ25" s="97">
        <f t="shared" si="10"/>
        <v>200</v>
      </c>
      <c r="AK25" s="97"/>
      <c r="AL25" s="97">
        <v>0</v>
      </c>
      <c r="AM25" s="97">
        <v>0</v>
      </c>
      <c r="AN25" s="21">
        <v>1</v>
      </c>
      <c r="AO25" s="21">
        <v>100</v>
      </c>
      <c r="AR25" s="30">
        <f t="shared" ref="AR25:AR35" si="14">VLOOKUP(N25,$C$2:$L$6,10,FALSE)</f>
        <v>0</v>
      </c>
      <c r="AT25" s="21" t="str">
        <f t="shared" si="12"/>
        <v/>
      </c>
    </row>
    <row r="26" ht="14.25" spans="14:46">
      <c r="N26" s="21">
        <v>2</v>
      </c>
      <c r="P26" s="21">
        <v>12</v>
      </c>
      <c r="Q26" s="21" t="s">
        <v>593</v>
      </c>
      <c r="R26" s="21">
        <v>0</v>
      </c>
      <c r="S26" s="37">
        <v>1</v>
      </c>
      <c r="T26" s="96" t="s">
        <v>594</v>
      </c>
      <c r="U26" s="96"/>
      <c r="W26">
        <f t="shared" si="2"/>
        <v>10001</v>
      </c>
      <c r="X26" s="21">
        <f t="shared" si="3"/>
        <v>200</v>
      </c>
      <c r="Y26" s="30">
        <v>2550</v>
      </c>
      <c r="Z26" s="21">
        <f t="shared" si="4"/>
        <v>2000</v>
      </c>
      <c r="AA26" s="21">
        <f t="shared" si="5"/>
        <v>37.5</v>
      </c>
      <c r="AB26" s="21">
        <f t="shared" si="6"/>
        <v>3.564</v>
      </c>
      <c r="AD26" s="21">
        <f t="shared" si="7"/>
        <v>1.53</v>
      </c>
      <c r="AE26" s="21">
        <v>0</v>
      </c>
      <c r="AF26" s="21" t="s">
        <v>545</v>
      </c>
      <c r="AG26" s="21">
        <v>0.3</v>
      </c>
      <c r="AH26" s="21">
        <f t="shared" si="8"/>
        <v>600</v>
      </c>
      <c r="AI26" s="21">
        <f t="shared" si="9"/>
        <v>550</v>
      </c>
      <c r="AJ26" s="97">
        <f t="shared" si="10"/>
        <v>200</v>
      </c>
      <c r="AK26" s="97"/>
      <c r="AL26" s="97">
        <v>0</v>
      </c>
      <c r="AM26" s="97">
        <v>0</v>
      </c>
      <c r="AN26" s="21">
        <v>1</v>
      </c>
      <c r="AO26" s="21">
        <v>100</v>
      </c>
      <c r="AR26" s="30">
        <f t="shared" si="14"/>
        <v>0</v>
      </c>
      <c r="AT26" s="21" t="str">
        <f t="shared" si="12"/>
        <v/>
      </c>
    </row>
    <row r="27" ht="14.25" spans="14:46">
      <c r="N27" s="21">
        <v>1</v>
      </c>
      <c r="P27" s="21">
        <v>13</v>
      </c>
      <c r="Q27" s="21" t="s">
        <v>595</v>
      </c>
      <c r="R27" s="21">
        <v>0</v>
      </c>
      <c r="S27" s="37">
        <v>1</v>
      </c>
      <c r="T27" s="96" t="s">
        <v>596</v>
      </c>
      <c r="U27" s="96"/>
      <c r="W27">
        <f t="shared" si="2"/>
        <v>10001</v>
      </c>
      <c r="X27" s="21">
        <f t="shared" si="3"/>
        <v>200</v>
      </c>
      <c r="Y27" s="30">
        <v>2850</v>
      </c>
      <c r="Z27" s="21">
        <f t="shared" si="4"/>
        <v>1000</v>
      </c>
      <c r="AA27" s="21">
        <f t="shared" si="5"/>
        <v>37.5</v>
      </c>
      <c r="AB27" s="21">
        <f t="shared" si="6"/>
        <v>1.782</v>
      </c>
      <c r="AD27" s="21">
        <f t="shared" si="7"/>
        <v>0.4275</v>
      </c>
      <c r="AE27" s="21">
        <v>0</v>
      </c>
      <c r="AF27" s="21" t="s">
        <v>545</v>
      </c>
      <c r="AG27" s="21">
        <v>0.3</v>
      </c>
      <c r="AH27" s="21">
        <f t="shared" si="8"/>
        <v>500</v>
      </c>
      <c r="AI27" s="21">
        <f t="shared" si="9"/>
        <v>400</v>
      </c>
      <c r="AJ27" s="97">
        <f t="shared" si="10"/>
        <v>200</v>
      </c>
      <c r="AK27" s="97"/>
      <c r="AL27" s="97">
        <v>0</v>
      </c>
      <c r="AM27" s="97">
        <v>0</v>
      </c>
      <c r="AN27" s="21">
        <v>1</v>
      </c>
      <c r="AO27" s="21">
        <v>100</v>
      </c>
      <c r="AR27" s="30">
        <f t="shared" si="14"/>
        <v>10013</v>
      </c>
      <c r="AT27" s="21" t="str">
        <f t="shared" si="12"/>
        <v/>
      </c>
    </row>
    <row r="28" ht="14.25" spans="14:46">
      <c r="N28" s="21">
        <v>1</v>
      </c>
      <c r="P28" s="21">
        <v>14</v>
      </c>
      <c r="Q28" s="21" t="s">
        <v>597</v>
      </c>
      <c r="R28" s="21">
        <v>0</v>
      </c>
      <c r="S28" s="37">
        <v>1</v>
      </c>
      <c r="T28" s="96" t="s">
        <v>598</v>
      </c>
      <c r="U28" s="96"/>
      <c r="W28">
        <f t="shared" si="2"/>
        <v>10001</v>
      </c>
      <c r="X28" s="21">
        <f t="shared" si="3"/>
        <v>200</v>
      </c>
      <c r="Y28" s="30">
        <v>3150</v>
      </c>
      <c r="Z28" s="21">
        <f t="shared" si="4"/>
        <v>1000</v>
      </c>
      <c r="AA28" s="21">
        <f t="shared" si="5"/>
        <v>37.5</v>
      </c>
      <c r="AB28" s="21">
        <f t="shared" si="6"/>
        <v>1.782</v>
      </c>
      <c r="AD28" s="21">
        <f t="shared" si="7"/>
        <v>0.4725</v>
      </c>
      <c r="AE28" s="21">
        <v>0</v>
      </c>
      <c r="AF28" s="21" t="s">
        <v>545</v>
      </c>
      <c r="AG28" s="21">
        <v>0.3</v>
      </c>
      <c r="AH28" s="21">
        <f t="shared" si="8"/>
        <v>500</v>
      </c>
      <c r="AI28" s="21">
        <f t="shared" si="9"/>
        <v>400</v>
      </c>
      <c r="AJ28" s="97">
        <f t="shared" si="10"/>
        <v>200</v>
      </c>
      <c r="AK28" s="97"/>
      <c r="AL28" s="97">
        <v>0</v>
      </c>
      <c r="AM28" s="97">
        <v>0</v>
      </c>
      <c r="AN28" s="21">
        <v>1</v>
      </c>
      <c r="AO28" s="21">
        <v>100</v>
      </c>
      <c r="AR28" s="30">
        <f t="shared" si="14"/>
        <v>10013</v>
      </c>
      <c r="AT28" s="21" t="str">
        <f t="shared" si="12"/>
        <v/>
      </c>
    </row>
    <row r="29" ht="14.25" spans="14:46">
      <c r="N29" s="21">
        <v>3</v>
      </c>
      <c r="P29" s="21">
        <v>15</v>
      </c>
      <c r="Q29" s="21" t="s">
        <v>599</v>
      </c>
      <c r="R29" s="21">
        <v>0</v>
      </c>
      <c r="S29" s="37">
        <v>1</v>
      </c>
      <c r="T29" s="96" t="s">
        <v>600</v>
      </c>
      <c r="U29" s="96"/>
      <c r="W29">
        <f t="shared" si="2"/>
        <v>10001</v>
      </c>
      <c r="X29" s="21">
        <f t="shared" si="3"/>
        <v>200</v>
      </c>
      <c r="Y29" s="30">
        <v>4050</v>
      </c>
      <c r="Z29" s="21">
        <f t="shared" si="4"/>
        <v>4000</v>
      </c>
      <c r="AA29" s="21">
        <f t="shared" si="5"/>
        <v>15</v>
      </c>
      <c r="AB29" s="21">
        <f t="shared" si="6"/>
        <v>7.128</v>
      </c>
      <c r="AD29" s="21">
        <f t="shared" si="7"/>
        <v>0.151875</v>
      </c>
      <c r="AE29" s="21">
        <v>0</v>
      </c>
      <c r="AF29" s="21" t="s">
        <v>545</v>
      </c>
      <c r="AG29" s="21">
        <v>0.3</v>
      </c>
      <c r="AH29" s="21">
        <f t="shared" si="8"/>
        <v>700</v>
      </c>
      <c r="AI29" s="21">
        <f t="shared" si="9"/>
        <v>650</v>
      </c>
      <c r="AJ29" s="97">
        <f t="shared" si="10"/>
        <v>200</v>
      </c>
      <c r="AK29" s="97"/>
      <c r="AL29" s="97">
        <v>0</v>
      </c>
      <c r="AM29" s="97">
        <v>0</v>
      </c>
      <c r="AN29" s="21">
        <v>1</v>
      </c>
      <c r="AO29" s="21">
        <v>100</v>
      </c>
      <c r="AR29" s="30">
        <f t="shared" si="14"/>
        <v>0</v>
      </c>
      <c r="AT29" s="21" t="str">
        <f t="shared" si="12"/>
        <v/>
      </c>
    </row>
    <row r="30" ht="14.25" spans="14:46">
      <c r="N30" s="21">
        <v>2</v>
      </c>
      <c r="P30" s="21">
        <v>16</v>
      </c>
      <c r="Q30" s="21" t="s">
        <v>601</v>
      </c>
      <c r="R30" s="21">
        <v>0</v>
      </c>
      <c r="S30" s="37">
        <v>1</v>
      </c>
      <c r="T30" s="96" t="s">
        <v>602</v>
      </c>
      <c r="U30" s="96"/>
      <c r="W30">
        <f t="shared" si="2"/>
        <v>10001</v>
      </c>
      <c r="X30" s="21">
        <f t="shared" si="3"/>
        <v>200</v>
      </c>
      <c r="Y30" s="30">
        <v>3300</v>
      </c>
      <c r="Z30" s="21">
        <f t="shared" si="4"/>
        <v>2000</v>
      </c>
      <c r="AA30" s="21">
        <f t="shared" si="5"/>
        <v>37.5</v>
      </c>
      <c r="AB30" s="21">
        <f t="shared" si="6"/>
        <v>3.564</v>
      </c>
      <c r="AD30" s="21">
        <f t="shared" si="7"/>
        <v>1.98</v>
      </c>
      <c r="AE30" s="21">
        <v>0</v>
      </c>
      <c r="AF30" s="21" t="s">
        <v>545</v>
      </c>
      <c r="AG30" s="21">
        <v>0.25</v>
      </c>
      <c r="AH30" s="21">
        <f t="shared" si="8"/>
        <v>600</v>
      </c>
      <c r="AI30" s="21">
        <f t="shared" si="9"/>
        <v>550</v>
      </c>
      <c r="AJ30" s="97">
        <f t="shared" si="10"/>
        <v>200</v>
      </c>
      <c r="AK30" s="97"/>
      <c r="AL30" s="97">
        <v>0</v>
      </c>
      <c r="AM30" s="97">
        <v>0</v>
      </c>
      <c r="AN30" s="21">
        <v>1</v>
      </c>
      <c r="AO30" s="21">
        <v>100</v>
      </c>
      <c r="AR30" s="30">
        <f t="shared" si="14"/>
        <v>0</v>
      </c>
      <c r="AT30" s="21" t="str">
        <f t="shared" si="12"/>
        <v/>
      </c>
    </row>
    <row r="31" ht="14.25" spans="14:46">
      <c r="N31" s="21">
        <v>2</v>
      </c>
      <c r="P31" s="21">
        <v>17</v>
      </c>
      <c r="Q31" s="21" t="s">
        <v>603</v>
      </c>
      <c r="R31" s="21">
        <v>0</v>
      </c>
      <c r="S31" s="37">
        <v>1</v>
      </c>
      <c r="T31" s="96" t="s">
        <v>604</v>
      </c>
      <c r="U31" s="96"/>
      <c r="W31">
        <f t="shared" si="2"/>
        <v>10001</v>
      </c>
      <c r="X31" s="21">
        <f t="shared" si="3"/>
        <v>200</v>
      </c>
      <c r="Y31" s="30">
        <v>3150</v>
      </c>
      <c r="Z31" s="21">
        <f t="shared" si="4"/>
        <v>2000</v>
      </c>
      <c r="AA31" s="21">
        <f t="shared" si="5"/>
        <v>37.5</v>
      </c>
      <c r="AB31" s="21">
        <f t="shared" si="6"/>
        <v>3.564</v>
      </c>
      <c r="AD31" s="21">
        <f t="shared" si="7"/>
        <v>1.89</v>
      </c>
      <c r="AE31" s="21">
        <v>0</v>
      </c>
      <c r="AF31" s="21" t="s">
        <v>545</v>
      </c>
      <c r="AG31" s="21">
        <v>0.25</v>
      </c>
      <c r="AH31" s="21">
        <f t="shared" si="8"/>
        <v>600</v>
      </c>
      <c r="AI31" s="21">
        <f t="shared" si="9"/>
        <v>550</v>
      </c>
      <c r="AJ31" s="97">
        <f t="shared" si="10"/>
        <v>200</v>
      </c>
      <c r="AK31" s="97"/>
      <c r="AL31" s="97">
        <v>0</v>
      </c>
      <c r="AM31" s="97">
        <v>0</v>
      </c>
      <c r="AN31" s="21">
        <v>1</v>
      </c>
      <c r="AO31" s="21">
        <v>100</v>
      </c>
      <c r="AR31" s="30">
        <f t="shared" si="14"/>
        <v>0</v>
      </c>
      <c r="AT31" s="21" t="str">
        <f t="shared" si="12"/>
        <v/>
      </c>
    </row>
    <row r="32" ht="14.25" spans="14:46">
      <c r="N32" s="21">
        <v>2</v>
      </c>
      <c r="P32" s="21">
        <v>18</v>
      </c>
      <c r="Q32" s="21" t="s">
        <v>605</v>
      </c>
      <c r="R32" s="21">
        <v>0</v>
      </c>
      <c r="S32" s="37">
        <v>1</v>
      </c>
      <c r="T32" s="96" t="s">
        <v>606</v>
      </c>
      <c r="U32" s="96"/>
      <c r="W32">
        <f t="shared" si="2"/>
        <v>10001</v>
      </c>
      <c r="X32" s="21">
        <f t="shared" si="3"/>
        <v>200</v>
      </c>
      <c r="Y32" s="30">
        <v>3600</v>
      </c>
      <c r="Z32" s="21">
        <f t="shared" si="4"/>
        <v>2000</v>
      </c>
      <c r="AA32" s="21">
        <f t="shared" si="5"/>
        <v>37.5</v>
      </c>
      <c r="AB32" s="21">
        <f t="shared" si="6"/>
        <v>3.564</v>
      </c>
      <c r="AD32" s="21">
        <f t="shared" si="7"/>
        <v>2.16</v>
      </c>
      <c r="AE32" s="21">
        <v>0</v>
      </c>
      <c r="AF32" s="21" t="s">
        <v>545</v>
      </c>
      <c r="AG32" s="21">
        <v>0.25</v>
      </c>
      <c r="AH32" s="21">
        <f t="shared" si="8"/>
        <v>600</v>
      </c>
      <c r="AI32" s="21">
        <f t="shared" si="9"/>
        <v>550</v>
      </c>
      <c r="AJ32" s="97">
        <f t="shared" si="10"/>
        <v>200</v>
      </c>
      <c r="AK32" s="97"/>
      <c r="AL32" s="97">
        <v>0</v>
      </c>
      <c r="AM32" s="97">
        <v>0</v>
      </c>
      <c r="AN32" s="21">
        <v>1</v>
      </c>
      <c r="AO32" s="21">
        <v>100</v>
      </c>
      <c r="AR32" s="30">
        <f t="shared" si="14"/>
        <v>0</v>
      </c>
      <c r="AT32" s="21" t="str">
        <f t="shared" si="12"/>
        <v/>
      </c>
    </row>
    <row r="33" ht="14.25" spans="14:46">
      <c r="N33" s="21">
        <v>2</v>
      </c>
      <c r="P33" s="21">
        <v>19</v>
      </c>
      <c r="Q33" s="21" t="s">
        <v>607</v>
      </c>
      <c r="R33" s="21">
        <v>0</v>
      </c>
      <c r="S33" s="37">
        <v>1</v>
      </c>
      <c r="T33" s="96" t="s">
        <v>608</v>
      </c>
      <c r="U33" s="96"/>
      <c r="W33">
        <f t="shared" si="2"/>
        <v>10001</v>
      </c>
      <c r="X33" s="21">
        <f t="shared" si="3"/>
        <v>200</v>
      </c>
      <c r="Y33" s="30">
        <v>3000</v>
      </c>
      <c r="Z33" s="21">
        <f t="shared" si="4"/>
        <v>2000</v>
      </c>
      <c r="AA33" s="21">
        <f t="shared" si="5"/>
        <v>37.5</v>
      </c>
      <c r="AB33" s="21">
        <f t="shared" si="6"/>
        <v>3.564</v>
      </c>
      <c r="AD33" s="21">
        <f t="shared" si="7"/>
        <v>1.8</v>
      </c>
      <c r="AE33" s="21">
        <v>0</v>
      </c>
      <c r="AF33" s="21" t="s">
        <v>545</v>
      </c>
      <c r="AG33" s="21">
        <v>0.3</v>
      </c>
      <c r="AH33" s="21">
        <f t="shared" si="8"/>
        <v>600</v>
      </c>
      <c r="AI33" s="21">
        <f t="shared" si="9"/>
        <v>550</v>
      </c>
      <c r="AJ33" s="97">
        <f t="shared" si="10"/>
        <v>200</v>
      </c>
      <c r="AK33" s="97"/>
      <c r="AL33" s="97">
        <v>0</v>
      </c>
      <c r="AM33" s="97">
        <v>0</v>
      </c>
      <c r="AN33" s="21">
        <v>1</v>
      </c>
      <c r="AO33" s="21">
        <v>100</v>
      </c>
      <c r="AR33" s="30">
        <f t="shared" si="14"/>
        <v>0</v>
      </c>
      <c r="AT33" s="21" t="str">
        <f t="shared" si="12"/>
        <v/>
      </c>
    </row>
    <row r="34" ht="14.25" spans="14:46">
      <c r="N34" s="21">
        <v>5</v>
      </c>
      <c r="P34" s="21">
        <v>20</v>
      </c>
      <c r="Q34" s="21" t="s">
        <v>609</v>
      </c>
      <c r="R34" s="21">
        <v>0</v>
      </c>
      <c r="S34" s="37">
        <v>1</v>
      </c>
      <c r="T34" s="96" t="s">
        <v>610</v>
      </c>
      <c r="U34" s="96"/>
      <c r="W34">
        <f t="shared" si="2"/>
        <v>10002</v>
      </c>
      <c r="X34" s="21">
        <f t="shared" si="3"/>
        <v>350</v>
      </c>
      <c r="Y34" s="30">
        <v>2500</v>
      </c>
      <c r="Z34" s="21">
        <f t="shared" si="4"/>
        <v>4000</v>
      </c>
      <c r="AA34" s="21">
        <f t="shared" si="5"/>
        <v>19.5</v>
      </c>
      <c r="AB34" s="21">
        <f t="shared" si="6"/>
        <v>7.128</v>
      </c>
      <c r="AD34" s="21">
        <f t="shared" si="7"/>
        <v>0.09375</v>
      </c>
      <c r="AE34" s="21">
        <v>0</v>
      </c>
      <c r="AF34" s="21" t="s">
        <v>545</v>
      </c>
      <c r="AG34" s="21">
        <v>0.3</v>
      </c>
      <c r="AH34" s="21">
        <f t="shared" si="8"/>
        <v>500</v>
      </c>
      <c r="AI34" s="21">
        <f t="shared" si="9"/>
        <v>450</v>
      </c>
      <c r="AJ34" s="97">
        <f t="shared" si="10"/>
        <v>350</v>
      </c>
      <c r="AK34" s="97"/>
      <c r="AL34" s="97">
        <v>0</v>
      </c>
      <c r="AM34" s="97">
        <v>0</v>
      </c>
      <c r="AN34" s="21">
        <v>1</v>
      </c>
      <c r="AO34" s="21">
        <v>100</v>
      </c>
      <c r="AR34" s="30">
        <f t="shared" si="14"/>
        <v>0</v>
      </c>
      <c r="AT34" s="21" t="str">
        <f t="shared" si="12"/>
        <v/>
      </c>
    </row>
    <row r="35" ht="14.25" spans="14:46">
      <c r="N35" s="21">
        <v>5</v>
      </c>
      <c r="P35" s="21">
        <v>21</v>
      </c>
      <c r="Q35" s="21" t="s">
        <v>611</v>
      </c>
      <c r="R35" s="21">
        <v>0</v>
      </c>
      <c r="S35" s="37">
        <v>1</v>
      </c>
      <c r="T35" s="96" t="s">
        <v>612</v>
      </c>
      <c r="U35" s="96"/>
      <c r="W35">
        <f t="shared" si="2"/>
        <v>10002</v>
      </c>
      <c r="X35" s="21">
        <f t="shared" si="3"/>
        <v>350</v>
      </c>
      <c r="Y35" s="30">
        <v>2500</v>
      </c>
      <c r="Z35" s="21">
        <f t="shared" si="4"/>
        <v>4000</v>
      </c>
      <c r="AA35" s="21">
        <f t="shared" si="5"/>
        <v>19.5</v>
      </c>
      <c r="AB35" s="21">
        <f t="shared" si="6"/>
        <v>7.128</v>
      </c>
      <c r="AD35" s="21">
        <f t="shared" si="7"/>
        <v>0.09375</v>
      </c>
      <c r="AE35" s="21">
        <v>0</v>
      </c>
      <c r="AF35" s="21" t="s">
        <v>545</v>
      </c>
      <c r="AG35" s="21">
        <v>0.3</v>
      </c>
      <c r="AH35" s="21">
        <f t="shared" si="8"/>
        <v>500</v>
      </c>
      <c r="AI35" s="21">
        <f t="shared" si="9"/>
        <v>450</v>
      </c>
      <c r="AJ35" s="97">
        <f t="shared" si="10"/>
        <v>350</v>
      </c>
      <c r="AK35" s="97"/>
      <c r="AL35" s="97">
        <v>0</v>
      </c>
      <c r="AM35" s="97">
        <v>0</v>
      </c>
      <c r="AN35" s="21">
        <v>1</v>
      </c>
      <c r="AO35" s="21">
        <v>100</v>
      </c>
      <c r="AR35" s="30">
        <f t="shared" si="14"/>
        <v>0</v>
      </c>
      <c r="AT35" s="21" t="str">
        <f t="shared" si="12"/>
        <v/>
      </c>
    </row>
    <row r="36" ht="14.25" spans="14:46">
      <c r="N36" s="21">
        <v>2</v>
      </c>
      <c r="P36" s="21">
        <v>1011</v>
      </c>
      <c r="Q36" s="21" t="s">
        <v>613</v>
      </c>
      <c r="R36" s="21">
        <v>2</v>
      </c>
      <c r="S36" s="37">
        <v>3</v>
      </c>
      <c r="T36" s="96" t="s">
        <v>614</v>
      </c>
      <c r="U36" s="96"/>
      <c r="W36">
        <f t="shared" si="2"/>
        <v>10001</v>
      </c>
      <c r="X36" s="21">
        <f t="shared" si="3"/>
        <v>200</v>
      </c>
      <c r="Y36" s="30">
        <v>2000</v>
      </c>
      <c r="Z36" s="21">
        <f t="shared" si="4"/>
        <v>2000</v>
      </c>
      <c r="AA36" s="21">
        <f t="shared" si="5"/>
        <v>37.5</v>
      </c>
      <c r="AB36" s="21">
        <f t="shared" si="6"/>
        <v>135.432</v>
      </c>
      <c r="AD36" s="21">
        <f t="shared" si="7"/>
        <v>4</v>
      </c>
      <c r="AE36" s="21">
        <v>0</v>
      </c>
      <c r="AF36" s="21" t="s">
        <v>567</v>
      </c>
      <c r="AG36" s="21">
        <v>0.35</v>
      </c>
      <c r="AH36" s="21">
        <f t="shared" si="8"/>
        <v>600</v>
      </c>
      <c r="AI36" s="21">
        <f t="shared" si="9"/>
        <v>550</v>
      </c>
      <c r="AJ36" s="97">
        <f t="shared" si="10"/>
        <v>200</v>
      </c>
      <c r="AK36" s="97"/>
      <c r="AL36" s="97">
        <v>0</v>
      </c>
      <c r="AM36" s="97">
        <v>0</v>
      </c>
      <c r="AN36" s="21">
        <v>1</v>
      </c>
      <c r="AO36" s="21">
        <v>200</v>
      </c>
      <c r="AR36" s="21" t="str">
        <f t="shared" si="13"/>
        <v>200,800,2200,2300</v>
      </c>
      <c r="AT36" s="21">
        <f t="shared" si="12"/>
        <v>1</v>
      </c>
    </row>
    <row r="37" ht="14.25" spans="14:46">
      <c r="N37" s="21">
        <v>2</v>
      </c>
      <c r="P37" s="21">
        <v>1012</v>
      </c>
      <c r="Q37" s="21" t="s">
        <v>615</v>
      </c>
      <c r="R37" s="21">
        <v>2</v>
      </c>
      <c r="S37" s="37">
        <v>3</v>
      </c>
      <c r="T37" s="96" t="s">
        <v>616</v>
      </c>
      <c r="U37" s="96"/>
      <c r="W37">
        <f t="shared" si="2"/>
        <v>10001</v>
      </c>
      <c r="X37" s="21">
        <f t="shared" si="3"/>
        <v>200</v>
      </c>
      <c r="Y37" s="30">
        <v>2000</v>
      </c>
      <c r="Z37" s="21">
        <f t="shared" si="4"/>
        <v>2000</v>
      </c>
      <c r="AA37" s="21">
        <f t="shared" si="5"/>
        <v>37.5</v>
      </c>
      <c r="AB37" s="21">
        <f t="shared" si="6"/>
        <v>114.048</v>
      </c>
      <c r="AD37" s="21">
        <f t="shared" si="7"/>
        <v>4</v>
      </c>
      <c r="AE37" s="21">
        <v>0</v>
      </c>
      <c r="AF37" s="21" t="s">
        <v>567</v>
      </c>
      <c r="AG37" s="21">
        <v>0.5</v>
      </c>
      <c r="AH37" s="21">
        <f t="shared" si="8"/>
        <v>600</v>
      </c>
      <c r="AI37" s="21">
        <f t="shared" si="9"/>
        <v>550</v>
      </c>
      <c r="AJ37" s="97">
        <f t="shared" si="10"/>
        <v>200</v>
      </c>
      <c r="AK37" s="97"/>
      <c r="AL37" s="97">
        <v>0</v>
      </c>
      <c r="AM37" s="97">
        <v>0</v>
      </c>
      <c r="AN37" s="21">
        <v>1</v>
      </c>
      <c r="AO37" s="21">
        <v>200</v>
      </c>
      <c r="AR37" s="21" t="str">
        <f t="shared" si="13"/>
        <v>200,800,2200,2300</v>
      </c>
      <c r="AT37" s="21">
        <f t="shared" si="12"/>
        <v>1</v>
      </c>
    </row>
    <row r="38" ht="14.25" spans="14:46">
      <c r="N38" s="21">
        <v>2</v>
      </c>
      <c r="P38" s="21">
        <v>1013</v>
      </c>
      <c r="Q38" s="21" t="s">
        <v>617</v>
      </c>
      <c r="R38" s="21">
        <v>2</v>
      </c>
      <c r="S38" s="37">
        <v>3</v>
      </c>
      <c r="T38" s="96" t="s">
        <v>618</v>
      </c>
      <c r="U38" s="96"/>
      <c r="W38">
        <f t="shared" si="2"/>
        <v>10001</v>
      </c>
      <c r="X38" s="21">
        <f t="shared" si="3"/>
        <v>200</v>
      </c>
      <c r="Y38" s="30">
        <v>2000</v>
      </c>
      <c r="Z38" s="21">
        <f t="shared" si="4"/>
        <v>2000</v>
      </c>
      <c r="AA38" s="21">
        <f t="shared" si="5"/>
        <v>37.5</v>
      </c>
      <c r="AB38" s="21">
        <f t="shared" si="6"/>
        <v>121.176</v>
      </c>
      <c r="AD38" s="21">
        <f t="shared" si="7"/>
        <v>4</v>
      </c>
      <c r="AE38" s="21">
        <v>0</v>
      </c>
      <c r="AF38" s="21" t="s">
        <v>567</v>
      </c>
      <c r="AG38" s="21">
        <v>0.5</v>
      </c>
      <c r="AH38" s="21">
        <f t="shared" si="8"/>
        <v>600</v>
      </c>
      <c r="AI38" s="21">
        <f t="shared" si="9"/>
        <v>550</v>
      </c>
      <c r="AJ38" s="97">
        <f t="shared" si="10"/>
        <v>200</v>
      </c>
      <c r="AK38" s="97"/>
      <c r="AL38" s="97">
        <v>0</v>
      </c>
      <c r="AM38" s="97">
        <v>0</v>
      </c>
      <c r="AN38" s="21">
        <v>1</v>
      </c>
      <c r="AO38" s="21">
        <v>200</v>
      </c>
      <c r="AR38" s="21" t="str">
        <f t="shared" si="13"/>
        <v>200,800,2200,2300</v>
      </c>
      <c r="AT38" s="21">
        <f t="shared" si="12"/>
        <v>1</v>
      </c>
    </row>
    <row r="39" ht="14.25" spans="14:46">
      <c r="N39" s="21">
        <v>2</v>
      </c>
      <c r="P39" s="21">
        <v>1014</v>
      </c>
      <c r="Q39" s="21" t="s">
        <v>619</v>
      </c>
      <c r="R39" s="21">
        <v>2</v>
      </c>
      <c r="S39" s="37">
        <v>3</v>
      </c>
      <c r="T39" s="96" t="s">
        <v>620</v>
      </c>
      <c r="U39" s="96"/>
      <c r="W39">
        <f t="shared" si="2"/>
        <v>10001</v>
      </c>
      <c r="X39" s="21">
        <f t="shared" si="3"/>
        <v>200</v>
      </c>
      <c r="Y39" s="30">
        <v>2000</v>
      </c>
      <c r="Z39" s="21">
        <f t="shared" si="4"/>
        <v>2000</v>
      </c>
      <c r="AA39" s="21">
        <f t="shared" si="5"/>
        <v>37.5</v>
      </c>
      <c r="AB39" s="21">
        <f t="shared" si="6"/>
        <v>128.304</v>
      </c>
      <c r="AD39" s="21">
        <f t="shared" si="7"/>
        <v>4</v>
      </c>
      <c r="AE39" s="21">
        <v>0</v>
      </c>
      <c r="AF39" s="21" t="s">
        <v>567</v>
      </c>
      <c r="AG39" s="21">
        <v>0.5</v>
      </c>
      <c r="AH39" s="21">
        <f t="shared" si="8"/>
        <v>600</v>
      </c>
      <c r="AI39" s="21">
        <f t="shared" si="9"/>
        <v>550</v>
      </c>
      <c r="AJ39" s="97">
        <f t="shared" si="10"/>
        <v>200</v>
      </c>
      <c r="AK39" s="97"/>
      <c r="AL39" s="97">
        <v>0</v>
      </c>
      <c r="AM39" s="97">
        <v>0</v>
      </c>
      <c r="AN39" s="21">
        <v>1</v>
      </c>
      <c r="AO39" s="21">
        <v>200</v>
      </c>
      <c r="AR39" s="21" t="str">
        <f t="shared" si="13"/>
        <v>200,800,2200,2300</v>
      </c>
      <c r="AT39" s="21">
        <f t="shared" si="12"/>
        <v>1</v>
      </c>
    </row>
    <row r="40" ht="14.25" spans="14:46">
      <c r="N40" s="21">
        <v>2</v>
      </c>
      <c r="P40" s="21">
        <v>1015</v>
      </c>
      <c r="Q40" s="21" t="s">
        <v>621</v>
      </c>
      <c r="R40" s="21">
        <v>2</v>
      </c>
      <c r="S40" s="37">
        <v>3</v>
      </c>
      <c r="T40" s="96" t="s">
        <v>622</v>
      </c>
      <c r="U40" s="96"/>
      <c r="W40">
        <f t="shared" si="2"/>
        <v>10001</v>
      </c>
      <c r="X40" s="21">
        <f t="shared" si="3"/>
        <v>200</v>
      </c>
      <c r="Y40" s="30">
        <v>2000</v>
      </c>
      <c r="Z40" s="21">
        <f t="shared" si="4"/>
        <v>2000</v>
      </c>
      <c r="AA40" s="21">
        <f t="shared" si="5"/>
        <v>37.5</v>
      </c>
      <c r="AB40" s="21">
        <f t="shared" si="6"/>
        <v>135.432</v>
      </c>
      <c r="AD40" s="21">
        <f t="shared" si="7"/>
        <v>4</v>
      </c>
      <c r="AE40" s="21">
        <v>0</v>
      </c>
      <c r="AF40" s="21" t="s">
        <v>567</v>
      </c>
      <c r="AG40" s="21">
        <v>0.35</v>
      </c>
      <c r="AH40" s="21">
        <f t="shared" si="8"/>
        <v>600</v>
      </c>
      <c r="AI40" s="21">
        <f t="shared" si="9"/>
        <v>550</v>
      </c>
      <c r="AJ40" s="97">
        <f t="shared" si="10"/>
        <v>200</v>
      </c>
      <c r="AK40" s="97"/>
      <c r="AL40" s="97">
        <v>0</v>
      </c>
      <c r="AM40" s="97">
        <v>0</v>
      </c>
      <c r="AN40" s="21">
        <v>1</v>
      </c>
      <c r="AO40" s="21">
        <v>200</v>
      </c>
      <c r="AR40" s="21" t="str">
        <f t="shared" si="13"/>
        <v>200,800,2200,2300</v>
      </c>
      <c r="AT40" s="21">
        <f t="shared" si="12"/>
        <v>1</v>
      </c>
    </row>
    <row r="41" ht="14.25" spans="14:46">
      <c r="N41" s="21">
        <v>2</v>
      </c>
      <c r="P41" s="21">
        <v>1016</v>
      </c>
      <c r="Q41" s="21" t="s">
        <v>623</v>
      </c>
      <c r="R41" s="21">
        <v>2</v>
      </c>
      <c r="S41" s="37">
        <v>3</v>
      </c>
      <c r="T41" s="96" t="s">
        <v>624</v>
      </c>
      <c r="U41" s="96"/>
      <c r="W41">
        <f t="shared" si="2"/>
        <v>10001</v>
      </c>
      <c r="X41" s="21">
        <f t="shared" si="3"/>
        <v>200</v>
      </c>
      <c r="Y41" s="30">
        <v>2000</v>
      </c>
      <c r="Z41" s="21">
        <f t="shared" si="4"/>
        <v>2000</v>
      </c>
      <c r="AA41" s="21">
        <f t="shared" si="5"/>
        <v>37.5</v>
      </c>
      <c r="AB41" s="21">
        <f t="shared" si="6"/>
        <v>114.048</v>
      </c>
      <c r="AD41" s="21">
        <f t="shared" si="7"/>
        <v>4</v>
      </c>
      <c r="AE41" s="21">
        <v>0</v>
      </c>
      <c r="AF41" s="21" t="s">
        <v>567</v>
      </c>
      <c r="AG41" s="21">
        <v>0.35</v>
      </c>
      <c r="AH41" s="21">
        <f t="shared" si="8"/>
        <v>600</v>
      </c>
      <c r="AI41" s="21">
        <f t="shared" si="9"/>
        <v>550</v>
      </c>
      <c r="AJ41" s="97">
        <f t="shared" si="10"/>
        <v>200</v>
      </c>
      <c r="AK41" s="97"/>
      <c r="AL41" s="97">
        <v>0</v>
      </c>
      <c r="AM41" s="97">
        <v>0</v>
      </c>
      <c r="AN41" s="21">
        <v>1</v>
      </c>
      <c r="AO41" s="21">
        <v>200</v>
      </c>
      <c r="AR41" s="21" t="str">
        <f t="shared" si="13"/>
        <v>200,800,2200,2300</v>
      </c>
      <c r="AT41" s="21">
        <f t="shared" si="12"/>
        <v>1</v>
      </c>
    </row>
    <row r="42" ht="14.25" spans="14:46">
      <c r="N42" s="21">
        <v>2</v>
      </c>
      <c r="P42" s="21">
        <v>1017</v>
      </c>
      <c r="Q42" s="21" t="s">
        <v>625</v>
      </c>
      <c r="R42" s="21">
        <v>2</v>
      </c>
      <c r="S42" s="37">
        <v>3</v>
      </c>
      <c r="T42" s="96" t="s">
        <v>626</v>
      </c>
      <c r="U42" s="96"/>
      <c r="W42">
        <f t="shared" si="2"/>
        <v>10001</v>
      </c>
      <c r="X42" s="21">
        <f t="shared" si="3"/>
        <v>200</v>
      </c>
      <c r="Y42" s="30">
        <v>2000</v>
      </c>
      <c r="Z42" s="21">
        <f t="shared" si="4"/>
        <v>2000</v>
      </c>
      <c r="AA42" s="21">
        <f t="shared" si="5"/>
        <v>37.5</v>
      </c>
      <c r="AB42" s="21">
        <f t="shared" si="6"/>
        <v>121.176</v>
      </c>
      <c r="AD42" s="21">
        <f t="shared" si="7"/>
        <v>4</v>
      </c>
      <c r="AE42" s="21">
        <v>0</v>
      </c>
      <c r="AF42" s="21" t="s">
        <v>567</v>
      </c>
      <c r="AG42" s="21">
        <v>0.35</v>
      </c>
      <c r="AH42" s="21">
        <f t="shared" si="8"/>
        <v>600</v>
      </c>
      <c r="AI42" s="21">
        <f t="shared" si="9"/>
        <v>550</v>
      </c>
      <c r="AJ42" s="97">
        <f t="shared" si="10"/>
        <v>200</v>
      </c>
      <c r="AK42" s="97"/>
      <c r="AL42" s="97">
        <v>0</v>
      </c>
      <c r="AM42" s="97">
        <v>0</v>
      </c>
      <c r="AN42" s="21">
        <v>1</v>
      </c>
      <c r="AO42" s="21">
        <v>200</v>
      </c>
      <c r="AR42" s="21" t="str">
        <f t="shared" si="13"/>
        <v>200,800,2200,2300</v>
      </c>
      <c r="AT42" s="21">
        <f t="shared" si="12"/>
        <v>1</v>
      </c>
    </row>
    <row r="43" ht="14.25" spans="14:46">
      <c r="N43" s="21">
        <v>2</v>
      </c>
      <c r="P43" s="21">
        <v>1018</v>
      </c>
      <c r="Q43" s="21" t="s">
        <v>627</v>
      </c>
      <c r="R43" s="21">
        <v>2</v>
      </c>
      <c r="S43" s="37">
        <v>3</v>
      </c>
      <c r="T43" s="96" t="s">
        <v>628</v>
      </c>
      <c r="U43" s="96"/>
      <c r="W43">
        <f t="shared" si="2"/>
        <v>10001</v>
      </c>
      <c r="X43" s="21">
        <f t="shared" si="3"/>
        <v>200</v>
      </c>
      <c r="Y43" s="30">
        <v>2000</v>
      </c>
      <c r="Z43" s="21">
        <f t="shared" si="4"/>
        <v>2000</v>
      </c>
      <c r="AA43" s="21">
        <f t="shared" si="5"/>
        <v>37.5</v>
      </c>
      <c r="AB43" s="21">
        <f t="shared" si="6"/>
        <v>128.304</v>
      </c>
      <c r="AD43" s="21">
        <f t="shared" si="7"/>
        <v>4</v>
      </c>
      <c r="AE43" s="21">
        <v>0</v>
      </c>
      <c r="AF43" s="21" t="s">
        <v>567</v>
      </c>
      <c r="AG43" s="21">
        <v>0.35</v>
      </c>
      <c r="AH43" s="21">
        <f t="shared" si="8"/>
        <v>600</v>
      </c>
      <c r="AI43" s="21">
        <f t="shared" si="9"/>
        <v>550</v>
      </c>
      <c r="AJ43" s="97">
        <f t="shared" si="10"/>
        <v>200</v>
      </c>
      <c r="AK43" s="97"/>
      <c r="AL43" s="97">
        <v>0</v>
      </c>
      <c r="AM43" s="97">
        <v>0</v>
      </c>
      <c r="AN43" s="21">
        <v>1</v>
      </c>
      <c r="AO43" s="21">
        <v>200</v>
      </c>
      <c r="AR43" s="21" t="str">
        <f t="shared" si="13"/>
        <v>200,800,2200,2300</v>
      </c>
      <c r="AT43" s="21">
        <f t="shared" si="12"/>
        <v>1</v>
      </c>
    </row>
    <row r="44" ht="14.25" spans="14:46">
      <c r="N44" s="21">
        <v>2</v>
      </c>
      <c r="P44" s="21">
        <v>1019</v>
      </c>
      <c r="Q44" s="21" t="s">
        <v>629</v>
      </c>
      <c r="R44" s="21">
        <v>2</v>
      </c>
      <c r="S44" s="37">
        <v>3</v>
      </c>
      <c r="T44" s="96" t="s">
        <v>630</v>
      </c>
      <c r="U44" s="96"/>
      <c r="W44">
        <f t="shared" si="2"/>
        <v>10001</v>
      </c>
      <c r="X44" s="21">
        <f t="shared" si="3"/>
        <v>200</v>
      </c>
      <c r="Y44" s="30">
        <v>2000</v>
      </c>
      <c r="Z44" s="21">
        <f t="shared" si="4"/>
        <v>2000</v>
      </c>
      <c r="AA44" s="21">
        <f t="shared" si="5"/>
        <v>37.5</v>
      </c>
      <c r="AB44" s="21">
        <f t="shared" si="6"/>
        <v>135.432</v>
      </c>
      <c r="AD44" s="21">
        <f t="shared" si="7"/>
        <v>4</v>
      </c>
      <c r="AE44" s="21">
        <v>0</v>
      </c>
      <c r="AF44" s="21" t="s">
        <v>567</v>
      </c>
      <c r="AG44" s="21">
        <v>0.35</v>
      </c>
      <c r="AH44" s="21">
        <f t="shared" si="8"/>
        <v>600</v>
      </c>
      <c r="AI44" s="21">
        <f t="shared" si="9"/>
        <v>550</v>
      </c>
      <c r="AJ44" s="97">
        <f t="shared" si="10"/>
        <v>200</v>
      </c>
      <c r="AK44" s="97"/>
      <c r="AL44" s="97">
        <v>0</v>
      </c>
      <c r="AM44" s="97">
        <v>0</v>
      </c>
      <c r="AN44" s="21">
        <v>1</v>
      </c>
      <c r="AO44" s="21">
        <v>200</v>
      </c>
      <c r="AR44" s="21" t="str">
        <f t="shared" si="13"/>
        <v>200,800,2200,2300</v>
      </c>
      <c r="AT44" s="21">
        <f t="shared" si="12"/>
        <v>1</v>
      </c>
    </row>
    <row r="45" spans="14:46">
      <c r="N45" s="21">
        <v>2</v>
      </c>
      <c r="P45" s="21">
        <v>1020</v>
      </c>
      <c r="Q45" s="21" t="s">
        <v>631</v>
      </c>
      <c r="R45" s="21">
        <v>2</v>
      </c>
      <c r="S45" s="37">
        <v>3</v>
      </c>
      <c r="T45" s="21" t="s">
        <v>632</v>
      </c>
      <c r="W45">
        <f t="shared" si="2"/>
        <v>10001</v>
      </c>
      <c r="X45" s="21">
        <f t="shared" si="3"/>
        <v>200</v>
      </c>
      <c r="Y45" s="30">
        <v>2000</v>
      </c>
      <c r="Z45" s="21">
        <f t="shared" si="4"/>
        <v>2000</v>
      </c>
      <c r="AA45" s="21">
        <f t="shared" si="5"/>
        <v>37.5</v>
      </c>
      <c r="AB45" s="21">
        <f t="shared" si="6"/>
        <v>114.048</v>
      </c>
      <c r="AD45" s="21">
        <f t="shared" si="7"/>
        <v>4</v>
      </c>
      <c r="AE45" s="21">
        <v>0</v>
      </c>
      <c r="AF45" s="21" t="s">
        <v>567</v>
      </c>
      <c r="AG45" s="21">
        <v>0.35</v>
      </c>
      <c r="AH45" s="21">
        <f t="shared" si="8"/>
        <v>600</v>
      </c>
      <c r="AI45" s="21">
        <f t="shared" si="9"/>
        <v>550</v>
      </c>
      <c r="AJ45" s="97">
        <f t="shared" si="10"/>
        <v>200</v>
      </c>
      <c r="AK45" s="97"/>
      <c r="AL45" s="97">
        <v>0</v>
      </c>
      <c r="AM45" s="97">
        <v>0</v>
      </c>
      <c r="AN45" s="21">
        <v>1</v>
      </c>
      <c r="AO45" s="21">
        <v>200</v>
      </c>
      <c r="AR45" s="21" t="str">
        <f t="shared" si="13"/>
        <v>200,800,2200,2300</v>
      </c>
      <c r="AT45" s="21">
        <f t="shared" si="12"/>
        <v>1</v>
      </c>
    </row>
    <row r="46" spans="14:46">
      <c r="N46" s="21">
        <v>2</v>
      </c>
      <c r="P46" s="21">
        <v>1021</v>
      </c>
      <c r="Q46" s="21" t="s">
        <v>633</v>
      </c>
      <c r="R46" s="21">
        <v>2</v>
      </c>
      <c r="S46" s="37">
        <v>3</v>
      </c>
      <c r="T46" s="21" t="s">
        <v>634</v>
      </c>
      <c r="W46">
        <f t="shared" si="2"/>
        <v>10001</v>
      </c>
      <c r="X46" s="21">
        <f t="shared" si="3"/>
        <v>200</v>
      </c>
      <c r="Y46" s="30">
        <v>2000</v>
      </c>
      <c r="Z46" s="21">
        <f t="shared" si="4"/>
        <v>2000</v>
      </c>
      <c r="AA46" s="21">
        <f t="shared" si="5"/>
        <v>37.5</v>
      </c>
      <c r="AB46" s="21">
        <f t="shared" si="6"/>
        <v>121.176</v>
      </c>
      <c r="AD46" s="21">
        <f t="shared" si="7"/>
        <v>4</v>
      </c>
      <c r="AE46" s="21">
        <v>0</v>
      </c>
      <c r="AF46" s="21" t="s">
        <v>567</v>
      </c>
      <c r="AG46" s="21">
        <v>0.35</v>
      </c>
      <c r="AH46" s="21">
        <f t="shared" si="8"/>
        <v>600</v>
      </c>
      <c r="AI46" s="21">
        <f t="shared" si="9"/>
        <v>550</v>
      </c>
      <c r="AJ46" s="97">
        <f t="shared" si="10"/>
        <v>200</v>
      </c>
      <c r="AK46" s="97"/>
      <c r="AL46" s="97">
        <v>0</v>
      </c>
      <c r="AM46" s="97">
        <v>0</v>
      </c>
      <c r="AN46" s="21">
        <v>1</v>
      </c>
      <c r="AO46" s="21">
        <v>200</v>
      </c>
      <c r="AR46" s="21" t="str">
        <f t="shared" si="13"/>
        <v>200,800,2200,2300</v>
      </c>
      <c r="AT46" s="21">
        <f t="shared" si="12"/>
        <v>1</v>
      </c>
    </row>
    <row r="47" spans="14:46">
      <c r="N47" s="21">
        <v>2</v>
      </c>
      <c r="P47" s="21">
        <v>22</v>
      </c>
      <c r="Q47" s="21" t="s">
        <v>635</v>
      </c>
      <c r="R47" s="21">
        <v>0</v>
      </c>
      <c r="S47" s="37">
        <v>1</v>
      </c>
      <c r="T47" s="21" t="str">
        <f t="shared" ref="T47:T53" si="15">"mon_"&amp;P47</f>
        <v>mon_22</v>
      </c>
      <c r="W47">
        <f t="shared" si="2"/>
        <v>10001</v>
      </c>
      <c r="X47" s="21">
        <f t="shared" si="3"/>
        <v>200</v>
      </c>
      <c r="Y47" s="30">
        <v>4050</v>
      </c>
      <c r="Z47" s="21">
        <f t="shared" si="4"/>
        <v>2000</v>
      </c>
      <c r="AA47" s="21">
        <f t="shared" si="5"/>
        <v>37.5</v>
      </c>
      <c r="AB47" s="21">
        <f t="shared" si="6"/>
        <v>3.564</v>
      </c>
      <c r="AD47" s="21">
        <f t="shared" si="7"/>
        <v>2.43</v>
      </c>
      <c r="AE47" s="21">
        <v>0</v>
      </c>
      <c r="AF47" s="21" t="s">
        <v>545</v>
      </c>
      <c r="AG47" s="21">
        <v>0.3</v>
      </c>
      <c r="AH47" s="21">
        <f t="shared" si="8"/>
        <v>600</v>
      </c>
      <c r="AI47" s="21">
        <f t="shared" si="9"/>
        <v>550</v>
      </c>
      <c r="AJ47" s="97">
        <f t="shared" si="10"/>
        <v>200</v>
      </c>
      <c r="AK47" s="97"/>
      <c r="AL47" s="97">
        <v>0</v>
      </c>
      <c r="AM47" s="97">
        <v>0</v>
      </c>
      <c r="AN47" s="21">
        <v>1</v>
      </c>
      <c r="AO47" s="21">
        <v>100</v>
      </c>
      <c r="AR47" s="30">
        <f>VLOOKUP(N47,$C$2:$L$6,10,FALSE)</f>
        <v>0</v>
      </c>
      <c r="AT47" s="21" t="str">
        <f t="shared" si="12"/>
        <v/>
      </c>
    </row>
    <row r="48" spans="14:46">
      <c r="N48" s="21">
        <v>2</v>
      </c>
      <c r="P48" s="21">
        <v>23</v>
      </c>
      <c r="Q48" s="21" t="s">
        <v>636</v>
      </c>
      <c r="R48" s="21">
        <v>0</v>
      </c>
      <c r="S48" s="37">
        <v>1</v>
      </c>
      <c r="T48" s="21" t="str">
        <f t="shared" si="15"/>
        <v>mon_23</v>
      </c>
      <c r="W48">
        <f t="shared" si="2"/>
        <v>10001</v>
      </c>
      <c r="X48" s="21">
        <f t="shared" si="3"/>
        <v>200</v>
      </c>
      <c r="AH48" s="21">
        <f t="shared" si="8"/>
        <v>600</v>
      </c>
      <c r="AI48" s="21">
        <f t="shared" si="9"/>
        <v>550</v>
      </c>
      <c r="AJ48" s="97">
        <f t="shared" si="10"/>
        <v>200</v>
      </c>
      <c r="AK48" s="97"/>
      <c r="AL48" s="97">
        <v>0</v>
      </c>
      <c r="AM48" s="97">
        <v>0</v>
      </c>
      <c r="AR48" s="30">
        <f t="shared" ref="AR47:AR52" si="16">VLOOKUP(N48,$C$2:$L$6,10,FALSE)</f>
        <v>0</v>
      </c>
      <c r="AT48" s="21" t="str">
        <f t="shared" si="12"/>
        <v/>
      </c>
    </row>
    <row r="49" spans="14:46">
      <c r="N49" s="21">
        <v>3</v>
      </c>
      <c r="P49" s="21">
        <v>24</v>
      </c>
      <c r="Q49" s="21" t="s">
        <v>637</v>
      </c>
      <c r="R49" s="21">
        <v>0</v>
      </c>
      <c r="S49" s="37">
        <v>1</v>
      </c>
      <c r="T49" s="21" t="str">
        <f t="shared" si="15"/>
        <v>mon_24</v>
      </c>
      <c r="W49">
        <f t="shared" si="2"/>
        <v>10001</v>
      </c>
      <c r="X49" s="21">
        <f t="shared" si="3"/>
        <v>200</v>
      </c>
      <c r="AH49" s="21">
        <f t="shared" si="8"/>
        <v>700</v>
      </c>
      <c r="AI49" s="21">
        <f t="shared" si="9"/>
        <v>650</v>
      </c>
      <c r="AJ49" s="97">
        <f t="shared" si="10"/>
        <v>200</v>
      </c>
      <c r="AK49" s="97"/>
      <c r="AL49" s="97">
        <v>0</v>
      </c>
      <c r="AM49" s="97">
        <v>0</v>
      </c>
      <c r="AR49" s="30">
        <f t="shared" si="16"/>
        <v>0</v>
      </c>
      <c r="AT49" s="21" t="str">
        <f t="shared" si="12"/>
        <v/>
      </c>
    </row>
    <row r="50" spans="14:46">
      <c r="N50" s="21">
        <v>1</v>
      </c>
      <c r="P50" s="21">
        <v>25</v>
      </c>
      <c r="Q50" s="21" t="s">
        <v>638</v>
      </c>
      <c r="R50" s="21">
        <v>0</v>
      </c>
      <c r="S50" s="37">
        <v>1</v>
      </c>
      <c r="T50" s="21" t="str">
        <f t="shared" si="15"/>
        <v>mon_25</v>
      </c>
      <c r="W50">
        <f t="shared" si="2"/>
        <v>10001</v>
      </c>
      <c r="X50" s="21">
        <f t="shared" si="3"/>
        <v>200</v>
      </c>
      <c r="AH50" s="21">
        <f t="shared" si="8"/>
        <v>500</v>
      </c>
      <c r="AI50" s="21">
        <f t="shared" si="9"/>
        <v>400</v>
      </c>
      <c r="AJ50" s="97">
        <f t="shared" si="10"/>
        <v>200</v>
      </c>
      <c r="AK50" s="97"/>
      <c r="AL50" s="97">
        <v>0</v>
      </c>
      <c r="AM50" s="97">
        <v>0</v>
      </c>
      <c r="AR50" s="30">
        <f t="shared" si="16"/>
        <v>10013</v>
      </c>
      <c r="AT50" s="21" t="str">
        <f t="shared" si="12"/>
        <v/>
      </c>
    </row>
    <row r="51" spans="14:46">
      <c r="N51" s="21">
        <v>2</v>
      </c>
      <c r="P51" s="21">
        <v>26</v>
      </c>
      <c r="Q51" s="21" t="s">
        <v>639</v>
      </c>
      <c r="R51" s="21">
        <v>0</v>
      </c>
      <c r="S51" s="37">
        <v>1</v>
      </c>
      <c r="T51" s="21" t="str">
        <f t="shared" si="15"/>
        <v>mon_26</v>
      </c>
      <c r="W51">
        <f t="shared" si="2"/>
        <v>10001</v>
      </c>
      <c r="X51" s="21">
        <f t="shared" si="3"/>
        <v>200</v>
      </c>
      <c r="AH51" s="21">
        <f t="shared" si="8"/>
        <v>600</v>
      </c>
      <c r="AI51" s="21">
        <f t="shared" si="9"/>
        <v>550</v>
      </c>
      <c r="AJ51" s="97">
        <f t="shared" si="10"/>
        <v>200</v>
      </c>
      <c r="AK51" s="97"/>
      <c r="AL51" s="97">
        <v>0</v>
      </c>
      <c r="AM51" s="97">
        <v>0</v>
      </c>
      <c r="AR51" s="30">
        <f t="shared" si="16"/>
        <v>0</v>
      </c>
      <c r="AT51" s="21" t="str">
        <f t="shared" si="12"/>
        <v/>
      </c>
    </row>
    <row r="52" spans="14:46">
      <c r="N52" s="21">
        <v>3</v>
      </c>
      <c r="P52" s="21">
        <v>27</v>
      </c>
      <c r="Q52" s="21" t="s">
        <v>640</v>
      </c>
      <c r="R52" s="21">
        <v>0</v>
      </c>
      <c r="S52" s="37">
        <v>1</v>
      </c>
      <c r="T52" s="21" t="str">
        <f t="shared" si="15"/>
        <v>mon_27</v>
      </c>
      <c r="W52">
        <f t="shared" si="2"/>
        <v>10001</v>
      </c>
      <c r="X52" s="21">
        <f t="shared" si="3"/>
        <v>200</v>
      </c>
      <c r="AH52" s="21">
        <f t="shared" si="8"/>
        <v>700</v>
      </c>
      <c r="AI52" s="21">
        <f t="shared" si="9"/>
        <v>650</v>
      </c>
      <c r="AJ52" s="97">
        <f t="shared" si="10"/>
        <v>200</v>
      </c>
      <c r="AK52" s="97"/>
      <c r="AL52" s="97">
        <v>0</v>
      </c>
      <c r="AM52" s="97">
        <v>0</v>
      </c>
      <c r="AR52" s="30">
        <f t="shared" si="16"/>
        <v>0</v>
      </c>
      <c r="AT52" s="21" t="str">
        <f t="shared" si="12"/>
        <v/>
      </c>
    </row>
    <row r="53" spans="14:46">
      <c r="N53" s="21">
        <v>2</v>
      </c>
      <c r="P53" s="21">
        <v>1022</v>
      </c>
      <c r="Q53" s="21" t="str">
        <f t="shared" ref="Q53:Q58" si="17">Q47&amp;"[B]"</f>
        <v>蓝衣女鬼[B]</v>
      </c>
      <c r="R53" s="21">
        <v>2</v>
      </c>
      <c r="S53" s="37">
        <v>3</v>
      </c>
      <c r="T53" s="35" t="s">
        <v>641</v>
      </c>
      <c r="W53">
        <f t="shared" si="2"/>
        <v>10001</v>
      </c>
      <c r="X53" s="21">
        <f t="shared" si="3"/>
        <v>200</v>
      </c>
      <c r="Y53" s="30">
        <v>2000</v>
      </c>
      <c r="Z53" s="21">
        <f>VLOOKUP(N53,$C$2:$G$6,2,FALSE)*1000</f>
        <v>2000</v>
      </c>
      <c r="AA53" s="21">
        <f>VLOOKUP(N53,$C$2:$H$6,6,FALSE)</f>
        <v>37.5</v>
      </c>
      <c r="AB53" s="21">
        <f>VLOOKUP(N53,$C$2:$G$6,3,FALSE)*$A$8*(IF(R53&lt;2,1,(MOD(P53,4)+1)/5*$A$17+$A$15))*$A$25</f>
        <v>128.304</v>
      </c>
      <c r="AD53" s="21">
        <f>VLOOKUP(N53,$C$2:$G$6,4,FALSE)*(Y53/1000)*(IF(R53&lt;2,$A$11,$A$13))</f>
        <v>4</v>
      </c>
      <c r="AE53" s="21">
        <v>0</v>
      </c>
      <c r="AF53" s="21" t="s">
        <v>567</v>
      </c>
      <c r="AG53" s="21">
        <v>0.35</v>
      </c>
      <c r="AH53" s="21">
        <f t="shared" si="8"/>
        <v>600</v>
      </c>
      <c r="AI53" s="21">
        <f t="shared" si="9"/>
        <v>550</v>
      </c>
      <c r="AJ53" s="97">
        <f t="shared" si="10"/>
        <v>200</v>
      </c>
      <c r="AK53" s="97"/>
      <c r="AL53" s="97">
        <v>0</v>
      </c>
      <c r="AM53" s="97">
        <v>0</v>
      </c>
      <c r="AN53" s="21">
        <v>1</v>
      </c>
      <c r="AO53" s="21">
        <v>200</v>
      </c>
      <c r="AR53" s="21" t="str">
        <f>IF(R53=2,$A$20,"")</f>
        <v>200,800,2200,2300</v>
      </c>
      <c r="AT53" s="21">
        <f t="shared" si="12"/>
        <v>1</v>
      </c>
    </row>
    <row r="54" spans="14:46">
      <c r="N54" s="21">
        <v>2</v>
      </c>
      <c r="P54" s="21">
        <v>1023</v>
      </c>
      <c r="Q54" s="21" t="str">
        <f t="shared" si="17"/>
        <v>蜘蛛2[B]</v>
      </c>
      <c r="R54" s="21">
        <v>2</v>
      </c>
      <c r="S54" s="37">
        <v>3</v>
      </c>
      <c r="T54" s="21" t="str">
        <f t="shared" ref="T53:T59" si="18">"boss_"&amp;P54</f>
        <v>boss_1023</v>
      </c>
      <c r="W54">
        <f t="shared" si="2"/>
        <v>10001</v>
      </c>
      <c r="X54" s="21">
        <f t="shared" si="3"/>
        <v>200</v>
      </c>
      <c r="AH54" s="21">
        <f t="shared" si="8"/>
        <v>600</v>
      </c>
      <c r="AI54" s="21">
        <f t="shared" si="9"/>
        <v>550</v>
      </c>
      <c r="AJ54" s="97">
        <f t="shared" si="10"/>
        <v>200</v>
      </c>
      <c r="AK54" s="97"/>
      <c r="AL54" s="97">
        <v>0</v>
      </c>
      <c r="AM54" s="97">
        <v>0</v>
      </c>
      <c r="AR54" s="21" t="str">
        <f t="shared" si="13"/>
        <v>200,800,2200,2300</v>
      </c>
      <c r="AT54" s="21">
        <f t="shared" si="12"/>
        <v>1</v>
      </c>
    </row>
    <row r="55" spans="14:46">
      <c r="N55" s="21">
        <v>2</v>
      </c>
      <c r="P55" s="21">
        <v>1024</v>
      </c>
      <c r="Q55" s="21" t="str">
        <f t="shared" si="17"/>
        <v>蜘蛛3[B]</v>
      </c>
      <c r="R55" s="21">
        <v>2</v>
      </c>
      <c r="S55" s="37">
        <v>3</v>
      </c>
      <c r="T55" s="21" t="str">
        <f t="shared" si="18"/>
        <v>boss_1024</v>
      </c>
      <c r="W55">
        <f t="shared" si="2"/>
        <v>10001</v>
      </c>
      <c r="X55" s="21">
        <f t="shared" si="3"/>
        <v>200</v>
      </c>
      <c r="AH55" s="21">
        <f t="shared" si="8"/>
        <v>600</v>
      </c>
      <c r="AI55" s="21">
        <f t="shared" si="9"/>
        <v>550</v>
      </c>
      <c r="AJ55" s="97">
        <f t="shared" si="10"/>
        <v>200</v>
      </c>
      <c r="AK55" s="97"/>
      <c r="AL55" s="97">
        <v>0</v>
      </c>
      <c r="AM55" s="97">
        <v>0</v>
      </c>
      <c r="AR55" s="21" t="str">
        <f t="shared" si="13"/>
        <v>200,800,2200,2300</v>
      </c>
      <c r="AT55" s="21">
        <f t="shared" si="12"/>
        <v>1</v>
      </c>
    </row>
    <row r="56" spans="14:46">
      <c r="N56" s="21">
        <v>2</v>
      </c>
      <c r="P56" s="21">
        <v>1025</v>
      </c>
      <c r="Q56" s="21" t="str">
        <f t="shared" si="17"/>
        <v>蜘蛛4[B]</v>
      </c>
      <c r="R56" s="21">
        <v>2</v>
      </c>
      <c r="S56" s="37">
        <v>3</v>
      </c>
      <c r="T56" s="21" t="str">
        <f t="shared" si="18"/>
        <v>boss_1025</v>
      </c>
      <c r="W56">
        <f t="shared" si="2"/>
        <v>10001</v>
      </c>
      <c r="X56" s="21">
        <f t="shared" si="3"/>
        <v>200</v>
      </c>
      <c r="AH56" s="21">
        <f t="shared" si="8"/>
        <v>600</v>
      </c>
      <c r="AI56" s="21">
        <f t="shared" si="9"/>
        <v>550</v>
      </c>
      <c r="AJ56" s="97">
        <f t="shared" si="10"/>
        <v>200</v>
      </c>
      <c r="AK56" s="97"/>
      <c r="AL56" s="97">
        <v>0</v>
      </c>
      <c r="AM56" s="97">
        <v>0</v>
      </c>
      <c r="AR56" s="21" t="str">
        <f t="shared" si="13"/>
        <v>200,800,2200,2300</v>
      </c>
      <c r="AT56" s="21">
        <f t="shared" si="12"/>
        <v>1</v>
      </c>
    </row>
    <row r="57" spans="14:46">
      <c r="N57" s="21">
        <v>2</v>
      </c>
      <c r="P57" s="21">
        <v>1026</v>
      </c>
      <c r="Q57" s="21" t="str">
        <f t="shared" si="17"/>
        <v>蜘蛛5[B]</v>
      </c>
      <c r="R57" s="21">
        <v>2</v>
      </c>
      <c r="S57" s="37">
        <v>3</v>
      </c>
      <c r="T57" s="21" t="str">
        <f t="shared" si="18"/>
        <v>boss_1026</v>
      </c>
      <c r="W57">
        <f t="shared" si="2"/>
        <v>10001</v>
      </c>
      <c r="X57" s="21">
        <f t="shared" si="3"/>
        <v>200</v>
      </c>
      <c r="AH57" s="21">
        <f t="shared" si="8"/>
        <v>600</v>
      </c>
      <c r="AI57" s="21">
        <f t="shared" si="9"/>
        <v>550</v>
      </c>
      <c r="AJ57" s="97">
        <f t="shared" si="10"/>
        <v>200</v>
      </c>
      <c r="AK57" s="97"/>
      <c r="AL57" s="97">
        <v>0</v>
      </c>
      <c r="AM57" s="97">
        <v>0</v>
      </c>
      <c r="AR57" s="21" t="str">
        <f t="shared" si="13"/>
        <v>200,800,2200,2300</v>
      </c>
      <c r="AT57" s="21">
        <f t="shared" si="12"/>
        <v>1</v>
      </c>
    </row>
    <row r="58" spans="14:46">
      <c r="N58" s="21">
        <v>2</v>
      </c>
      <c r="P58" s="21">
        <v>1027</v>
      </c>
      <c r="Q58" s="21" t="str">
        <f t="shared" si="17"/>
        <v>蜘蛛6[B]</v>
      </c>
      <c r="R58" s="21">
        <v>2</v>
      </c>
      <c r="S58" s="37">
        <v>3</v>
      </c>
      <c r="T58" s="21" t="str">
        <f t="shared" si="18"/>
        <v>boss_1027</v>
      </c>
      <c r="W58">
        <f t="shared" si="2"/>
        <v>10001</v>
      </c>
      <c r="X58" s="21">
        <f t="shared" si="3"/>
        <v>200</v>
      </c>
      <c r="AH58" s="21">
        <f t="shared" si="8"/>
        <v>600</v>
      </c>
      <c r="AI58" s="21">
        <f t="shared" si="9"/>
        <v>550</v>
      </c>
      <c r="AJ58" s="97">
        <f t="shared" si="10"/>
        <v>200</v>
      </c>
      <c r="AK58" s="97"/>
      <c r="AL58" s="97">
        <v>0</v>
      </c>
      <c r="AM58" s="97">
        <v>0</v>
      </c>
      <c r="AR58" s="21" t="str">
        <f t="shared" si="13"/>
        <v>200,800,2200,2300</v>
      </c>
      <c r="AT58" s="21">
        <f t="shared" si="12"/>
        <v>1</v>
      </c>
    </row>
    <row r="59" spans="14:46">
      <c r="N59" s="21">
        <v>2</v>
      </c>
      <c r="P59" s="21">
        <v>2022</v>
      </c>
      <c r="Q59" s="21" t="str">
        <f t="shared" ref="Q59:Q64" si="19">Q47&amp;"[E]"</f>
        <v>蓝衣女鬼[E]</v>
      </c>
      <c r="R59" s="21">
        <v>1</v>
      </c>
      <c r="S59" s="37">
        <v>2</v>
      </c>
      <c r="T59" s="21" t="str">
        <f t="shared" ref="T59:T64" si="20">"mon_"&amp;P59</f>
        <v>mon_2022</v>
      </c>
      <c r="W59">
        <f t="shared" si="2"/>
        <v>10001</v>
      </c>
      <c r="X59" s="21">
        <f t="shared" si="3"/>
        <v>200</v>
      </c>
      <c r="Y59" s="30">
        <v>2000</v>
      </c>
      <c r="Z59" s="21">
        <f>VLOOKUP(N59,$C$2:$G$6,2,FALSE)*1000</f>
        <v>2000</v>
      </c>
      <c r="AA59" s="21">
        <f>VLOOKUP(N59,$C$2:$H$6,6,FALSE)</f>
        <v>37.5</v>
      </c>
      <c r="AB59" s="21">
        <f>VLOOKUP(N59,$C$2:$G$6,3,FALSE)*$A$8*(IF(R59&lt;2,1,(MOD(P59,4)+1)/5*$A$17+$A$15))*$A$23*$A$25</f>
        <v>1.782</v>
      </c>
      <c r="AD59" s="21">
        <f>VLOOKUP(N59,$C$2:$G$6,4,FALSE)*(Y59/1000)*(IF(R59&lt;2,$A$11,$A$13))</f>
        <v>1.2</v>
      </c>
      <c r="AE59" s="21">
        <v>0</v>
      </c>
      <c r="AF59" s="21" t="s">
        <v>567</v>
      </c>
      <c r="AG59" s="21">
        <v>0.35</v>
      </c>
      <c r="AH59" s="21">
        <f t="shared" si="8"/>
        <v>600</v>
      </c>
      <c r="AI59" s="21">
        <f t="shared" si="9"/>
        <v>550</v>
      </c>
      <c r="AJ59" s="97">
        <f t="shared" si="10"/>
        <v>200</v>
      </c>
      <c r="AK59" s="97"/>
      <c r="AL59" s="97">
        <v>0</v>
      </c>
      <c r="AM59" s="97">
        <v>0</v>
      </c>
      <c r="AN59" s="21">
        <v>1</v>
      </c>
      <c r="AO59" s="21">
        <v>200</v>
      </c>
      <c r="AR59" s="21" t="str">
        <f t="shared" si="13"/>
        <v/>
      </c>
      <c r="AT59" s="21">
        <f t="shared" si="12"/>
        <v>1</v>
      </c>
    </row>
    <row r="60" spans="14:46">
      <c r="N60" s="21">
        <v>2</v>
      </c>
      <c r="P60" s="21">
        <v>2023</v>
      </c>
      <c r="Q60" s="21" t="str">
        <f t="shared" si="19"/>
        <v>蜘蛛2[E]</v>
      </c>
      <c r="R60" s="21">
        <v>1</v>
      </c>
      <c r="S60" s="37">
        <v>2</v>
      </c>
      <c r="T60" s="21" t="str">
        <f t="shared" si="20"/>
        <v>mon_2023</v>
      </c>
      <c r="W60">
        <f t="shared" si="2"/>
        <v>10001</v>
      </c>
      <c r="X60" s="21">
        <f t="shared" si="3"/>
        <v>200</v>
      </c>
      <c r="AH60" s="21">
        <f t="shared" si="8"/>
        <v>600</v>
      </c>
      <c r="AI60" s="21">
        <f t="shared" si="9"/>
        <v>550</v>
      </c>
      <c r="AJ60" s="97">
        <f t="shared" si="10"/>
        <v>200</v>
      </c>
      <c r="AK60" s="97"/>
      <c r="AL60" s="97">
        <v>0</v>
      </c>
      <c r="AM60" s="97">
        <v>0</v>
      </c>
      <c r="AR60" s="21" t="str">
        <f t="shared" si="13"/>
        <v/>
      </c>
      <c r="AT60" s="21">
        <f t="shared" si="12"/>
        <v>1</v>
      </c>
    </row>
    <row r="61" spans="14:46">
      <c r="N61" s="21">
        <v>2</v>
      </c>
      <c r="P61" s="21">
        <v>2024</v>
      </c>
      <c r="Q61" s="21" t="str">
        <f t="shared" si="19"/>
        <v>蜘蛛3[E]</v>
      </c>
      <c r="R61" s="21">
        <v>1</v>
      </c>
      <c r="S61" s="37">
        <v>2</v>
      </c>
      <c r="T61" s="21" t="str">
        <f t="shared" si="20"/>
        <v>mon_2024</v>
      </c>
      <c r="W61">
        <f t="shared" si="2"/>
        <v>10001</v>
      </c>
      <c r="X61" s="21">
        <f t="shared" si="3"/>
        <v>200</v>
      </c>
      <c r="AH61" s="21">
        <f t="shared" si="8"/>
        <v>600</v>
      </c>
      <c r="AI61" s="21">
        <f t="shared" si="9"/>
        <v>550</v>
      </c>
      <c r="AJ61" s="97">
        <f t="shared" si="10"/>
        <v>200</v>
      </c>
      <c r="AK61" s="97"/>
      <c r="AL61" s="97">
        <v>0</v>
      </c>
      <c r="AM61" s="97">
        <v>0</v>
      </c>
      <c r="AR61" s="21" t="str">
        <f t="shared" si="13"/>
        <v/>
      </c>
      <c r="AT61" s="21">
        <f t="shared" si="12"/>
        <v>1</v>
      </c>
    </row>
    <row r="62" spans="14:46">
      <c r="N62" s="21">
        <v>2</v>
      </c>
      <c r="P62" s="21">
        <v>2025</v>
      </c>
      <c r="Q62" s="21" t="str">
        <f t="shared" si="19"/>
        <v>蜘蛛4[E]</v>
      </c>
      <c r="R62" s="21">
        <v>1</v>
      </c>
      <c r="S62" s="37">
        <v>2</v>
      </c>
      <c r="T62" s="21" t="str">
        <f t="shared" si="20"/>
        <v>mon_2025</v>
      </c>
      <c r="W62">
        <f t="shared" si="2"/>
        <v>10001</v>
      </c>
      <c r="X62" s="21">
        <f t="shared" si="3"/>
        <v>200</v>
      </c>
      <c r="AH62" s="21">
        <f t="shared" si="8"/>
        <v>600</v>
      </c>
      <c r="AI62" s="21">
        <f t="shared" si="9"/>
        <v>550</v>
      </c>
      <c r="AJ62" s="97">
        <f t="shared" si="10"/>
        <v>200</v>
      </c>
      <c r="AK62" s="97"/>
      <c r="AL62" s="97">
        <v>0</v>
      </c>
      <c r="AM62" s="97">
        <v>0</v>
      </c>
      <c r="AR62" s="21" t="str">
        <f t="shared" si="13"/>
        <v/>
      </c>
      <c r="AT62" s="21">
        <f t="shared" si="12"/>
        <v>1</v>
      </c>
    </row>
    <row r="63" spans="14:46">
      <c r="N63" s="21">
        <v>2</v>
      </c>
      <c r="P63" s="21">
        <v>2026</v>
      </c>
      <c r="Q63" s="21" t="str">
        <f t="shared" si="19"/>
        <v>蜘蛛5[E]</v>
      </c>
      <c r="R63" s="21">
        <v>1</v>
      </c>
      <c r="S63" s="37">
        <v>2</v>
      </c>
      <c r="T63" s="21" t="str">
        <f t="shared" si="20"/>
        <v>mon_2026</v>
      </c>
      <c r="W63">
        <f t="shared" si="2"/>
        <v>10001</v>
      </c>
      <c r="X63" s="21">
        <f t="shared" si="3"/>
        <v>200</v>
      </c>
      <c r="AH63" s="21">
        <f t="shared" si="8"/>
        <v>600</v>
      </c>
      <c r="AI63" s="21">
        <f t="shared" si="9"/>
        <v>550</v>
      </c>
      <c r="AJ63" s="97">
        <f t="shared" si="10"/>
        <v>200</v>
      </c>
      <c r="AK63" s="97"/>
      <c r="AL63" s="97">
        <v>0</v>
      </c>
      <c r="AM63" s="97">
        <v>0</v>
      </c>
      <c r="AR63" s="21" t="str">
        <f t="shared" si="13"/>
        <v/>
      </c>
      <c r="AT63" s="21">
        <f t="shared" si="12"/>
        <v>1</v>
      </c>
    </row>
    <row r="64" spans="14:46">
      <c r="N64" s="21">
        <v>2</v>
      </c>
      <c r="P64" s="21">
        <v>2027</v>
      </c>
      <c r="Q64" s="21" t="str">
        <f t="shared" si="19"/>
        <v>蜘蛛6[E]</v>
      </c>
      <c r="R64" s="21">
        <v>1</v>
      </c>
      <c r="S64" s="37">
        <v>2</v>
      </c>
      <c r="T64" s="21" t="str">
        <f t="shared" si="20"/>
        <v>mon_2027</v>
      </c>
      <c r="W64">
        <f t="shared" si="2"/>
        <v>10001</v>
      </c>
      <c r="X64" s="21">
        <f t="shared" si="3"/>
        <v>200</v>
      </c>
      <c r="AH64" s="21">
        <f t="shared" si="8"/>
        <v>600</v>
      </c>
      <c r="AI64" s="21">
        <f t="shared" si="9"/>
        <v>550</v>
      </c>
      <c r="AJ64" s="97">
        <f t="shared" si="10"/>
        <v>200</v>
      </c>
      <c r="AK64" s="97"/>
      <c r="AL64" s="97">
        <v>0</v>
      </c>
      <c r="AM64" s="97">
        <v>0</v>
      </c>
      <c r="AR64" s="21" t="str">
        <f t="shared" si="13"/>
        <v/>
      </c>
      <c r="AT64" s="21">
        <f t="shared" si="12"/>
        <v>1</v>
      </c>
    </row>
    <row r="65" spans="14:46">
      <c r="N65" s="21">
        <v>2</v>
      </c>
      <c r="P65" s="21">
        <v>28</v>
      </c>
      <c r="Q65" s="21" t="s">
        <v>642</v>
      </c>
      <c r="R65" s="21">
        <v>0</v>
      </c>
      <c r="S65" s="37">
        <v>1</v>
      </c>
      <c r="T65" s="21" t="s">
        <v>643</v>
      </c>
      <c r="W65">
        <v>19001</v>
      </c>
      <c r="X65" s="21">
        <v>100</v>
      </c>
      <c r="Y65" s="21">
        <v>3000</v>
      </c>
      <c r="Z65" s="21">
        <v>1000</v>
      </c>
      <c r="AA65" s="21">
        <v>100</v>
      </c>
      <c r="AB65" s="21">
        <v>5</v>
      </c>
      <c r="AC65" s="21"/>
      <c r="AD65" s="21">
        <v>1</v>
      </c>
      <c r="AE65" s="21">
        <v>0</v>
      </c>
      <c r="AF65" s="21" t="s">
        <v>545</v>
      </c>
      <c r="AG65" s="21">
        <v>0.35</v>
      </c>
      <c r="AH65" s="21">
        <v>500</v>
      </c>
      <c r="AI65" s="21">
        <v>600</v>
      </c>
      <c r="AJ65" s="97">
        <v>100</v>
      </c>
      <c r="AK65" s="98">
        <v>50</v>
      </c>
      <c r="AL65" s="98">
        <v>1</v>
      </c>
      <c r="AM65" s="97">
        <v>0</v>
      </c>
      <c r="AN65" s="21">
        <v>2</v>
      </c>
      <c r="AR65" s="21" t="str">
        <f t="shared" si="13"/>
        <v/>
      </c>
      <c r="AT65" s="21" t="str">
        <f t="shared" si="12"/>
        <v/>
      </c>
    </row>
    <row r="66" ht="14.25" spans="14:46">
      <c r="N66" s="21">
        <v>2</v>
      </c>
      <c r="P66" s="21">
        <v>29</v>
      </c>
      <c r="Q66" s="21" t="s">
        <v>644</v>
      </c>
      <c r="R66" s="21">
        <v>0</v>
      </c>
      <c r="S66" s="37">
        <v>1</v>
      </c>
      <c r="T66" s="96" t="s">
        <v>547</v>
      </c>
      <c r="U66" s="96"/>
      <c r="W66">
        <v>19001</v>
      </c>
      <c r="X66" s="21">
        <v>100</v>
      </c>
      <c r="Y66" s="21">
        <v>3000</v>
      </c>
      <c r="Z66" s="21">
        <v>1000</v>
      </c>
      <c r="AA66" s="21">
        <v>130</v>
      </c>
      <c r="AB66" s="21">
        <v>3</v>
      </c>
      <c r="AD66" s="21">
        <v>1</v>
      </c>
      <c r="AE66" s="21">
        <v>0</v>
      </c>
      <c r="AF66" s="21" t="s">
        <v>545</v>
      </c>
      <c r="AG66" s="21">
        <v>0.35</v>
      </c>
      <c r="AH66" s="21">
        <v>500</v>
      </c>
      <c r="AI66" s="21">
        <v>600</v>
      </c>
      <c r="AJ66" s="97">
        <v>100</v>
      </c>
      <c r="AK66" s="98">
        <v>50</v>
      </c>
      <c r="AL66" s="98">
        <v>1</v>
      </c>
      <c r="AM66" s="97">
        <v>0</v>
      </c>
      <c r="AN66" s="21">
        <v>2</v>
      </c>
      <c r="AR66" s="21" t="str">
        <f t="shared" si="13"/>
        <v/>
      </c>
      <c r="AT66" s="21" t="str">
        <f t="shared" si="12"/>
        <v/>
      </c>
    </row>
    <row r="67" spans="14:46">
      <c r="N67" s="21">
        <v>2</v>
      </c>
      <c r="P67" s="21">
        <v>30</v>
      </c>
      <c r="Q67" s="21" t="s">
        <v>645</v>
      </c>
      <c r="R67" s="21">
        <v>0</v>
      </c>
      <c r="S67" s="37">
        <v>1</v>
      </c>
      <c r="T67" s="21" t="s">
        <v>646</v>
      </c>
      <c r="W67">
        <v>19001</v>
      </c>
      <c r="X67" s="21">
        <v>100</v>
      </c>
      <c r="Y67" s="21">
        <v>3000</v>
      </c>
      <c r="Z67" s="21">
        <v>1000</v>
      </c>
      <c r="AA67" s="21">
        <v>100</v>
      </c>
      <c r="AB67" s="21">
        <v>10</v>
      </c>
      <c r="AD67" s="21">
        <v>2</v>
      </c>
      <c r="AE67" s="21">
        <v>0</v>
      </c>
      <c r="AF67" s="21" t="s">
        <v>545</v>
      </c>
      <c r="AG67" s="21">
        <v>0.35</v>
      </c>
      <c r="AH67" s="21">
        <v>500</v>
      </c>
      <c r="AI67" s="21">
        <v>600</v>
      </c>
      <c r="AJ67" s="97">
        <v>100</v>
      </c>
      <c r="AK67" s="98">
        <v>50</v>
      </c>
      <c r="AL67" s="98">
        <v>1</v>
      </c>
      <c r="AM67" s="97">
        <v>0</v>
      </c>
      <c r="AN67" s="21">
        <v>2</v>
      </c>
      <c r="AR67" s="21" t="str">
        <f t="shared" si="13"/>
        <v/>
      </c>
      <c r="AT67" s="21" t="str">
        <f t="shared" si="12"/>
        <v/>
      </c>
    </row>
    <row r="68" ht="14.25" spans="14:46">
      <c r="N68" s="21">
        <v>2</v>
      </c>
      <c r="P68" s="21">
        <v>31</v>
      </c>
      <c r="Q68" s="21" t="s">
        <v>647</v>
      </c>
      <c r="R68" s="21">
        <v>0</v>
      </c>
      <c r="S68" s="37">
        <v>1</v>
      </c>
      <c r="T68" s="96" t="s">
        <v>612</v>
      </c>
      <c r="U68" s="96"/>
      <c r="W68">
        <v>19001</v>
      </c>
      <c r="X68" s="21">
        <v>100</v>
      </c>
      <c r="Y68" s="21">
        <v>3000</v>
      </c>
      <c r="Z68" s="21">
        <v>1000</v>
      </c>
      <c r="AA68" s="21">
        <v>130</v>
      </c>
      <c r="AB68" s="21">
        <v>7</v>
      </c>
      <c r="AD68" s="21">
        <v>2</v>
      </c>
      <c r="AE68" s="21">
        <v>0</v>
      </c>
      <c r="AF68" s="21" t="s">
        <v>545</v>
      </c>
      <c r="AG68" s="21">
        <v>0.35</v>
      </c>
      <c r="AH68" s="21">
        <v>500</v>
      </c>
      <c r="AI68" s="21">
        <v>600</v>
      </c>
      <c r="AJ68" s="97">
        <v>100</v>
      </c>
      <c r="AK68" s="98">
        <v>50</v>
      </c>
      <c r="AL68" s="98">
        <v>1</v>
      </c>
      <c r="AM68" s="97">
        <v>0</v>
      </c>
      <c r="AN68" s="21">
        <v>2</v>
      </c>
      <c r="AR68" s="21" t="str">
        <f t="shared" si="13"/>
        <v/>
      </c>
      <c r="AT68" s="21" t="str">
        <f t="shared" si="12"/>
        <v/>
      </c>
    </row>
    <row r="69" spans="14:46">
      <c r="N69" s="21">
        <v>2</v>
      </c>
      <c r="P69" s="21">
        <v>32</v>
      </c>
      <c r="Q69" s="21" t="s">
        <v>648</v>
      </c>
      <c r="R69" s="21">
        <v>0</v>
      </c>
      <c r="S69" s="37">
        <v>1</v>
      </c>
      <c r="T69" s="21" t="s">
        <v>649</v>
      </c>
      <c r="W69">
        <v>19001</v>
      </c>
      <c r="X69" s="21">
        <v>100</v>
      </c>
      <c r="Y69" s="21">
        <v>3000</v>
      </c>
      <c r="Z69" s="21">
        <v>1000</v>
      </c>
      <c r="AA69" s="21">
        <v>100</v>
      </c>
      <c r="AB69" s="21">
        <v>20</v>
      </c>
      <c r="AD69" s="21">
        <v>3</v>
      </c>
      <c r="AE69" s="21">
        <v>0</v>
      </c>
      <c r="AF69" s="21" t="s">
        <v>545</v>
      </c>
      <c r="AG69" s="21">
        <v>0.35</v>
      </c>
      <c r="AH69" s="21">
        <v>500</v>
      </c>
      <c r="AI69" s="21">
        <v>600</v>
      </c>
      <c r="AJ69" s="97">
        <v>100</v>
      </c>
      <c r="AK69" s="98">
        <v>50</v>
      </c>
      <c r="AL69" s="98">
        <v>1</v>
      </c>
      <c r="AM69" s="97">
        <v>0</v>
      </c>
      <c r="AN69" s="21">
        <v>2</v>
      </c>
      <c r="AR69" s="21" t="str">
        <f t="shared" si="13"/>
        <v/>
      </c>
      <c r="AT69" s="21" t="str">
        <f t="shared" ref="AT69:AT79" si="21">IF(R69=0,"",1)</f>
        <v/>
      </c>
    </row>
    <row r="70" ht="14.25" spans="14:46">
      <c r="N70" s="21">
        <v>2</v>
      </c>
      <c r="P70" s="21">
        <v>33</v>
      </c>
      <c r="Q70" s="21" t="s">
        <v>650</v>
      </c>
      <c r="R70" s="21">
        <v>0</v>
      </c>
      <c r="S70" s="37">
        <v>1</v>
      </c>
      <c r="T70" s="96" t="s">
        <v>610</v>
      </c>
      <c r="U70" s="96"/>
      <c r="W70">
        <v>19001</v>
      </c>
      <c r="X70" s="21">
        <v>100</v>
      </c>
      <c r="Y70" s="21">
        <v>3000</v>
      </c>
      <c r="Z70" s="21">
        <v>1000</v>
      </c>
      <c r="AA70" s="21">
        <v>130</v>
      </c>
      <c r="AB70" s="21">
        <v>15</v>
      </c>
      <c r="AD70" s="21">
        <v>3</v>
      </c>
      <c r="AE70" s="21">
        <v>0</v>
      </c>
      <c r="AF70" s="21" t="s">
        <v>545</v>
      </c>
      <c r="AG70" s="21">
        <v>0.35</v>
      </c>
      <c r="AH70" s="21">
        <v>500</v>
      </c>
      <c r="AI70" s="21">
        <v>600</v>
      </c>
      <c r="AJ70" s="97">
        <v>100</v>
      </c>
      <c r="AK70" s="98">
        <v>50</v>
      </c>
      <c r="AL70" s="98">
        <v>1</v>
      </c>
      <c r="AM70" s="97">
        <v>0</v>
      </c>
      <c r="AN70" s="21">
        <v>2</v>
      </c>
      <c r="AR70" s="21" t="str">
        <f t="shared" si="13"/>
        <v/>
      </c>
      <c r="AT70" s="21" t="str">
        <f t="shared" si="21"/>
        <v/>
      </c>
    </row>
    <row r="71" spans="14:46">
      <c r="N71" s="21">
        <v>2</v>
      </c>
      <c r="P71" s="21">
        <v>34</v>
      </c>
      <c r="Q71" s="21" t="s">
        <v>651</v>
      </c>
      <c r="R71" s="21">
        <v>0</v>
      </c>
      <c r="S71" s="37">
        <v>1</v>
      </c>
      <c r="T71" s="21" t="s">
        <v>643</v>
      </c>
      <c r="W71">
        <v>19001</v>
      </c>
      <c r="X71" s="21">
        <v>100</v>
      </c>
      <c r="Y71" s="21">
        <v>3000</v>
      </c>
      <c r="Z71" s="21">
        <v>1000</v>
      </c>
      <c r="AA71" s="21">
        <v>100</v>
      </c>
      <c r="AB71" s="21">
        <v>40</v>
      </c>
      <c r="AD71" s="21">
        <v>4</v>
      </c>
      <c r="AE71" s="21">
        <v>0</v>
      </c>
      <c r="AF71" s="21" t="s">
        <v>545</v>
      </c>
      <c r="AG71" s="21">
        <v>0.35</v>
      </c>
      <c r="AH71" s="21">
        <v>500</v>
      </c>
      <c r="AI71" s="21">
        <v>600</v>
      </c>
      <c r="AJ71" s="97">
        <v>100</v>
      </c>
      <c r="AK71" s="98">
        <v>50</v>
      </c>
      <c r="AL71" s="98">
        <v>1</v>
      </c>
      <c r="AM71" s="97">
        <v>0</v>
      </c>
      <c r="AN71" s="21">
        <v>2</v>
      </c>
      <c r="AR71" s="21" t="str">
        <f t="shared" si="13"/>
        <v/>
      </c>
      <c r="AT71" s="21" t="str">
        <f t="shared" si="21"/>
        <v/>
      </c>
    </row>
    <row r="72" spans="14:46">
      <c r="N72" s="21">
        <v>2</v>
      </c>
      <c r="P72" s="21">
        <v>35</v>
      </c>
      <c r="Q72" s="21" t="s">
        <v>652</v>
      </c>
      <c r="R72" s="21">
        <v>0</v>
      </c>
      <c r="S72" s="37">
        <v>1</v>
      </c>
      <c r="T72" s="21" t="s">
        <v>646</v>
      </c>
      <c r="W72">
        <v>19001</v>
      </c>
      <c r="X72" s="21">
        <v>100</v>
      </c>
      <c r="Y72" s="21">
        <v>3000</v>
      </c>
      <c r="Z72" s="21">
        <v>1000</v>
      </c>
      <c r="AA72" s="21">
        <v>100</v>
      </c>
      <c r="AB72" s="21">
        <v>40</v>
      </c>
      <c r="AD72" s="21">
        <v>4</v>
      </c>
      <c r="AE72" s="21">
        <v>0</v>
      </c>
      <c r="AF72" s="21" t="s">
        <v>545</v>
      </c>
      <c r="AG72" s="21">
        <v>0.35</v>
      </c>
      <c r="AH72" s="21">
        <v>500</v>
      </c>
      <c r="AI72" s="21">
        <v>600</v>
      </c>
      <c r="AJ72" s="97">
        <v>100</v>
      </c>
      <c r="AK72" s="98">
        <v>50</v>
      </c>
      <c r="AL72" s="98">
        <v>1</v>
      </c>
      <c r="AM72" s="97">
        <v>0</v>
      </c>
      <c r="AN72" s="21">
        <v>2</v>
      </c>
      <c r="AR72" s="21" t="str">
        <f t="shared" si="13"/>
        <v/>
      </c>
      <c r="AT72" s="21" t="str">
        <f t="shared" si="21"/>
        <v/>
      </c>
    </row>
    <row r="73" spans="14:46">
      <c r="N73" s="21">
        <v>2</v>
      </c>
      <c r="P73" s="21">
        <v>36</v>
      </c>
      <c r="Q73" s="21" t="s">
        <v>653</v>
      </c>
      <c r="R73" s="21">
        <v>0</v>
      </c>
      <c r="S73" s="37">
        <v>1</v>
      </c>
      <c r="T73" s="21" t="s">
        <v>649</v>
      </c>
      <c r="W73">
        <v>19001</v>
      </c>
      <c r="X73" s="21">
        <v>100</v>
      </c>
      <c r="Y73" s="21">
        <v>3000</v>
      </c>
      <c r="Z73" s="21">
        <v>1000</v>
      </c>
      <c r="AA73" s="21">
        <v>100</v>
      </c>
      <c r="AB73" s="21">
        <v>40</v>
      </c>
      <c r="AD73" s="21">
        <v>4</v>
      </c>
      <c r="AE73" s="21">
        <v>0</v>
      </c>
      <c r="AF73" s="21" t="s">
        <v>545</v>
      </c>
      <c r="AG73" s="21">
        <v>0.35</v>
      </c>
      <c r="AH73" s="21">
        <v>500</v>
      </c>
      <c r="AI73" s="21">
        <v>600</v>
      </c>
      <c r="AJ73" s="97">
        <v>100</v>
      </c>
      <c r="AK73" s="98">
        <v>50</v>
      </c>
      <c r="AL73" s="98">
        <v>1</v>
      </c>
      <c r="AM73" s="97">
        <v>0</v>
      </c>
      <c r="AN73" s="21">
        <v>2</v>
      </c>
      <c r="AR73" s="21" t="str">
        <f t="shared" si="13"/>
        <v/>
      </c>
      <c r="AT73" s="21" t="str">
        <f t="shared" si="21"/>
        <v/>
      </c>
    </row>
    <row r="74" ht="14.25" spans="14:46">
      <c r="N74" s="21">
        <v>2</v>
      </c>
      <c r="P74" s="21">
        <v>37</v>
      </c>
      <c r="Q74" s="21" t="s">
        <v>654</v>
      </c>
      <c r="R74" s="21">
        <v>0</v>
      </c>
      <c r="S74" s="37">
        <v>1</v>
      </c>
      <c r="T74" s="96" t="s">
        <v>612</v>
      </c>
      <c r="U74" s="96"/>
      <c r="W74">
        <v>19001</v>
      </c>
      <c r="X74" s="21">
        <v>100</v>
      </c>
      <c r="Y74" s="21">
        <v>3000</v>
      </c>
      <c r="Z74" s="21">
        <v>1000</v>
      </c>
      <c r="AA74" s="21">
        <v>100</v>
      </c>
      <c r="AB74" s="21">
        <v>40</v>
      </c>
      <c r="AD74" s="21">
        <v>4</v>
      </c>
      <c r="AE74" s="21">
        <v>0</v>
      </c>
      <c r="AF74" s="21" t="s">
        <v>545</v>
      </c>
      <c r="AG74" s="21">
        <v>0.35</v>
      </c>
      <c r="AH74" s="21">
        <v>500</v>
      </c>
      <c r="AI74" s="21">
        <v>600</v>
      </c>
      <c r="AJ74" s="97">
        <v>100</v>
      </c>
      <c r="AK74" s="98">
        <v>50</v>
      </c>
      <c r="AL74" s="98">
        <v>1</v>
      </c>
      <c r="AM74" s="97">
        <v>0</v>
      </c>
      <c r="AN74" s="21">
        <v>2</v>
      </c>
      <c r="AR74" s="21" t="str">
        <f t="shared" si="13"/>
        <v/>
      </c>
      <c r="AT74" s="21" t="str">
        <f t="shared" si="21"/>
        <v/>
      </c>
    </row>
    <row r="75" ht="14.25" spans="14:46">
      <c r="N75" s="21">
        <v>2</v>
      </c>
      <c r="P75" s="21">
        <v>38</v>
      </c>
      <c r="Q75" s="21" t="s">
        <v>655</v>
      </c>
      <c r="R75" s="21">
        <v>0</v>
      </c>
      <c r="S75" s="37">
        <v>1</v>
      </c>
      <c r="T75" s="96" t="s">
        <v>610</v>
      </c>
      <c r="U75" s="96"/>
      <c r="W75">
        <v>19001</v>
      </c>
      <c r="X75" s="21">
        <v>100</v>
      </c>
      <c r="Y75" s="21">
        <v>3000</v>
      </c>
      <c r="Z75" s="21">
        <v>1000</v>
      </c>
      <c r="AA75" s="21">
        <v>100</v>
      </c>
      <c r="AB75" s="21">
        <v>40</v>
      </c>
      <c r="AD75" s="21">
        <v>4</v>
      </c>
      <c r="AE75" s="21">
        <v>0</v>
      </c>
      <c r="AF75" s="21" t="s">
        <v>545</v>
      </c>
      <c r="AG75" s="21">
        <v>0.35</v>
      </c>
      <c r="AH75" s="21">
        <v>500</v>
      </c>
      <c r="AI75" s="21">
        <v>600</v>
      </c>
      <c r="AJ75" s="97">
        <v>100</v>
      </c>
      <c r="AK75" s="98">
        <v>50</v>
      </c>
      <c r="AL75" s="98">
        <v>1</v>
      </c>
      <c r="AM75" s="97">
        <v>0</v>
      </c>
      <c r="AN75" s="21">
        <v>2</v>
      </c>
      <c r="AR75" s="21" t="str">
        <f t="shared" si="13"/>
        <v/>
      </c>
      <c r="AT75" s="21" t="str">
        <f t="shared" si="21"/>
        <v/>
      </c>
    </row>
    <row r="76" spans="16:46">
      <c r="P76" s="21">
        <v>10001</v>
      </c>
      <c r="Q76" s="21" t="s">
        <v>656</v>
      </c>
      <c r="R76" s="21">
        <v>2</v>
      </c>
      <c r="S76" s="37">
        <v>3</v>
      </c>
      <c r="T76" s="21" t="s">
        <v>657</v>
      </c>
      <c r="X76" s="21">
        <v>2000</v>
      </c>
      <c r="Y76" s="21">
        <v>3000</v>
      </c>
      <c r="Z76" s="21">
        <v>1000</v>
      </c>
      <c r="AA76" s="21">
        <v>0</v>
      </c>
      <c r="AD76" s="21">
        <v>1</v>
      </c>
      <c r="AE76" s="21">
        <v>0</v>
      </c>
      <c r="AF76" s="21" t="s">
        <v>567</v>
      </c>
      <c r="AG76" s="99">
        <v>0.2</v>
      </c>
      <c r="AH76" s="21">
        <v>500</v>
      </c>
      <c r="AI76" s="21">
        <v>600</v>
      </c>
      <c r="AJ76" s="97">
        <f t="shared" ref="AJ76:AJ80" si="22">X76</f>
        <v>2000</v>
      </c>
      <c r="AK76" s="97"/>
      <c r="AL76" s="97">
        <v>0</v>
      </c>
      <c r="AM76" s="97">
        <v>0</v>
      </c>
      <c r="AR76" s="21" t="str">
        <f t="shared" si="13"/>
        <v>200,800,2200,2300</v>
      </c>
      <c r="AT76" s="21">
        <f t="shared" si="21"/>
        <v>1</v>
      </c>
    </row>
    <row r="77" spans="16:46">
      <c r="P77" s="21">
        <v>10002</v>
      </c>
      <c r="Q77" s="21" t="s">
        <v>658</v>
      </c>
      <c r="R77" s="21">
        <v>2</v>
      </c>
      <c r="S77" s="37">
        <v>3</v>
      </c>
      <c r="T77" s="21" t="s">
        <v>659</v>
      </c>
      <c r="X77" s="21">
        <v>2000</v>
      </c>
      <c r="Y77" s="21">
        <v>3000</v>
      </c>
      <c r="Z77" s="21">
        <v>1000</v>
      </c>
      <c r="AA77" s="21">
        <v>0</v>
      </c>
      <c r="AD77" s="21">
        <v>1</v>
      </c>
      <c r="AE77" s="21">
        <v>0</v>
      </c>
      <c r="AF77" s="21" t="s">
        <v>567</v>
      </c>
      <c r="AG77" s="99">
        <v>0.2</v>
      </c>
      <c r="AH77" s="21">
        <v>500</v>
      </c>
      <c r="AI77" s="21">
        <v>600</v>
      </c>
      <c r="AJ77" s="97">
        <f t="shared" si="22"/>
        <v>2000</v>
      </c>
      <c r="AK77" s="97"/>
      <c r="AL77" s="97">
        <v>0</v>
      </c>
      <c r="AM77" s="97">
        <v>0</v>
      </c>
      <c r="AR77" s="21" t="str">
        <f t="shared" si="13"/>
        <v>200,800,2200,2300</v>
      </c>
      <c r="AT77" s="21">
        <f t="shared" si="21"/>
        <v>1</v>
      </c>
    </row>
    <row r="78" spans="16:46">
      <c r="P78" s="21">
        <v>10003</v>
      </c>
      <c r="Q78" s="21" t="s">
        <v>660</v>
      </c>
      <c r="R78" s="21">
        <v>2</v>
      </c>
      <c r="S78" s="37">
        <v>3</v>
      </c>
      <c r="T78" s="21" t="s">
        <v>661</v>
      </c>
      <c r="X78" s="21">
        <v>2000</v>
      </c>
      <c r="Y78" s="21">
        <v>3000</v>
      </c>
      <c r="Z78" s="21">
        <v>1000</v>
      </c>
      <c r="AA78" s="21">
        <v>0</v>
      </c>
      <c r="AD78" s="21">
        <v>1</v>
      </c>
      <c r="AE78" s="21">
        <v>0</v>
      </c>
      <c r="AF78" s="21" t="s">
        <v>567</v>
      </c>
      <c r="AG78" s="99">
        <v>0.2</v>
      </c>
      <c r="AH78" s="21">
        <v>500</v>
      </c>
      <c r="AI78" s="21">
        <v>600</v>
      </c>
      <c r="AJ78" s="97">
        <f t="shared" si="22"/>
        <v>2000</v>
      </c>
      <c r="AK78" s="97"/>
      <c r="AL78" s="97">
        <v>0</v>
      </c>
      <c r="AM78" s="97">
        <v>0</v>
      </c>
      <c r="AR78" s="21" t="str">
        <f t="shared" si="13"/>
        <v>200,800,2200,2300</v>
      </c>
      <c r="AT78" s="21">
        <f t="shared" si="21"/>
        <v>1</v>
      </c>
    </row>
    <row r="79" spans="16:46">
      <c r="P79" s="21">
        <v>10004</v>
      </c>
      <c r="Q79" s="21" t="s">
        <v>662</v>
      </c>
      <c r="R79" s="21">
        <v>2</v>
      </c>
      <c r="S79" s="37">
        <v>3</v>
      </c>
      <c r="T79" s="21" t="s">
        <v>663</v>
      </c>
      <c r="X79" s="21">
        <v>2000</v>
      </c>
      <c r="Y79" s="21">
        <v>3000</v>
      </c>
      <c r="Z79" s="21">
        <v>1000</v>
      </c>
      <c r="AA79" s="21">
        <v>0</v>
      </c>
      <c r="AD79" s="21">
        <v>1</v>
      </c>
      <c r="AE79" s="21">
        <v>0</v>
      </c>
      <c r="AF79" s="21" t="s">
        <v>567</v>
      </c>
      <c r="AG79" s="99">
        <v>0.2</v>
      </c>
      <c r="AH79" s="21">
        <v>500</v>
      </c>
      <c r="AI79" s="21">
        <v>600</v>
      </c>
      <c r="AJ79" s="97">
        <f t="shared" si="22"/>
        <v>2000</v>
      </c>
      <c r="AK79" s="97"/>
      <c r="AL79" s="97">
        <v>0</v>
      </c>
      <c r="AM79" s="97">
        <v>0</v>
      </c>
      <c r="AR79" s="21" t="str">
        <f t="shared" si="13"/>
        <v>200,800,2200,2300</v>
      </c>
      <c r="AT79" s="21">
        <f t="shared" si="21"/>
        <v>1</v>
      </c>
    </row>
    <row r="80" ht="14.25" spans="16:39">
      <c r="P80" s="21">
        <v>10005</v>
      </c>
      <c r="Q80" s="21" t="s">
        <v>664</v>
      </c>
      <c r="R80" s="21">
        <v>2</v>
      </c>
      <c r="S80" s="37">
        <v>3</v>
      </c>
      <c r="T80" s="96" t="s">
        <v>570</v>
      </c>
      <c r="W80">
        <v>10012</v>
      </c>
      <c r="X80" s="21">
        <v>2000</v>
      </c>
      <c r="Y80" s="21">
        <v>5000</v>
      </c>
      <c r="Z80" s="21">
        <v>1000</v>
      </c>
      <c r="AA80" s="21">
        <v>100</v>
      </c>
      <c r="AB80" s="21">
        <v>100</v>
      </c>
      <c r="AD80" s="21">
        <v>1</v>
      </c>
      <c r="AE80" s="21">
        <v>1</v>
      </c>
      <c r="AF80" s="21" t="s">
        <v>567</v>
      </c>
      <c r="AG80" s="21">
        <v>0.35</v>
      </c>
      <c r="AH80" s="21">
        <v>500</v>
      </c>
      <c r="AI80" s="21">
        <v>600</v>
      </c>
      <c r="AJ80" s="97">
        <f t="shared" si="22"/>
        <v>2000</v>
      </c>
      <c r="AK80" s="97"/>
      <c r="AL80" s="97">
        <v>0</v>
      </c>
      <c r="AM80" s="97">
        <v>0</v>
      </c>
    </row>
    <row r="81" ht="14.25" spans="16:46">
      <c r="P81" s="21">
        <v>10006</v>
      </c>
      <c r="Q81" s="21" t="s">
        <v>665</v>
      </c>
      <c r="R81" s="21">
        <v>1</v>
      </c>
      <c r="S81" s="37">
        <v>2</v>
      </c>
      <c r="T81" s="96" t="s">
        <v>557</v>
      </c>
      <c r="W81">
        <v>10002</v>
      </c>
      <c r="X81" s="21">
        <v>9999</v>
      </c>
      <c r="Y81" s="21">
        <v>3000</v>
      </c>
      <c r="Z81" s="21">
        <v>4000</v>
      </c>
      <c r="AA81" s="21">
        <v>40</v>
      </c>
      <c r="AB81" s="21">
        <v>10</v>
      </c>
      <c r="AD81" s="21">
        <v>0.3</v>
      </c>
      <c r="AE81" s="21">
        <v>0</v>
      </c>
      <c r="AF81" s="21" t="s">
        <v>545</v>
      </c>
      <c r="AG81" s="21">
        <v>0.35</v>
      </c>
      <c r="AH81" s="21">
        <v>500</v>
      </c>
      <c r="AI81" s="21">
        <v>450</v>
      </c>
      <c r="AJ81" s="97">
        <v>350</v>
      </c>
      <c r="AK81" s="97"/>
      <c r="AL81" s="97">
        <v>0</v>
      </c>
      <c r="AM81" s="97">
        <v>0</v>
      </c>
      <c r="AN81" s="21">
        <v>5</v>
      </c>
      <c r="AO81" s="21">
        <v>100</v>
      </c>
      <c r="AR81" s="21">
        <v>0</v>
      </c>
      <c r="AT81" s="21">
        <v>1</v>
      </c>
    </row>
    <row r="82" ht="14.25" spans="16:46">
      <c r="P82" s="21">
        <v>20001</v>
      </c>
      <c r="Q82" s="21" t="s">
        <v>666</v>
      </c>
      <c r="R82" s="21">
        <v>0</v>
      </c>
      <c r="S82" s="37">
        <v>1</v>
      </c>
      <c r="T82" s="96" t="s">
        <v>667</v>
      </c>
      <c r="U82" s="96"/>
      <c r="W82" s="97">
        <v>2206</v>
      </c>
      <c r="X82" s="97">
        <v>9999</v>
      </c>
      <c r="Y82" s="97">
        <v>200</v>
      </c>
      <c r="Z82" s="97">
        <v>200</v>
      </c>
      <c r="AA82" s="97">
        <v>0</v>
      </c>
      <c r="AB82" s="97">
        <v>3</v>
      </c>
      <c r="AD82" s="21">
        <v>1</v>
      </c>
      <c r="AE82" s="21">
        <v>0</v>
      </c>
      <c r="AG82" s="21">
        <v>0.2</v>
      </c>
      <c r="AH82" s="21">
        <v>500</v>
      </c>
      <c r="AI82" s="21">
        <v>600</v>
      </c>
      <c r="AJ82" s="97">
        <f t="shared" ref="AJ82:AJ90" si="23">X82</f>
        <v>9999</v>
      </c>
      <c r="AK82" s="97"/>
      <c r="AL82" s="97">
        <v>0</v>
      </c>
      <c r="AM82" s="97">
        <v>0</v>
      </c>
      <c r="AR82" s="21" t="str">
        <f t="shared" ref="AR82:AR90" si="24">IF(R82=2,$A$20,"")</f>
        <v/>
      </c>
      <c r="AS82" s="21">
        <v>2208</v>
      </c>
      <c r="AT82" s="21" t="str">
        <f t="shared" ref="AT82:AT90" si="25">IF(R82=0,"",1)</f>
        <v/>
      </c>
    </row>
    <row r="83" ht="14.25" spans="16:46">
      <c r="P83" s="21">
        <v>20002</v>
      </c>
      <c r="Q83" s="21" t="s">
        <v>668</v>
      </c>
      <c r="R83" s="21">
        <v>0</v>
      </c>
      <c r="S83" s="37">
        <v>1</v>
      </c>
      <c r="T83" s="96" t="s">
        <v>669</v>
      </c>
      <c r="U83" s="96"/>
      <c r="W83" s="97">
        <v>2206</v>
      </c>
      <c r="X83" s="97">
        <v>9999</v>
      </c>
      <c r="Y83" s="97">
        <v>200</v>
      </c>
      <c r="Z83" s="97">
        <v>200</v>
      </c>
      <c r="AA83" s="97">
        <v>0</v>
      </c>
      <c r="AB83" s="97">
        <v>6</v>
      </c>
      <c r="AD83" s="21">
        <v>1</v>
      </c>
      <c r="AE83" s="21">
        <v>0</v>
      </c>
      <c r="AG83" s="21">
        <v>0.2</v>
      </c>
      <c r="AH83" s="21">
        <v>500</v>
      </c>
      <c r="AI83" s="21">
        <v>600</v>
      </c>
      <c r="AJ83" s="97">
        <f t="shared" si="23"/>
        <v>9999</v>
      </c>
      <c r="AK83" s="97"/>
      <c r="AL83" s="97">
        <v>0</v>
      </c>
      <c r="AM83" s="97">
        <v>0</v>
      </c>
      <c r="AR83" s="21" t="str">
        <f t="shared" si="24"/>
        <v/>
      </c>
      <c r="AS83" s="21">
        <v>2208</v>
      </c>
      <c r="AT83" s="21" t="str">
        <f t="shared" si="25"/>
        <v/>
      </c>
    </row>
    <row r="84" ht="14.25" spans="16:46">
      <c r="P84" s="21">
        <v>20003</v>
      </c>
      <c r="Q84" s="21" t="s">
        <v>670</v>
      </c>
      <c r="R84" s="21">
        <v>0</v>
      </c>
      <c r="S84" s="37">
        <v>1</v>
      </c>
      <c r="T84" s="96" t="s">
        <v>671</v>
      </c>
      <c r="U84" s="96"/>
      <c r="W84" s="97">
        <v>2206</v>
      </c>
      <c r="X84" s="97">
        <v>9999</v>
      </c>
      <c r="Y84" s="97">
        <v>200</v>
      </c>
      <c r="Z84" s="97">
        <v>200</v>
      </c>
      <c r="AA84" s="97">
        <v>0</v>
      </c>
      <c r="AB84" s="97">
        <v>9</v>
      </c>
      <c r="AD84" s="21">
        <v>1</v>
      </c>
      <c r="AE84" s="21">
        <v>0</v>
      </c>
      <c r="AG84" s="21">
        <v>0.2</v>
      </c>
      <c r="AH84" s="21">
        <v>500</v>
      </c>
      <c r="AI84" s="21">
        <v>600</v>
      </c>
      <c r="AJ84" s="97">
        <f t="shared" si="23"/>
        <v>9999</v>
      </c>
      <c r="AK84" s="97"/>
      <c r="AL84" s="97">
        <v>0</v>
      </c>
      <c r="AM84" s="97">
        <v>0</v>
      </c>
      <c r="AR84" s="21" t="str">
        <f t="shared" si="24"/>
        <v/>
      </c>
      <c r="AS84" s="21">
        <v>2208</v>
      </c>
      <c r="AT84" s="21" t="str">
        <f t="shared" si="25"/>
        <v/>
      </c>
    </row>
    <row r="85" ht="14.25" spans="16:46">
      <c r="P85" s="21">
        <v>20004</v>
      </c>
      <c r="Q85" s="21" t="s">
        <v>672</v>
      </c>
      <c r="R85" s="21">
        <v>0</v>
      </c>
      <c r="S85" s="37">
        <v>1</v>
      </c>
      <c r="T85" s="96" t="s">
        <v>673</v>
      </c>
      <c r="U85" s="96"/>
      <c r="W85" s="97">
        <v>2206</v>
      </c>
      <c r="X85" s="97">
        <v>9999</v>
      </c>
      <c r="Y85" s="97">
        <v>200</v>
      </c>
      <c r="Z85" s="97">
        <v>200</v>
      </c>
      <c r="AA85" s="97">
        <v>0</v>
      </c>
      <c r="AB85" s="97">
        <v>12</v>
      </c>
      <c r="AD85" s="21">
        <v>1</v>
      </c>
      <c r="AE85" s="21">
        <v>0</v>
      </c>
      <c r="AG85" s="21">
        <v>0.2</v>
      </c>
      <c r="AH85" s="21">
        <v>500</v>
      </c>
      <c r="AI85" s="21">
        <v>600</v>
      </c>
      <c r="AJ85" s="97">
        <f t="shared" si="23"/>
        <v>9999</v>
      </c>
      <c r="AK85" s="97"/>
      <c r="AL85" s="97">
        <v>0</v>
      </c>
      <c r="AM85" s="97">
        <v>0</v>
      </c>
      <c r="AR85" s="21" t="str">
        <f t="shared" si="24"/>
        <v/>
      </c>
      <c r="AS85" s="21">
        <v>2208</v>
      </c>
      <c r="AT85" s="21" t="str">
        <f t="shared" si="25"/>
        <v/>
      </c>
    </row>
    <row r="86" ht="14.25" spans="16:46">
      <c r="P86" s="21">
        <v>20005</v>
      </c>
      <c r="Q86" s="21" t="s">
        <v>668</v>
      </c>
      <c r="R86" s="21">
        <v>0</v>
      </c>
      <c r="S86" s="37">
        <v>1</v>
      </c>
      <c r="T86" s="96" t="s">
        <v>674</v>
      </c>
      <c r="U86" s="96"/>
      <c r="W86" s="97">
        <v>2206</v>
      </c>
      <c r="X86" s="97">
        <v>9999</v>
      </c>
      <c r="Y86" s="97">
        <v>200</v>
      </c>
      <c r="Z86" s="97">
        <v>200</v>
      </c>
      <c r="AA86" s="97">
        <v>0</v>
      </c>
      <c r="AB86" s="97">
        <v>15</v>
      </c>
      <c r="AD86" s="21">
        <v>1</v>
      </c>
      <c r="AE86" s="21">
        <v>0</v>
      </c>
      <c r="AG86" s="21">
        <v>0.2</v>
      </c>
      <c r="AH86" s="21">
        <v>500</v>
      </c>
      <c r="AI86" s="21">
        <v>600</v>
      </c>
      <c r="AJ86" s="97">
        <f t="shared" si="23"/>
        <v>9999</v>
      </c>
      <c r="AK86" s="97"/>
      <c r="AL86" s="97">
        <v>0</v>
      </c>
      <c r="AM86" s="97">
        <v>0</v>
      </c>
      <c r="AP86" s="70" t="s">
        <v>675</v>
      </c>
      <c r="AR86" s="21" t="str">
        <f t="shared" si="24"/>
        <v/>
      </c>
      <c r="AS86" s="21">
        <v>2208</v>
      </c>
      <c r="AT86" s="21" t="str">
        <f t="shared" si="25"/>
        <v/>
      </c>
    </row>
    <row r="87" ht="14.25" spans="16:46">
      <c r="P87" s="21">
        <v>20006</v>
      </c>
      <c r="Q87" s="21" t="s">
        <v>676</v>
      </c>
      <c r="R87" s="21">
        <v>0</v>
      </c>
      <c r="S87" s="37">
        <v>1</v>
      </c>
      <c r="T87" s="96" t="s">
        <v>677</v>
      </c>
      <c r="U87" s="96">
        <v>-1</v>
      </c>
      <c r="W87" s="97">
        <v>2701</v>
      </c>
      <c r="X87" s="97">
        <v>9999</v>
      </c>
      <c r="Y87" s="97">
        <v>200</v>
      </c>
      <c r="Z87" s="97">
        <v>200</v>
      </c>
      <c r="AA87" s="97">
        <v>0</v>
      </c>
      <c r="AB87" s="97">
        <v>3</v>
      </c>
      <c r="AD87" s="21">
        <v>1</v>
      </c>
      <c r="AE87" s="21">
        <v>0</v>
      </c>
      <c r="AG87" s="21">
        <v>1</v>
      </c>
      <c r="AH87" s="21">
        <v>500</v>
      </c>
      <c r="AI87" s="21">
        <v>600</v>
      </c>
      <c r="AJ87" s="97">
        <f t="shared" si="23"/>
        <v>9999</v>
      </c>
      <c r="AK87" s="97"/>
      <c r="AL87" s="97">
        <v>0</v>
      </c>
      <c r="AM87" s="97">
        <v>0</v>
      </c>
      <c r="AR87" s="21" t="str">
        <f t="shared" si="24"/>
        <v/>
      </c>
      <c r="AT87" s="21" t="str">
        <f t="shared" si="25"/>
        <v/>
      </c>
    </row>
    <row r="88" ht="14.25" spans="16:46">
      <c r="P88" s="21">
        <v>20007</v>
      </c>
      <c r="Q88" s="21" t="s">
        <v>678</v>
      </c>
      <c r="R88" s="21">
        <v>0</v>
      </c>
      <c r="S88" s="37">
        <v>1</v>
      </c>
      <c r="T88" s="96" t="s">
        <v>679</v>
      </c>
      <c r="U88" s="96">
        <v>-1</v>
      </c>
      <c r="W88" s="97">
        <v>2705</v>
      </c>
      <c r="X88" s="97">
        <v>9999</v>
      </c>
      <c r="Y88" s="97">
        <v>200</v>
      </c>
      <c r="Z88" s="97">
        <v>200</v>
      </c>
      <c r="AA88" s="97">
        <v>0</v>
      </c>
      <c r="AB88" s="97">
        <v>3</v>
      </c>
      <c r="AD88" s="21">
        <v>1</v>
      </c>
      <c r="AE88" s="21">
        <v>0</v>
      </c>
      <c r="AG88" s="21">
        <v>1</v>
      </c>
      <c r="AH88" s="21">
        <v>500</v>
      </c>
      <c r="AI88" s="21">
        <v>600</v>
      </c>
      <c r="AJ88" s="97">
        <f t="shared" si="23"/>
        <v>9999</v>
      </c>
      <c r="AK88" s="97"/>
      <c r="AL88" s="97">
        <v>0</v>
      </c>
      <c r="AM88" s="97">
        <v>0</v>
      </c>
      <c r="AR88" s="21" t="str">
        <f t="shared" si="24"/>
        <v/>
      </c>
      <c r="AT88" s="21" t="str">
        <f t="shared" si="25"/>
        <v/>
      </c>
    </row>
    <row r="89" ht="14.25" spans="16:46">
      <c r="P89" s="21">
        <v>20008</v>
      </c>
      <c r="Q89" s="21" t="s">
        <v>680</v>
      </c>
      <c r="R89" s="21">
        <v>0</v>
      </c>
      <c r="S89" s="37">
        <v>1</v>
      </c>
      <c r="T89" s="96" t="s">
        <v>681</v>
      </c>
      <c r="U89" s="96">
        <v>-1</v>
      </c>
      <c r="W89" s="97">
        <v>2705</v>
      </c>
      <c r="X89" s="97">
        <v>9999</v>
      </c>
      <c r="Y89" s="97">
        <v>200</v>
      </c>
      <c r="Z89" s="97">
        <v>200</v>
      </c>
      <c r="AA89" s="97">
        <v>0</v>
      </c>
      <c r="AB89" s="97">
        <v>3</v>
      </c>
      <c r="AD89" s="21">
        <v>1</v>
      </c>
      <c r="AE89" s="21">
        <v>0</v>
      </c>
      <c r="AG89" s="21">
        <v>1</v>
      </c>
      <c r="AH89" s="21">
        <v>500</v>
      </c>
      <c r="AI89" s="21">
        <v>600</v>
      </c>
      <c r="AJ89" s="97">
        <f t="shared" si="23"/>
        <v>9999</v>
      </c>
      <c r="AK89" s="97"/>
      <c r="AL89" s="97">
        <v>0</v>
      </c>
      <c r="AM89" s="97">
        <v>0</v>
      </c>
      <c r="AP89" s="70" t="s">
        <v>682</v>
      </c>
      <c r="AR89" s="21" t="str">
        <f t="shared" si="24"/>
        <v/>
      </c>
      <c r="AT89" s="21" t="str">
        <f t="shared" si="25"/>
        <v/>
      </c>
    </row>
    <row r="90" ht="14.25" spans="16:46">
      <c r="P90" s="21">
        <v>20009</v>
      </c>
      <c r="Q90" s="21" t="s">
        <v>683</v>
      </c>
      <c r="R90" s="21">
        <v>0</v>
      </c>
      <c r="S90" s="37">
        <v>1</v>
      </c>
      <c r="T90" s="96" t="s">
        <v>681</v>
      </c>
      <c r="U90" s="96">
        <v>-1</v>
      </c>
      <c r="W90" s="97">
        <v>2705</v>
      </c>
      <c r="X90" s="97">
        <v>9999</v>
      </c>
      <c r="Y90" s="97">
        <v>200</v>
      </c>
      <c r="Z90" s="97">
        <v>200</v>
      </c>
      <c r="AA90" s="97">
        <v>0</v>
      </c>
      <c r="AB90" s="97">
        <v>3</v>
      </c>
      <c r="AD90" s="21">
        <v>1</v>
      </c>
      <c r="AE90" s="21">
        <v>0</v>
      </c>
      <c r="AG90" s="21">
        <v>1</v>
      </c>
      <c r="AH90" s="21">
        <v>500</v>
      </c>
      <c r="AI90" s="21">
        <v>600</v>
      </c>
      <c r="AJ90" s="97">
        <f t="shared" si="23"/>
        <v>9999</v>
      </c>
      <c r="AK90" s="97"/>
      <c r="AL90" s="97">
        <v>0</v>
      </c>
      <c r="AM90" s="97">
        <v>0</v>
      </c>
      <c r="AP90" s="70" t="s">
        <v>684</v>
      </c>
      <c r="AR90" s="21" t="str">
        <f t="shared" si="24"/>
        <v/>
      </c>
      <c r="AT90" s="21" t="str">
        <f t="shared" si="25"/>
        <v/>
      </c>
    </row>
  </sheetData>
  <pageMargins left="0.75" right="0.75" top="1" bottom="1" header="0.5" footer="0.5"/>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145"/>
  <sheetViews>
    <sheetView topLeftCell="C1" workbookViewId="0">
      <selection activeCell="T4" sqref="P1:Y145"/>
    </sheetView>
  </sheetViews>
  <sheetFormatPr defaultColWidth="9" defaultRowHeight="13.5"/>
  <cols>
    <col min="1" max="1" width="9.375"/>
    <col min="9" max="9" width="12.625"/>
    <col min="14" max="14" width="15" customWidth="1"/>
    <col min="15" max="15" width="9" style="22"/>
    <col min="23" max="23" width="9" style="1"/>
    <col min="33" max="33" width="9" style="22"/>
  </cols>
  <sheetData>
    <row r="1" spans="1:25">
      <c r="A1" t="s">
        <v>685</v>
      </c>
      <c r="C1" t="s">
        <v>686</v>
      </c>
      <c r="P1" t="s">
        <v>17</v>
      </c>
      <c r="Q1" t="s">
        <v>687</v>
      </c>
      <c r="R1" t="s">
        <v>688</v>
      </c>
      <c r="S1" t="s">
        <v>689</v>
      </c>
      <c r="T1" t="s">
        <v>688</v>
      </c>
      <c r="U1" t="s">
        <v>690</v>
      </c>
      <c r="V1" t="s">
        <v>688</v>
      </c>
      <c r="W1" s="1" t="s">
        <v>691</v>
      </c>
      <c r="X1" t="s">
        <v>692</v>
      </c>
      <c r="Y1" t="s">
        <v>693</v>
      </c>
    </row>
    <row r="2" ht="14.25" spans="1:25">
      <c r="A2">
        <f>'M1'!J5*100</f>
        <v>220</v>
      </c>
      <c r="B2" t="s">
        <v>694</v>
      </c>
      <c r="C2">
        <f>SUM(S6:S124)</f>
        <v>0</v>
      </c>
      <c r="D2" t="s">
        <v>694</v>
      </c>
      <c r="P2" s="2" t="s">
        <v>141</v>
      </c>
      <c r="Q2" s="2" t="s">
        <v>349</v>
      </c>
      <c r="R2" s="2" t="s">
        <v>348</v>
      </c>
      <c r="S2" s="2" t="s">
        <v>695</v>
      </c>
      <c r="T2" s="2" t="s">
        <v>348</v>
      </c>
      <c r="U2" s="2" t="s">
        <v>349</v>
      </c>
      <c r="V2" s="2" t="s">
        <v>348</v>
      </c>
      <c r="W2" s="3" t="s">
        <v>348</v>
      </c>
      <c r="X2" t="s">
        <v>142</v>
      </c>
      <c r="Y2" s="2" t="s">
        <v>141</v>
      </c>
    </row>
    <row r="3" spans="16:25">
      <c r="P3" t="s">
        <v>474</v>
      </c>
      <c r="Q3" t="s">
        <v>524</v>
      </c>
      <c r="R3" t="s">
        <v>696</v>
      </c>
      <c r="S3" t="s">
        <v>526</v>
      </c>
      <c r="T3" t="s">
        <v>697</v>
      </c>
      <c r="U3" t="s">
        <v>698</v>
      </c>
      <c r="V3" t="s">
        <v>699</v>
      </c>
      <c r="W3" s="1" t="s">
        <v>700</v>
      </c>
      <c r="X3" t="s">
        <v>701</v>
      </c>
      <c r="Y3" t="s">
        <v>702</v>
      </c>
    </row>
    <row r="4" ht="14.25" spans="1:34">
      <c r="A4" t="s">
        <v>703</v>
      </c>
      <c r="C4" t="s">
        <v>704</v>
      </c>
      <c r="F4">
        <f>SUM(F6:H255)</f>
        <v>12572.1</v>
      </c>
      <c r="L4">
        <f>SUM(L6:L117)</f>
        <v>40500</v>
      </c>
      <c r="P4" s="2" t="s">
        <v>153</v>
      </c>
      <c r="Q4" s="2" t="s">
        <v>153</v>
      </c>
      <c r="R4" s="2" t="s">
        <v>153</v>
      </c>
      <c r="S4" s="2" t="s">
        <v>153</v>
      </c>
      <c r="T4" s="2" t="s">
        <v>153</v>
      </c>
      <c r="U4" s="2" t="s">
        <v>153</v>
      </c>
      <c r="V4" s="2" t="s">
        <v>153</v>
      </c>
      <c r="W4" s="3" t="s">
        <v>153</v>
      </c>
      <c r="X4" s="2" t="s">
        <v>153</v>
      </c>
      <c r="Y4" s="2" t="s">
        <v>153</v>
      </c>
      <c r="AH4" t="s">
        <v>705</v>
      </c>
    </row>
    <row r="5" ht="14.25" spans="1:34">
      <c r="A5">
        <f>'M1'!I14*100</f>
        <v>1500</v>
      </c>
      <c r="C5">
        <f>SUM(Q6:Q117)</f>
        <v>1432</v>
      </c>
      <c r="F5" t="s">
        <v>706</v>
      </c>
      <c r="G5" t="s">
        <v>707</v>
      </c>
      <c r="H5" t="s">
        <v>708</v>
      </c>
      <c r="I5" t="s">
        <v>709</v>
      </c>
      <c r="J5" t="s">
        <v>710</v>
      </c>
      <c r="K5" t="s">
        <v>711</v>
      </c>
      <c r="L5" t="s">
        <v>712</v>
      </c>
      <c r="M5" t="s">
        <v>713</v>
      </c>
      <c r="N5" t="s">
        <v>714</v>
      </c>
      <c r="P5" s="7">
        <v>0</v>
      </c>
      <c r="Q5" s="7"/>
      <c r="R5" s="7"/>
      <c r="S5" s="7"/>
      <c r="T5" s="7"/>
      <c r="U5" s="7"/>
      <c r="V5" s="7"/>
      <c r="W5" s="9"/>
      <c r="X5" t="s">
        <v>715</v>
      </c>
      <c r="Y5">
        <v>0</v>
      </c>
      <c r="AH5">
        <f>Q5</f>
        <v>0</v>
      </c>
    </row>
    <row r="6" spans="5:34">
      <c r="E6" t="s">
        <v>462</v>
      </c>
      <c r="F6" s="37">
        <v>4</v>
      </c>
      <c r="G6" s="37">
        <f t="shared" ref="G6:G69" si="0">F6*1.1</f>
        <v>4.4</v>
      </c>
      <c r="H6" s="37">
        <f t="shared" ref="H6:H69" si="1">F6*0.95</f>
        <v>3.8</v>
      </c>
      <c r="I6" s="21">
        <f t="shared" ref="I6:I69" si="2">INT($A$17*(F6/$F$4))</f>
        <v>159</v>
      </c>
      <c r="J6" s="21">
        <f t="shared" ref="J6:J69" si="3">INT($A$17*(G6/$F$4))</f>
        <v>174</v>
      </c>
      <c r="K6" s="21">
        <f t="shared" ref="K6:K69" si="4">INT($A$17*(H6/$F$4))</f>
        <v>151</v>
      </c>
      <c r="L6" s="37">
        <v>100</v>
      </c>
      <c r="M6" s="37">
        <v>0</v>
      </c>
      <c r="N6" s="21">
        <f t="shared" ref="N6:N69" si="5">INT($A$2/$L$4*L6*10)/10</f>
        <v>0.5</v>
      </c>
      <c r="P6">
        <v>1</v>
      </c>
      <c r="Q6">
        <f t="shared" ref="Q6:Q69" si="6">INT($A$5/$L$4*L6*1)/1</f>
        <v>3</v>
      </c>
      <c r="R6" t="str">
        <f t="shared" ref="R6:R69" si="7">"2,"&amp;INT(I6/100)*100</f>
        <v>2,100</v>
      </c>
      <c r="S6" t="str">
        <f t="shared" ref="S6:S69" si="8">M6&amp;","&amp;IF(M6=1,N6,ROUNDUP(N6*$A$23,0))</f>
        <v>0,2</v>
      </c>
      <c r="T6" t="str">
        <f t="shared" ref="T6:T69" si="9">"2,"&amp;INT(J6/100)*100</f>
        <v>2,100</v>
      </c>
      <c r="U6">
        <f t="shared" ref="U6:U69" si="10">INT($A$8/$L$4*L6*1)/1</f>
        <v>3</v>
      </c>
      <c r="V6" t="str">
        <f t="shared" ref="V6:V69" si="11">"2,"&amp;INT(K6/100)*100</f>
        <v>2,100</v>
      </c>
      <c r="Y6">
        <v>0</v>
      </c>
      <c r="AH6">
        <f t="shared" ref="AH6:AH69" si="12">Q6+AH5</f>
        <v>3</v>
      </c>
    </row>
    <row r="7" spans="1:34">
      <c r="A7" t="s">
        <v>703</v>
      </c>
      <c r="C7" t="s">
        <v>704</v>
      </c>
      <c r="E7">
        <f>I6+J6+K6</f>
        <v>484</v>
      </c>
      <c r="F7" s="37">
        <v>6.5</v>
      </c>
      <c r="G7" s="37">
        <f t="shared" si="0"/>
        <v>7.15</v>
      </c>
      <c r="H7" s="37">
        <f t="shared" si="1"/>
        <v>6.175</v>
      </c>
      <c r="I7" s="21">
        <f t="shared" si="2"/>
        <v>258</v>
      </c>
      <c r="J7" s="21">
        <f t="shared" si="3"/>
        <v>284</v>
      </c>
      <c r="K7" s="21">
        <f t="shared" si="4"/>
        <v>245</v>
      </c>
      <c r="L7" s="37">
        <v>100</v>
      </c>
      <c r="M7" s="37">
        <v>0</v>
      </c>
      <c r="N7" s="21">
        <f t="shared" si="5"/>
        <v>0.5</v>
      </c>
      <c r="P7">
        <v>2</v>
      </c>
      <c r="Q7">
        <f t="shared" si="6"/>
        <v>3</v>
      </c>
      <c r="R7" t="str">
        <f t="shared" si="7"/>
        <v>2,200</v>
      </c>
      <c r="S7" t="str">
        <f t="shared" si="8"/>
        <v>0,2</v>
      </c>
      <c r="T7" t="str">
        <f t="shared" si="9"/>
        <v>2,200</v>
      </c>
      <c r="U7">
        <f t="shared" si="10"/>
        <v>3</v>
      </c>
      <c r="V7" t="str">
        <f t="shared" si="11"/>
        <v>2,200</v>
      </c>
      <c r="Y7">
        <v>0</v>
      </c>
      <c r="AH7">
        <f t="shared" si="12"/>
        <v>6</v>
      </c>
    </row>
    <row r="8" spans="1:34">
      <c r="A8">
        <f>'M1'!I16*100</f>
        <v>1600</v>
      </c>
      <c r="C8">
        <f>SUM(U6:U121)</f>
        <v>1570</v>
      </c>
      <c r="E8">
        <f t="shared" ref="E8:E71" si="13">I7+J7+K7+E7</f>
        <v>1271</v>
      </c>
      <c r="F8" s="37">
        <v>7</v>
      </c>
      <c r="G8" s="37">
        <f t="shared" si="0"/>
        <v>7.7</v>
      </c>
      <c r="H8" s="37">
        <f t="shared" si="1"/>
        <v>6.65</v>
      </c>
      <c r="I8" s="21">
        <f t="shared" si="2"/>
        <v>278</v>
      </c>
      <c r="J8" s="21">
        <f t="shared" si="3"/>
        <v>306</v>
      </c>
      <c r="K8" s="21">
        <f t="shared" si="4"/>
        <v>264</v>
      </c>
      <c r="L8" s="37">
        <v>100</v>
      </c>
      <c r="M8" s="37">
        <v>0</v>
      </c>
      <c r="N8" s="21">
        <f t="shared" si="5"/>
        <v>0.5</v>
      </c>
      <c r="P8">
        <v>3</v>
      </c>
      <c r="Q8">
        <f t="shared" si="6"/>
        <v>3</v>
      </c>
      <c r="R8" t="str">
        <f t="shared" si="7"/>
        <v>2,200</v>
      </c>
      <c r="S8" t="str">
        <f t="shared" si="8"/>
        <v>0,2</v>
      </c>
      <c r="T8" t="str">
        <f t="shared" si="9"/>
        <v>2,300</v>
      </c>
      <c r="U8">
        <f t="shared" si="10"/>
        <v>3</v>
      </c>
      <c r="V8" t="str">
        <f t="shared" si="11"/>
        <v>2,200</v>
      </c>
      <c r="Y8">
        <v>0</v>
      </c>
      <c r="AH8">
        <f t="shared" si="12"/>
        <v>9</v>
      </c>
    </row>
    <row r="9" spans="5:34">
      <c r="E9">
        <f t="shared" si="13"/>
        <v>2119</v>
      </c>
      <c r="F9" s="37">
        <v>7.5</v>
      </c>
      <c r="G9" s="37">
        <f t="shared" si="0"/>
        <v>8.25</v>
      </c>
      <c r="H9" s="37">
        <f t="shared" si="1"/>
        <v>7.125</v>
      </c>
      <c r="I9" s="21">
        <f t="shared" si="2"/>
        <v>298</v>
      </c>
      <c r="J9" s="21">
        <f t="shared" si="3"/>
        <v>328</v>
      </c>
      <c r="K9" s="21">
        <f t="shared" si="4"/>
        <v>283</v>
      </c>
      <c r="L9" s="37">
        <v>700</v>
      </c>
      <c r="M9" s="37">
        <v>1</v>
      </c>
      <c r="N9" s="21">
        <f t="shared" si="5"/>
        <v>3.8</v>
      </c>
      <c r="P9">
        <v>4</v>
      </c>
      <c r="Q9">
        <f t="shared" si="6"/>
        <v>25</v>
      </c>
      <c r="R9" t="str">
        <f t="shared" si="7"/>
        <v>2,200</v>
      </c>
      <c r="S9" t="str">
        <f t="shared" si="8"/>
        <v>1,3.8</v>
      </c>
      <c r="T9" t="str">
        <f t="shared" si="9"/>
        <v>2,300</v>
      </c>
      <c r="U9">
        <f t="shared" si="10"/>
        <v>27</v>
      </c>
      <c r="V9" t="str">
        <f t="shared" si="11"/>
        <v>2,200</v>
      </c>
      <c r="Y9">
        <v>0</v>
      </c>
      <c r="AH9">
        <f t="shared" si="12"/>
        <v>34</v>
      </c>
    </row>
    <row r="10" spans="5:34">
      <c r="E10">
        <f t="shared" si="13"/>
        <v>3028</v>
      </c>
      <c r="F10" s="37">
        <v>8</v>
      </c>
      <c r="G10" s="37">
        <f t="shared" si="0"/>
        <v>8.8</v>
      </c>
      <c r="H10" s="37">
        <f t="shared" si="1"/>
        <v>7.6</v>
      </c>
      <c r="I10" s="21">
        <f t="shared" si="2"/>
        <v>318</v>
      </c>
      <c r="J10" s="21">
        <f t="shared" si="3"/>
        <v>349</v>
      </c>
      <c r="K10" s="21">
        <f t="shared" si="4"/>
        <v>302</v>
      </c>
      <c r="L10" s="37">
        <f t="shared" ref="L10:L12" si="14">L6+10</f>
        <v>110</v>
      </c>
      <c r="M10" s="37">
        <f t="shared" ref="M10:M73" si="15">M6</f>
        <v>0</v>
      </c>
      <c r="N10" s="21">
        <f t="shared" si="5"/>
        <v>0.5</v>
      </c>
      <c r="P10">
        <v>5</v>
      </c>
      <c r="Q10">
        <f t="shared" si="6"/>
        <v>4</v>
      </c>
      <c r="R10" t="str">
        <f t="shared" si="7"/>
        <v>2,300</v>
      </c>
      <c r="S10" t="str">
        <f t="shared" si="8"/>
        <v>0,2</v>
      </c>
      <c r="T10" t="str">
        <f t="shared" si="9"/>
        <v>2,300</v>
      </c>
      <c r="U10">
        <f t="shared" si="10"/>
        <v>4</v>
      </c>
      <c r="V10" t="str">
        <f t="shared" si="11"/>
        <v>2,300</v>
      </c>
      <c r="Y10">
        <v>0</v>
      </c>
      <c r="AH10">
        <f t="shared" si="12"/>
        <v>38</v>
      </c>
    </row>
    <row r="11" spans="5:34">
      <c r="E11">
        <f t="shared" si="13"/>
        <v>3997</v>
      </c>
      <c r="F11" s="37">
        <v>8.5</v>
      </c>
      <c r="G11" s="37">
        <f t="shared" si="0"/>
        <v>9.35</v>
      </c>
      <c r="H11" s="37">
        <f t="shared" si="1"/>
        <v>8.075</v>
      </c>
      <c r="I11" s="21">
        <f t="shared" si="2"/>
        <v>338</v>
      </c>
      <c r="J11" s="21">
        <f t="shared" si="3"/>
        <v>371</v>
      </c>
      <c r="K11" s="21">
        <f t="shared" si="4"/>
        <v>321</v>
      </c>
      <c r="L11" s="37">
        <f t="shared" si="14"/>
        <v>110</v>
      </c>
      <c r="M11" s="37">
        <f t="shared" si="15"/>
        <v>0</v>
      </c>
      <c r="N11" s="21">
        <f t="shared" si="5"/>
        <v>0.5</v>
      </c>
      <c r="P11">
        <v>6</v>
      </c>
      <c r="Q11">
        <f t="shared" si="6"/>
        <v>4</v>
      </c>
      <c r="R11" t="str">
        <f t="shared" si="7"/>
        <v>2,300</v>
      </c>
      <c r="S11" t="str">
        <f t="shared" si="8"/>
        <v>0,2</v>
      </c>
      <c r="T11" t="str">
        <f t="shared" si="9"/>
        <v>2,300</v>
      </c>
      <c r="U11">
        <f t="shared" si="10"/>
        <v>4</v>
      </c>
      <c r="V11" t="str">
        <f t="shared" si="11"/>
        <v>2,300</v>
      </c>
      <c r="Y11">
        <v>0</v>
      </c>
      <c r="AH11">
        <f t="shared" si="12"/>
        <v>42</v>
      </c>
    </row>
    <row r="12" spans="5:34">
      <c r="E12">
        <f t="shared" si="13"/>
        <v>5027</v>
      </c>
      <c r="F12" s="37">
        <v>9</v>
      </c>
      <c r="G12" s="37">
        <f t="shared" si="0"/>
        <v>9.9</v>
      </c>
      <c r="H12" s="37">
        <f t="shared" si="1"/>
        <v>8.55</v>
      </c>
      <c r="I12" s="21">
        <f t="shared" si="2"/>
        <v>357</v>
      </c>
      <c r="J12" s="21">
        <f t="shared" si="3"/>
        <v>393</v>
      </c>
      <c r="K12" s="21">
        <f t="shared" si="4"/>
        <v>340</v>
      </c>
      <c r="L12" s="37">
        <f t="shared" si="14"/>
        <v>110</v>
      </c>
      <c r="M12" s="37">
        <f t="shared" si="15"/>
        <v>0</v>
      </c>
      <c r="N12" s="21">
        <f t="shared" si="5"/>
        <v>0.5</v>
      </c>
      <c r="P12">
        <v>7</v>
      </c>
      <c r="Q12">
        <f t="shared" si="6"/>
        <v>4</v>
      </c>
      <c r="R12" t="str">
        <f t="shared" si="7"/>
        <v>2,300</v>
      </c>
      <c r="S12" t="str">
        <f t="shared" si="8"/>
        <v>0,2</v>
      </c>
      <c r="T12" t="str">
        <f t="shared" si="9"/>
        <v>2,300</v>
      </c>
      <c r="U12">
        <f t="shared" si="10"/>
        <v>4</v>
      </c>
      <c r="V12" t="str">
        <f t="shared" si="11"/>
        <v>2,300</v>
      </c>
      <c r="Y12">
        <v>0</v>
      </c>
      <c r="AH12">
        <f t="shared" si="12"/>
        <v>46</v>
      </c>
    </row>
    <row r="13" spans="1:34">
      <c r="A13" t="s">
        <v>716</v>
      </c>
      <c r="E13">
        <f t="shared" si="13"/>
        <v>6117</v>
      </c>
      <c r="F13" s="37">
        <v>9.5</v>
      </c>
      <c r="G13" s="37">
        <f t="shared" si="0"/>
        <v>10.45</v>
      </c>
      <c r="H13" s="37">
        <f t="shared" si="1"/>
        <v>9.025</v>
      </c>
      <c r="I13" s="21">
        <f t="shared" si="2"/>
        <v>377</v>
      </c>
      <c r="J13" s="21">
        <f t="shared" si="3"/>
        <v>415</v>
      </c>
      <c r="K13" s="21">
        <f t="shared" si="4"/>
        <v>358</v>
      </c>
      <c r="L13" s="37">
        <f>L9+70</f>
        <v>770</v>
      </c>
      <c r="M13" s="37">
        <f t="shared" si="15"/>
        <v>1</v>
      </c>
      <c r="N13" s="21">
        <f t="shared" si="5"/>
        <v>4.1</v>
      </c>
      <c r="P13">
        <v>8</v>
      </c>
      <c r="Q13">
        <f t="shared" si="6"/>
        <v>28</v>
      </c>
      <c r="R13" t="str">
        <f t="shared" si="7"/>
        <v>2,300</v>
      </c>
      <c r="S13" t="str">
        <f t="shared" si="8"/>
        <v>1,4.1</v>
      </c>
      <c r="T13" t="str">
        <f t="shared" si="9"/>
        <v>2,400</v>
      </c>
      <c r="U13">
        <f t="shared" si="10"/>
        <v>30</v>
      </c>
      <c r="V13" t="str">
        <f t="shared" si="11"/>
        <v>2,300</v>
      </c>
      <c r="Y13">
        <v>0</v>
      </c>
      <c r="AH13">
        <f t="shared" si="12"/>
        <v>74</v>
      </c>
    </row>
    <row r="14" spans="1:34">
      <c r="A14">
        <f>'M1'!O14</f>
        <v>1345625</v>
      </c>
      <c r="E14">
        <f t="shared" si="13"/>
        <v>7267</v>
      </c>
      <c r="F14" s="37">
        <v>10</v>
      </c>
      <c r="G14" s="37">
        <f t="shared" si="0"/>
        <v>11</v>
      </c>
      <c r="H14" s="37">
        <f t="shared" si="1"/>
        <v>9.5</v>
      </c>
      <c r="I14" s="21">
        <f t="shared" si="2"/>
        <v>397</v>
      </c>
      <c r="J14" s="21">
        <f t="shared" si="3"/>
        <v>437</v>
      </c>
      <c r="K14" s="21">
        <f t="shared" si="4"/>
        <v>377</v>
      </c>
      <c r="L14" s="37">
        <f t="shared" ref="L14:L16" si="16">L10+10</f>
        <v>120</v>
      </c>
      <c r="M14" s="37">
        <f t="shared" si="15"/>
        <v>0</v>
      </c>
      <c r="N14" s="21">
        <f t="shared" si="5"/>
        <v>0.6</v>
      </c>
      <c r="P14">
        <v>9</v>
      </c>
      <c r="Q14">
        <f t="shared" si="6"/>
        <v>4</v>
      </c>
      <c r="R14" t="str">
        <f t="shared" si="7"/>
        <v>2,300</v>
      </c>
      <c r="S14" t="str">
        <f t="shared" si="8"/>
        <v>0,2</v>
      </c>
      <c r="T14" t="str">
        <f t="shared" si="9"/>
        <v>2,400</v>
      </c>
      <c r="U14">
        <f t="shared" si="10"/>
        <v>4</v>
      </c>
      <c r="V14" t="str">
        <f t="shared" si="11"/>
        <v>2,300</v>
      </c>
      <c r="Y14">
        <v>0</v>
      </c>
      <c r="AH14">
        <f t="shared" si="12"/>
        <v>78</v>
      </c>
    </row>
    <row r="15" spans="5:34">
      <c r="E15">
        <f t="shared" si="13"/>
        <v>8478</v>
      </c>
      <c r="F15" s="37">
        <v>10</v>
      </c>
      <c r="G15" s="37">
        <f t="shared" si="0"/>
        <v>11</v>
      </c>
      <c r="H15" s="37">
        <f t="shared" si="1"/>
        <v>9.5</v>
      </c>
      <c r="I15" s="21">
        <f t="shared" si="2"/>
        <v>397</v>
      </c>
      <c r="J15" s="21">
        <f t="shared" si="3"/>
        <v>437</v>
      </c>
      <c r="K15" s="21">
        <f t="shared" si="4"/>
        <v>377</v>
      </c>
      <c r="L15" s="37">
        <f t="shared" si="16"/>
        <v>120</v>
      </c>
      <c r="M15" s="37">
        <f t="shared" si="15"/>
        <v>0</v>
      </c>
      <c r="N15" s="21">
        <f t="shared" si="5"/>
        <v>0.6</v>
      </c>
      <c r="P15">
        <v>10</v>
      </c>
      <c r="Q15">
        <f t="shared" si="6"/>
        <v>4</v>
      </c>
      <c r="R15" t="str">
        <f t="shared" si="7"/>
        <v>2,300</v>
      </c>
      <c r="S15" t="str">
        <f t="shared" si="8"/>
        <v>0,2</v>
      </c>
      <c r="T15" t="str">
        <f t="shared" si="9"/>
        <v>2,400</v>
      </c>
      <c r="U15">
        <f t="shared" si="10"/>
        <v>4</v>
      </c>
      <c r="V15" t="str">
        <f t="shared" si="11"/>
        <v>2,300</v>
      </c>
      <c r="Y15">
        <v>0</v>
      </c>
      <c r="AH15">
        <f t="shared" si="12"/>
        <v>82</v>
      </c>
    </row>
    <row r="16" spans="1:34">
      <c r="A16" t="s">
        <v>717</v>
      </c>
      <c r="E16">
        <f t="shared" si="13"/>
        <v>9689</v>
      </c>
      <c r="F16" s="37">
        <v>15</v>
      </c>
      <c r="G16" s="37">
        <f t="shared" si="0"/>
        <v>16.5</v>
      </c>
      <c r="H16" s="37">
        <f t="shared" si="1"/>
        <v>14.25</v>
      </c>
      <c r="I16" s="21">
        <f t="shared" si="2"/>
        <v>596</v>
      </c>
      <c r="J16" s="21">
        <f t="shared" si="3"/>
        <v>656</v>
      </c>
      <c r="K16" s="21">
        <f t="shared" si="4"/>
        <v>566</v>
      </c>
      <c r="L16" s="37">
        <f t="shared" si="16"/>
        <v>120</v>
      </c>
      <c r="M16" s="37">
        <f t="shared" si="15"/>
        <v>0</v>
      </c>
      <c r="N16" s="21">
        <f t="shared" si="5"/>
        <v>0.6</v>
      </c>
      <c r="P16">
        <v>11</v>
      </c>
      <c r="Q16">
        <f t="shared" si="6"/>
        <v>4</v>
      </c>
      <c r="R16" t="str">
        <f t="shared" si="7"/>
        <v>2,500</v>
      </c>
      <c r="S16" t="str">
        <f t="shared" si="8"/>
        <v>0,2</v>
      </c>
      <c r="T16" t="str">
        <f t="shared" si="9"/>
        <v>2,600</v>
      </c>
      <c r="U16">
        <f t="shared" si="10"/>
        <v>4</v>
      </c>
      <c r="V16" t="str">
        <f t="shared" si="11"/>
        <v>2,500</v>
      </c>
      <c r="Y16">
        <v>0</v>
      </c>
      <c r="AH16">
        <f t="shared" si="12"/>
        <v>86</v>
      </c>
    </row>
    <row r="17" spans="1:34">
      <c r="A17" s="37">
        <v>500000</v>
      </c>
      <c r="E17">
        <f t="shared" si="13"/>
        <v>11507</v>
      </c>
      <c r="F17" s="37">
        <v>15</v>
      </c>
      <c r="G17" s="37">
        <f t="shared" si="0"/>
        <v>16.5</v>
      </c>
      <c r="H17" s="37">
        <f t="shared" si="1"/>
        <v>14.25</v>
      </c>
      <c r="I17" s="21">
        <f t="shared" si="2"/>
        <v>596</v>
      </c>
      <c r="J17" s="21">
        <f t="shared" si="3"/>
        <v>656</v>
      </c>
      <c r="K17" s="21">
        <f t="shared" si="4"/>
        <v>566</v>
      </c>
      <c r="L17" s="37">
        <f>L13+70</f>
        <v>840</v>
      </c>
      <c r="M17" s="37">
        <f t="shared" si="15"/>
        <v>1</v>
      </c>
      <c r="N17" s="21">
        <f t="shared" si="5"/>
        <v>4.5</v>
      </c>
      <c r="P17">
        <v>12</v>
      </c>
      <c r="Q17">
        <f t="shared" si="6"/>
        <v>31</v>
      </c>
      <c r="R17" t="str">
        <f t="shared" si="7"/>
        <v>2,500</v>
      </c>
      <c r="S17" t="str">
        <f t="shared" si="8"/>
        <v>1,4.5</v>
      </c>
      <c r="T17" t="str">
        <f t="shared" si="9"/>
        <v>2,600</v>
      </c>
      <c r="U17">
        <f t="shared" si="10"/>
        <v>33</v>
      </c>
      <c r="V17" t="str">
        <f t="shared" si="11"/>
        <v>2,500</v>
      </c>
      <c r="Y17">
        <v>0</v>
      </c>
      <c r="AH17">
        <f t="shared" si="12"/>
        <v>117</v>
      </c>
    </row>
    <row r="18" spans="5:34">
      <c r="E18">
        <f t="shared" si="13"/>
        <v>13325</v>
      </c>
      <c r="F18" s="37">
        <v>20</v>
      </c>
      <c r="G18" s="37">
        <f t="shared" si="0"/>
        <v>22</v>
      </c>
      <c r="H18" s="37">
        <f t="shared" si="1"/>
        <v>19</v>
      </c>
      <c r="I18" s="21">
        <f t="shared" si="2"/>
        <v>795</v>
      </c>
      <c r="J18" s="21">
        <f t="shared" si="3"/>
        <v>874</v>
      </c>
      <c r="K18" s="21">
        <f t="shared" si="4"/>
        <v>755</v>
      </c>
      <c r="L18" s="37">
        <f t="shared" ref="L18:L20" si="17">L14+10</f>
        <v>130</v>
      </c>
      <c r="M18" s="37">
        <f t="shared" si="15"/>
        <v>0</v>
      </c>
      <c r="N18" s="21">
        <f t="shared" si="5"/>
        <v>0.7</v>
      </c>
      <c r="P18">
        <v>13</v>
      </c>
      <c r="Q18">
        <f t="shared" si="6"/>
        <v>4</v>
      </c>
      <c r="R18" t="str">
        <f t="shared" si="7"/>
        <v>2,700</v>
      </c>
      <c r="S18" t="str">
        <f t="shared" si="8"/>
        <v>0,3</v>
      </c>
      <c r="T18" t="str">
        <f t="shared" si="9"/>
        <v>2,800</v>
      </c>
      <c r="U18">
        <f t="shared" si="10"/>
        <v>5</v>
      </c>
      <c r="V18" t="str">
        <f t="shared" si="11"/>
        <v>2,700</v>
      </c>
      <c r="Y18">
        <v>0</v>
      </c>
      <c r="AH18">
        <f t="shared" si="12"/>
        <v>121</v>
      </c>
    </row>
    <row r="19" spans="5:34">
      <c r="E19">
        <f t="shared" si="13"/>
        <v>15749</v>
      </c>
      <c r="F19" s="37">
        <v>20</v>
      </c>
      <c r="G19" s="37">
        <f t="shared" si="0"/>
        <v>22</v>
      </c>
      <c r="H19" s="37">
        <f t="shared" si="1"/>
        <v>19</v>
      </c>
      <c r="I19" s="21">
        <f t="shared" si="2"/>
        <v>795</v>
      </c>
      <c r="J19" s="21">
        <f t="shared" si="3"/>
        <v>874</v>
      </c>
      <c r="K19" s="21">
        <f t="shared" si="4"/>
        <v>755</v>
      </c>
      <c r="L19" s="37">
        <f t="shared" si="17"/>
        <v>130</v>
      </c>
      <c r="M19" s="37">
        <f t="shared" si="15"/>
        <v>0</v>
      </c>
      <c r="N19" s="21">
        <f t="shared" si="5"/>
        <v>0.7</v>
      </c>
      <c r="P19">
        <v>14</v>
      </c>
      <c r="Q19">
        <f t="shared" si="6"/>
        <v>4</v>
      </c>
      <c r="R19" t="str">
        <f t="shared" si="7"/>
        <v>2,700</v>
      </c>
      <c r="S19" t="str">
        <f t="shared" si="8"/>
        <v>0,3</v>
      </c>
      <c r="T19" t="str">
        <f t="shared" si="9"/>
        <v>2,800</v>
      </c>
      <c r="U19">
        <f t="shared" si="10"/>
        <v>5</v>
      </c>
      <c r="V19" t="str">
        <f t="shared" si="11"/>
        <v>2,700</v>
      </c>
      <c r="Y19">
        <v>0</v>
      </c>
      <c r="AH19">
        <f t="shared" si="12"/>
        <v>125</v>
      </c>
    </row>
    <row r="20" spans="1:34">
      <c r="A20" t="s">
        <v>718</v>
      </c>
      <c r="E20">
        <f t="shared" si="13"/>
        <v>18173</v>
      </c>
      <c r="F20" s="37">
        <v>20</v>
      </c>
      <c r="G20" s="37">
        <f t="shared" si="0"/>
        <v>22</v>
      </c>
      <c r="H20" s="37">
        <f t="shared" si="1"/>
        <v>19</v>
      </c>
      <c r="I20" s="21">
        <f t="shared" si="2"/>
        <v>795</v>
      </c>
      <c r="J20" s="21">
        <f t="shared" si="3"/>
        <v>874</v>
      </c>
      <c r="K20" s="21">
        <f t="shared" si="4"/>
        <v>755</v>
      </c>
      <c r="L20" s="37">
        <f t="shared" si="17"/>
        <v>130</v>
      </c>
      <c r="M20" s="37">
        <f t="shared" si="15"/>
        <v>0</v>
      </c>
      <c r="N20" s="21">
        <f t="shared" si="5"/>
        <v>0.7</v>
      </c>
      <c r="P20">
        <v>15</v>
      </c>
      <c r="Q20">
        <f t="shared" si="6"/>
        <v>4</v>
      </c>
      <c r="R20" t="str">
        <f t="shared" si="7"/>
        <v>2,700</v>
      </c>
      <c r="S20" t="str">
        <f t="shared" si="8"/>
        <v>0,3</v>
      </c>
      <c r="T20" t="str">
        <f t="shared" si="9"/>
        <v>2,800</v>
      </c>
      <c r="U20">
        <f t="shared" si="10"/>
        <v>5</v>
      </c>
      <c r="V20" t="str">
        <f t="shared" si="11"/>
        <v>2,700</v>
      </c>
      <c r="Y20">
        <v>0</v>
      </c>
      <c r="AH20">
        <f t="shared" si="12"/>
        <v>129</v>
      </c>
    </row>
    <row r="21" spans="1:34">
      <c r="A21">
        <f>'M1'!B8</f>
        <v>10</v>
      </c>
      <c r="E21">
        <f t="shared" si="13"/>
        <v>20597</v>
      </c>
      <c r="F21" s="37">
        <v>20</v>
      </c>
      <c r="G21" s="37">
        <f t="shared" si="0"/>
        <v>22</v>
      </c>
      <c r="H21" s="37">
        <f t="shared" si="1"/>
        <v>19</v>
      </c>
      <c r="I21" s="21">
        <f t="shared" si="2"/>
        <v>795</v>
      </c>
      <c r="J21" s="21">
        <f t="shared" si="3"/>
        <v>874</v>
      </c>
      <c r="K21" s="21">
        <f t="shared" si="4"/>
        <v>755</v>
      </c>
      <c r="L21" s="37">
        <f>L17+70</f>
        <v>910</v>
      </c>
      <c r="M21" s="37">
        <f t="shared" si="15"/>
        <v>1</v>
      </c>
      <c r="N21" s="21">
        <f t="shared" si="5"/>
        <v>4.9</v>
      </c>
      <c r="P21">
        <v>16</v>
      </c>
      <c r="Q21">
        <f t="shared" si="6"/>
        <v>33</v>
      </c>
      <c r="R21" t="str">
        <f t="shared" si="7"/>
        <v>2,700</v>
      </c>
      <c r="S21" t="str">
        <f t="shared" si="8"/>
        <v>1,4.9</v>
      </c>
      <c r="T21" t="str">
        <f t="shared" si="9"/>
        <v>2,800</v>
      </c>
      <c r="U21">
        <f t="shared" si="10"/>
        <v>35</v>
      </c>
      <c r="V21" t="str">
        <f t="shared" si="11"/>
        <v>2,700</v>
      </c>
      <c r="Y21">
        <v>0</v>
      </c>
      <c r="AH21">
        <f t="shared" si="12"/>
        <v>162</v>
      </c>
    </row>
    <row r="22" spans="1:34">
      <c r="A22" t="s">
        <v>719</v>
      </c>
      <c r="E22">
        <f t="shared" si="13"/>
        <v>23021</v>
      </c>
      <c r="F22" s="37">
        <v>20</v>
      </c>
      <c r="G22" s="37">
        <f t="shared" si="0"/>
        <v>22</v>
      </c>
      <c r="H22" s="37">
        <f t="shared" si="1"/>
        <v>19</v>
      </c>
      <c r="I22" s="21">
        <f t="shared" si="2"/>
        <v>795</v>
      </c>
      <c r="J22" s="21">
        <f t="shared" si="3"/>
        <v>874</v>
      </c>
      <c r="K22" s="21">
        <f t="shared" si="4"/>
        <v>755</v>
      </c>
      <c r="L22" s="37">
        <f t="shared" ref="L22:L24" si="18">L18+10</f>
        <v>140</v>
      </c>
      <c r="M22" s="37">
        <f t="shared" si="15"/>
        <v>0</v>
      </c>
      <c r="N22" s="21">
        <f t="shared" si="5"/>
        <v>0.7</v>
      </c>
      <c r="P22">
        <v>17</v>
      </c>
      <c r="Q22">
        <f t="shared" si="6"/>
        <v>5</v>
      </c>
      <c r="R22" t="str">
        <f t="shared" si="7"/>
        <v>2,700</v>
      </c>
      <c r="S22" t="str">
        <f t="shared" si="8"/>
        <v>0,3</v>
      </c>
      <c r="T22" t="str">
        <f t="shared" si="9"/>
        <v>2,800</v>
      </c>
      <c r="U22">
        <f t="shared" si="10"/>
        <v>5</v>
      </c>
      <c r="V22" t="str">
        <f t="shared" si="11"/>
        <v>2,700</v>
      </c>
      <c r="Y22">
        <v>0</v>
      </c>
      <c r="AH22">
        <f t="shared" si="12"/>
        <v>167</v>
      </c>
    </row>
    <row r="23" spans="1:34">
      <c r="A23" s="37">
        <v>3</v>
      </c>
      <c r="E23">
        <f t="shared" si="13"/>
        <v>25445</v>
      </c>
      <c r="F23" s="37">
        <v>20</v>
      </c>
      <c r="G23" s="37">
        <f t="shared" si="0"/>
        <v>22</v>
      </c>
      <c r="H23" s="37">
        <f t="shared" si="1"/>
        <v>19</v>
      </c>
      <c r="I23" s="21">
        <f t="shared" si="2"/>
        <v>795</v>
      </c>
      <c r="J23" s="21">
        <f t="shared" si="3"/>
        <v>874</v>
      </c>
      <c r="K23" s="21">
        <f t="shared" si="4"/>
        <v>755</v>
      </c>
      <c r="L23" s="37">
        <f t="shared" si="18"/>
        <v>140</v>
      </c>
      <c r="M23" s="37">
        <f t="shared" si="15"/>
        <v>0</v>
      </c>
      <c r="N23" s="21">
        <f t="shared" si="5"/>
        <v>0.7</v>
      </c>
      <c r="P23">
        <v>18</v>
      </c>
      <c r="Q23">
        <f t="shared" si="6"/>
        <v>5</v>
      </c>
      <c r="R23" t="str">
        <f t="shared" si="7"/>
        <v>2,700</v>
      </c>
      <c r="S23" t="str">
        <f t="shared" si="8"/>
        <v>0,3</v>
      </c>
      <c r="T23" t="str">
        <f t="shared" si="9"/>
        <v>2,800</v>
      </c>
      <c r="U23">
        <f t="shared" si="10"/>
        <v>5</v>
      </c>
      <c r="V23" t="str">
        <f t="shared" si="11"/>
        <v>2,700</v>
      </c>
      <c r="Y23">
        <v>0</v>
      </c>
      <c r="AH23">
        <f t="shared" si="12"/>
        <v>172</v>
      </c>
    </row>
    <row r="24" spans="5:34">
      <c r="E24">
        <f t="shared" si="13"/>
        <v>27869</v>
      </c>
      <c r="F24" s="37">
        <v>20</v>
      </c>
      <c r="G24" s="37">
        <f t="shared" si="0"/>
        <v>22</v>
      </c>
      <c r="H24" s="37">
        <f t="shared" si="1"/>
        <v>19</v>
      </c>
      <c r="I24" s="21">
        <f t="shared" si="2"/>
        <v>795</v>
      </c>
      <c r="J24" s="21">
        <f t="shared" si="3"/>
        <v>874</v>
      </c>
      <c r="K24" s="21">
        <f t="shared" si="4"/>
        <v>755</v>
      </c>
      <c r="L24" s="37">
        <f t="shared" si="18"/>
        <v>140</v>
      </c>
      <c r="M24" s="37">
        <f t="shared" si="15"/>
        <v>0</v>
      </c>
      <c r="N24" s="21">
        <f t="shared" si="5"/>
        <v>0.7</v>
      </c>
      <c r="P24">
        <v>19</v>
      </c>
      <c r="Q24">
        <f t="shared" si="6"/>
        <v>5</v>
      </c>
      <c r="R24" t="str">
        <f t="shared" si="7"/>
        <v>2,700</v>
      </c>
      <c r="S24" t="str">
        <f t="shared" si="8"/>
        <v>0,3</v>
      </c>
      <c r="T24" t="str">
        <f t="shared" si="9"/>
        <v>2,800</v>
      </c>
      <c r="U24">
        <f t="shared" si="10"/>
        <v>5</v>
      </c>
      <c r="V24" t="str">
        <f t="shared" si="11"/>
        <v>2,700</v>
      </c>
      <c r="Y24">
        <v>0</v>
      </c>
      <c r="AH24">
        <f t="shared" si="12"/>
        <v>177</v>
      </c>
    </row>
    <row r="25" spans="5:34">
      <c r="E25">
        <f t="shared" si="13"/>
        <v>30293</v>
      </c>
      <c r="F25" s="37">
        <v>20</v>
      </c>
      <c r="G25" s="37">
        <f t="shared" si="0"/>
        <v>22</v>
      </c>
      <c r="H25" s="37">
        <f t="shared" si="1"/>
        <v>19</v>
      </c>
      <c r="I25" s="21">
        <f t="shared" si="2"/>
        <v>795</v>
      </c>
      <c r="J25" s="21">
        <f t="shared" si="3"/>
        <v>874</v>
      </c>
      <c r="K25" s="21">
        <f t="shared" si="4"/>
        <v>755</v>
      </c>
      <c r="L25" s="37">
        <f>L21+70</f>
        <v>980</v>
      </c>
      <c r="M25" s="37">
        <f t="shared" si="15"/>
        <v>1</v>
      </c>
      <c r="N25" s="21">
        <f t="shared" si="5"/>
        <v>5.3</v>
      </c>
      <c r="P25">
        <v>20</v>
      </c>
      <c r="Q25">
        <f t="shared" si="6"/>
        <v>36</v>
      </c>
      <c r="R25" t="str">
        <f t="shared" si="7"/>
        <v>2,700</v>
      </c>
      <c r="S25" t="str">
        <f t="shared" si="8"/>
        <v>1,5.3</v>
      </c>
      <c r="T25" t="str">
        <f t="shared" si="9"/>
        <v>2,800</v>
      </c>
      <c r="U25">
        <f t="shared" si="10"/>
        <v>38</v>
      </c>
      <c r="V25" t="str">
        <f t="shared" si="11"/>
        <v>2,700</v>
      </c>
      <c r="W25" s="1" t="s">
        <v>720</v>
      </c>
      <c r="X25" t="s">
        <v>721</v>
      </c>
      <c r="Y25">
        <v>0</v>
      </c>
      <c r="AH25">
        <f t="shared" si="12"/>
        <v>213</v>
      </c>
    </row>
    <row r="26" spans="5:34">
      <c r="E26">
        <f t="shared" si="13"/>
        <v>32717</v>
      </c>
      <c r="F26" s="37">
        <v>20.2</v>
      </c>
      <c r="G26" s="37">
        <f t="shared" si="0"/>
        <v>22.22</v>
      </c>
      <c r="H26" s="37">
        <f t="shared" si="1"/>
        <v>19.19</v>
      </c>
      <c r="I26" s="21">
        <f t="shared" si="2"/>
        <v>803</v>
      </c>
      <c r="J26" s="21">
        <f t="shared" si="3"/>
        <v>883</v>
      </c>
      <c r="K26" s="21">
        <f t="shared" si="4"/>
        <v>763</v>
      </c>
      <c r="L26" s="37">
        <f t="shared" ref="L26:L28" si="19">L22+10</f>
        <v>150</v>
      </c>
      <c r="M26" s="37">
        <f t="shared" si="15"/>
        <v>0</v>
      </c>
      <c r="N26" s="21">
        <f t="shared" si="5"/>
        <v>0.8</v>
      </c>
      <c r="P26">
        <v>21</v>
      </c>
      <c r="Q26">
        <f t="shared" si="6"/>
        <v>5</v>
      </c>
      <c r="R26" t="str">
        <f t="shared" si="7"/>
        <v>2,800</v>
      </c>
      <c r="S26" t="str">
        <f t="shared" si="8"/>
        <v>0,3</v>
      </c>
      <c r="T26" t="str">
        <f t="shared" si="9"/>
        <v>2,800</v>
      </c>
      <c r="U26">
        <f t="shared" si="10"/>
        <v>5</v>
      </c>
      <c r="V26" t="str">
        <f t="shared" si="11"/>
        <v>2,700</v>
      </c>
      <c r="Y26">
        <v>1</v>
      </c>
      <c r="AH26">
        <f t="shared" si="12"/>
        <v>218</v>
      </c>
    </row>
    <row r="27" spans="5:34">
      <c r="E27">
        <f t="shared" si="13"/>
        <v>35166</v>
      </c>
      <c r="F27" s="37">
        <v>20.4</v>
      </c>
      <c r="G27" s="37">
        <f t="shared" si="0"/>
        <v>22.44</v>
      </c>
      <c r="H27" s="37">
        <f t="shared" si="1"/>
        <v>19.38</v>
      </c>
      <c r="I27" s="21">
        <f t="shared" si="2"/>
        <v>811</v>
      </c>
      <c r="J27" s="21">
        <f t="shared" si="3"/>
        <v>892</v>
      </c>
      <c r="K27" s="21">
        <f t="shared" si="4"/>
        <v>770</v>
      </c>
      <c r="L27" s="37">
        <f t="shared" si="19"/>
        <v>150</v>
      </c>
      <c r="M27" s="37">
        <f t="shared" si="15"/>
        <v>0</v>
      </c>
      <c r="N27" s="21">
        <f t="shared" si="5"/>
        <v>0.8</v>
      </c>
      <c r="P27">
        <v>22</v>
      </c>
      <c r="Q27">
        <f t="shared" si="6"/>
        <v>5</v>
      </c>
      <c r="R27" t="str">
        <f t="shared" si="7"/>
        <v>2,800</v>
      </c>
      <c r="S27" t="str">
        <f t="shared" si="8"/>
        <v>0,3</v>
      </c>
      <c r="T27" t="str">
        <f t="shared" si="9"/>
        <v>2,800</v>
      </c>
      <c r="U27">
        <f t="shared" si="10"/>
        <v>5</v>
      </c>
      <c r="V27" t="str">
        <f t="shared" si="11"/>
        <v>2,700</v>
      </c>
      <c r="Y27">
        <v>1</v>
      </c>
      <c r="AH27">
        <f t="shared" si="12"/>
        <v>223</v>
      </c>
    </row>
    <row r="28" spans="5:34">
      <c r="E28">
        <f t="shared" si="13"/>
        <v>37639</v>
      </c>
      <c r="F28" s="37">
        <v>20.6</v>
      </c>
      <c r="G28" s="37">
        <f t="shared" si="0"/>
        <v>22.66</v>
      </c>
      <c r="H28" s="37">
        <f t="shared" si="1"/>
        <v>19.57</v>
      </c>
      <c r="I28" s="21">
        <f t="shared" si="2"/>
        <v>819</v>
      </c>
      <c r="J28" s="21">
        <f t="shared" si="3"/>
        <v>901</v>
      </c>
      <c r="K28" s="21">
        <f t="shared" si="4"/>
        <v>778</v>
      </c>
      <c r="L28" s="37">
        <f t="shared" si="19"/>
        <v>150</v>
      </c>
      <c r="M28" s="37">
        <f t="shared" si="15"/>
        <v>0</v>
      </c>
      <c r="N28" s="21">
        <f t="shared" si="5"/>
        <v>0.8</v>
      </c>
      <c r="P28">
        <v>23</v>
      </c>
      <c r="Q28">
        <f t="shared" si="6"/>
        <v>5</v>
      </c>
      <c r="R28" t="str">
        <f t="shared" si="7"/>
        <v>2,800</v>
      </c>
      <c r="S28" t="str">
        <f t="shared" si="8"/>
        <v>0,3</v>
      </c>
      <c r="T28" t="str">
        <f t="shared" si="9"/>
        <v>2,900</v>
      </c>
      <c r="U28">
        <f t="shared" si="10"/>
        <v>5</v>
      </c>
      <c r="V28" t="str">
        <f t="shared" si="11"/>
        <v>2,700</v>
      </c>
      <c r="Y28">
        <v>1</v>
      </c>
      <c r="AH28">
        <f t="shared" si="12"/>
        <v>228</v>
      </c>
    </row>
    <row r="29" spans="5:34">
      <c r="E29">
        <f t="shared" si="13"/>
        <v>40137</v>
      </c>
      <c r="F29" s="37">
        <v>20.8</v>
      </c>
      <c r="G29" s="37">
        <f t="shared" si="0"/>
        <v>22.88</v>
      </c>
      <c r="H29" s="37">
        <f t="shared" si="1"/>
        <v>19.76</v>
      </c>
      <c r="I29" s="21">
        <f t="shared" si="2"/>
        <v>827</v>
      </c>
      <c r="J29" s="21">
        <f t="shared" si="3"/>
        <v>909</v>
      </c>
      <c r="K29" s="21">
        <f t="shared" si="4"/>
        <v>785</v>
      </c>
      <c r="L29" s="37">
        <f>L25+70</f>
        <v>1050</v>
      </c>
      <c r="M29" s="37">
        <f t="shared" si="15"/>
        <v>1</v>
      </c>
      <c r="N29" s="21">
        <f t="shared" si="5"/>
        <v>5.7</v>
      </c>
      <c r="P29">
        <v>24</v>
      </c>
      <c r="Q29">
        <f t="shared" si="6"/>
        <v>38</v>
      </c>
      <c r="R29" t="str">
        <f t="shared" si="7"/>
        <v>2,800</v>
      </c>
      <c r="S29" t="str">
        <f t="shared" si="8"/>
        <v>1,5.7</v>
      </c>
      <c r="T29" t="str">
        <f t="shared" si="9"/>
        <v>2,900</v>
      </c>
      <c r="U29">
        <f t="shared" si="10"/>
        <v>41</v>
      </c>
      <c r="V29" t="str">
        <f t="shared" si="11"/>
        <v>2,700</v>
      </c>
      <c r="Y29">
        <v>1</v>
      </c>
      <c r="AH29">
        <f t="shared" si="12"/>
        <v>266</v>
      </c>
    </row>
    <row r="30" spans="5:34">
      <c r="E30">
        <f t="shared" si="13"/>
        <v>42658</v>
      </c>
      <c r="F30" s="37">
        <v>21</v>
      </c>
      <c r="G30" s="37">
        <f t="shared" si="0"/>
        <v>23.1</v>
      </c>
      <c r="H30" s="37">
        <f t="shared" si="1"/>
        <v>19.95</v>
      </c>
      <c r="I30" s="21">
        <f t="shared" si="2"/>
        <v>835</v>
      </c>
      <c r="J30" s="21">
        <f t="shared" si="3"/>
        <v>918</v>
      </c>
      <c r="K30" s="21">
        <f t="shared" si="4"/>
        <v>793</v>
      </c>
      <c r="L30" s="37">
        <f t="shared" ref="L30:L93" si="20">L26</f>
        <v>150</v>
      </c>
      <c r="M30" s="37">
        <f t="shared" si="15"/>
        <v>0</v>
      </c>
      <c r="N30" s="21">
        <f t="shared" si="5"/>
        <v>0.8</v>
      </c>
      <c r="P30">
        <v>25</v>
      </c>
      <c r="Q30">
        <f t="shared" si="6"/>
        <v>5</v>
      </c>
      <c r="R30" t="str">
        <f t="shared" si="7"/>
        <v>2,800</v>
      </c>
      <c r="S30" t="str">
        <f t="shared" si="8"/>
        <v>0,3</v>
      </c>
      <c r="T30" t="str">
        <f t="shared" si="9"/>
        <v>2,900</v>
      </c>
      <c r="U30">
        <f t="shared" si="10"/>
        <v>5</v>
      </c>
      <c r="V30" t="str">
        <f t="shared" si="11"/>
        <v>2,700</v>
      </c>
      <c r="Y30">
        <v>1</v>
      </c>
      <c r="AH30">
        <f t="shared" si="12"/>
        <v>271</v>
      </c>
    </row>
    <row r="31" spans="5:34">
      <c r="E31">
        <f t="shared" si="13"/>
        <v>45204</v>
      </c>
      <c r="F31" s="37">
        <v>21.2</v>
      </c>
      <c r="G31" s="37">
        <f t="shared" si="0"/>
        <v>23.32</v>
      </c>
      <c r="H31" s="37">
        <f t="shared" si="1"/>
        <v>20.14</v>
      </c>
      <c r="I31" s="21">
        <f t="shared" si="2"/>
        <v>843</v>
      </c>
      <c r="J31" s="21">
        <f t="shared" si="3"/>
        <v>927</v>
      </c>
      <c r="K31" s="21">
        <f t="shared" si="4"/>
        <v>800</v>
      </c>
      <c r="L31" s="37">
        <f t="shared" si="20"/>
        <v>150</v>
      </c>
      <c r="M31" s="37">
        <f t="shared" si="15"/>
        <v>0</v>
      </c>
      <c r="N31" s="21">
        <f t="shared" si="5"/>
        <v>0.8</v>
      </c>
      <c r="P31">
        <v>26</v>
      </c>
      <c r="Q31">
        <f t="shared" si="6"/>
        <v>5</v>
      </c>
      <c r="R31" t="str">
        <f t="shared" si="7"/>
        <v>2,800</v>
      </c>
      <c r="S31" t="str">
        <f t="shared" si="8"/>
        <v>0,3</v>
      </c>
      <c r="T31" t="str">
        <f t="shared" si="9"/>
        <v>2,900</v>
      </c>
      <c r="U31">
        <f t="shared" si="10"/>
        <v>5</v>
      </c>
      <c r="V31" t="str">
        <f t="shared" si="11"/>
        <v>2,800</v>
      </c>
      <c r="Y31">
        <v>1</v>
      </c>
      <c r="AH31">
        <f t="shared" si="12"/>
        <v>276</v>
      </c>
    </row>
    <row r="32" spans="5:34">
      <c r="E32">
        <f t="shared" si="13"/>
        <v>47774</v>
      </c>
      <c r="F32" s="37">
        <v>21.4</v>
      </c>
      <c r="G32" s="37">
        <f t="shared" si="0"/>
        <v>23.54</v>
      </c>
      <c r="H32" s="37">
        <f t="shared" si="1"/>
        <v>20.33</v>
      </c>
      <c r="I32" s="21">
        <f t="shared" si="2"/>
        <v>851</v>
      </c>
      <c r="J32" s="21">
        <f t="shared" si="3"/>
        <v>936</v>
      </c>
      <c r="K32" s="21">
        <f t="shared" si="4"/>
        <v>808</v>
      </c>
      <c r="L32" s="37">
        <f t="shared" si="20"/>
        <v>150</v>
      </c>
      <c r="M32" s="37">
        <f t="shared" si="15"/>
        <v>0</v>
      </c>
      <c r="N32" s="21">
        <f t="shared" si="5"/>
        <v>0.8</v>
      </c>
      <c r="P32">
        <v>27</v>
      </c>
      <c r="Q32">
        <f t="shared" si="6"/>
        <v>5</v>
      </c>
      <c r="R32" t="str">
        <f t="shared" si="7"/>
        <v>2,800</v>
      </c>
      <c r="S32" t="str">
        <f t="shared" si="8"/>
        <v>0,3</v>
      </c>
      <c r="T32" t="str">
        <f t="shared" si="9"/>
        <v>2,900</v>
      </c>
      <c r="U32">
        <f t="shared" si="10"/>
        <v>5</v>
      </c>
      <c r="V32" t="str">
        <f t="shared" si="11"/>
        <v>2,800</v>
      </c>
      <c r="Y32">
        <v>1</v>
      </c>
      <c r="AH32">
        <f t="shared" si="12"/>
        <v>281</v>
      </c>
    </row>
    <row r="33" spans="5:34">
      <c r="E33">
        <f t="shared" si="13"/>
        <v>50369</v>
      </c>
      <c r="F33" s="37">
        <v>21.6</v>
      </c>
      <c r="G33" s="37">
        <f t="shared" si="0"/>
        <v>23.76</v>
      </c>
      <c r="H33" s="37">
        <f t="shared" si="1"/>
        <v>20.52</v>
      </c>
      <c r="I33" s="21">
        <f t="shared" si="2"/>
        <v>859</v>
      </c>
      <c r="J33" s="21">
        <f t="shared" si="3"/>
        <v>944</v>
      </c>
      <c r="K33" s="21">
        <f t="shared" si="4"/>
        <v>816</v>
      </c>
      <c r="L33" s="37">
        <f t="shared" si="20"/>
        <v>1050</v>
      </c>
      <c r="M33" s="37">
        <f t="shared" si="15"/>
        <v>1</v>
      </c>
      <c r="N33" s="21">
        <f t="shared" si="5"/>
        <v>5.7</v>
      </c>
      <c r="P33">
        <v>28</v>
      </c>
      <c r="Q33">
        <f t="shared" si="6"/>
        <v>38</v>
      </c>
      <c r="R33" t="str">
        <f t="shared" si="7"/>
        <v>2,800</v>
      </c>
      <c r="S33" t="str">
        <f t="shared" si="8"/>
        <v>1,5.7</v>
      </c>
      <c r="T33" t="str">
        <f t="shared" si="9"/>
        <v>2,900</v>
      </c>
      <c r="U33">
        <f t="shared" si="10"/>
        <v>41</v>
      </c>
      <c r="V33" t="str">
        <f t="shared" si="11"/>
        <v>2,800</v>
      </c>
      <c r="Y33">
        <v>1</v>
      </c>
      <c r="AH33">
        <f t="shared" si="12"/>
        <v>319</v>
      </c>
    </row>
    <row r="34" spans="5:34">
      <c r="E34">
        <f t="shared" si="13"/>
        <v>52988</v>
      </c>
      <c r="F34" s="37">
        <v>21.8</v>
      </c>
      <c r="G34" s="37">
        <f t="shared" si="0"/>
        <v>23.98</v>
      </c>
      <c r="H34" s="37">
        <f t="shared" si="1"/>
        <v>20.71</v>
      </c>
      <c r="I34" s="21">
        <f t="shared" si="2"/>
        <v>866</v>
      </c>
      <c r="J34" s="21">
        <f t="shared" si="3"/>
        <v>953</v>
      </c>
      <c r="K34" s="21">
        <f t="shared" si="4"/>
        <v>823</v>
      </c>
      <c r="L34" s="37">
        <f t="shared" si="20"/>
        <v>150</v>
      </c>
      <c r="M34" s="37">
        <f t="shared" si="15"/>
        <v>0</v>
      </c>
      <c r="N34" s="21">
        <f t="shared" si="5"/>
        <v>0.8</v>
      </c>
      <c r="P34">
        <v>29</v>
      </c>
      <c r="Q34">
        <f t="shared" si="6"/>
        <v>5</v>
      </c>
      <c r="R34" t="str">
        <f t="shared" si="7"/>
        <v>2,800</v>
      </c>
      <c r="S34" t="str">
        <f t="shared" si="8"/>
        <v>0,3</v>
      </c>
      <c r="T34" t="str">
        <f t="shared" si="9"/>
        <v>2,900</v>
      </c>
      <c r="U34">
        <f t="shared" si="10"/>
        <v>5</v>
      </c>
      <c r="V34" t="str">
        <f t="shared" si="11"/>
        <v>2,800</v>
      </c>
      <c r="Y34">
        <v>1</v>
      </c>
      <c r="AH34">
        <f t="shared" si="12"/>
        <v>324</v>
      </c>
    </row>
    <row r="35" spans="5:34">
      <c r="E35">
        <f t="shared" si="13"/>
        <v>55630</v>
      </c>
      <c r="F35" s="37">
        <v>22</v>
      </c>
      <c r="G35" s="37">
        <f t="shared" si="0"/>
        <v>24.2</v>
      </c>
      <c r="H35" s="37">
        <f t="shared" si="1"/>
        <v>20.9</v>
      </c>
      <c r="I35" s="21">
        <f t="shared" si="2"/>
        <v>874</v>
      </c>
      <c r="J35" s="21">
        <f t="shared" si="3"/>
        <v>962</v>
      </c>
      <c r="K35" s="21">
        <f t="shared" si="4"/>
        <v>831</v>
      </c>
      <c r="L35" s="37">
        <f t="shared" si="20"/>
        <v>150</v>
      </c>
      <c r="M35" s="37">
        <f t="shared" si="15"/>
        <v>0</v>
      </c>
      <c r="N35" s="21">
        <f t="shared" si="5"/>
        <v>0.8</v>
      </c>
      <c r="P35">
        <v>30</v>
      </c>
      <c r="Q35">
        <f t="shared" si="6"/>
        <v>5</v>
      </c>
      <c r="R35" t="str">
        <f t="shared" si="7"/>
        <v>2,800</v>
      </c>
      <c r="S35" t="str">
        <f t="shared" si="8"/>
        <v>0,3</v>
      </c>
      <c r="T35" t="str">
        <f t="shared" si="9"/>
        <v>2,900</v>
      </c>
      <c r="U35">
        <f t="shared" si="10"/>
        <v>5</v>
      </c>
      <c r="V35" t="str">
        <f t="shared" si="11"/>
        <v>2,800</v>
      </c>
      <c r="Y35">
        <v>1</v>
      </c>
      <c r="AH35">
        <f t="shared" si="12"/>
        <v>329</v>
      </c>
    </row>
    <row r="36" spans="5:34">
      <c r="E36">
        <f t="shared" si="13"/>
        <v>58297</v>
      </c>
      <c r="F36" s="37">
        <v>22.2</v>
      </c>
      <c r="G36" s="37">
        <f t="shared" si="0"/>
        <v>24.42</v>
      </c>
      <c r="H36" s="37">
        <f t="shared" si="1"/>
        <v>21.09</v>
      </c>
      <c r="I36" s="21">
        <f t="shared" si="2"/>
        <v>882</v>
      </c>
      <c r="J36" s="21">
        <f t="shared" si="3"/>
        <v>971</v>
      </c>
      <c r="K36" s="21">
        <f t="shared" si="4"/>
        <v>838</v>
      </c>
      <c r="L36" s="37">
        <f t="shared" si="20"/>
        <v>150</v>
      </c>
      <c r="M36" s="37">
        <f t="shared" si="15"/>
        <v>0</v>
      </c>
      <c r="N36" s="21">
        <f t="shared" si="5"/>
        <v>0.8</v>
      </c>
      <c r="P36">
        <v>31</v>
      </c>
      <c r="Q36">
        <f t="shared" si="6"/>
        <v>5</v>
      </c>
      <c r="R36" t="str">
        <f t="shared" si="7"/>
        <v>2,800</v>
      </c>
      <c r="S36" t="str">
        <f t="shared" si="8"/>
        <v>0,3</v>
      </c>
      <c r="T36" t="str">
        <f t="shared" si="9"/>
        <v>2,900</v>
      </c>
      <c r="U36">
        <f t="shared" si="10"/>
        <v>5</v>
      </c>
      <c r="V36" t="str">
        <f t="shared" si="11"/>
        <v>2,800</v>
      </c>
      <c r="Y36">
        <v>1</v>
      </c>
      <c r="AH36">
        <f t="shared" si="12"/>
        <v>334</v>
      </c>
    </row>
    <row r="37" spans="5:34">
      <c r="E37">
        <f t="shared" si="13"/>
        <v>60988</v>
      </c>
      <c r="F37" s="37">
        <v>22.4</v>
      </c>
      <c r="G37" s="37">
        <f t="shared" si="0"/>
        <v>24.64</v>
      </c>
      <c r="H37" s="37">
        <f t="shared" si="1"/>
        <v>21.28</v>
      </c>
      <c r="I37" s="21">
        <f t="shared" si="2"/>
        <v>890</v>
      </c>
      <c r="J37" s="21">
        <f t="shared" si="3"/>
        <v>979</v>
      </c>
      <c r="K37" s="21">
        <f t="shared" si="4"/>
        <v>846</v>
      </c>
      <c r="L37" s="37">
        <f t="shared" si="20"/>
        <v>1050</v>
      </c>
      <c r="M37" s="37">
        <f t="shared" si="15"/>
        <v>1</v>
      </c>
      <c r="N37" s="21">
        <f t="shared" si="5"/>
        <v>5.7</v>
      </c>
      <c r="P37">
        <v>32</v>
      </c>
      <c r="Q37">
        <f t="shared" si="6"/>
        <v>38</v>
      </c>
      <c r="R37" t="str">
        <f t="shared" si="7"/>
        <v>2,800</v>
      </c>
      <c r="S37" t="str">
        <f t="shared" si="8"/>
        <v>1,5.7</v>
      </c>
      <c r="T37" t="str">
        <f t="shared" si="9"/>
        <v>2,900</v>
      </c>
      <c r="U37">
        <f t="shared" si="10"/>
        <v>41</v>
      </c>
      <c r="V37" t="str">
        <f t="shared" si="11"/>
        <v>2,800</v>
      </c>
      <c r="Y37">
        <v>1</v>
      </c>
      <c r="AH37">
        <f t="shared" si="12"/>
        <v>372</v>
      </c>
    </row>
    <row r="38" spans="5:34">
      <c r="E38">
        <f t="shared" si="13"/>
        <v>63703</v>
      </c>
      <c r="F38" s="37">
        <v>22.6</v>
      </c>
      <c r="G38" s="37">
        <f t="shared" si="0"/>
        <v>24.86</v>
      </c>
      <c r="H38" s="37">
        <f t="shared" si="1"/>
        <v>21.47</v>
      </c>
      <c r="I38" s="21">
        <f t="shared" si="2"/>
        <v>898</v>
      </c>
      <c r="J38" s="21">
        <f t="shared" si="3"/>
        <v>988</v>
      </c>
      <c r="K38" s="21">
        <f t="shared" si="4"/>
        <v>853</v>
      </c>
      <c r="L38" s="37">
        <f t="shared" si="20"/>
        <v>150</v>
      </c>
      <c r="M38" s="37">
        <f t="shared" si="15"/>
        <v>0</v>
      </c>
      <c r="N38" s="21">
        <f t="shared" si="5"/>
        <v>0.8</v>
      </c>
      <c r="P38">
        <v>33</v>
      </c>
      <c r="Q38">
        <f t="shared" si="6"/>
        <v>5</v>
      </c>
      <c r="R38" t="str">
        <f t="shared" si="7"/>
        <v>2,800</v>
      </c>
      <c r="S38" t="str">
        <f t="shared" si="8"/>
        <v>0,3</v>
      </c>
      <c r="T38" t="str">
        <f t="shared" si="9"/>
        <v>2,900</v>
      </c>
      <c r="U38">
        <f t="shared" si="10"/>
        <v>5</v>
      </c>
      <c r="V38" t="str">
        <f t="shared" si="11"/>
        <v>2,800</v>
      </c>
      <c r="Y38">
        <v>1</v>
      </c>
      <c r="AH38">
        <f t="shared" si="12"/>
        <v>377</v>
      </c>
    </row>
    <row r="39" spans="5:34">
      <c r="E39">
        <f t="shared" si="13"/>
        <v>66442</v>
      </c>
      <c r="F39" s="37">
        <v>22.8</v>
      </c>
      <c r="G39" s="37">
        <f t="shared" si="0"/>
        <v>25.08</v>
      </c>
      <c r="H39" s="37">
        <f t="shared" si="1"/>
        <v>21.66</v>
      </c>
      <c r="I39" s="21">
        <f t="shared" si="2"/>
        <v>906</v>
      </c>
      <c r="J39" s="21">
        <f t="shared" si="3"/>
        <v>997</v>
      </c>
      <c r="K39" s="21">
        <f t="shared" si="4"/>
        <v>861</v>
      </c>
      <c r="L39" s="37">
        <f t="shared" si="20"/>
        <v>150</v>
      </c>
      <c r="M39" s="37">
        <f t="shared" si="15"/>
        <v>0</v>
      </c>
      <c r="N39" s="21">
        <f t="shared" si="5"/>
        <v>0.8</v>
      </c>
      <c r="P39">
        <v>34</v>
      </c>
      <c r="Q39">
        <f t="shared" si="6"/>
        <v>5</v>
      </c>
      <c r="R39" t="str">
        <f t="shared" si="7"/>
        <v>2,900</v>
      </c>
      <c r="S39" t="str">
        <f t="shared" si="8"/>
        <v>0,3</v>
      </c>
      <c r="T39" t="str">
        <f t="shared" si="9"/>
        <v>2,900</v>
      </c>
      <c r="U39">
        <f t="shared" si="10"/>
        <v>5</v>
      </c>
      <c r="V39" t="str">
        <f t="shared" si="11"/>
        <v>2,800</v>
      </c>
      <c r="Y39">
        <v>1</v>
      </c>
      <c r="AH39">
        <f t="shared" si="12"/>
        <v>382</v>
      </c>
    </row>
    <row r="40" spans="5:34">
      <c r="E40">
        <f t="shared" si="13"/>
        <v>69206</v>
      </c>
      <c r="F40" s="37">
        <v>23</v>
      </c>
      <c r="G40" s="37">
        <f t="shared" si="0"/>
        <v>25.3</v>
      </c>
      <c r="H40" s="37">
        <f t="shared" si="1"/>
        <v>21.85</v>
      </c>
      <c r="I40" s="21">
        <f t="shared" si="2"/>
        <v>914</v>
      </c>
      <c r="J40" s="21">
        <f t="shared" si="3"/>
        <v>1006</v>
      </c>
      <c r="K40" s="21">
        <f t="shared" si="4"/>
        <v>868</v>
      </c>
      <c r="L40" s="37">
        <f t="shared" si="20"/>
        <v>150</v>
      </c>
      <c r="M40" s="37">
        <f t="shared" si="15"/>
        <v>0</v>
      </c>
      <c r="N40" s="21">
        <f t="shared" si="5"/>
        <v>0.8</v>
      </c>
      <c r="P40">
        <v>35</v>
      </c>
      <c r="Q40">
        <f t="shared" si="6"/>
        <v>5</v>
      </c>
      <c r="R40" t="str">
        <f t="shared" si="7"/>
        <v>2,900</v>
      </c>
      <c r="S40" t="str">
        <f t="shared" si="8"/>
        <v>0,3</v>
      </c>
      <c r="T40" t="str">
        <f t="shared" si="9"/>
        <v>2,1000</v>
      </c>
      <c r="U40">
        <f t="shared" si="10"/>
        <v>5</v>
      </c>
      <c r="V40" t="str">
        <f t="shared" si="11"/>
        <v>2,800</v>
      </c>
      <c r="Y40">
        <v>1</v>
      </c>
      <c r="AH40">
        <f t="shared" si="12"/>
        <v>387</v>
      </c>
    </row>
    <row r="41" spans="5:34">
      <c r="E41">
        <f t="shared" si="13"/>
        <v>71994</v>
      </c>
      <c r="F41" s="37">
        <v>23.2</v>
      </c>
      <c r="G41" s="37">
        <f t="shared" si="0"/>
        <v>25.52</v>
      </c>
      <c r="H41" s="37">
        <f t="shared" si="1"/>
        <v>22.04</v>
      </c>
      <c r="I41" s="21">
        <f t="shared" si="2"/>
        <v>922</v>
      </c>
      <c r="J41" s="21">
        <f t="shared" si="3"/>
        <v>1014</v>
      </c>
      <c r="K41" s="21">
        <f t="shared" si="4"/>
        <v>876</v>
      </c>
      <c r="L41" s="37">
        <f t="shared" si="20"/>
        <v>1050</v>
      </c>
      <c r="M41" s="37">
        <f t="shared" si="15"/>
        <v>1</v>
      </c>
      <c r="N41" s="21">
        <f t="shared" si="5"/>
        <v>5.7</v>
      </c>
      <c r="P41">
        <v>36</v>
      </c>
      <c r="Q41">
        <f t="shared" si="6"/>
        <v>38</v>
      </c>
      <c r="R41" t="str">
        <f t="shared" si="7"/>
        <v>2,900</v>
      </c>
      <c r="S41" t="str">
        <f t="shared" si="8"/>
        <v>1,5.7</v>
      </c>
      <c r="T41" t="str">
        <f t="shared" si="9"/>
        <v>2,1000</v>
      </c>
      <c r="U41">
        <f t="shared" si="10"/>
        <v>41</v>
      </c>
      <c r="V41" t="str">
        <f t="shared" si="11"/>
        <v>2,800</v>
      </c>
      <c r="Y41">
        <v>1</v>
      </c>
      <c r="AH41">
        <f t="shared" si="12"/>
        <v>425</v>
      </c>
    </row>
    <row r="42" spans="5:34">
      <c r="E42">
        <f t="shared" si="13"/>
        <v>74806</v>
      </c>
      <c r="F42" s="37">
        <v>23.4</v>
      </c>
      <c r="G42" s="37">
        <f t="shared" si="0"/>
        <v>25.74</v>
      </c>
      <c r="H42" s="37">
        <f t="shared" si="1"/>
        <v>22.23</v>
      </c>
      <c r="I42" s="21">
        <f t="shared" si="2"/>
        <v>930</v>
      </c>
      <c r="J42" s="21">
        <f t="shared" si="3"/>
        <v>1023</v>
      </c>
      <c r="K42" s="21">
        <f t="shared" si="4"/>
        <v>884</v>
      </c>
      <c r="L42" s="37">
        <f t="shared" si="20"/>
        <v>150</v>
      </c>
      <c r="M42" s="37">
        <f t="shared" si="15"/>
        <v>0</v>
      </c>
      <c r="N42" s="21">
        <f t="shared" si="5"/>
        <v>0.8</v>
      </c>
      <c r="P42">
        <v>37</v>
      </c>
      <c r="Q42">
        <f t="shared" si="6"/>
        <v>5</v>
      </c>
      <c r="R42" t="str">
        <f t="shared" si="7"/>
        <v>2,900</v>
      </c>
      <c r="S42" t="str">
        <f t="shared" si="8"/>
        <v>0,3</v>
      </c>
      <c r="T42" t="str">
        <f t="shared" si="9"/>
        <v>2,1000</v>
      </c>
      <c r="U42">
        <f t="shared" si="10"/>
        <v>5</v>
      </c>
      <c r="V42" t="str">
        <f t="shared" si="11"/>
        <v>2,800</v>
      </c>
      <c r="Y42">
        <v>1</v>
      </c>
      <c r="AH42">
        <f t="shared" si="12"/>
        <v>430</v>
      </c>
    </row>
    <row r="43" spans="5:34">
      <c r="E43">
        <f t="shared" si="13"/>
        <v>77643</v>
      </c>
      <c r="F43" s="37">
        <v>23.6</v>
      </c>
      <c r="G43" s="37">
        <f t="shared" si="0"/>
        <v>25.96</v>
      </c>
      <c r="H43" s="37">
        <f t="shared" si="1"/>
        <v>22.42</v>
      </c>
      <c r="I43" s="21">
        <f t="shared" si="2"/>
        <v>938</v>
      </c>
      <c r="J43" s="21">
        <f t="shared" si="3"/>
        <v>1032</v>
      </c>
      <c r="K43" s="21">
        <f t="shared" si="4"/>
        <v>891</v>
      </c>
      <c r="L43" s="37">
        <f t="shared" si="20"/>
        <v>150</v>
      </c>
      <c r="M43" s="37">
        <f t="shared" si="15"/>
        <v>0</v>
      </c>
      <c r="N43" s="21">
        <f t="shared" si="5"/>
        <v>0.8</v>
      </c>
      <c r="P43">
        <v>38</v>
      </c>
      <c r="Q43">
        <f t="shared" si="6"/>
        <v>5</v>
      </c>
      <c r="R43" t="str">
        <f t="shared" si="7"/>
        <v>2,900</v>
      </c>
      <c r="S43" t="str">
        <f t="shared" si="8"/>
        <v>0,3</v>
      </c>
      <c r="T43" t="str">
        <f t="shared" si="9"/>
        <v>2,1000</v>
      </c>
      <c r="U43">
        <f t="shared" si="10"/>
        <v>5</v>
      </c>
      <c r="V43" t="str">
        <f t="shared" si="11"/>
        <v>2,800</v>
      </c>
      <c r="Y43">
        <v>1</v>
      </c>
      <c r="AH43">
        <f t="shared" si="12"/>
        <v>435</v>
      </c>
    </row>
    <row r="44" spans="5:34">
      <c r="E44">
        <f t="shared" si="13"/>
        <v>80504</v>
      </c>
      <c r="F44" s="37">
        <v>23.8</v>
      </c>
      <c r="G44" s="37">
        <f t="shared" si="0"/>
        <v>26.18</v>
      </c>
      <c r="H44" s="37">
        <f t="shared" si="1"/>
        <v>22.61</v>
      </c>
      <c r="I44" s="21">
        <f t="shared" si="2"/>
        <v>946</v>
      </c>
      <c r="J44" s="21">
        <f t="shared" si="3"/>
        <v>1041</v>
      </c>
      <c r="K44" s="21">
        <f t="shared" si="4"/>
        <v>899</v>
      </c>
      <c r="L44" s="37">
        <f t="shared" si="20"/>
        <v>150</v>
      </c>
      <c r="M44" s="37">
        <f t="shared" si="15"/>
        <v>0</v>
      </c>
      <c r="N44" s="21">
        <f t="shared" si="5"/>
        <v>0.8</v>
      </c>
      <c r="P44">
        <v>39</v>
      </c>
      <c r="Q44">
        <f t="shared" si="6"/>
        <v>5</v>
      </c>
      <c r="R44" t="str">
        <f t="shared" si="7"/>
        <v>2,900</v>
      </c>
      <c r="S44" t="str">
        <f t="shared" si="8"/>
        <v>0,3</v>
      </c>
      <c r="T44" t="str">
        <f t="shared" si="9"/>
        <v>2,1000</v>
      </c>
      <c r="U44">
        <f t="shared" si="10"/>
        <v>5</v>
      </c>
      <c r="V44" t="str">
        <f t="shared" si="11"/>
        <v>2,800</v>
      </c>
      <c r="Y44">
        <v>1</v>
      </c>
      <c r="AH44">
        <f t="shared" si="12"/>
        <v>440</v>
      </c>
    </row>
    <row r="45" spans="5:34">
      <c r="E45">
        <f t="shared" si="13"/>
        <v>83390</v>
      </c>
      <c r="F45" s="37">
        <v>24</v>
      </c>
      <c r="G45" s="37">
        <f t="shared" si="0"/>
        <v>26.4</v>
      </c>
      <c r="H45" s="37">
        <f t="shared" si="1"/>
        <v>22.8</v>
      </c>
      <c r="I45" s="21">
        <f t="shared" si="2"/>
        <v>954</v>
      </c>
      <c r="J45" s="21">
        <f t="shared" si="3"/>
        <v>1049</v>
      </c>
      <c r="K45" s="21">
        <f t="shared" si="4"/>
        <v>906</v>
      </c>
      <c r="L45" s="37">
        <f t="shared" si="20"/>
        <v>1050</v>
      </c>
      <c r="M45" s="37">
        <f t="shared" si="15"/>
        <v>1</v>
      </c>
      <c r="N45" s="21">
        <f t="shared" si="5"/>
        <v>5.7</v>
      </c>
      <c r="P45">
        <v>40</v>
      </c>
      <c r="Q45">
        <f t="shared" si="6"/>
        <v>38</v>
      </c>
      <c r="R45" t="str">
        <f t="shared" si="7"/>
        <v>2,900</v>
      </c>
      <c r="S45" t="str">
        <f t="shared" si="8"/>
        <v>1,5.7</v>
      </c>
      <c r="T45" t="str">
        <f t="shared" si="9"/>
        <v>2,1000</v>
      </c>
      <c r="U45">
        <f t="shared" si="10"/>
        <v>41</v>
      </c>
      <c r="V45" t="str">
        <f t="shared" si="11"/>
        <v>2,900</v>
      </c>
      <c r="W45" s="1" t="s">
        <v>722</v>
      </c>
      <c r="X45" t="s">
        <v>723</v>
      </c>
      <c r="Y45">
        <v>1</v>
      </c>
      <c r="AH45">
        <f t="shared" si="12"/>
        <v>478</v>
      </c>
    </row>
    <row r="46" spans="5:34">
      <c r="E46">
        <f t="shared" si="13"/>
        <v>86299</v>
      </c>
      <c r="F46" s="37">
        <v>24.2</v>
      </c>
      <c r="G46" s="37">
        <f t="shared" si="0"/>
        <v>26.62</v>
      </c>
      <c r="H46" s="37">
        <f t="shared" si="1"/>
        <v>22.99</v>
      </c>
      <c r="I46" s="21">
        <f t="shared" si="2"/>
        <v>962</v>
      </c>
      <c r="J46" s="21">
        <f t="shared" si="3"/>
        <v>1058</v>
      </c>
      <c r="K46" s="21">
        <f t="shared" si="4"/>
        <v>914</v>
      </c>
      <c r="L46" s="37">
        <f t="shared" si="20"/>
        <v>150</v>
      </c>
      <c r="M46" s="37">
        <f t="shared" si="15"/>
        <v>0</v>
      </c>
      <c r="N46" s="21">
        <f t="shared" si="5"/>
        <v>0.8</v>
      </c>
      <c r="P46">
        <v>41</v>
      </c>
      <c r="Q46">
        <f t="shared" si="6"/>
        <v>5</v>
      </c>
      <c r="R46" t="str">
        <f t="shared" si="7"/>
        <v>2,900</v>
      </c>
      <c r="S46" t="str">
        <f t="shared" si="8"/>
        <v>0,3</v>
      </c>
      <c r="T46" t="str">
        <f t="shared" si="9"/>
        <v>2,1000</v>
      </c>
      <c r="U46">
        <f t="shared" si="10"/>
        <v>5</v>
      </c>
      <c r="V46" t="str">
        <f t="shared" si="11"/>
        <v>2,900</v>
      </c>
      <c r="Y46">
        <v>2</v>
      </c>
      <c r="AH46">
        <f t="shared" si="12"/>
        <v>483</v>
      </c>
    </row>
    <row r="47" spans="5:34">
      <c r="E47">
        <f t="shared" si="13"/>
        <v>89233</v>
      </c>
      <c r="F47" s="37">
        <v>24.4</v>
      </c>
      <c r="G47" s="37">
        <f t="shared" si="0"/>
        <v>26.84</v>
      </c>
      <c r="H47" s="37">
        <f t="shared" si="1"/>
        <v>23.18</v>
      </c>
      <c r="I47" s="21">
        <f t="shared" si="2"/>
        <v>970</v>
      </c>
      <c r="J47" s="21">
        <f t="shared" si="3"/>
        <v>1067</v>
      </c>
      <c r="K47" s="21">
        <f t="shared" si="4"/>
        <v>921</v>
      </c>
      <c r="L47" s="37">
        <f t="shared" si="20"/>
        <v>150</v>
      </c>
      <c r="M47" s="37">
        <f t="shared" si="15"/>
        <v>0</v>
      </c>
      <c r="N47" s="21">
        <f t="shared" si="5"/>
        <v>0.8</v>
      </c>
      <c r="P47">
        <v>42</v>
      </c>
      <c r="Q47">
        <f t="shared" si="6"/>
        <v>5</v>
      </c>
      <c r="R47" t="str">
        <f t="shared" si="7"/>
        <v>2,900</v>
      </c>
      <c r="S47" t="str">
        <f t="shared" si="8"/>
        <v>0,3</v>
      </c>
      <c r="T47" t="str">
        <f t="shared" si="9"/>
        <v>2,1000</v>
      </c>
      <c r="U47">
        <f t="shared" si="10"/>
        <v>5</v>
      </c>
      <c r="V47" t="str">
        <f t="shared" si="11"/>
        <v>2,900</v>
      </c>
      <c r="Y47">
        <v>2</v>
      </c>
      <c r="AH47">
        <f t="shared" si="12"/>
        <v>488</v>
      </c>
    </row>
    <row r="48" spans="5:34">
      <c r="E48">
        <f t="shared" si="13"/>
        <v>92191</v>
      </c>
      <c r="F48" s="37">
        <v>24.6</v>
      </c>
      <c r="G48" s="37">
        <f t="shared" si="0"/>
        <v>27.06</v>
      </c>
      <c r="H48" s="37">
        <f t="shared" si="1"/>
        <v>23.37</v>
      </c>
      <c r="I48" s="21">
        <f t="shared" si="2"/>
        <v>978</v>
      </c>
      <c r="J48" s="21">
        <f t="shared" si="3"/>
        <v>1076</v>
      </c>
      <c r="K48" s="21">
        <f t="shared" si="4"/>
        <v>929</v>
      </c>
      <c r="L48" s="37">
        <f t="shared" si="20"/>
        <v>150</v>
      </c>
      <c r="M48" s="37">
        <f t="shared" si="15"/>
        <v>0</v>
      </c>
      <c r="N48" s="21">
        <f t="shared" si="5"/>
        <v>0.8</v>
      </c>
      <c r="P48">
        <v>43</v>
      </c>
      <c r="Q48">
        <f t="shared" si="6"/>
        <v>5</v>
      </c>
      <c r="R48" t="str">
        <f t="shared" si="7"/>
        <v>2,900</v>
      </c>
      <c r="S48" t="str">
        <f t="shared" si="8"/>
        <v>0,3</v>
      </c>
      <c r="T48" t="str">
        <f t="shared" si="9"/>
        <v>2,1000</v>
      </c>
      <c r="U48">
        <f t="shared" si="10"/>
        <v>5</v>
      </c>
      <c r="V48" t="str">
        <f t="shared" si="11"/>
        <v>2,900</v>
      </c>
      <c r="Y48">
        <v>2</v>
      </c>
      <c r="AH48">
        <f t="shared" si="12"/>
        <v>493</v>
      </c>
    </row>
    <row r="49" spans="5:34">
      <c r="E49">
        <f t="shared" si="13"/>
        <v>95174</v>
      </c>
      <c r="F49" s="37">
        <v>24.8</v>
      </c>
      <c r="G49" s="37">
        <f t="shared" si="0"/>
        <v>27.28</v>
      </c>
      <c r="H49" s="37">
        <f t="shared" si="1"/>
        <v>23.56</v>
      </c>
      <c r="I49" s="21">
        <f t="shared" si="2"/>
        <v>986</v>
      </c>
      <c r="J49" s="21">
        <f t="shared" si="3"/>
        <v>1084</v>
      </c>
      <c r="K49" s="21">
        <f t="shared" si="4"/>
        <v>936</v>
      </c>
      <c r="L49" s="37">
        <f t="shared" si="20"/>
        <v>1050</v>
      </c>
      <c r="M49" s="37">
        <f t="shared" si="15"/>
        <v>1</v>
      </c>
      <c r="N49" s="21">
        <f t="shared" si="5"/>
        <v>5.7</v>
      </c>
      <c r="P49">
        <v>44</v>
      </c>
      <c r="Q49">
        <f t="shared" si="6"/>
        <v>38</v>
      </c>
      <c r="R49" t="str">
        <f t="shared" si="7"/>
        <v>2,900</v>
      </c>
      <c r="S49" t="str">
        <f t="shared" si="8"/>
        <v>1,5.7</v>
      </c>
      <c r="T49" t="str">
        <f t="shared" si="9"/>
        <v>2,1000</v>
      </c>
      <c r="U49">
        <f t="shared" si="10"/>
        <v>41</v>
      </c>
      <c r="V49" t="str">
        <f t="shared" si="11"/>
        <v>2,900</v>
      </c>
      <c r="Y49">
        <v>2</v>
      </c>
      <c r="AH49">
        <f t="shared" si="12"/>
        <v>531</v>
      </c>
    </row>
    <row r="50" spans="5:34">
      <c r="E50">
        <f t="shared" si="13"/>
        <v>98180</v>
      </c>
      <c r="F50" s="37">
        <v>25</v>
      </c>
      <c r="G50" s="37">
        <f t="shared" si="0"/>
        <v>27.5</v>
      </c>
      <c r="H50" s="37">
        <f t="shared" si="1"/>
        <v>23.75</v>
      </c>
      <c r="I50" s="21">
        <f t="shared" si="2"/>
        <v>994</v>
      </c>
      <c r="J50" s="21">
        <f t="shared" si="3"/>
        <v>1093</v>
      </c>
      <c r="K50" s="21">
        <f t="shared" si="4"/>
        <v>944</v>
      </c>
      <c r="L50" s="37">
        <f t="shared" si="20"/>
        <v>150</v>
      </c>
      <c r="M50" s="37">
        <f t="shared" si="15"/>
        <v>0</v>
      </c>
      <c r="N50" s="21">
        <f t="shared" si="5"/>
        <v>0.8</v>
      </c>
      <c r="P50">
        <v>45</v>
      </c>
      <c r="Q50">
        <f t="shared" si="6"/>
        <v>5</v>
      </c>
      <c r="R50" t="str">
        <f t="shared" si="7"/>
        <v>2,900</v>
      </c>
      <c r="S50" t="str">
        <f t="shared" si="8"/>
        <v>0,3</v>
      </c>
      <c r="T50" t="str">
        <f t="shared" si="9"/>
        <v>2,1000</v>
      </c>
      <c r="U50">
        <f t="shared" si="10"/>
        <v>5</v>
      </c>
      <c r="V50" t="str">
        <f t="shared" si="11"/>
        <v>2,900</v>
      </c>
      <c r="Y50">
        <v>2</v>
      </c>
      <c r="AH50">
        <f t="shared" si="12"/>
        <v>536</v>
      </c>
    </row>
    <row r="51" spans="5:34">
      <c r="E51">
        <f t="shared" si="13"/>
        <v>101211</v>
      </c>
      <c r="F51" s="37">
        <v>25.2</v>
      </c>
      <c r="G51" s="37">
        <f t="shared" si="0"/>
        <v>27.72</v>
      </c>
      <c r="H51" s="37">
        <f t="shared" si="1"/>
        <v>23.94</v>
      </c>
      <c r="I51" s="21">
        <f t="shared" si="2"/>
        <v>1002</v>
      </c>
      <c r="J51" s="21">
        <f t="shared" si="3"/>
        <v>1102</v>
      </c>
      <c r="K51" s="21">
        <f t="shared" si="4"/>
        <v>952</v>
      </c>
      <c r="L51" s="37">
        <f t="shared" si="20"/>
        <v>150</v>
      </c>
      <c r="M51" s="37">
        <f t="shared" si="15"/>
        <v>0</v>
      </c>
      <c r="N51" s="21">
        <f t="shared" si="5"/>
        <v>0.8</v>
      </c>
      <c r="P51">
        <v>46</v>
      </c>
      <c r="Q51">
        <f t="shared" si="6"/>
        <v>5</v>
      </c>
      <c r="R51" t="str">
        <f t="shared" si="7"/>
        <v>2,1000</v>
      </c>
      <c r="S51" t="str">
        <f t="shared" si="8"/>
        <v>0,3</v>
      </c>
      <c r="T51" t="str">
        <f t="shared" si="9"/>
        <v>2,1100</v>
      </c>
      <c r="U51">
        <f t="shared" si="10"/>
        <v>5</v>
      </c>
      <c r="V51" t="str">
        <f t="shared" si="11"/>
        <v>2,900</v>
      </c>
      <c r="Y51">
        <v>2</v>
      </c>
      <c r="AH51">
        <f t="shared" si="12"/>
        <v>541</v>
      </c>
    </row>
    <row r="52" spans="5:34">
      <c r="E52">
        <f t="shared" si="13"/>
        <v>104267</v>
      </c>
      <c r="F52" s="37">
        <v>25.4</v>
      </c>
      <c r="G52" s="37">
        <f t="shared" si="0"/>
        <v>27.94</v>
      </c>
      <c r="H52" s="37">
        <f t="shared" si="1"/>
        <v>24.13</v>
      </c>
      <c r="I52" s="21">
        <f t="shared" si="2"/>
        <v>1010</v>
      </c>
      <c r="J52" s="21">
        <f t="shared" si="3"/>
        <v>1111</v>
      </c>
      <c r="K52" s="21">
        <f t="shared" si="4"/>
        <v>959</v>
      </c>
      <c r="L52" s="37">
        <f t="shared" si="20"/>
        <v>150</v>
      </c>
      <c r="M52" s="37">
        <f t="shared" si="15"/>
        <v>0</v>
      </c>
      <c r="N52" s="21">
        <f t="shared" si="5"/>
        <v>0.8</v>
      </c>
      <c r="P52">
        <v>47</v>
      </c>
      <c r="Q52">
        <f t="shared" si="6"/>
        <v>5</v>
      </c>
      <c r="R52" t="str">
        <f t="shared" si="7"/>
        <v>2,1000</v>
      </c>
      <c r="S52" t="str">
        <f t="shared" si="8"/>
        <v>0,3</v>
      </c>
      <c r="T52" t="str">
        <f t="shared" si="9"/>
        <v>2,1100</v>
      </c>
      <c r="U52">
        <f t="shared" si="10"/>
        <v>5</v>
      </c>
      <c r="V52" t="str">
        <f t="shared" si="11"/>
        <v>2,900</v>
      </c>
      <c r="Y52">
        <v>2</v>
      </c>
      <c r="AH52">
        <f t="shared" si="12"/>
        <v>546</v>
      </c>
    </row>
    <row r="53" spans="5:34">
      <c r="E53">
        <f t="shared" si="13"/>
        <v>107347</v>
      </c>
      <c r="F53" s="37">
        <v>25.6</v>
      </c>
      <c r="G53" s="37">
        <f t="shared" si="0"/>
        <v>28.16</v>
      </c>
      <c r="H53" s="37">
        <f t="shared" si="1"/>
        <v>24.32</v>
      </c>
      <c r="I53" s="21">
        <f t="shared" si="2"/>
        <v>1018</v>
      </c>
      <c r="J53" s="21">
        <f t="shared" si="3"/>
        <v>1119</v>
      </c>
      <c r="K53" s="21">
        <f t="shared" si="4"/>
        <v>967</v>
      </c>
      <c r="L53" s="37">
        <f t="shared" si="20"/>
        <v>1050</v>
      </c>
      <c r="M53" s="37">
        <f t="shared" si="15"/>
        <v>1</v>
      </c>
      <c r="N53" s="21">
        <f t="shared" si="5"/>
        <v>5.7</v>
      </c>
      <c r="P53">
        <v>48</v>
      </c>
      <c r="Q53">
        <f t="shared" si="6"/>
        <v>38</v>
      </c>
      <c r="R53" t="str">
        <f t="shared" si="7"/>
        <v>2,1000</v>
      </c>
      <c r="S53" t="str">
        <f t="shared" si="8"/>
        <v>1,5.7</v>
      </c>
      <c r="T53" t="str">
        <f t="shared" si="9"/>
        <v>2,1100</v>
      </c>
      <c r="U53">
        <f t="shared" si="10"/>
        <v>41</v>
      </c>
      <c r="V53" t="str">
        <f t="shared" si="11"/>
        <v>2,900</v>
      </c>
      <c r="Y53">
        <v>2</v>
      </c>
      <c r="AH53">
        <f t="shared" si="12"/>
        <v>584</v>
      </c>
    </row>
    <row r="54" spans="5:34">
      <c r="E54">
        <f t="shared" si="13"/>
        <v>110451</v>
      </c>
      <c r="F54" s="37">
        <v>25.8</v>
      </c>
      <c r="G54" s="37">
        <f t="shared" si="0"/>
        <v>28.38</v>
      </c>
      <c r="H54" s="37">
        <f t="shared" si="1"/>
        <v>24.51</v>
      </c>
      <c r="I54" s="21">
        <f t="shared" si="2"/>
        <v>1026</v>
      </c>
      <c r="J54" s="21">
        <f t="shared" si="3"/>
        <v>1128</v>
      </c>
      <c r="K54" s="21">
        <f t="shared" si="4"/>
        <v>974</v>
      </c>
      <c r="L54" s="37">
        <f t="shared" si="20"/>
        <v>150</v>
      </c>
      <c r="M54" s="37">
        <f t="shared" si="15"/>
        <v>0</v>
      </c>
      <c r="N54" s="21">
        <f t="shared" si="5"/>
        <v>0.8</v>
      </c>
      <c r="P54">
        <v>49</v>
      </c>
      <c r="Q54">
        <f t="shared" si="6"/>
        <v>5</v>
      </c>
      <c r="R54" t="str">
        <f t="shared" si="7"/>
        <v>2,1000</v>
      </c>
      <c r="S54" t="str">
        <f t="shared" si="8"/>
        <v>0,3</v>
      </c>
      <c r="T54" t="str">
        <f t="shared" si="9"/>
        <v>2,1100</v>
      </c>
      <c r="U54">
        <f t="shared" si="10"/>
        <v>5</v>
      </c>
      <c r="V54" t="str">
        <f t="shared" si="11"/>
        <v>2,900</v>
      </c>
      <c r="Y54">
        <v>2</v>
      </c>
      <c r="AH54">
        <f t="shared" si="12"/>
        <v>589</v>
      </c>
    </row>
    <row r="55" spans="5:34">
      <c r="E55">
        <f t="shared" si="13"/>
        <v>113579</v>
      </c>
      <c r="F55" s="37">
        <v>26</v>
      </c>
      <c r="G55" s="37">
        <f t="shared" si="0"/>
        <v>28.6</v>
      </c>
      <c r="H55" s="37">
        <f t="shared" si="1"/>
        <v>24.7</v>
      </c>
      <c r="I55" s="21">
        <f t="shared" si="2"/>
        <v>1034</v>
      </c>
      <c r="J55" s="21">
        <f t="shared" si="3"/>
        <v>1137</v>
      </c>
      <c r="K55" s="21">
        <f t="shared" si="4"/>
        <v>982</v>
      </c>
      <c r="L55" s="37">
        <f t="shared" si="20"/>
        <v>150</v>
      </c>
      <c r="M55" s="37">
        <f t="shared" si="15"/>
        <v>0</v>
      </c>
      <c r="N55" s="21">
        <f t="shared" si="5"/>
        <v>0.8</v>
      </c>
      <c r="P55">
        <v>50</v>
      </c>
      <c r="Q55">
        <f t="shared" si="6"/>
        <v>5</v>
      </c>
      <c r="R55" t="str">
        <f t="shared" si="7"/>
        <v>2,1000</v>
      </c>
      <c r="S55" t="str">
        <f t="shared" si="8"/>
        <v>0,3</v>
      </c>
      <c r="T55" t="str">
        <f t="shared" si="9"/>
        <v>2,1100</v>
      </c>
      <c r="U55">
        <f t="shared" si="10"/>
        <v>5</v>
      </c>
      <c r="V55" t="str">
        <f t="shared" si="11"/>
        <v>2,900</v>
      </c>
      <c r="Y55">
        <v>2</v>
      </c>
      <c r="AH55">
        <f t="shared" si="12"/>
        <v>594</v>
      </c>
    </row>
    <row r="56" spans="5:34">
      <c r="E56">
        <f t="shared" si="13"/>
        <v>116732</v>
      </c>
      <c r="F56" s="37">
        <v>26.2</v>
      </c>
      <c r="G56" s="37">
        <f t="shared" si="0"/>
        <v>28.82</v>
      </c>
      <c r="H56" s="37">
        <f t="shared" si="1"/>
        <v>24.89</v>
      </c>
      <c r="I56" s="21">
        <f t="shared" si="2"/>
        <v>1041</v>
      </c>
      <c r="J56" s="21">
        <f t="shared" si="3"/>
        <v>1146</v>
      </c>
      <c r="K56" s="21">
        <f t="shared" si="4"/>
        <v>989</v>
      </c>
      <c r="L56" s="37">
        <f t="shared" si="20"/>
        <v>150</v>
      </c>
      <c r="M56" s="37">
        <f t="shared" si="15"/>
        <v>0</v>
      </c>
      <c r="N56" s="21">
        <f t="shared" si="5"/>
        <v>0.8</v>
      </c>
      <c r="P56">
        <v>51</v>
      </c>
      <c r="Q56">
        <f t="shared" si="6"/>
        <v>5</v>
      </c>
      <c r="R56" t="str">
        <f t="shared" si="7"/>
        <v>2,1000</v>
      </c>
      <c r="S56" t="str">
        <f t="shared" si="8"/>
        <v>0,3</v>
      </c>
      <c r="T56" t="str">
        <f t="shared" si="9"/>
        <v>2,1100</v>
      </c>
      <c r="U56">
        <f t="shared" si="10"/>
        <v>5</v>
      </c>
      <c r="V56" t="str">
        <f t="shared" si="11"/>
        <v>2,900</v>
      </c>
      <c r="Y56">
        <v>2</v>
      </c>
      <c r="AH56">
        <f t="shared" si="12"/>
        <v>599</v>
      </c>
    </row>
    <row r="57" spans="5:34">
      <c r="E57">
        <f t="shared" si="13"/>
        <v>119908</v>
      </c>
      <c r="F57" s="37">
        <v>26.4</v>
      </c>
      <c r="G57" s="37">
        <f t="shared" si="0"/>
        <v>29.04</v>
      </c>
      <c r="H57" s="37">
        <f t="shared" si="1"/>
        <v>25.08</v>
      </c>
      <c r="I57" s="21">
        <f t="shared" si="2"/>
        <v>1049</v>
      </c>
      <c r="J57" s="21">
        <f t="shared" si="3"/>
        <v>1154</v>
      </c>
      <c r="K57" s="21">
        <f t="shared" si="4"/>
        <v>997</v>
      </c>
      <c r="L57" s="37">
        <f t="shared" si="20"/>
        <v>1050</v>
      </c>
      <c r="M57" s="37">
        <f t="shared" si="15"/>
        <v>1</v>
      </c>
      <c r="N57" s="21">
        <f t="shared" si="5"/>
        <v>5.7</v>
      </c>
      <c r="P57">
        <v>52</v>
      </c>
      <c r="Q57">
        <f t="shared" si="6"/>
        <v>38</v>
      </c>
      <c r="R57" t="str">
        <f t="shared" si="7"/>
        <v>2,1000</v>
      </c>
      <c r="S57" t="str">
        <f t="shared" si="8"/>
        <v>1,5.7</v>
      </c>
      <c r="T57" t="str">
        <f t="shared" si="9"/>
        <v>2,1100</v>
      </c>
      <c r="U57">
        <f t="shared" si="10"/>
        <v>41</v>
      </c>
      <c r="V57" t="str">
        <f t="shared" si="11"/>
        <v>2,900</v>
      </c>
      <c r="Y57">
        <v>2</v>
      </c>
      <c r="AH57">
        <f t="shared" si="12"/>
        <v>637</v>
      </c>
    </row>
    <row r="58" spans="5:34">
      <c r="E58">
        <f t="shared" si="13"/>
        <v>123108</v>
      </c>
      <c r="F58" s="37">
        <v>26.6</v>
      </c>
      <c r="G58" s="37">
        <f t="shared" si="0"/>
        <v>29.26</v>
      </c>
      <c r="H58" s="37">
        <f t="shared" si="1"/>
        <v>25.27</v>
      </c>
      <c r="I58" s="21">
        <f t="shared" si="2"/>
        <v>1057</v>
      </c>
      <c r="J58" s="21">
        <f t="shared" si="3"/>
        <v>1163</v>
      </c>
      <c r="K58" s="21">
        <f t="shared" si="4"/>
        <v>1005</v>
      </c>
      <c r="L58" s="37">
        <f t="shared" si="20"/>
        <v>150</v>
      </c>
      <c r="M58" s="37">
        <f t="shared" si="15"/>
        <v>0</v>
      </c>
      <c r="N58" s="21">
        <f t="shared" si="5"/>
        <v>0.8</v>
      </c>
      <c r="P58">
        <v>53</v>
      </c>
      <c r="Q58">
        <f t="shared" si="6"/>
        <v>5</v>
      </c>
      <c r="R58" t="str">
        <f t="shared" si="7"/>
        <v>2,1000</v>
      </c>
      <c r="S58" t="str">
        <f t="shared" si="8"/>
        <v>0,3</v>
      </c>
      <c r="T58" t="str">
        <f t="shared" si="9"/>
        <v>2,1100</v>
      </c>
      <c r="U58">
        <f t="shared" si="10"/>
        <v>5</v>
      </c>
      <c r="V58" t="str">
        <f t="shared" si="11"/>
        <v>2,1000</v>
      </c>
      <c r="Y58">
        <v>2</v>
      </c>
      <c r="AH58">
        <f t="shared" si="12"/>
        <v>642</v>
      </c>
    </row>
    <row r="59" spans="5:34">
      <c r="E59">
        <f t="shared" si="13"/>
        <v>126333</v>
      </c>
      <c r="F59" s="37">
        <v>26.8</v>
      </c>
      <c r="G59" s="37">
        <f t="shared" si="0"/>
        <v>29.48</v>
      </c>
      <c r="H59" s="37">
        <f t="shared" si="1"/>
        <v>25.46</v>
      </c>
      <c r="I59" s="21">
        <f t="shared" si="2"/>
        <v>1065</v>
      </c>
      <c r="J59" s="21">
        <f t="shared" si="3"/>
        <v>1172</v>
      </c>
      <c r="K59" s="21">
        <f t="shared" si="4"/>
        <v>1012</v>
      </c>
      <c r="L59" s="37">
        <f t="shared" si="20"/>
        <v>150</v>
      </c>
      <c r="M59" s="37">
        <f t="shared" si="15"/>
        <v>0</v>
      </c>
      <c r="N59" s="21">
        <f t="shared" si="5"/>
        <v>0.8</v>
      </c>
      <c r="P59">
        <v>54</v>
      </c>
      <c r="Q59">
        <f t="shared" si="6"/>
        <v>5</v>
      </c>
      <c r="R59" t="str">
        <f t="shared" si="7"/>
        <v>2,1000</v>
      </c>
      <c r="S59" t="str">
        <f t="shared" si="8"/>
        <v>0,3</v>
      </c>
      <c r="T59" t="str">
        <f t="shared" si="9"/>
        <v>2,1100</v>
      </c>
      <c r="U59">
        <f t="shared" si="10"/>
        <v>5</v>
      </c>
      <c r="V59" t="str">
        <f t="shared" si="11"/>
        <v>2,1000</v>
      </c>
      <c r="Y59">
        <v>2</v>
      </c>
      <c r="AH59">
        <f t="shared" si="12"/>
        <v>647</v>
      </c>
    </row>
    <row r="60" spans="5:34">
      <c r="E60">
        <f t="shared" si="13"/>
        <v>129582</v>
      </c>
      <c r="F60" s="37">
        <v>27</v>
      </c>
      <c r="G60" s="37">
        <f t="shared" si="0"/>
        <v>29.7</v>
      </c>
      <c r="H60" s="37">
        <f t="shared" si="1"/>
        <v>25.65</v>
      </c>
      <c r="I60" s="21">
        <f t="shared" si="2"/>
        <v>1073</v>
      </c>
      <c r="J60" s="21">
        <f t="shared" si="3"/>
        <v>1181</v>
      </c>
      <c r="K60" s="21">
        <f t="shared" si="4"/>
        <v>1020</v>
      </c>
      <c r="L60" s="37">
        <f t="shared" si="20"/>
        <v>150</v>
      </c>
      <c r="M60" s="37">
        <f t="shared" si="15"/>
        <v>0</v>
      </c>
      <c r="N60" s="21">
        <f t="shared" si="5"/>
        <v>0.8</v>
      </c>
      <c r="P60">
        <v>55</v>
      </c>
      <c r="Q60">
        <f t="shared" si="6"/>
        <v>5</v>
      </c>
      <c r="R60" t="str">
        <f t="shared" si="7"/>
        <v>2,1000</v>
      </c>
      <c r="S60" t="str">
        <f t="shared" si="8"/>
        <v>0,3</v>
      </c>
      <c r="T60" t="str">
        <f t="shared" si="9"/>
        <v>2,1100</v>
      </c>
      <c r="U60">
        <f t="shared" si="10"/>
        <v>5</v>
      </c>
      <c r="V60" t="str">
        <f t="shared" si="11"/>
        <v>2,1000</v>
      </c>
      <c r="Y60">
        <v>2</v>
      </c>
      <c r="AH60">
        <f t="shared" si="12"/>
        <v>652</v>
      </c>
    </row>
    <row r="61" spans="5:34">
      <c r="E61">
        <f t="shared" si="13"/>
        <v>132856</v>
      </c>
      <c r="F61" s="37">
        <v>27.2</v>
      </c>
      <c r="G61" s="37">
        <f t="shared" si="0"/>
        <v>29.92</v>
      </c>
      <c r="H61" s="37">
        <f t="shared" si="1"/>
        <v>25.84</v>
      </c>
      <c r="I61" s="21">
        <f t="shared" si="2"/>
        <v>1081</v>
      </c>
      <c r="J61" s="21">
        <f t="shared" si="3"/>
        <v>1189</v>
      </c>
      <c r="K61" s="21">
        <f t="shared" si="4"/>
        <v>1027</v>
      </c>
      <c r="L61" s="37">
        <f t="shared" si="20"/>
        <v>1050</v>
      </c>
      <c r="M61" s="37">
        <f t="shared" si="15"/>
        <v>1</v>
      </c>
      <c r="N61" s="21">
        <f t="shared" si="5"/>
        <v>5.7</v>
      </c>
      <c r="P61">
        <v>56</v>
      </c>
      <c r="Q61">
        <f t="shared" si="6"/>
        <v>38</v>
      </c>
      <c r="R61" t="str">
        <f t="shared" si="7"/>
        <v>2,1000</v>
      </c>
      <c r="S61" t="str">
        <f t="shared" si="8"/>
        <v>1,5.7</v>
      </c>
      <c r="T61" t="str">
        <f t="shared" si="9"/>
        <v>2,1100</v>
      </c>
      <c r="U61">
        <f t="shared" si="10"/>
        <v>41</v>
      </c>
      <c r="V61" t="str">
        <f t="shared" si="11"/>
        <v>2,1000</v>
      </c>
      <c r="Y61">
        <v>2</v>
      </c>
      <c r="AH61">
        <f t="shared" si="12"/>
        <v>690</v>
      </c>
    </row>
    <row r="62" spans="5:34">
      <c r="E62">
        <f t="shared" si="13"/>
        <v>136153</v>
      </c>
      <c r="F62" s="37">
        <v>27.4</v>
      </c>
      <c r="G62" s="37">
        <f t="shared" si="0"/>
        <v>30.14</v>
      </c>
      <c r="H62" s="37">
        <f t="shared" si="1"/>
        <v>26.03</v>
      </c>
      <c r="I62" s="21">
        <f t="shared" si="2"/>
        <v>1089</v>
      </c>
      <c r="J62" s="21">
        <f t="shared" si="3"/>
        <v>1198</v>
      </c>
      <c r="K62" s="21">
        <f t="shared" si="4"/>
        <v>1035</v>
      </c>
      <c r="L62" s="37">
        <f t="shared" si="20"/>
        <v>150</v>
      </c>
      <c r="M62" s="37">
        <f t="shared" si="15"/>
        <v>0</v>
      </c>
      <c r="N62" s="21">
        <f t="shared" si="5"/>
        <v>0.8</v>
      </c>
      <c r="P62">
        <v>57</v>
      </c>
      <c r="Q62">
        <f t="shared" si="6"/>
        <v>5</v>
      </c>
      <c r="R62" t="str">
        <f t="shared" si="7"/>
        <v>2,1000</v>
      </c>
      <c r="S62" t="str">
        <f t="shared" si="8"/>
        <v>0,3</v>
      </c>
      <c r="T62" t="str">
        <f t="shared" si="9"/>
        <v>2,1100</v>
      </c>
      <c r="U62">
        <f t="shared" si="10"/>
        <v>5</v>
      </c>
      <c r="V62" t="str">
        <f t="shared" si="11"/>
        <v>2,1000</v>
      </c>
      <c r="Y62">
        <v>2</v>
      </c>
      <c r="AH62">
        <f t="shared" si="12"/>
        <v>695</v>
      </c>
    </row>
    <row r="63" spans="5:34">
      <c r="E63">
        <f t="shared" si="13"/>
        <v>139475</v>
      </c>
      <c r="F63" s="37">
        <v>27.6</v>
      </c>
      <c r="G63" s="37">
        <f t="shared" si="0"/>
        <v>30.36</v>
      </c>
      <c r="H63" s="37">
        <f t="shared" si="1"/>
        <v>26.22</v>
      </c>
      <c r="I63" s="21">
        <f t="shared" si="2"/>
        <v>1097</v>
      </c>
      <c r="J63" s="21">
        <f t="shared" si="3"/>
        <v>1207</v>
      </c>
      <c r="K63" s="21">
        <f t="shared" si="4"/>
        <v>1042</v>
      </c>
      <c r="L63" s="37">
        <f t="shared" si="20"/>
        <v>150</v>
      </c>
      <c r="M63" s="37">
        <f t="shared" si="15"/>
        <v>0</v>
      </c>
      <c r="N63" s="21">
        <f t="shared" si="5"/>
        <v>0.8</v>
      </c>
      <c r="P63">
        <v>58</v>
      </c>
      <c r="Q63">
        <f t="shared" si="6"/>
        <v>5</v>
      </c>
      <c r="R63" t="str">
        <f t="shared" si="7"/>
        <v>2,1000</v>
      </c>
      <c r="S63" t="str">
        <f t="shared" si="8"/>
        <v>0,3</v>
      </c>
      <c r="T63" t="str">
        <f t="shared" si="9"/>
        <v>2,1200</v>
      </c>
      <c r="U63">
        <f t="shared" si="10"/>
        <v>5</v>
      </c>
      <c r="V63" t="str">
        <f t="shared" si="11"/>
        <v>2,1000</v>
      </c>
      <c r="Y63">
        <v>2</v>
      </c>
      <c r="AH63">
        <f t="shared" si="12"/>
        <v>700</v>
      </c>
    </row>
    <row r="64" spans="5:34">
      <c r="E64">
        <f t="shared" si="13"/>
        <v>142821</v>
      </c>
      <c r="F64" s="37">
        <v>27.8</v>
      </c>
      <c r="G64" s="37">
        <f t="shared" si="0"/>
        <v>30.58</v>
      </c>
      <c r="H64" s="37">
        <f t="shared" si="1"/>
        <v>26.41</v>
      </c>
      <c r="I64" s="21">
        <f t="shared" si="2"/>
        <v>1105</v>
      </c>
      <c r="J64" s="21">
        <f t="shared" si="3"/>
        <v>1216</v>
      </c>
      <c r="K64" s="21">
        <f t="shared" si="4"/>
        <v>1050</v>
      </c>
      <c r="L64" s="37">
        <f t="shared" si="20"/>
        <v>150</v>
      </c>
      <c r="M64" s="37">
        <f t="shared" si="15"/>
        <v>0</v>
      </c>
      <c r="N64" s="21">
        <f t="shared" si="5"/>
        <v>0.8</v>
      </c>
      <c r="P64">
        <v>59</v>
      </c>
      <c r="Q64">
        <f t="shared" si="6"/>
        <v>5</v>
      </c>
      <c r="R64" t="str">
        <f t="shared" si="7"/>
        <v>2,1100</v>
      </c>
      <c r="S64" t="str">
        <f t="shared" si="8"/>
        <v>0,3</v>
      </c>
      <c r="T64" t="str">
        <f t="shared" si="9"/>
        <v>2,1200</v>
      </c>
      <c r="U64">
        <f t="shared" si="10"/>
        <v>5</v>
      </c>
      <c r="V64" t="str">
        <f t="shared" si="11"/>
        <v>2,1000</v>
      </c>
      <c r="Y64">
        <v>2</v>
      </c>
      <c r="AH64">
        <f t="shared" si="12"/>
        <v>705</v>
      </c>
    </row>
    <row r="65" spans="5:34">
      <c r="E65">
        <f t="shared" si="13"/>
        <v>146192</v>
      </c>
      <c r="F65" s="37">
        <v>28</v>
      </c>
      <c r="G65" s="37">
        <f t="shared" si="0"/>
        <v>30.8</v>
      </c>
      <c r="H65" s="37">
        <f t="shared" si="1"/>
        <v>26.6</v>
      </c>
      <c r="I65" s="21">
        <f t="shared" si="2"/>
        <v>1113</v>
      </c>
      <c r="J65" s="21">
        <f t="shared" si="3"/>
        <v>1224</v>
      </c>
      <c r="K65" s="21">
        <f t="shared" si="4"/>
        <v>1057</v>
      </c>
      <c r="L65" s="37">
        <f t="shared" si="20"/>
        <v>1050</v>
      </c>
      <c r="M65" s="37">
        <f t="shared" si="15"/>
        <v>1</v>
      </c>
      <c r="N65" s="21">
        <f t="shared" si="5"/>
        <v>5.7</v>
      </c>
      <c r="P65">
        <v>60</v>
      </c>
      <c r="Q65">
        <f t="shared" si="6"/>
        <v>38</v>
      </c>
      <c r="R65" t="str">
        <f t="shared" si="7"/>
        <v>2,1100</v>
      </c>
      <c r="S65" t="str">
        <f t="shared" si="8"/>
        <v>1,5.7</v>
      </c>
      <c r="T65" t="str">
        <f t="shared" si="9"/>
        <v>2,1200</v>
      </c>
      <c r="U65">
        <f t="shared" si="10"/>
        <v>41</v>
      </c>
      <c r="V65" t="str">
        <f t="shared" si="11"/>
        <v>2,1000</v>
      </c>
      <c r="W65" s="1" t="s">
        <v>724</v>
      </c>
      <c r="X65" t="s">
        <v>725</v>
      </c>
      <c r="Y65">
        <v>2</v>
      </c>
      <c r="AH65">
        <f t="shared" si="12"/>
        <v>743</v>
      </c>
    </row>
    <row r="66" spans="5:34">
      <c r="E66">
        <f t="shared" si="13"/>
        <v>149586</v>
      </c>
      <c r="F66" s="37">
        <v>28.2</v>
      </c>
      <c r="G66" s="37">
        <f t="shared" si="0"/>
        <v>31.02</v>
      </c>
      <c r="H66" s="37">
        <f t="shared" si="1"/>
        <v>26.79</v>
      </c>
      <c r="I66" s="21">
        <f t="shared" si="2"/>
        <v>1121</v>
      </c>
      <c r="J66" s="21">
        <f t="shared" si="3"/>
        <v>1233</v>
      </c>
      <c r="K66" s="21">
        <f t="shared" si="4"/>
        <v>1065</v>
      </c>
      <c r="L66" s="37">
        <f t="shared" si="20"/>
        <v>150</v>
      </c>
      <c r="M66" s="37">
        <f t="shared" si="15"/>
        <v>0</v>
      </c>
      <c r="N66" s="21">
        <f t="shared" si="5"/>
        <v>0.8</v>
      </c>
      <c r="P66">
        <v>61</v>
      </c>
      <c r="Q66">
        <f t="shared" si="6"/>
        <v>5</v>
      </c>
      <c r="R66" t="str">
        <f t="shared" si="7"/>
        <v>2,1100</v>
      </c>
      <c r="S66" t="str">
        <f t="shared" si="8"/>
        <v>0,3</v>
      </c>
      <c r="T66" t="str">
        <f t="shared" si="9"/>
        <v>2,1200</v>
      </c>
      <c r="U66">
        <f t="shared" si="10"/>
        <v>5</v>
      </c>
      <c r="V66" t="str">
        <f t="shared" si="11"/>
        <v>2,1000</v>
      </c>
      <c r="Y66">
        <v>3</v>
      </c>
      <c r="AH66">
        <f t="shared" si="12"/>
        <v>748</v>
      </c>
    </row>
    <row r="67" spans="5:34">
      <c r="E67">
        <f t="shared" si="13"/>
        <v>153005</v>
      </c>
      <c r="F67" s="37">
        <v>28.4</v>
      </c>
      <c r="G67" s="37">
        <f t="shared" si="0"/>
        <v>31.24</v>
      </c>
      <c r="H67" s="37">
        <f t="shared" si="1"/>
        <v>26.98</v>
      </c>
      <c r="I67" s="21">
        <f t="shared" si="2"/>
        <v>1129</v>
      </c>
      <c r="J67" s="21">
        <f t="shared" si="3"/>
        <v>1242</v>
      </c>
      <c r="K67" s="21">
        <f t="shared" si="4"/>
        <v>1073</v>
      </c>
      <c r="L67" s="37">
        <f t="shared" si="20"/>
        <v>150</v>
      </c>
      <c r="M67" s="37">
        <f t="shared" si="15"/>
        <v>0</v>
      </c>
      <c r="N67" s="21">
        <f t="shared" si="5"/>
        <v>0.8</v>
      </c>
      <c r="P67">
        <v>62</v>
      </c>
      <c r="Q67">
        <f t="shared" si="6"/>
        <v>5</v>
      </c>
      <c r="R67" t="str">
        <f t="shared" si="7"/>
        <v>2,1100</v>
      </c>
      <c r="S67" t="str">
        <f t="shared" si="8"/>
        <v>0,3</v>
      </c>
      <c r="T67" t="str">
        <f t="shared" si="9"/>
        <v>2,1200</v>
      </c>
      <c r="U67">
        <f t="shared" si="10"/>
        <v>5</v>
      </c>
      <c r="V67" t="str">
        <f t="shared" si="11"/>
        <v>2,1000</v>
      </c>
      <c r="Y67">
        <v>3</v>
      </c>
      <c r="AH67">
        <f t="shared" si="12"/>
        <v>753</v>
      </c>
    </row>
    <row r="68" spans="5:34">
      <c r="E68">
        <f t="shared" si="13"/>
        <v>156449</v>
      </c>
      <c r="F68" s="37">
        <v>28.6</v>
      </c>
      <c r="G68" s="37">
        <f t="shared" si="0"/>
        <v>31.46</v>
      </c>
      <c r="H68" s="37">
        <f t="shared" si="1"/>
        <v>27.17</v>
      </c>
      <c r="I68" s="21">
        <f t="shared" si="2"/>
        <v>1137</v>
      </c>
      <c r="J68" s="21">
        <f t="shared" si="3"/>
        <v>1251</v>
      </c>
      <c r="K68" s="21">
        <f t="shared" si="4"/>
        <v>1080</v>
      </c>
      <c r="L68" s="37">
        <f t="shared" si="20"/>
        <v>150</v>
      </c>
      <c r="M68" s="37">
        <f t="shared" si="15"/>
        <v>0</v>
      </c>
      <c r="N68" s="21">
        <f t="shared" si="5"/>
        <v>0.8</v>
      </c>
      <c r="P68">
        <v>63</v>
      </c>
      <c r="Q68">
        <f t="shared" si="6"/>
        <v>5</v>
      </c>
      <c r="R68" t="str">
        <f t="shared" si="7"/>
        <v>2,1100</v>
      </c>
      <c r="S68" t="str">
        <f t="shared" si="8"/>
        <v>0,3</v>
      </c>
      <c r="T68" t="str">
        <f t="shared" si="9"/>
        <v>2,1200</v>
      </c>
      <c r="U68">
        <f t="shared" si="10"/>
        <v>5</v>
      </c>
      <c r="V68" t="str">
        <f t="shared" si="11"/>
        <v>2,1000</v>
      </c>
      <c r="Y68">
        <v>3</v>
      </c>
      <c r="AH68">
        <f t="shared" si="12"/>
        <v>758</v>
      </c>
    </row>
    <row r="69" spans="5:34">
      <c r="E69">
        <f t="shared" si="13"/>
        <v>159917</v>
      </c>
      <c r="F69" s="37">
        <v>28.8</v>
      </c>
      <c r="G69" s="37">
        <f t="shared" si="0"/>
        <v>31.68</v>
      </c>
      <c r="H69" s="37">
        <f t="shared" si="1"/>
        <v>27.36</v>
      </c>
      <c r="I69" s="21">
        <f t="shared" si="2"/>
        <v>1145</v>
      </c>
      <c r="J69" s="21">
        <f t="shared" si="3"/>
        <v>1259</v>
      </c>
      <c r="K69" s="21">
        <f t="shared" si="4"/>
        <v>1088</v>
      </c>
      <c r="L69" s="37">
        <f t="shared" si="20"/>
        <v>1050</v>
      </c>
      <c r="M69" s="37">
        <f t="shared" si="15"/>
        <v>1</v>
      </c>
      <c r="N69" s="21">
        <f t="shared" si="5"/>
        <v>5.7</v>
      </c>
      <c r="P69">
        <v>64</v>
      </c>
      <c r="Q69">
        <f t="shared" si="6"/>
        <v>38</v>
      </c>
      <c r="R69" t="str">
        <f t="shared" si="7"/>
        <v>2,1100</v>
      </c>
      <c r="S69" t="str">
        <f t="shared" si="8"/>
        <v>1,5.7</v>
      </c>
      <c r="T69" t="str">
        <f t="shared" si="9"/>
        <v>2,1200</v>
      </c>
      <c r="U69">
        <f t="shared" si="10"/>
        <v>41</v>
      </c>
      <c r="V69" t="str">
        <f t="shared" si="11"/>
        <v>2,1000</v>
      </c>
      <c r="Y69">
        <v>3</v>
      </c>
      <c r="AH69">
        <f t="shared" si="12"/>
        <v>796</v>
      </c>
    </row>
    <row r="70" spans="5:34">
      <c r="E70">
        <f t="shared" si="13"/>
        <v>163409</v>
      </c>
      <c r="F70" s="37">
        <v>29</v>
      </c>
      <c r="G70" s="37">
        <f t="shared" ref="G70:G133" si="21">F70*1.1</f>
        <v>31.9</v>
      </c>
      <c r="H70" s="37">
        <f t="shared" ref="H70:H133" si="22">F70*0.95</f>
        <v>27.55</v>
      </c>
      <c r="I70" s="21">
        <f t="shared" ref="I70:I133" si="23">INT($A$17*(F70/$F$4))</f>
        <v>1153</v>
      </c>
      <c r="J70" s="21">
        <f t="shared" ref="J70:J133" si="24">INT($A$17*(G70/$F$4))</f>
        <v>1268</v>
      </c>
      <c r="K70" s="21">
        <f t="shared" ref="K70:K133" si="25">INT($A$17*(H70/$F$4))</f>
        <v>1095</v>
      </c>
      <c r="L70" s="37">
        <f t="shared" si="20"/>
        <v>150</v>
      </c>
      <c r="M70" s="37">
        <f t="shared" si="15"/>
        <v>0</v>
      </c>
      <c r="N70" s="21">
        <f t="shared" ref="N70:N133" si="26">INT($A$2/$L$4*L70*10)/10</f>
        <v>0.8</v>
      </c>
      <c r="P70">
        <v>65</v>
      </c>
      <c r="Q70">
        <f t="shared" ref="Q70:Q133" si="27">INT($A$5/$L$4*L70*1)/1</f>
        <v>5</v>
      </c>
      <c r="R70" t="str">
        <f t="shared" ref="R70:R133" si="28">"2,"&amp;INT(I70/100)*100</f>
        <v>2,1100</v>
      </c>
      <c r="S70" t="str">
        <f t="shared" ref="S70:S133" si="29">M70&amp;","&amp;IF(M70=1,N70,ROUNDUP(N70*$A$23,0))</f>
        <v>0,3</v>
      </c>
      <c r="T70" t="str">
        <f t="shared" ref="T70:T133" si="30">"2,"&amp;INT(J70/100)*100</f>
        <v>2,1200</v>
      </c>
      <c r="U70">
        <f t="shared" ref="U70:U133" si="31">INT($A$8/$L$4*L70*1)/1</f>
        <v>5</v>
      </c>
      <c r="V70" t="str">
        <f t="shared" ref="V70:V133" si="32">"2,"&amp;INT(K70/100)*100</f>
        <v>2,1000</v>
      </c>
      <c r="Y70">
        <v>3</v>
      </c>
      <c r="AH70">
        <f t="shared" ref="AH70:AH133" si="33">Q70+AH69</f>
        <v>801</v>
      </c>
    </row>
    <row r="71" spans="5:34">
      <c r="E71">
        <f t="shared" si="13"/>
        <v>166925</v>
      </c>
      <c r="F71" s="37">
        <v>29.2</v>
      </c>
      <c r="G71" s="37">
        <f t="shared" si="21"/>
        <v>32.12</v>
      </c>
      <c r="H71" s="37">
        <f t="shared" si="22"/>
        <v>27.74</v>
      </c>
      <c r="I71" s="21">
        <f t="shared" si="23"/>
        <v>1161</v>
      </c>
      <c r="J71" s="21">
        <f t="shared" si="24"/>
        <v>1277</v>
      </c>
      <c r="K71" s="21">
        <f t="shared" si="25"/>
        <v>1103</v>
      </c>
      <c r="L71" s="37">
        <f t="shared" si="20"/>
        <v>150</v>
      </c>
      <c r="M71" s="37">
        <f t="shared" si="15"/>
        <v>0</v>
      </c>
      <c r="N71" s="21">
        <f t="shared" si="26"/>
        <v>0.8</v>
      </c>
      <c r="P71">
        <v>66</v>
      </c>
      <c r="Q71">
        <f t="shared" si="27"/>
        <v>5</v>
      </c>
      <c r="R71" t="str">
        <f t="shared" si="28"/>
        <v>2,1100</v>
      </c>
      <c r="S71" t="str">
        <f t="shared" si="29"/>
        <v>0,3</v>
      </c>
      <c r="T71" t="str">
        <f t="shared" si="30"/>
        <v>2,1200</v>
      </c>
      <c r="U71">
        <f t="shared" si="31"/>
        <v>5</v>
      </c>
      <c r="V71" t="str">
        <f t="shared" si="32"/>
        <v>2,1100</v>
      </c>
      <c r="Y71">
        <v>3</v>
      </c>
      <c r="AH71">
        <f t="shared" si="33"/>
        <v>806</v>
      </c>
    </row>
    <row r="72" spans="5:34">
      <c r="E72">
        <f t="shared" ref="E72:E135" si="34">I71+J71+K71+E71</f>
        <v>170466</v>
      </c>
      <c r="F72" s="37">
        <v>29.4</v>
      </c>
      <c r="G72" s="37">
        <f t="shared" si="21"/>
        <v>32.34</v>
      </c>
      <c r="H72" s="37">
        <f t="shared" si="22"/>
        <v>27.93</v>
      </c>
      <c r="I72" s="21">
        <f t="shared" si="23"/>
        <v>1169</v>
      </c>
      <c r="J72" s="21">
        <f t="shared" si="24"/>
        <v>1286</v>
      </c>
      <c r="K72" s="21">
        <f t="shared" si="25"/>
        <v>1110</v>
      </c>
      <c r="L72" s="37">
        <f t="shared" si="20"/>
        <v>150</v>
      </c>
      <c r="M72" s="37">
        <f t="shared" si="15"/>
        <v>0</v>
      </c>
      <c r="N72" s="21">
        <f t="shared" si="26"/>
        <v>0.8</v>
      </c>
      <c r="P72">
        <v>67</v>
      </c>
      <c r="Q72">
        <f t="shared" si="27"/>
        <v>5</v>
      </c>
      <c r="R72" t="str">
        <f t="shared" si="28"/>
        <v>2,1100</v>
      </c>
      <c r="S72" t="str">
        <f t="shared" si="29"/>
        <v>0,3</v>
      </c>
      <c r="T72" t="str">
        <f t="shared" si="30"/>
        <v>2,1200</v>
      </c>
      <c r="U72">
        <f t="shared" si="31"/>
        <v>5</v>
      </c>
      <c r="V72" t="str">
        <f t="shared" si="32"/>
        <v>2,1100</v>
      </c>
      <c r="Y72">
        <v>3</v>
      </c>
      <c r="AH72">
        <f t="shared" si="33"/>
        <v>811</v>
      </c>
    </row>
    <row r="73" spans="5:34">
      <c r="E73">
        <f t="shared" si="34"/>
        <v>174031</v>
      </c>
      <c r="F73" s="37">
        <v>29.6</v>
      </c>
      <c r="G73" s="37">
        <f t="shared" si="21"/>
        <v>32.56</v>
      </c>
      <c r="H73" s="37">
        <f t="shared" si="22"/>
        <v>28.12</v>
      </c>
      <c r="I73" s="21">
        <f t="shared" si="23"/>
        <v>1177</v>
      </c>
      <c r="J73" s="21">
        <f t="shared" si="24"/>
        <v>1294</v>
      </c>
      <c r="K73" s="21">
        <f t="shared" si="25"/>
        <v>1118</v>
      </c>
      <c r="L73" s="37">
        <f t="shared" si="20"/>
        <v>1050</v>
      </c>
      <c r="M73" s="37">
        <f t="shared" si="15"/>
        <v>1</v>
      </c>
      <c r="N73" s="21">
        <f t="shared" si="26"/>
        <v>5.7</v>
      </c>
      <c r="P73">
        <v>68</v>
      </c>
      <c r="Q73">
        <f t="shared" si="27"/>
        <v>38</v>
      </c>
      <c r="R73" t="str">
        <f t="shared" si="28"/>
        <v>2,1100</v>
      </c>
      <c r="S73" t="str">
        <f t="shared" si="29"/>
        <v>1,5.7</v>
      </c>
      <c r="T73" t="str">
        <f t="shared" si="30"/>
        <v>2,1200</v>
      </c>
      <c r="U73">
        <f t="shared" si="31"/>
        <v>41</v>
      </c>
      <c r="V73" t="str">
        <f t="shared" si="32"/>
        <v>2,1100</v>
      </c>
      <c r="Y73">
        <v>3</v>
      </c>
      <c r="AH73">
        <f t="shared" si="33"/>
        <v>849</v>
      </c>
    </row>
    <row r="74" spans="5:34">
      <c r="E74">
        <f t="shared" si="34"/>
        <v>177620</v>
      </c>
      <c r="F74" s="37">
        <v>29.8</v>
      </c>
      <c r="G74" s="37">
        <f t="shared" si="21"/>
        <v>32.78</v>
      </c>
      <c r="H74" s="37">
        <f t="shared" si="22"/>
        <v>28.31</v>
      </c>
      <c r="I74" s="21">
        <f t="shared" si="23"/>
        <v>1185</v>
      </c>
      <c r="J74" s="21">
        <f t="shared" si="24"/>
        <v>1303</v>
      </c>
      <c r="K74" s="21">
        <f t="shared" si="25"/>
        <v>1125</v>
      </c>
      <c r="L74" s="37">
        <f t="shared" si="20"/>
        <v>150</v>
      </c>
      <c r="M74" s="37">
        <f t="shared" ref="M74:M137" si="35">M70</f>
        <v>0</v>
      </c>
      <c r="N74" s="21">
        <f t="shared" si="26"/>
        <v>0.8</v>
      </c>
      <c r="P74">
        <v>69</v>
      </c>
      <c r="Q74">
        <f t="shared" si="27"/>
        <v>5</v>
      </c>
      <c r="R74" t="str">
        <f t="shared" si="28"/>
        <v>2,1100</v>
      </c>
      <c r="S74" t="str">
        <f t="shared" si="29"/>
        <v>0,3</v>
      </c>
      <c r="T74" t="str">
        <f t="shared" si="30"/>
        <v>2,1300</v>
      </c>
      <c r="U74">
        <f t="shared" si="31"/>
        <v>5</v>
      </c>
      <c r="V74" t="str">
        <f t="shared" si="32"/>
        <v>2,1100</v>
      </c>
      <c r="Y74">
        <v>3</v>
      </c>
      <c r="AH74">
        <f t="shared" si="33"/>
        <v>854</v>
      </c>
    </row>
    <row r="75" spans="5:34">
      <c r="E75">
        <f t="shared" si="34"/>
        <v>181233</v>
      </c>
      <c r="F75" s="37">
        <v>30</v>
      </c>
      <c r="G75" s="37">
        <f t="shared" si="21"/>
        <v>33</v>
      </c>
      <c r="H75" s="37">
        <f t="shared" si="22"/>
        <v>28.5</v>
      </c>
      <c r="I75" s="21">
        <f t="shared" si="23"/>
        <v>1193</v>
      </c>
      <c r="J75" s="21">
        <f t="shared" si="24"/>
        <v>1312</v>
      </c>
      <c r="K75" s="21">
        <f t="shared" si="25"/>
        <v>1133</v>
      </c>
      <c r="L75" s="37">
        <f t="shared" si="20"/>
        <v>150</v>
      </c>
      <c r="M75" s="37">
        <f t="shared" si="35"/>
        <v>0</v>
      </c>
      <c r="N75" s="21">
        <f t="shared" si="26"/>
        <v>0.8</v>
      </c>
      <c r="P75">
        <v>70</v>
      </c>
      <c r="Q75">
        <f t="shared" si="27"/>
        <v>5</v>
      </c>
      <c r="R75" t="str">
        <f t="shared" si="28"/>
        <v>2,1100</v>
      </c>
      <c r="S75" t="str">
        <f t="shared" si="29"/>
        <v>0,3</v>
      </c>
      <c r="T75" t="str">
        <f t="shared" si="30"/>
        <v>2,1300</v>
      </c>
      <c r="U75">
        <f t="shared" si="31"/>
        <v>5</v>
      </c>
      <c r="V75" t="str">
        <f t="shared" si="32"/>
        <v>2,1100</v>
      </c>
      <c r="Y75">
        <v>3</v>
      </c>
      <c r="AH75">
        <f t="shared" si="33"/>
        <v>859</v>
      </c>
    </row>
    <row r="76" spans="5:34">
      <c r="E76">
        <f t="shared" si="34"/>
        <v>184871</v>
      </c>
      <c r="F76" s="37">
        <v>30.2</v>
      </c>
      <c r="G76" s="37">
        <f t="shared" si="21"/>
        <v>33.22</v>
      </c>
      <c r="H76" s="37">
        <f t="shared" si="22"/>
        <v>28.69</v>
      </c>
      <c r="I76" s="21">
        <f t="shared" si="23"/>
        <v>1201</v>
      </c>
      <c r="J76" s="21">
        <f t="shared" si="24"/>
        <v>1321</v>
      </c>
      <c r="K76" s="21">
        <f t="shared" si="25"/>
        <v>1141</v>
      </c>
      <c r="L76" s="37">
        <f t="shared" si="20"/>
        <v>150</v>
      </c>
      <c r="M76" s="37">
        <f t="shared" si="35"/>
        <v>0</v>
      </c>
      <c r="N76" s="21">
        <f t="shared" si="26"/>
        <v>0.8</v>
      </c>
      <c r="P76">
        <v>71</v>
      </c>
      <c r="Q76">
        <f t="shared" si="27"/>
        <v>5</v>
      </c>
      <c r="R76" t="str">
        <f t="shared" si="28"/>
        <v>2,1200</v>
      </c>
      <c r="S76" t="str">
        <f t="shared" si="29"/>
        <v>0,3</v>
      </c>
      <c r="T76" t="str">
        <f t="shared" si="30"/>
        <v>2,1300</v>
      </c>
      <c r="U76">
        <f t="shared" si="31"/>
        <v>5</v>
      </c>
      <c r="V76" t="str">
        <f t="shared" si="32"/>
        <v>2,1100</v>
      </c>
      <c r="Y76">
        <v>3</v>
      </c>
      <c r="AH76">
        <f t="shared" si="33"/>
        <v>864</v>
      </c>
    </row>
    <row r="77" spans="5:34">
      <c r="E77">
        <f t="shared" si="34"/>
        <v>188534</v>
      </c>
      <c r="F77" s="37">
        <v>30.4</v>
      </c>
      <c r="G77" s="37">
        <f t="shared" si="21"/>
        <v>33.44</v>
      </c>
      <c r="H77" s="37">
        <f t="shared" si="22"/>
        <v>28.88</v>
      </c>
      <c r="I77" s="21">
        <f t="shared" si="23"/>
        <v>1209</v>
      </c>
      <c r="J77" s="21">
        <f t="shared" si="24"/>
        <v>1329</v>
      </c>
      <c r="K77" s="21">
        <f t="shared" si="25"/>
        <v>1148</v>
      </c>
      <c r="L77" s="37">
        <f t="shared" si="20"/>
        <v>1050</v>
      </c>
      <c r="M77" s="37">
        <f t="shared" si="35"/>
        <v>1</v>
      </c>
      <c r="N77" s="21">
        <f t="shared" si="26"/>
        <v>5.7</v>
      </c>
      <c r="P77">
        <v>72</v>
      </c>
      <c r="Q77">
        <f t="shared" si="27"/>
        <v>38</v>
      </c>
      <c r="R77" t="str">
        <f t="shared" si="28"/>
        <v>2,1200</v>
      </c>
      <c r="S77" t="str">
        <f t="shared" si="29"/>
        <v>1,5.7</v>
      </c>
      <c r="T77" t="str">
        <f t="shared" si="30"/>
        <v>2,1300</v>
      </c>
      <c r="U77">
        <f t="shared" si="31"/>
        <v>41</v>
      </c>
      <c r="V77" t="str">
        <f t="shared" si="32"/>
        <v>2,1100</v>
      </c>
      <c r="Y77">
        <v>3</v>
      </c>
      <c r="AH77">
        <f t="shared" si="33"/>
        <v>902</v>
      </c>
    </row>
    <row r="78" spans="5:34">
      <c r="E78">
        <f t="shared" si="34"/>
        <v>192220</v>
      </c>
      <c r="F78" s="37">
        <v>30.6</v>
      </c>
      <c r="G78" s="37">
        <f t="shared" si="21"/>
        <v>33.66</v>
      </c>
      <c r="H78" s="37">
        <f t="shared" si="22"/>
        <v>29.07</v>
      </c>
      <c r="I78" s="21">
        <f t="shared" si="23"/>
        <v>1216</v>
      </c>
      <c r="J78" s="21">
        <f t="shared" si="24"/>
        <v>1338</v>
      </c>
      <c r="K78" s="21">
        <f t="shared" si="25"/>
        <v>1156</v>
      </c>
      <c r="L78" s="37">
        <f t="shared" si="20"/>
        <v>150</v>
      </c>
      <c r="M78" s="37">
        <f t="shared" si="35"/>
        <v>0</v>
      </c>
      <c r="N78" s="21">
        <f t="shared" si="26"/>
        <v>0.8</v>
      </c>
      <c r="P78">
        <v>73</v>
      </c>
      <c r="Q78">
        <f t="shared" si="27"/>
        <v>5</v>
      </c>
      <c r="R78" t="str">
        <f t="shared" si="28"/>
        <v>2,1200</v>
      </c>
      <c r="S78" t="str">
        <f t="shared" si="29"/>
        <v>0,3</v>
      </c>
      <c r="T78" t="str">
        <f t="shared" si="30"/>
        <v>2,1300</v>
      </c>
      <c r="U78">
        <f t="shared" si="31"/>
        <v>5</v>
      </c>
      <c r="V78" t="str">
        <f t="shared" si="32"/>
        <v>2,1100</v>
      </c>
      <c r="Y78">
        <v>3</v>
      </c>
      <c r="AH78">
        <f t="shared" si="33"/>
        <v>907</v>
      </c>
    </row>
    <row r="79" spans="5:34">
      <c r="E79">
        <f t="shared" si="34"/>
        <v>195930</v>
      </c>
      <c r="F79" s="37">
        <v>30.8</v>
      </c>
      <c r="G79" s="37">
        <f t="shared" si="21"/>
        <v>33.88</v>
      </c>
      <c r="H79" s="37">
        <f t="shared" si="22"/>
        <v>29.26</v>
      </c>
      <c r="I79" s="21">
        <f t="shared" si="23"/>
        <v>1224</v>
      </c>
      <c r="J79" s="21">
        <f t="shared" si="24"/>
        <v>1347</v>
      </c>
      <c r="K79" s="21">
        <f t="shared" si="25"/>
        <v>1163</v>
      </c>
      <c r="L79" s="37">
        <f t="shared" si="20"/>
        <v>150</v>
      </c>
      <c r="M79" s="37">
        <f t="shared" si="35"/>
        <v>0</v>
      </c>
      <c r="N79" s="21">
        <f t="shared" si="26"/>
        <v>0.8</v>
      </c>
      <c r="P79">
        <v>74</v>
      </c>
      <c r="Q79">
        <f t="shared" si="27"/>
        <v>5</v>
      </c>
      <c r="R79" t="str">
        <f t="shared" si="28"/>
        <v>2,1200</v>
      </c>
      <c r="S79" t="str">
        <f t="shared" si="29"/>
        <v>0,3</v>
      </c>
      <c r="T79" t="str">
        <f t="shared" si="30"/>
        <v>2,1300</v>
      </c>
      <c r="U79">
        <f t="shared" si="31"/>
        <v>5</v>
      </c>
      <c r="V79" t="str">
        <f t="shared" si="32"/>
        <v>2,1100</v>
      </c>
      <c r="Y79">
        <v>3</v>
      </c>
      <c r="AH79">
        <f t="shared" si="33"/>
        <v>912</v>
      </c>
    </row>
    <row r="80" spans="5:34">
      <c r="E80">
        <f t="shared" si="34"/>
        <v>199664</v>
      </c>
      <c r="F80" s="37">
        <v>31</v>
      </c>
      <c r="G80" s="37">
        <f t="shared" si="21"/>
        <v>34.1</v>
      </c>
      <c r="H80" s="37">
        <f t="shared" si="22"/>
        <v>29.45</v>
      </c>
      <c r="I80" s="21">
        <f t="shared" si="23"/>
        <v>1232</v>
      </c>
      <c r="J80" s="21">
        <f t="shared" si="24"/>
        <v>1356</v>
      </c>
      <c r="K80" s="21">
        <f t="shared" si="25"/>
        <v>1171</v>
      </c>
      <c r="L80" s="37">
        <f t="shared" si="20"/>
        <v>150</v>
      </c>
      <c r="M80" s="37">
        <f t="shared" si="35"/>
        <v>0</v>
      </c>
      <c r="N80" s="21">
        <f t="shared" si="26"/>
        <v>0.8</v>
      </c>
      <c r="P80">
        <v>75</v>
      </c>
      <c r="Q80">
        <f t="shared" si="27"/>
        <v>5</v>
      </c>
      <c r="R80" t="str">
        <f t="shared" si="28"/>
        <v>2,1200</v>
      </c>
      <c r="S80" t="str">
        <f t="shared" si="29"/>
        <v>0,3</v>
      </c>
      <c r="T80" t="str">
        <f t="shared" si="30"/>
        <v>2,1300</v>
      </c>
      <c r="U80">
        <f t="shared" si="31"/>
        <v>5</v>
      </c>
      <c r="V80" t="str">
        <f t="shared" si="32"/>
        <v>2,1100</v>
      </c>
      <c r="Y80">
        <v>3</v>
      </c>
      <c r="AH80">
        <f t="shared" si="33"/>
        <v>917</v>
      </c>
    </row>
    <row r="81" spans="5:34">
      <c r="E81">
        <f t="shared" si="34"/>
        <v>203423</v>
      </c>
      <c r="F81" s="37">
        <v>31.2</v>
      </c>
      <c r="G81" s="37">
        <f t="shared" si="21"/>
        <v>34.32</v>
      </c>
      <c r="H81" s="37">
        <f t="shared" si="22"/>
        <v>29.64</v>
      </c>
      <c r="I81" s="21">
        <f t="shared" si="23"/>
        <v>1240</v>
      </c>
      <c r="J81" s="21">
        <f t="shared" si="24"/>
        <v>1364</v>
      </c>
      <c r="K81" s="21">
        <f t="shared" si="25"/>
        <v>1178</v>
      </c>
      <c r="L81" s="37">
        <f t="shared" si="20"/>
        <v>1050</v>
      </c>
      <c r="M81" s="37">
        <f t="shared" si="35"/>
        <v>1</v>
      </c>
      <c r="N81" s="21">
        <f t="shared" si="26"/>
        <v>5.7</v>
      </c>
      <c r="P81">
        <v>76</v>
      </c>
      <c r="Q81">
        <f t="shared" si="27"/>
        <v>38</v>
      </c>
      <c r="R81" t="str">
        <f t="shared" si="28"/>
        <v>2,1200</v>
      </c>
      <c r="S81" t="str">
        <f t="shared" si="29"/>
        <v>1,5.7</v>
      </c>
      <c r="T81" t="str">
        <f t="shared" si="30"/>
        <v>2,1300</v>
      </c>
      <c r="U81">
        <f t="shared" si="31"/>
        <v>41</v>
      </c>
      <c r="V81" t="str">
        <f t="shared" si="32"/>
        <v>2,1100</v>
      </c>
      <c r="Y81">
        <v>3</v>
      </c>
      <c r="AH81">
        <f t="shared" si="33"/>
        <v>955</v>
      </c>
    </row>
    <row r="82" spans="5:34">
      <c r="E82">
        <f t="shared" si="34"/>
        <v>207205</v>
      </c>
      <c r="F82" s="37">
        <v>31.4</v>
      </c>
      <c r="G82" s="37">
        <f t="shared" si="21"/>
        <v>34.54</v>
      </c>
      <c r="H82" s="37">
        <f t="shared" si="22"/>
        <v>29.83</v>
      </c>
      <c r="I82" s="21">
        <f t="shared" si="23"/>
        <v>1248</v>
      </c>
      <c r="J82" s="21">
        <f t="shared" si="24"/>
        <v>1373</v>
      </c>
      <c r="K82" s="21">
        <f t="shared" si="25"/>
        <v>1186</v>
      </c>
      <c r="L82" s="37">
        <f t="shared" si="20"/>
        <v>150</v>
      </c>
      <c r="M82" s="37">
        <f t="shared" si="35"/>
        <v>0</v>
      </c>
      <c r="N82" s="21">
        <f t="shared" si="26"/>
        <v>0.8</v>
      </c>
      <c r="P82">
        <v>77</v>
      </c>
      <c r="Q82">
        <f t="shared" si="27"/>
        <v>5</v>
      </c>
      <c r="R82" t="str">
        <f t="shared" si="28"/>
        <v>2,1200</v>
      </c>
      <c r="S82" t="str">
        <f t="shared" si="29"/>
        <v>0,3</v>
      </c>
      <c r="T82" t="str">
        <f t="shared" si="30"/>
        <v>2,1300</v>
      </c>
      <c r="U82">
        <f t="shared" si="31"/>
        <v>5</v>
      </c>
      <c r="V82" t="str">
        <f t="shared" si="32"/>
        <v>2,1100</v>
      </c>
      <c r="Y82">
        <v>3</v>
      </c>
      <c r="AH82">
        <f t="shared" si="33"/>
        <v>960</v>
      </c>
    </row>
    <row r="83" spans="5:34">
      <c r="E83">
        <f t="shared" si="34"/>
        <v>211012</v>
      </c>
      <c r="F83" s="37">
        <v>31.6</v>
      </c>
      <c r="G83" s="37">
        <f t="shared" si="21"/>
        <v>34.76</v>
      </c>
      <c r="H83" s="37">
        <f t="shared" si="22"/>
        <v>30.02</v>
      </c>
      <c r="I83" s="21">
        <f t="shared" si="23"/>
        <v>1256</v>
      </c>
      <c r="J83" s="21">
        <f t="shared" si="24"/>
        <v>1382</v>
      </c>
      <c r="K83" s="21">
        <f t="shared" si="25"/>
        <v>1193</v>
      </c>
      <c r="L83" s="37">
        <f t="shared" si="20"/>
        <v>150</v>
      </c>
      <c r="M83" s="37">
        <f t="shared" si="35"/>
        <v>0</v>
      </c>
      <c r="N83" s="21">
        <f t="shared" si="26"/>
        <v>0.8</v>
      </c>
      <c r="P83">
        <v>78</v>
      </c>
      <c r="Q83">
        <f t="shared" si="27"/>
        <v>5</v>
      </c>
      <c r="R83" t="str">
        <f t="shared" si="28"/>
        <v>2,1200</v>
      </c>
      <c r="S83" t="str">
        <f t="shared" si="29"/>
        <v>0,3</v>
      </c>
      <c r="T83" t="str">
        <f t="shared" si="30"/>
        <v>2,1300</v>
      </c>
      <c r="U83">
        <f t="shared" si="31"/>
        <v>5</v>
      </c>
      <c r="V83" t="str">
        <f t="shared" si="32"/>
        <v>2,1100</v>
      </c>
      <c r="Y83">
        <v>3</v>
      </c>
      <c r="AH83">
        <f t="shared" si="33"/>
        <v>965</v>
      </c>
    </row>
    <row r="84" spans="5:34">
      <c r="E84">
        <f t="shared" si="34"/>
        <v>214843</v>
      </c>
      <c r="F84" s="37">
        <v>31.8</v>
      </c>
      <c r="G84" s="37">
        <f t="shared" si="21"/>
        <v>34.98</v>
      </c>
      <c r="H84" s="37">
        <f t="shared" si="22"/>
        <v>30.21</v>
      </c>
      <c r="I84" s="21">
        <f t="shared" si="23"/>
        <v>1264</v>
      </c>
      <c r="J84" s="21">
        <f t="shared" si="24"/>
        <v>1391</v>
      </c>
      <c r="K84" s="21">
        <f t="shared" si="25"/>
        <v>1201</v>
      </c>
      <c r="L84" s="37">
        <f t="shared" si="20"/>
        <v>150</v>
      </c>
      <c r="M84" s="37">
        <f t="shared" si="35"/>
        <v>0</v>
      </c>
      <c r="N84" s="21">
        <f t="shared" si="26"/>
        <v>0.8</v>
      </c>
      <c r="P84">
        <v>79</v>
      </c>
      <c r="Q84">
        <f t="shared" si="27"/>
        <v>5</v>
      </c>
      <c r="R84" t="str">
        <f t="shared" si="28"/>
        <v>2,1200</v>
      </c>
      <c r="S84" t="str">
        <f t="shared" si="29"/>
        <v>0,3</v>
      </c>
      <c r="T84" t="str">
        <f t="shared" si="30"/>
        <v>2,1300</v>
      </c>
      <c r="U84">
        <f t="shared" si="31"/>
        <v>5</v>
      </c>
      <c r="V84" t="str">
        <f t="shared" si="32"/>
        <v>2,1200</v>
      </c>
      <c r="Y84">
        <v>3</v>
      </c>
      <c r="AH84">
        <f t="shared" si="33"/>
        <v>970</v>
      </c>
    </row>
    <row r="85" spans="5:34">
      <c r="E85">
        <f t="shared" si="34"/>
        <v>218699</v>
      </c>
      <c r="F85" s="37">
        <v>32</v>
      </c>
      <c r="G85" s="37">
        <f t="shared" si="21"/>
        <v>35.2</v>
      </c>
      <c r="H85" s="37">
        <f t="shared" si="22"/>
        <v>30.4</v>
      </c>
      <c r="I85" s="21">
        <f t="shared" si="23"/>
        <v>1272</v>
      </c>
      <c r="J85" s="21">
        <f t="shared" si="24"/>
        <v>1399</v>
      </c>
      <c r="K85" s="21">
        <f t="shared" si="25"/>
        <v>1209</v>
      </c>
      <c r="L85" s="37">
        <f t="shared" si="20"/>
        <v>1050</v>
      </c>
      <c r="M85" s="37">
        <f t="shared" si="35"/>
        <v>1</v>
      </c>
      <c r="N85" s="21">
        <f t="shared" si="26"/>
        <v>5.7</v>
      </c>
      <c r="P85">
        <v>80</v>
      </c>
      <c r="Q85">
        <f t="shared" si="27"/>
        <v>38</v>
      </c>
      <c r="R85" t="str">
        <f t="shared" si="28"/>
        <v>2,1200</v>
      </c>
      <c r="S85" t="str">
        <f t="shared" si="29"/>
        <v>1,5.7</v>
      </c>
      <c r="T85" t="str">
        <f t="shared" si="30"/>
        <v>2,1300</v>
      </c>
      <c r="U85">
        <f t="shared" si="31"/>
        <v>41</v>
      </c>
      <c r="V85" t="str">
        <f t="shared" si="32"/>
        <v>2,1200</v>
      </c>
      <c r="W85" s="1" t="s">
        <v>726</v>
      </c>
      <c r="X85" t="s">
        <v>727</v>
      </c>
      <c r="Y85">
        <v>3</v>
      </c>
      <c r="AH85">
        <f t="shared" si="33"/>
        <v>1008</v>
      </c>
    </row>
    <row r="86" spans="5:34">
      <c r="E86">
        <f t="shared" si="34"/>
        <v>222579</v>
      </c>
      <c r="F86" s="37">
        <v>32.2</v>
      </c>
      <c r="G86" s="37">
        <f t="shared" si="21"/>
        <v>35.42</v>
      </c>
      <c r="H86" s="37">
        <f t="shared" si="22"/>
        <v>30.59</v>
      </c>
      <c r="I86" s="21">
        <f t="shared" si="23"/>
        <v>1280</v>
      </c>
      <c r="J86" s="21">
        <f t="shared" si="24"/>
        <v>1408</v>
      </c>
      <c r="K86" s="21">
        <f t="shared" si="25"/>
        <v>1216</v>
      </c>
      <c r="L86" s="37">
        <f t="shared" si="20"/>
        <v>150</v>
      </c>
      <c r="M86" s="37">
        <f t="shared" si="35"/>
        <v>0</v>
      </c>
      <c r="N86" s="21">
        <f t="shared" si="26"/>
        <v>0.8</v>
      </c>
      <c r="P86">
        <v>81</v>
      </c>
      <c r="Q86">
        <f t="shared" si="27"/>
        <v>5</v>
      </c>
      <c r="R86" t="str">
        <f t="shared" si="28"/>
        <v>2,1200</v>
      </c>
      <c r="S86" t="str">
        <f t="shared" si="29"/>
        <v>0,3</v>
      </c>
      <c r="T86" t="str">
        <f t="shared" si="30"/>
        <v>2,1400</v>
      </c>
      <c r="U86">
        <f t="shared" si="31"/>
        <v>5</v>
      </c>
      <c r="V86" t="str">
        <f t="shared" si="32"/>
        <v>2,1200</v>
      </c>
      <c r="Y86">
        <v>4</v>
      </c>
      <c r="AH86">
        <f t="shared" si="33"/>
        <v>1013</v>
      </c>
    </row>
    <row r="87" spans="5:34">
      <c r="E87">
        <f t="shared" si="34"/>
        <v>226483</v>
      </c>
      <c r="F87" s="37">
        <v>32.4</v>
      </c>
      <c r="G87" s="37">
        <f t="shared" si="21"/>
        <v>35.64</v>
      </c>
      <c r="H87" s="37">
        <f t="shared" si="22"/>
        <v>30.78</v>
      </c>
      <c r="I87" s="21">
        <f t="shared" si="23"/>
        <v>1288</v>
      </c>
      <c r="J87" s="21">
        <f t="shared" si="24"/>
        <v>1417</v>
      </c>
      <c r="K87" s="21">
        <f t="shared" si="25"/>
        <v>1224</v>
      </c>
      <c r="L87" s="37">
        <f t="shared" si="20"/>
        <v>150</v>
      </c>
      <c r="M87" s="37">
        <f t="shared" si="35"/>
        <v>0</v>
      </c>
      <c r="N87" s="21">
        <f t="shared" si="26"/>
        <v>0.8</v>
      </c>
      <c r="P87">
        <v>82</v>
      </c>
      <c r="Q87">
        <f t="shared" si="27"/>
        <v>5</v>
      </c>
      <c r="R87" t="str">
        <f t="shared" si="28"/>
        <v>2,1200</v>
      </c>
      <c r="S87" t="str">
        <f t="shared" si="29"/>
        <v>0,3</v>
      </c>
      <c r="T87" t="str">
        <f t="shared" si="30"/>
        <v>2,1400</v>
      </c>
      <c r="U87">
        <f t="shared" si="31"/>
        <v>5</v>
      </c>
      <c r="V87" t="str">
        <f t="shared" si="32"/>
        <v>2,1200</v>
      </c>
      <c r="Y87">
        <v>4</v>
      </c>
      <c r="AH87">
        <f t="shared" si="33"/>
        <v>1018</v>
      </c>
    </row>
    <row r="88" spans="5:34">
      <c r="E88">
        <f t="shared" si="34"/>
        <v>230412</v>
      </c>
      <c r="F88" s="37">
        <v>32.6</v>
      </c>
      <c r="G88" s="37">
        <f t="shared" si="21"/>
        <v>35.86</v>
      </c>
      <c r="H88" s="37">
        <f t="shared" si="22"/>
        <v>30.97</v>
      </c>
      <c r="I88" s="21">
        <f t="shared" si="23"/>
        <v>1296</v>
      </c>
      <c r="J88" s="21">
        <f t="shared" si="24"/>
        <v>1426</v>
      </c>
      <c r="K88" s="21">
        <f t="shared" si="25"/>
        <v>1231</v>
      </c>
      <c r="L88" s="37">
        <f t="shared" si="20"/>
        <v>150</v>
      </c>
      <c r="M88" s="37">
        <f t="shared" si="35"/>
        <v>0</v>
      </c>
      <c r="N88" s="21">
        <f t="shared" si="26"/>
        <v>0.8</v>
      </c>
      <c r="P88">
        <v>83</v>
      </c>
      <c r="Q88">
        <f t="shared" si="27"/>
        <v>5</v>
      </c>
      <c r="R88" t="str">
        <f t="shared" si="28"/>
        <v>2,1200</v>
      </c>
      <c r="S88" t="str">
        <f t="shared" si="29"/>
        <v>0,3</v>
      </c>
      <c r="T88" t="str">
        <f t="shared" si="30"/>
        <v>2,1400</v>
      </c>
      <c r="U88">
        <f t="shared" si="31"/>
        <v>5</v>
      </c>
      <c r="V88" t="str">
        <f t="shared" si="32"/>
        <v>2,1200</v>
      </c>
      <c r="Y88">
        <v>4</v>
      </c>
      <c r="AH88">
        <f t="shared" si="33"/>
        <v>1023</v>
      </c>
    </row>
    <row r="89" spans="5:34">
      <c r="E89">
        <f t="shared" si="34"/>
        <v>234365</v>
      </c>
      <c r="F89" s="37">
        <v>32.8</v>
      </c>
      <c r="G89" s="37">
        <f t="shared" si="21"/>
        <v>36.08</v>
      </c>
      <c r="H89" s="37">
        <f t="shared" si="22"/>
        <v>31.16</v>
      </c>
      <c r="I89" s="21">
        <f t="shared" si="23"/>
        <v>1304</v>
      </c>
      <c r="J89" s="21">
        <f t="shared" si="24"/>
        <v>1434</v>
      </c>
      <c r="K89" s="21">
        <f t="shared" si="25"/>
        <v>1239</v>
      </c>
      <c r="L89" s="37">
        <f t="shared" si="20"/>
        <v>1050</v>
      </c>
      <c r="M89" s="37">
        <f t="shared" si="35"/>
        <v>1</v>
      </c>
      <c r="N89" s="21">
        <f t="shared" si="26"/>
        <v>5.7</v>
      </c>
      <c r="P89">
        <v>84</v>
      </c>
      <c r="Q89">
        <f t="shared" si="27"/>
        <v>38</v>
      </c>
      <c r="R89" t="str">
        <f t="shared" si="28"/>
        <v>2,1300</v>
      </c>
      <c r="S89" t="str">
        <f t="shared" si="29"/>
        <v>1,5.7</v>
      </c>
      <c r="T89" t="str">
        <f t="shared" si="30"/>
        <v>2,1400</v>
      </c>
      <c r="U89">
        <f t="shared" si="31"/>
        <v>41</v>
      </c>
      <c r="V89" t="str">
        <f t="shared" si="32"/>
        <v>2,1200</v>
      </c>
      <c r="Y89">
        <v>4</v>
      </c>
      <c r="AH89">
        <f t="shared" si="33"/>
        <v>1061</v>
      </c>
    </row>
    <row r="90" spans="5:34">
      <c r="E90">
        <f t="shared" si="34"/>
        <v>238342</v>
      </c>
      <c r="F90" s="37">
        <v>33</v>
      </c>
      <c r="G90" s="37">
        <f t="shared" si="21"/>
        <v>36.3</v>
      </c>
      <c r="H90" s="37">
        <f t="shared" si="22"/>
        <v>31.35</v>
      </c>
      <c r="I90" s="21">
        <f t="shared" si="23"/>
        <v>1312</v>
      </c>
      <c r="J90" s="21">
        <f t="shared" si="24"/>
        <v>1443</v>
      </c>
      <c r="K90" s="21">
        <f t="shared" si="25"/>
        <v>1246</v>
      </c>
      <c r="L90" s="37">
        <f t="shared" si="20"/>
        <v>150</v>
      </c>
      <c r="M90" s="37">
        <f t="shared" si="35"/>
        <v>0</v>
      </c>
      <c r="N90" s="21">
        <f t="shared" si="26"/>
        <v>0.8</v>
      </c>
      <c r="P90">
        <v>85</v>
      </c>
      <c r="Q90">
        <f t="shared" si="27"/>
        <v>5</v>
      </c>
      <c r="R90" t="str">
        <f t="shared" si="28"/>
        <v>2,1300</v>
      </c>
      <c r="S90" t="str">
        <f t="shared" si="29"/>
        <v>0,3</v>
      </c>
      <c r="T90" t="str">
        <f t="shared" si="30"/>
        <v>2,1400</v>
      </c>
      <c r="U90">
        <f t="shared" si="31"/>
        <v>5</v>
      </c>
      <c r="V90" t="str">
        <f t="shared" si="32"/>
        <v>2,1200</v>
      </c>
      <c r="Y90">
        <v>4</v>
      </c>
      <c r="AH90">
        <f t="shared" si="33"/>
        <v>1066</v>
      </c>
    </row>
    <row r="91" spans="5:34">
      <c r="E91">
        <f t="shared" si="34"/>
        <v>242343</v>
      </c>
      <c r="F91" s="37">
        <v>33.2</v>
      </c>
      <c r="G91" s="37">
        <f t="shared" si="21"/>
        <v>36.52</v>
      </c>
      <c r="H91" s="37">
        <f t="shared" si="22"/>
        <v>31.54</v>
      </c>
      <c r="I91" s="21">
        <f t="shared" si="23"/>
        <v>1320</v>
      </c>
      <c r="J91" s="21">
        <f t="shared" si="24"/>
        <v>1452</v>
      </c>
      <c r="K91" s="21">
        <f t="shared" si="25"/>
        <v>1254</v>
      </c>
      <c r="L91" s="37">
        <f t="shared" si="20"/>
        <v>150</v>
      </c>
      <c r="M91" s="37">
        <f t="shared" si="35"/>
        <v>0</v>
      </c>
      <c r="N91" s="21">
        <f t="shared" si="26"/>
        <v>0.8</v>
      </c>
      <c r="P91">
        <v>86</v>
      </c>
      <c r="Q91">
        <f t="shared" si="27"/>
        <v>5</v>
      </c>
      <c r="R91" t="str">
        <f t="shared" si="28"/>
        <v>2,1300</v>
      </c>
      <c r="S91" t="str">
        <f t="shared" si="29"/>
        <v>0,3</v>
      </c>
      <c r="T91" t="str">
        <f t="shared" si="30"/>
        <v>2,1400</v>
      </c>
      <c r="U91">
        <f t="shared" si="31"/>
        <v>5</v>
      </c>
      <c r="V91" t="str">
        <f t="shared" si="32"/>
        <v>2,1200</v>
      </c>
      <c r="Y91">
        <v>4</v>
      </c>
      <c r="AH91">
        <f t="shared" si="33"/>
        <v>1071</v>
      </c>
    </row>
    <row r="92" spans="5:34">
      <c r="E92">
        <f t="shared" si="34"/>
        <v>246369</v>
      </c>
      <c r="F92" s="37">
        <v>33.3999999999999</v>
      </c>
      <c r="G92" s="37">
        <f t="shared" si="21"/>
        <v>36.7399999999999</v>
      </c>
      <c r="H92" s="37">
        <f t="shared" si="22"/>
        <v>31.7299999999999</v>
      </c>
      <c r="I92" s="21">
        <f t="shared" si="23"/>
        <v>1328</v>
      </c>
      <c r="J92" s="21">
        <f t="shared" si="24"/>
        <v>1461</v>
      </c>
      <c r="K92" s="21">
        <f t="shared" si="25"/>
        <v>1261</v>
      </c>
      <c r="L92" s="37">
        <f t="shared" si="20"/>
        <v>150</v>
      </c>
      <c r="M92" s="37">
        <f t="shared" si="35"/>
        <v>0</v>
      </c>
      <c r="N92" s="21">
        <f t="shared" si="26"/>
        <v>0.8</v>
      </c>
      <c r="P92">
        <v>87</v>
      </c>
      <c r="Q92">
        <f t="shared" si="27"/>
        <v>5</v>
      </c>
      <c r="R92" t="str">
        <f t="shared" si="28"/>
        <v>2,1300</v>
      </c>
      <c r="S92" t="str">
        <f t="shared" si="29"/>
        <v>0,3</v>
      </c>
      <c r="T92" t="str">
        <f t="shared" si="30"/>
        <v>2,1400</v>
      </c>
      <c r="U92">
        <f t="shared" si="31"/>
        <v>5</v>
      </c>
      <c r="V92" t="str">
        <f t="shared" si="32"/>
        <v>2,1200</v>
      </c>
      <c r="Y92">
        <v>4</v>
      </c>
      <c r="AH92">
        <f t="shared" si="33"/>
        <v>1076</v>
      </c>
    </row>
    <row r="93" spans="5:34">
      <c r="E93">
        <f t="shared" si="34"/>
        <v>250419</v>
      </c>
      <c r="F93" s="37">
        <v>33.6</v>
      </c>
      <c r="G93" s="37">
        <f t="shared" si="21"/>
        <v>36.96</v>
      </c>
      <c r="H93" s="37">
        <f t="shared" si="22"/>
        <v>31.92</v>
      </c>
      <c r="I93" s="21">
        <f t="shared" si="23"/>
        <v>1336</v>
      </c>
      <c r="J93" s="21">
        <f t="shared" si="24"/>
        <v>1469</v>
      </c>
      <c r="K93" s="21">
        <f t="shared" si="25"/>
        <v>1269</v>
      </c>
      <c r="L93" s="37">
        <f t="shared" si="20"/>
        <v>1050</v>
      </c>
      <c r="M93" s="37">
        <f t="shared" si="35"/>
        <v>1</v>
      </c>
      <c r="N93" s="21">
        <f t="shared" si="26"/>
        <v>5.7</v>
      </c>
      <c r="P93">
        <v>88</v>
      </c>
      <c r="Q93">
        <f t="shared" si="27"/>
        <v>38</v>
      </c>
      <c r="R93" t="str">
        <f t="shared" si="28"/>
        <v>2,1300</v>
      </c>
      <c r="S93" t="str">
        <f t="shared" si="29"/>
        <v>1,5.7</v>
      </c>
      <c r="T93" t="str">
        <f t="shared" si="30"/>
        <v>2,1400</v>
      </c>
      <c r="U93">
        <f t="shared" si="31"/>
        <v>41</v>
      </c>
      <c r="V93" t="str">
        <f t="shared" si="32"/>
        <v>2,1200</v>
      </c>
      <c r="Y93">
        <v>4</v>
      </c>
      <c r="AH93">
        <f t="shared" si="33"/>
        <v>1114</v>
      </c>
    </row>
    <row r="94" spans="5:34">
      <c r="E94">
        <f t="shared" si="34"/>
        <v>254493</v>
      </c>
      <c r="F94" s="37">
        <v>33.8</v>
      </c>
      <c r="G94" s="37">
        <f t="shared" si="21"/>
        <v>37.18</v>
      </c>
      <c r="H94" s="37">
        <f t="shared" si="22"/>
        <v>32.11</v>
      </c>
      <c r="I94" s="21">
        <f t="shared" si="23"/>
        <v>1344</v>
      </c>
      <c r="J94" s="21">
        <f t="shared" si="24"/>
        <v>1478</v>
      </c>
      <c r="K94" s="21">
        <f t="shared" si="25"/>
        <v>1277</v>
      </c>
      <c r="L94" s="37">
        <f t="shared" ref="L94:L145" si="36">L90</f>
        <v>150</v>
      </c>
      <c r="M94" s="37">
        <f t="shared" si="35"/>
        <v>0</v>
      </c>
      <c r="N94" s="21">
        <f t="shared" si="26"/>
        <v>0.8</v>
      </c>
      <c r="P94">
        <v>89</v>
      </c>
      <c r="Q94">
        <f t="shared" si="27"/>
        <v>5</v>
      </c>
      <c r="R94" t="str">
        <f t="shared" si="28"/>
        <v>2,1300</v>
      </c>
      <c r="S94" t="str">
        <f t="shared" si="29"/>
        <v>0,3</v>
      </c>
      <c r="T94" t="str">
        <f t="shared" si="30"/>
        <v>2,1400</v>
      </c>
      <c r="U94">
        <f t="shared" si="31"/>
        <v>5</v>
      </c>
      <c r="V94" t="str">
        <f t="shared" si="32"/>
        <v>2,1200</v>
      </c>
      <c r="Y94">
        <v>4</v>
      </c>
      <c r="AH94">
        <f t="shared" si="33"/>
        <v>1119</v>
      </c>
    </row>
    <row r="95" spans="5:34">
      <c r="E95">
        <f t="shared" si="34"/>
        <v>258592</v>
      </c>
      <c r="F95" s="37">
        <v>34</v>
      </c>
      <c r="G95" s="37">
        <f t="shared" si="21"/>
        <v>37.4</v>
      </c>
      <c r="H95" s="37">
        <f t="shared" si="22"/>
        <v>32.3</v>
      </c>
      <c r="I95" s="21">
        <f t="shared" si="23"/>
        <v>1352</v>
      </c>
      <c r="J95" s="21">
        <f t="shared" si="24"/>
        <v>1487</v>
      </c>
      <c r="K95" s="21">
        <f t="shared" si="25"/>
        <v>1284</v>
      </c>
      <c r="L95" s="37">
        <f t="shared" si="36"/>
        <v>150</v>
      </c>
      <c r="M95" s="37">
        <f t="shared" si="35"/>
        <v>0</v>
      </c>
      <c r="N95" s="21">
        <f t="shared" si="26"/>
        <v>0.8</v>
      </c>
      <c r="P95">
        <v>90</v>
      </c>
      <c r="Q95">
        <f t="shared" si="27"/>
        <v>5</v>
      </c>
      <c r="R95" t="str">
        <f t="shared" si="28"/>
        <v>2,1300</v>
      </c>
      <c r="S95" t="str">
        <f t="shared" si="29"/>
        <v>0,3</v>
      </c>
      <c r="T95" t="str">
        <f t="shared" si="30"/>
        <v>2,1400</v>
      </c>
      <c r="U95">
        <f t="shared" si="31"/>
        <v>5</v>
      </c>
      <c r="V95" t="str">
        <f t="shared" si="32"/>
        <v>2,1200</v>
      </c>
      <c r="Y95">
        <v>4</v>
      </c>
      <c r="AH95">
        <f t="shared" si="33"/>
        <v>1124</v>
      </c>
    </row>
    <row r="96" spans="5:34">
      <c r="E96">
        <f t="shared" si="34"/>
        <v>262715</v>
      </c>
      <c r="F96" s="37">
        <v>34.1999999999999</v>
      </c>
      <c r="G96" s="37">
        <f t="shared" si="21"/>
        <v>37.6199999999999</v>
      </c>
      <c r="H96" s="37">
        <f t="shared" si="22"/>
        <v>32.4899999999999</v>
      </c>
      <c r="I96" s="21">
        <f t="shared" si="23"/>
        <v>1360</v>
      </c>
      <c r="J96" s="21">
        <f t="shared" si="24"/>
        <v>1496</v>
      </c>
      <c r="K96" s="21">
        <f t="shared" si="25"/>
        <v>1292</v>
      </c>
      <c r="L96" s="37">
        <f t="shared" si="36"/>
        <v>150</v>
      </c>
      <c r="M96" s="37">
        <f t="shared" si="35"/>
        <v>0</v>
      </c>
      <c r="N96" s="21">
        <f t="shared" si="26"/>
        <v>0.8</v>
      </c>
      <c r="P96">
        <v>91</v>
      </c>
      <c r="Q96">
        <f t="shared" si="27"/>
        <v>5</v>
      </c>
      <c r="R96" t="str">
        <f t="shared" si="28"/>
        <v>2,1300</v>
      </c>
      <c r="S96" t="str">
        <f t="shared" si="29"/>
        <v>0,3</v>
      </c>
      <c r="T96" t="str">
        <f t="shared" si="30"/>
        <v>2,1400</v>
      </c>
      <c r="U96">
        <f t="shared" si="31"/>
        <v>5</v>
      </c>
      <c r="V96" t="str">
        <f t="shared" si="32"/>
        <v>2,1200</v>
      </c>
      <c r="Y96">
        <v>4</v>
      </c>
      <c r="AH96">
        <f t="shared" si="33"/>
        <v>1129</v>
      </c>
    </row>
    <row r="97" spans="5:34">
      <c r="E97">
        <f t="shared" si="34"/>
        <v>266863</v>
      </c>
      <c r="F97" s="37">
        <v>34.3999999999999</v>
      </c>
      <c r="G97" s="37">
        <f t="shared" si="21"/>
        <v>37.8399999999999</v>
      </c>
      <c r="H97" s="37">
        <f t="shared" si="22"/>
        <v>32.6799999999999</v>
      </c>
      <c r="I97" s="21">
        <f t="shared" si="23"/>
        <v>1368</v>
      </c>
      <c r="J97" s="21">
        <f t="shared" si="24"/>
        <v>1504</v>
      </c>
      <c r="K97" s="21">
        <f t="shared" si="25"/>
        <v>1299</v>
      </c>
      <c r="L97" s="37">
        <f t="shared" si="36"/>
        <v>1050</v>
      </c>
      <c r="M97" s="37">
        <f t="shared" si="35"/>
        <v>1</v>
      </c>
      <c r="N97" s="21">
        <f t="shared" si="26"/>
        <v>5.7</v>
      </c>
      <c r="P97">
        <v>92</v>
      </c>
      <c r="Q97">
        <f t="shared" si="27"/>
        <v>38</v>
      </c>
      <c r="R97" t="str">
        <f t="shared" si="28"/>
        <v>2,1300</v>
      </c>
      <c r="S97" t="str">
        <f t="shared" si="29"/>
        <v>1,5.7</v>
      </c>
      <c r="T97" t="str">
        <f t="shared" si="30"/>
        <v>2,1500</v>
      </c>
      <c r="U97">
        <f t="shared" si="31"/>
        <v>41</v>
      </c>
      <c r="V97" t="str">
        <f t="shared" si="32"/>
        <v>2,1200</v>
      </c>
      <c r="Y97">
        <v>4</v>
      </c>
      <c r="AH97">
        <f t="shared" si="33"/>
        <v>1167</v>
      </c>
    </row>
    <row r="98" spans="5:34">
      <c r="E98">
        <f t="shared" si="34"/>
        <v>271034</v>
      </c>
      <c r="F98" s="37">
        <v>34.6</v>
      </c>
      <c r="G98" s="37">
        <f t="shared" si="21"/>
        <v>38.06</v>
      </c>
      <c r="H98" s="37">
        <f t="shared" si="22"/>
        <v>32.87</v>
      </c>
      <c r="I98" s="21">
        <f t="shared" si="23"/>
        <v>1376</v>
      </c>
      <c r="J98" s="21">
        <f t="shared" si="24"/>
        <v>1513</v>
      </c>
      <c r="K98" s="21">
        <f t="shared" si="25"/>
        <v>1307</v>
      </c>
      <c r="L98" s="37">
        <f t="shared" si="36"/>
        <v>150</v>
      </c>
      <c r="M98" s="37">
        <f t="shared" si="35"/>
        <v>0</v>
      </c>
      <c r="N98" s="21">
        <f t="shared" si="26"/>
        <v>0.8</v>
      </c>
      <c r="P98">
        <v>93</v>
      </c>
      <c r="Q98">
        <f t="shared" si="27"/>
        <v>5</v>
      </c>
      <c r="R98" t="str">
        <f t="shared" si="28"/>
        <v>2,1300</v>
      </c>
      <c r="S98" t="str">
        <f t="shared" si="29"/>
        <v>0,3</v>
      </c>
      <c r="T98" t="str">
        <f t="shared" si="30"/>
        <v>2,1500</v>
      </c>
      <c r="U98">
        <f t="shared" si="31"/>
        <v>5</v>
      </c>
      <c r="V98" t="str">
        <f t="shared" si="32"/>
        <v>2,1300</v>
      </c>
      <c r="Y98">
        <v>4</v>
      </c>
      <c r="AH98">
        <f t="shared" si="33"/>
        <v>1172</v>
      </c>
    </row>
    <row r="99" spans="5:34">
      <c r="E99">
        <f t="shared" si="34"/>
        <v>275230</v>
      </c>
      <c r="F99" s="37">
        <v>34.7999999999999</v>
      </c>
      <c r="G99" s="37">
        <f t="shared" si="21"/>
        <v>38.2799999999999</v>
      </c>
      <c r="H99" s="37">
        <f t="shared" si="22"/>
        <v>33.0599999999999</v>
      </c>
      <c r="I99" s="21">
        <f t="shared" si="23"/>
        <v>1384</v>
      </c>
      <c r="J99" s="21">
        <f t="shared" si="24"/>
        <v>1522</v>
      </c>
      <c r="K99" s="21">
        <f t="shared" si="25"/>
        <v>1314</v>
      </c>
      <c r="L99" s="37">
        <f t="shared" si="36"/>
        <v>150</v>
      </c>
      <c r="M99" s="37">
        <f t="shared" si="35"/>
        <v>0</v>
      </c>
      <c r="N99" s="21">
        <f t="shared" si="26"/>
        <v>0.8</v>
      </c>
      <c r="P99">
        <v>94</v>
      </c>
      <c r="Q99">
        <f t="shared" si="27"/>
        <v>5</v>
      </c>
      <c r="R99" t="str">
        <f t="shared" si="28"/>
        <v>2,1300</v>
      </c>
      <c r="S99" t="str">
        <f t="shared" si="29"/>
        <v>0,3</v>
      </c>
      <c r="T99" t="str">
        <f t="shared" si="30"/>
        <v>2,1500</v>
      </c>
      <c r="U99">
        <f t="shared" si="31"/>
        <v>5</v>
      </c>
      <c r="V99" t="str">
        <f t="shared" si="32"/>
        <v>2,1300</v>
      </c>
      <c r="Y99">
        <v>4</v>
      </c>
      <c r="AH99">
        <f t="shared" si="33"/>
        <v>1177</v>
      </c>
    </row>
    <row r="100" spans="5:34">
      <c r="E100">
        <f t="shared" si="34"/>
        <v>279450</v>
      </c>
      <c r="F100" s="37">
        <v>34.9999999999999</v>
      </c>
      <c r="G100" s="37">
        <f t="shared" si="21"/>
        <v>38.4999999999999</v>
      </c>
      <c r="H100" s="37">
        <f t="shared" si="22"/>
        <v>33.2499999999999</v>
      </c>
      <c r="I100" s="21">
        <f t="shared" si="23"/>
        <v>1391</v>
      </c>
      <c r="J100" s="21">
        <f t="shared" si="24"/>
        <v>1531</v>
      </c>
      <c r="K100" s="21">
        <f t="shared" si="25"/>
        <v>1322</v>
      </c>
      <c r="L100" s="37">
        <f t="shared" si="36"/>
        <v>150</v>
      </c>
      <c r="M100" s="37">
        <f t="shared" si="35"/>
        <v>0</v>
      </c>
      <c r="N100" s="21">
        <f t="shared" si="26"/>
        <v>0.8</v>
      </c>
      <c r="P100">
        <v>95</v>
      </c>
      <c r="Q100">
        <f t="shared" si="27"/>
        <v>5</v>
      </c>
      <c r="R100" t="str">
        <f t="shared" si="28"/>
        <v>2,1300</v>
      </c>
      <c r="S100" t="str">
        <f t="shared" si="29"/>
        <v>0,3</v>
      </c>
      <c r="T100" t="str">
        <f t="shared" si="30"/>
        <v>2,1500</v>
      </c>
      <c r="U100">
        <f t="shared" si="31"/>
        <v>5</v>
      </c>
      <c r="V100" t="str">
        <f t="shared" si="32"/>
        <v>2,1300</v>
      </c>
      <c r="Y100">
        <v>4</v>
      </c>
      <c r="AH100">
        <f t="shared" si="33"/>
        <v>1182</v>
      </c>
    </row>
    <row r="101" spans="5:34">
      <c r="E101">
        <f t="shared" si="34"/>
        <v>283694</v>
      </c>
      <c r="F101" s="37">
        <v>35.1999999999999</v>
      </c>
      <c r="G101" s="37">
        <f t="shared" si="21"/>
        <v>38.7199999999999</v>
      </c>
      <c r="H101" s="37">
        <f t="shared" si="22"/>
        <v>33.4399999999999</v>
      </c>
      <c r="I101" s="21">
        <f t="shared" si="23"/>
        <v>1399</v>
      </c>
      <c r="J101" s="21">
        <f t="shared" si="24"/>
        <v>1539</v>
      </c>
      <c r="K101" s="21">
        <f t="shared" si="25"/>
        <v>1329</v>
      </c>
      <c r="L101" s="37">
        <f t="shared" si="36"/>
        <v>1050</v>
      </c>
      <c r="M101" s="37">
        <f t="shared" si="35"/>
        <v>1</v>
      </c>
      <c r="N101" s="21">
        <f t="shared" si="26"/>
        <v>5.7</v>
      </c>
      <c r="P101">
        <v>96</v>
      </c>
      <c r="Q101">
        <f t="shared" si="27"/>
        <v>38</v>
      </c>
      <c r="R101" t="str">
        <f t="shared" si="28"/>
        <v>2,1300</v>
      </c>
      <c r="S101" t="str">
        <f t="shared" si="29"/>
        <v>1,5.7</v>
      </c>
      <c r="T101" t="str">
        <f t="shared" si="30"/>
        <v>2,1500</v>
      </c>
      <c r="U101">
        <f t="shared" si="31"/>
        <v>41</v>
      </c>
      <c r="V101" t="str">
        <f t="shared" si="32"/>
        <v>2,1300</v>
      </c>
      <c r="Y101">
        <v>4</v>
      </c>
      <c r="AH101">
        <f t="shared" si="33"/>
        <v>1220</v>
      </c>
    </row>
    <row r="102" spans="5:34">
      <c r="E102">
        <f t="shared" si="34"/>
        <v>287961</v>
      </c>
      <c r="F102" s="37">
        <v>35.3999999999999</v>
      </c>
      <c r="G102" s="37">
        <f t="shared" si="21"/>
        <v>38.9399999999999</v>
      </c>
      <c r="H102" s="37">
        <f t="shared" si="22"/>
        <v>33.6299999999999</v>
      </c>
      <c r="I102" s="21">
        <f t="shared" si="23"/>
        <v>1407</v>
      </c>
      <c r="J102" s="21">
        <f t="shared" si="24"/>
        <v>1548</v>
      </c>
      <c r="K102" s="21">
        <f t="shared" si="25"/>
        <v>1337</v>
      </c>
      <c r="L102" s="37">
        <f t="shared" si="36"/>
        <v>150</v>
      </c>
      <c r="M102" s="37">
        <f t="shared" si="35"/>
        <v>0</v>
      </c>
      <c r="N102" s="21">
        <f t="shared" si="26"/>
        <v>0.8</v>
      </c>
      <c r="P102">
        <v>97</v>
      </c>
      <c r="Q102">
        <f t="shared" si="27"/>
        <v>5</v>
      </c>
      <c r="R102" t="str">
        <f t="shared" si="28"/>
        <v>2,1400</v>
      </c>
      <c r="S102" t="str">
        <f t="shared" si="29"/>
        <v>0,3</v>
      </c>
      <c r="T102" t="str">
        <f t="shared" si="30"/>
        <v>2,1500</v>
      </c>
      <c r="U102">
        <f t="shared" si="31"/>
        <v>5</v>
      </c>
      <c r="V102" t="str">
        <f t="shared" si="32"/>
        <v>2,1300</v>
      </c>
      <c r="Y102">
        <v>4</v>
      </c>
      <c r="AH102">
        <f t="shared" si="33"/>
        <v>1225</v>
      </c>
    </row>
    <row r="103" spans="5:34">
      <c r="E103">
        <f t="shared" si="34"/>
        <v>292253</v>
      </c>
      <c r="F103" s="37">
        <v>35.5999999999999</v>
      </c>
      <c r="G103" s="37">
        <f t="shared" si="21"/>
        <v>39.1599999999999</v>
      </c>
      <c r="H103" s="37">
        <f t="shared" si="22"/>
        <v>33.8199999999999</v>
      </c>
      <c r="I103" s="21">
        <f t="shared" si="23"/>
        <v>1415</v>
      </c>
      <c r="J103" s="21">
        <f t="shared" si="24"/>
        <v>1557</v>
      </c>
      <c r="K103" s="21">
        <f t="shared" si="25"/>
        <v>1345</v>
      </c>
      <c r="L103" s="37">
        <f t="shared" si="36"/>
        <v>150</v>
      </c>
      <c r="M103" s="37">
        <f t="shared" si="35"/>
        <v>0</v>
      </c>
      <c r="N103" s="21">
        <f t="shared" si="26"/>
        <v>0.8</v>
      </c>
      <c r="P103">
        <v>98</v>
      </c>
      <c r="Q103">
        <f t="shared" si="27"/>
        <v>5</v>
      </c>
      <c r="R103" t="str">
        <f t="shared" si="28"/>
        <v>2,1400</v>
      </c>
      <c r="S103" t="str">
        <f t="shared" si="29"/>
        <v>0,3</v>
      </c>
      <c r="T103" t="str">
        <f t="shared" si="30"/>
        <v>2,1500</v>
      </c>
      <c r="U103">
        <f t="shared" si="31"/>
        <v>5</v>
      </c>
      <c r="V103" t="str">
        <f t="shared" si="32"/>
        <v>2,1300</v>
      </c>
      <c r="Y103">
        <v>4</v>
      </c>
      <c r="AH103">
        <f t="shared" si="33"/>
        <v>1230</v>
      </c>
    </row>
    <row r="104" spans="5:34">
      <c r="E104">
        <f t="shared" si="34"/>
        <v>296570</v>
      </c>
      <c r="F104" s="37">
        <v>35.7999999999999</v>
      </c>
      <c r="G104" s="37">
        <f t="shared" si="21"/>
        <v>39.3799999999999</v>
      </c>
      <c r="H104" s="37">
        <f t="shared" si="22"/>
        <v>34.0099999999999</v>
      </c>
      <c r="I104" s="21">
        <f t="shared" si="23"/>
        <v>1423</v>
      </c>
      <c r="J104" s="21">
        <f t="shared" si="24"/>
        <v>1566</v>
      </c>
      <c r="K104" s="21">
        <f t="shared" si="25"/>
        <v>1352</v>
      </c>
      <c r="L104" s="37">
        <f t="shared" si="36"/>
        <v>150</v>
      </c>
      <c r="M104" s="37">
        <f t="shared" si="35"/>
        <v>0</v>
      </c>
      <c r="N104" s="21">
        <f t="shared" si="26"/>
        <v>0.8</v>
      </c>
      <c r="P104">
        <v>99</v>
      </c>
      <c r="Q104">
        <f t="shared" si="27"/>
        <v>5</v>
      </c>
      <c r="R104" t="str">
        <f t="shared" si="28"/>
        <v>2,1400</v>
      </c>
      <c r="S104" t="str">
        <f t="shared" si="29"/>
        <v>0,3</v>
      </c>
      <c r="T104" t="str">
        <f t="shared" si="30"/>
        <v>2,1500</v>
      </c>
      <c r="U104">
        <f t="shared" si="31"/>
        <v>5</v>
      </c>
      <c r="V104" t="str">
        <f t="shared" si="32"/>
        <v>2,1300</v>
      </c>
      <c r="Y104">
        <v>4</v>
      </c>
      <c r="AH104">
        <f t="shared" si="33"/>
        <v>1235</v>
      </c>
    </row>
    <row r="105" spans="5:34">
      <c r="E105">
        <f t="shared" si="34"/>
        <v>300911</v>
      </c>
      <c r="F105" s="37">
        <v>35.9999999999999</v>
      </c>
      <c r="G105" s="37">
        <f t="shared" si="21"/>
        <v>39.5999999999999</v>
      </c>
      <c r="H105" s="37">
        <f t="shared" si="22"/>
        <v>34.1999999999999</v>
      </c>
      <c r="I105" s="21">
        <f t="shared" si="23"/>
        <v>1431</v>
      </c>
      <c r="J105" s="21">
        <f t="shared" si="24"/>
        <v>1574</v>
      </c>
      <c r="K105" s="21">
        <f t="shared" si="25"/>
        <v>1360</v>
      </c>
      <c r="L105" s="37">
        <f t="shared" si="36"/>
        <v>1050</v>
      </c>
      <c r="M105" s="37">
        <f t="shared" si="35"/>
        <v>1</v>
      </c>
      <c r="N105" s="21">
        <f t="shared" si="26"/>
        <v>5.7</v>
      </c>
      <c r="P105">
        <v>100</v>
      </c>
      <c r="Q105">
        <f t="shared" si="27"/>
        <v>38</v>
      </c>
      <c r="R105" t="str">
        <f t="shared" si="28"/>
        <v>2,1400</v>
      </c>
      <c r="S105" t="str">
        <f t="shared" si="29"/>
        <v>1,5.7</v>
      </c>
      <c r="T105" t="str">
        <f t="shared" si="30"/>
        <v>2,1500</v>
      </c>
      <c r="U105">
        <f t="shared" si="31"/>
        <v>41</v>
      </c>
      <c r="V105" t="str">
        <f t="shared" si="32"/>
        <v>2,1300</v>
      </c>
      <c r="W105" s="1" t="s">
        <v>728</v>
      </c>
      <c r="X105" t="s">
        <v>729</v>
      </c>
      <c r="Y105">
        <v>4</v>
      </c>
      <c r="AH105">
        <f t="shared" si="33"/>
        <v>1273</v>
      </c>
    </row>
    <row r="106" spans="5:34">
      <c r="E106">
        <f t="shared" si="34"/>
        <v>305276</v>
      </c>
      <c r="F106" s="37">
        <v>36.1999999999999</v>
      </c>
      <c r="G106" s="37">
        <f t="shared" si="21"/>
        <v>39.8199999999999</v>
      </c>
      <c r="H106" s="37">
        <f t="shared" si="22"/>
        <v>34.3899999999999</v>
      </c>
      <c r="I106" s="21">
        <f t="shared" si="23"/>
        <v>1439</v>
      </c>
      <c r="J106" s="21">
        <f t="shared" si="24"/>
        <v>1583</v>
      </c>
      <c r="K106" s="21">
        <f t="shared" si="25"/>
        <v>1367</v>
      </c>
      <c r="L106" s="37">
        <f t="shared" si="36"/>
        <v>150</v>
      </c>
      <c r="M106" s="37">
        <f t="shared" si="35"/>
        <v>0</v>
      </c>
      <c r="N106" s="21">
        <f t="shared" si="26"/>
        <v>0.8</v>
      </c>
      <c r="P106">
        <v>101</v>
      </c>
      <c r="Q106">
        <f t="shared" si="27"/>
        <v>5</v>
      </c>
      <c r="R106" t="str">
        <f t="shared" si="28"/>
        <v>2,1400</v>
      </c>
      <c r="S106" t="str">
        <f t="shared" si="29"/>
        <v>0,3</v>
      </c>
      <c r="T106" t="str">
        <f t="shared" si="30"/>
        <v>2,1500</v>
      </c>
      <c r="U106">
        <f t="shared" si="31"/>
        <v>5</v>
      </c>
      <c r="V106" t="str">
        <f t="shared" si="32"/>
        <v>2,1300</v>
      </c>
      <c r="Y106">
        <v>5</v>
      </c>
      <c r="AH106">
        <f t="shared" si="33"/>
        <v>1278</v>
      </c>
    </row>
    <row r="107" spans="5:34">
      <c r="E107">
        <f t="shared" si="34"/>
        <v>309665</v>
      </c>
      <c r="F107" s="37">
        <v>36.3999999999999</v>
      </c>
      <c r="G107" s="37">
        <f t="shared" si="21"/>
        <v>40.0399999999999</v>
      </c>
      <c r="H107" s="37">
        <f t="shared" si="22"/>
        <v>34.5799999999999</v>
      </c>
      <c r="I107" s="21">
        <f t="shared" si="23"/>
        <v>1447</v>
      </c>
      <c r="J107" s="21">
        <f t="shared" si="24"/>
        <v>1592</v>
      </c>
      <c r="K107" s="21">
        <f t="shared" si="25"/>
        <v>1375</v>
      </c>
      <c r="L107" s="37">
        <f t="shared" si="36"/>
        <v>150</v>
      </c>
      <c r="M107" s="37">
        <f t="shared" si="35"/>
        <v>0</v>
      </c>
      <c r="N107" s="21">
        <f t="shared" si="26"/>
        <v>0.8</v>
      </c>
      <c r="P107">
        <v>102</v>
      </c>
      <c r="Q107">
        <f t="shared" si="27"/>
        <v>5</v>
      </c>
      <c r="R107" t="str">
        <f t="shared" si="28"/>
        <v>2,1400</v>
      </c>
      <c r="S107" t="str">
        <f t="shared" si="29"/>
        <v>0,3</v>
      </c>
      <c r="T107" t="str">
        <f t="shared" si="30"/>
        <v>2,1500</v>
      </c>
      <c r="U107">
        <f t="shared" si="31"/>
        <v>5</v>
      </c>
      <c r="V107" t="str">
        <f t="shared" si="32"/>
        <v>2,1300</v>
      </c>
      <c r="Y107">
        <v>5</v>
      </c>
      <c r="AH107">
        <f t="shared" si="33"/>
        <v>1283</v>
      </c>
    </row>
    <row r="108" spans="5:34">
      <c r="E108">
        <f t="shared" si="34"/>
        <v>314079</v>
      </c>
      <c r="F108" s="37">
        <v>36.5999999999999</v>
      </c>
      <c r="G108" s="37">
        <f t="shared" si="21"/>
        <v>40.2599999999999</v>
      </c>
      <c r="H108" s="37">
        <f t="shared" si="22"/>
        <v>34.7699999999999</v>
      </c>
      <c r="I108" s="21">
        <f t="shared" si="23"/>
        <v>1455</v>
      </c>
      <c r="J108" s="21">
        <f t="shared" si="24"/>
        <v>1601</v>
      </c>
      <c r="K108" s="21">
        <f t="shared" si="25"/>
        <v>1382</v>
      </c>
      <c r="L108" s="37">
        <f t="shared" si="36"/>
        <v>150</v>
      </c>
      <c r="M108" s="37">
        <f t="shared" si="35"/>
        <v>0</v>
      </c>
      <c r="N108" s="21">
        <f t="shared" si="26"/>
        <v>0.8</v>
      </c>
      <c r="P108">
        <v>103</v>
      </c>
      <c r="Q108">
        <f t="shared" si="27"/>
        <v>5</v>
      </c>
      <c r="R108" t="str">
        <f t="shared" si="28"/>
        <v>2,1400</v>
      </c>
      <c r="S108" t="str">
        <f t="shared" si="29"/>
        <v>0,3</v>
      </c>
      <c r="T108" t="str">
        <f t="shared" si="30"/>
        <v>2,1600</v>
      </c>
      <c r="U108">
        <f t="shared" si="31"/>
        <v>5</v>
      </c>
      <c r="V108" t="str">
        <f t="shared" si="32"/>
        <v>2,1300</v>
      </c>
      <c r="Y108">
        <v>5</v>
      </c>
      <c r="AH108">
        <f t="shared" si="33"/>
        <v>1288</v>
      </c>
    </row>
    <row r="109" spans="5:34">
      <c r="E109">
        <f t="shared" si="34"/>
        <v>318517</v>
      </c>
      <c r="F109" s="37">
        <v>36.7999999999999</v>
      </c>
      <c r="G109" s="37">
        <f t="shared" si="21"/>
        <v>40.4799999999999</v>
      </c>
      <c r="H109" s="37">
        <f t="shared" si="22"/>
        <v>34.9599999999999</v>
      </c>
      <c r="I109" s="21">
        <f t="shared" si="23"/>
        <v>1463</v>
      </c>
      <c r="J109" s="21">
        <f t="shared" si="24"/>
        <v>1609</v>
      </c>
      <c r="K109" s="21">
        <f t="shared" si="25"/>
        <v>1390</v>
      </c>
      <c r="L109" s="37">
        <f t="shared" si="36"/>
        <v>1050</v>
      </c>
      <c r="M109" s="37">
        <f t="shared" si="35"/>
        <v>1</v>
      </c>
      <c r="N109" s="21">
        <f t="shared" si="26"/>
        <v>5.7</v>
      </c>
      <c r="P109">
        <v>104</v>
      </c>
      <c r="Q109">
        <f t="shared" si="27"/>
        <v>38</v>
      </c>
      <c r="R109" t="str">
        <f t="shared" si="28"/>
        <v>2,1400</v>
      </c>
      <c r="S109" t="str">
        <f t="shared" si="29"/>
        <v>1,5.7</v>
      </c>
      <c r="T109" t="str">
        <f t="shared" si="30"/>
        <v>2,1600</v>
      </c>
      <c r="U109">
        <f t="shared" si="31"/>
        <v>41</v>
      </c>
      <c r="V109" t="str">
        <f t="shared" si="32"/>
        <v>2,1300</v>
      </c>
      <c r="Y109">
        <v>5</v>
      </c>
      <c r="AH109">
        <f t="shared" si="33"/>
        <v>1326</v>
      </c>
    </row>
    <row r="110" spans="5:34">
      <c r="E110">
        <f t="shared" si="34"/>
        <v>322979</v>
      </c>
      <c r="F110" s="37">
        <v>36.9999999999999</v>
      </c>
      <c r="G110" s="37">
        <f t="shared" si="21"/>
        <v>40.6999999999999</v>
      </c>
      <c r="H110" s="37">
        <f t="shared" si="22"/>
        <v>35.1499999999999</v>
      </c>
      <c r="I110" s="21">
        <f t="shared" si="23"/>
        <v>1471</v>
      </c>
      <c r="J110" s="21">
        <f t="shared" si="24"/>
        <v>1618</v>
      </c>
      <c r="K110" s="21">
        <f t="shared" si="25"/>
        <v>1397</v>
      </c>
      <c r="L110" s="37">
        <f t="shared" si="36"/>
        <v>150</v>
      </c>
      <c r="M110" s="37">
        <f t="shared" si="35"/>
        <v>0</v>
      </c>
      <c r="N110" s="21">
        <f t="shared" si="26"/>
        <v>0.8</v>
      </c>
      <c r="P110">
        <v>105</v>
      </c>
      <c r="Q110">
        <f t="shared" si="27"/>
        <v>5</v>
      </c>
      <c r="R110" t="str">
        <f t="shared" si="28"/>
        <v>2,1400</v>
      </c>
      <c r="S110" t="str">
        <f t="shared" si="29"/>
        <v>0,3</v>
      </c>
      <c r="T110" t="str">
        <f t="shared" si="30"/>
        <v>2,1600</v>
      </c>
      <c r="U110">
        <f t="shared" si="31"/>
        <v>5</v>
      </c>
      <c r="V110" t="str">
        <f t="shared" si="32"/>
        <v>2,1300</v>
      </c>
      <c r="Y110">
        <v>5</v>
      </c>
      <c r="AH110">
        <f t="shared" si="33"/>
        <v>1331</v>
      </c>
    </row>
    <row r="111" spans="5:34">
      <c r="E111">
        <f t="shared" si="34"/>
        <v>327465</v>
      </c>
      <c r="F111" s="37">
        <v>37.1999999999999</v>
      </c>
      <c r="G111" s="37">
        <f t="shared" si="21"/>
        <v>40.9199999999999</v>
      </c>
      <c r="H111" s="37">
        <f t="shared" si="22"/>
        <v>35.3399999999999</v>
      </c>
      <c r="I111" s="21">
        <f t="shared" si="23"/>
        <v>1479</v>
      </c>
      <c r="J111" s="21">
        <f t="shared" si="24"/>
        <v>1627</v>
      </c>
      <c r="K111" s="21">
        <f t="shared" si="25"/>
        <v>1405</v>
      </c>
      <c r="L111" s="37">
        <f t="shared" si="36"/>
        <v>150</v>
      </c>
      <c r="M111" s="37">
        <f t="shared" si="35"/>
        <v>0</v>
      </c>
      <c r="N111" s="21">
        <f t="shared" si="26"/>
        <v>0.8</v>
      </c>
      <c r="P111">
        <v>106</v>
      </c>
      <c r="Q111">
        <f t="shared" si="27"/>
        <v>5</v>
      </c>
      <c r="R111" t="str">
        <f t="shared" si="28"/>
        <v>2,1400</v>
      </c>
      <c r="S111" t="str">
        <f t="shared" si="29"/>
        <v>0,3</v>
      </c>
      <c r="T111" t="str">
        <f t="shared" si="30"/>
        <v>2,1600</v>
      </c>
      <c r="U111">
        <f t="shared" si="31"/>
        <v>5</v>
      </c>
      <c r="V111" t="str">
        <f t="shared" si="32"/>
        <v>2,1400</v>
      </c>
      <c r="Y111">
        <v>5</v>
      </c>
      <c r="AH111">
        <f t="shared" si="33"/>
        <v>1336</v>
      </c>
    </row>
    <row r="112" spans="5:34">
      <c r="E112">
        <f t="shared" si="34"/>
        <v>331976</v>
      </c>
      <c r="F112" s="37">
        <v>37.3999999999999</v>
      </c>
      <c r="G112" s="37">
        <f t="shared" si="21"/>
        <v>41.1399999999999</v>
      </c>
      <c r="H112" s="37">
        <f t="shared" si="22"/>
        <v>35.5299999999999</v>
      </c>
      <c r="I112" s="21">
        <f t="shared" si="23"/>
        <v>1487</v>
      </c>
      <c r="J112" s="21">
        <f t="shared" si="24"/>
        <v>1636</v>
      </c>
      <c r="K112" s="21">
        <f t="shared" si="25"/>
        <v>1413</v>
      </c>
      <c r="L112" s="37">
        <f t="shared" si="36"/>
        <v>150</v>
      </c>
      <c r="M112" s="37">
        <f t="shared" si="35"/>
        <v>0</v>
      </c>
      <c r="N112" s="21">
        <f t="shared" si="26"/>
        <v>0.8</v>
      </c>
      <c r="P112">
        <v>107</v>
      </c>
      <c r="Q112">
        <f t="shared" si="27"/>
        <v>5</v>
      </c>
      <c r="R112" t="str">
        <f t="shared" si="28"/>
        <v>2,1400</v>
      </c>
      <c r="S112" t="str">
        <f t="shared" si="29"/>
        <v>0,3</v>
      </c>
      <c r="T112" t="str">
        <f t="shared" si="30"/>
        <v>2,1600</v>
      </c>
      <c r="U112">
        <f t="shared" si="31"/>
        <v>5</v>
      </c>
      <c r="V112" t="str">
        <f t="shared" si="32"/>
        <v>2,1400</v>
      </c>
      <c r="Y112">
        <v>5</v>
      </c>
      <c r="AH112">
        <f t="shared" si="33"/>
        <v>1341</v>
      </c>
    </row>
    <row r="113" spans="5:34">
      <c r="E113">
        <f t="shared" si="34"/>
        <v>336512</v>
      </c>
      <c r="F113" s="37">
        <v>37.5999999999999</v>
      </c>
      <c r="G113" s="37">
        <f t="shared" si="21"/>
        <v>41.3599999999999</v>
      </c>
      <c r="H113" s="37">
        <f t="shared" si="22"/>
        <v>35.7199999999999</v>
      </c>
      <c r="I113" s="21">
        <f t="shared" si="23"/>
        <v>1495</v>
      </c>
      <c r="J113" s="21">
        <f t="shared" si="24"/>
        <v>1644</v>
      </c>
      <c r="K113" s="21">
        <f t="shared" si="25"/>
        <v>1420</v>
      </c>
      <c r="L113" s="37">
        <f t="shared" si="36"/>
        <v>1050</v>
      </c>
      <c r="M113" s="37">
        <f t="shared" si="35"/>
        <v>1</v>
      </c>
      <c r="N113" s="21">
        <f t="shared" si="26"/>
        <v>5.7</v>
      </c>
      <c r="P113">
        <v>108</v>
      </c>
      <c r="Q113">
        <f t="shared" si="27"/>
        <v>38</v>
      </c>
      <c r="R113" t="str">
        <f t="shared" si="28"/>
        <v>2,1400</v>
      </c>
      <c r="S113" t="str">
        <f t="shared" si="29"/>
        <v>1,5.7</v>
      </c>
      <c r="T113" t="str">
        <f t="shared" si="30"/>
        <v>2,1600</v>
      </c>
      <c r="U113">
        <f t="shared" si="31"/>
        <v>41</v>
      </c>
      <c r="V113" t="str">
        <f t="shared" si="32"/>
        <v>2,1400</v>
      </c>
      <c r="Y113">
        <v>5</v>
      </c>
      <c r="AH113">
        <f t="shared" si="33"/>
        <v>1379</v>
      </c>
    </row>
    <row r="114" spans="5:34">
      <c r="E114">
        <f t="shared" si="34"/>
        <v>341071</v>
      </c>
      <c r="F114" s="37">
        <v>37.7999999999999</v>
      </c>
      <c r="G114" s="37">
        <f t="shared" si="21"/>
        <v>41.5799999999999</v>
      </c>
      <c r="H114" s="37">
        <f t="shared" si="22"/>
        <v>35.9099999999999</v>
      </c>
      <c r="I114" s="21">
        <f t="shared" si="23"/>
        <v>1503</v>
      </c>
      <c r="J114" s="21">
        <f t="shared" si="24"/>
        <v>1653</v>
      </c>
      <c r="K114" s="21">
        <f t="shared" si="25"/>
        <v>1428</v>
      </c>
      <c r="L114" s="37">
        <f t="shared" si="36"/>
        <v>150</v>
      </c>
      <c r="M114" s="37">
        <f t="shared" si="35"/>
        <v>0</v>
      </c>
      <c r="N114" s="21">
        <f t="shared" si="26"/>
        <v>0.8</v>
      </c>
      <c r="P114">
        <v>109</v>
      </c>
      <c r="Q114">
        <f t="shared" si="27"/>
        <v>5</v>
      </c>
      <c r="R114" t="str">
        <f t="shared" si="28"/>
        <v>2,1500</v>
      </c>
      <c r="S114" t="str">
        <f t="shared" si="29"/>
        <v>0,3</v>
      </c>
      <c r="T114" t="str">
        <f t="shared" si="30"/>
        <v>2,1600</v>
      </c>
      <c r="U114">
        <f t="shared" si="31"/>
        <v>5</v>
      </c>
      <c r="V114" t="str">
        <f t="shared" si="32"/>
        <v>2,1400</v>
      </c>
      <c r="Y114">
        <v>5</v>
      </c>
      <c r="AH114">
        <f t="shared" si="33"/>
        <v>1384</v>
      </c>
    </row>
    <row r="115" spans="5:34">
      <c r="E115">
        <f t="shared" si="34"/>
        <v>345655</v>
      </c>
      <c r="F115" s="37">
        <v>37.9999999999999</v>
      </c>
      <c r="G115" s="37">
        <f t="shared" si="21"/>
        <v>41.7999999999999</v>
      </c>
      <c r="H115" s="37">
        <f t="shared" si="22"/>
        <v>36.0999999999999</v>
      </c>
      <c r="I115" s="21">
        <f t="shared" si="23"/>
        <v>1511</v>
      </c>
      <c r="J115" s="21">
        <f t="shared" si="24"/>
        <v>1662</v>
      </c>
      <c r="K115" s="21">
        <f t="shared" si="25"/>
        <v>1435</v>
      </c>
      <c r="L115" s="37">
        <f t="shared" si="36"/>
        <v>150</v>
      </c>
      <c r="M115" s="37">
        <f t="shared" si="35"/>
        <v>0</v>
      </c>
      <c r="N115" s="21">
        <f t="shared" si="26"/>
        <v>0.8</v>
      </c>
      <c r="P115">
        <v>110</v>
      </c>
      <c r="Q115">
        <f t="shared" si="27"/>
        <v>5</v>
      </c>
      <c r="R115" t="str">
        <f t="shared" si="28"/>
        <v>2,1500</v>
      </c>
      <c r="S115" t="str">
        <f t="shared" si="29"/>
        <v>0,3</v>
      </c>
      <c r="T115" t="str">
        <f t="shared" si="30"/>
        <v>2,1600</v>
      </c>
      <c r="U115">
        <f t="shared" si="31"/>
        <v>5</v>
      </c>
      <c r="V115" t="str">
        <f t="shared" si="32"/>
        <v>2,1400</v>
      </c>
      <c r="Y115">
        <v>5</v>
      </c>
      <c r="AH115">
        <f t="shared" si="33"/>
        <v>1389</v>
      </c>
    </row>
    <row r="116" spans="5:34">
      <c r="E116">
        <f t="shared" si="34"/>
        <v>350263</v>
      </c>
      <c r="F116" s="37">
        <v>38.1999999999999</v>
      </c>
      <c r="G116" s="37">
        <f t="shared" si="21"/>
        <v>42.0199999999999</v>
      </c>
      <c r="H116" s="37">
        <f t="shared" si="22"/>
        <v>36.2899999999999</v>
      </c>
      <c r="I116" s="21">
        <f t="shared" si="23"/>
        <v>1519</v>
      </c>
      <c r="J116" s="21">
        <f t="shared" si="24"/>
        <v>1671</v>
      </c>
      <c r="K116" s="21">
        <f t="shared" si="25"/>
        <v>1443</v>
      </c>
      <c r="L116" s="37">
        <f t="shared" si="36"/>
        <v>150</v>
      </c>
      <c r="M116" s="37">
        <f t="shared" si="35"/>
        <v>0</v>
      </c>
      <c r="N116" s="21">
        <f t="shared" si="26"/>
        <v>0.8</v>
      </c>
      <c r="P116">
        <v>111</v>
      </c>
      <c r="Q116">
        <f t="shared" si="27"/>
        <v>5</v>
      </c>
      <c r="R116" t="str">
        <f t="shared" si="28"/>
        <v>2,1500</v>
      </c>
      <c r="S116" t="str">
        <f t="shared" si="29"/>
        <v>0,3</v>
      </c>
      <c r="T116" t="str">
        <f t="shared" si="30"/>
        <v>2,1600</v>
      </c>
      <c r="U116">
        <f t="shared" si="31"/>
        <v>5</v>
      </c>
      <c r="V116" t="str">
        <f t="shared" si="32"/>
        <v>2,1400</v>
      </c>
      <c r="Y116">
        <v>5</v>
      </c>
      <c r="AH116">
        <f t="shared" si="33"/>
        <v>1394</v>
      </c>
    </row>
    <row r="117" spans="5:34">
      <c r="E117">
        <f t="shared" si="34"/>
        <v>354896</v>
      </c>
      <c r="F117" s="37">
        <v>38.3999999999999</v>
      </c>
      <c r="G117" s="37">
        <f t="shared" si="21"/>
        <v>42.2399999999999</v>
      </c>
      <c r="H117" s="37">
        <f t="shared" si="22"/>
        <v>36.4799999999999</v>
      </c>
      <c r="I117" s="21">
        <f t="shared" si="23"/>
        <v>1527</v>
      </c>
      <c r="J117" s="21">
        <f t="shared" si="24"/>
        <v>1679</v>
      </c>
      <c r="K117" s="21">
        <f t="shared" si="25"/>
        <v>1450</v>
      </c>
      <c r="L117" s="37">
        <f t="shared" si="36"/>
        <v>1050</v>
      </c>
      <c r="M117" s="37">
        <f t="shared" si="35"/>
        <v>1</v>
      </c>
      <c r="N117" s="21">
        <f t="shared" si="26"/>
        <v>5.7</v>
      </c>
      <c r="P117">
        <v>112</v>
      </c>
      <c r="Q117">
        <f t="shared" si="27"/>
        <v>38</v>
      </c>
      <c r="R117" t="str">
        <f t="shared" si="28"/>
        <v>2,1500</v>
      </c>
      <c r="S117" t="str">
        <f t="shared" si="29"/>
        <v>1,5.7</v>
      </c>
      <c r="T117" t="str">
        <f t="shared" si="30"/>
        <v>2,1600</v>
      </c>
      <c r="U117">
        <f t="shared" si="31"/>
        <v>41</v>
      </c>
      <c r="V117" t="str">
        <f t="shared" si="32"/>
        <v>2,1400</v>
      </c>
      <c r="Y117">
        <v>5</v>
      </c>
      <c r="AH117">
        <f t="shared" si="33"/>
        <v>1432</v>
      </c>
    </row>
    <row r="118" spans="5:34">
      <c r="E118">
        <f t="shared" si="34"/>
        <v>359552</v>
      </c>
      <c r="F118" s="37">
        <v>38.5999999999999</v>
      </c>
      <c r="G118" s="37">
        <f t="shared" si="21"/>
        <v>42.4599999999999</v>
      </c>
      <c r="H118" s="37">
        <f t="shared" si="22"/>
        <v>36.6699999999999</v>
      </c>
      <c r="I118" s="21">
        <f t="shared" si="23"/>
        <v>1535</v>
      </c>
      <c r="J118" s="21">
        <f t="shared" si="24"/>
        <v>1688</v>
      </c>
      <c r="K118" s="21">
        <f t="shared" si="25"/>
        <v>1458</v>
      </c>
      <c r="L118" s="37">
        <f t="shared" si="36"/>
        <v>150</v>
      </c>
      <c r="M118" s="37">
        <f t="shared" si="35"/>
        <v>0</v>
      </c>
      <c r="N118" s="21">
        <f t="shared" si="26"/>
        <v>0.8</v>
      </c>
      <c r="P118">
        <v>113</v>
      </c>
      <c r="Q118">
        <f t="shared" si="27"/>
        <v>5</v>
      </c>
      <c r="R118" t="str">
        <f t="shared" si="28"/>
        <v>2,1500</v>
      </c>
      <c r="S118" t="str">
        <f t="shared" si="29"/>
        <v>0,3</v>
      </c>
      <c r="T118" t="str">
        <f t="shared" si="30"/>
        <v>2,1600</v>
      </c>
      <c r="U118">
        <f t="shared" si="31"/>
        <v>5</v>
      </c>
      <c r="V118" t="str">
        <f t="shared" si="32"/>
        <v>2,1400</v>
      </c>
      <c r="Y118">
        <v>5</v>
      </c>
      <c r="AH118">
        <f t="shared" si="33"/>
        <v>1437</v>
      </c>
    </row>
    <row r="119" spans="5:34">
      <c r="E119">
        <f t="shared" si="34"/>
        <v>364233</v>
      </c>
      <c r="F119" s="37">
        <v>38.7999999999999</v>
      </c>
      <c r="G119" s="37">
        <f t="shared" si="21"/>
        <v>42.6799999999999</v>
      </c>
      <c r="H119" s="37">
        <f t="shared" si="22"/>
        <v>36.8599999999999</v>
      </c>
      <c r="I119" s="21">
        <f t="shared" si="23"/>
        <v>1543</v>
      </c>
      <c r="J119" s="21">
        <f t="shared" si="24"/>
        <v>1697</v>
      </c>
      <c r="K119" s="21">
        <f t="shared" si="25"/>
        <v>1465</v>
      </c>
      <c r="L119" s="37">
        <f t="shared" si="36"/>
        <v>150</v>
      </c>
      <c r="M119" s="37">
        <f t="shared" si="35"/>
        <v>0</v>
      </c>
      <c r="N119" s="21">
        <f t="shared" si="26"/>
        <v>0.8</v>
      </c>
      <c r="P119">
        <v>114</v>
      </c>
      <c r="Q119">
        <f t="shared" si="27"/>
        <v>5</v>
      </c>
      <c r="R119" t="str">
        <f t="shared" si="28"/>
        <v>2,1500</v>
      </c>
      <c r="S119" t="str">
        <f t="shared" si="29"/>
        <v>0,3</v>
      </c>
      <c r="T119" t="str">
        <f t="shared" si="30"/>
        <v>2,1600</v>
      </c>
      <c r="U119">
        <f t="shared" si="31"/>
        <v>5</v>
      </c>
      <c r="V119" t="str">
        <f t="shared" si="32"/>
        <v>2,1400</v>
      </c>
      <c r="Y119">
        <v>5</v>
      </c>
      <c r="AH119">
        <f t="shared" si="33"/>
        <v>1442</v>
      </c>
    </row>
    <row r="120" spans="5:34">
      <c r="E120">
        <f t="shared" si="34"/>
        <v>368938</v>
      </c>
      <c r="F120" s="37">
        <v>38.9999999999999</v>
      </c>
      <c r="G120" s="37">
        <f t="shared" si="21"/>
        <v>42.8999999999999</v>
      </c>
      <c r="H120" s="37">
        <f t="shared" si="22"/>
        <v>37.0499999999999</v>
      </c>
      <c r="I120" s="21">
        <f t="shared" si="23"/>
        <v>1551</v>
      </c>
      <c r="J120" s="21">
        <f t="shared" si="24"/>
        <v>1706</v>
      </c>
      <c r="K120" s="21">
        <f t="shared" si="25"/>
        <v>1473</v>
      </c>
      <c r="L120" s="37">
        <f t="shared" si="36"/>
        <v>150</v>
      </c>
      <c r="M120" s="37">
        <f t="shared" si="35"/>
        <v>0</v>
      </c>
      <c r="N120" s="21">
        <f t="shared" si="26"/>
        <v>0.8</v>
      </c>
      <c r="P120">
        <v>115</v>
      </c>
      <c r="Q120">
        <f t="shared" si="27"/>
        <v>5</v>
      </c>
      <c r="R120" t="str">
        <f t="shared" si="28"/>
        <v>2,1500</v>
      </c>
      <c r="S120" t="str">
        <f t="shared" si="29"/>
        <v>0,3</v>
      </c>
      <c r="T120" t="str">
        <f t="shared" si="30"/>
        <v>2,1700</v>
      </c>
      <c r="U120">
        <f t="shared" si="31"/>
        <v>5</v>
      </c>
      <c r="V120" t="str">
        <f t="shared" si="32"/>
        <v>2,1400</v>
      </c>
      <c r="Y120">
        <v>5</v>
      </c>
      <c r="AH120">
        <f t="shared" si="33"/>
        <v>1447</v>
      </c>
    </row>
    <row r="121" spans="5:34">
      <c r="E121">
        <f t="shared" si="34"/>
        <v>373668</v>
      </c>
      <c r="F121" s="37">
        <v>39.1999999999999</v>
      </c>
      <c r="G121" s="37">
        <f t="shared" si="21"/>
        <v>43.1199999999999</v>
      </c>
      <c r="H121" s="37">
        <f t="shared" si="22"/>
        <v>37.2399999999999</v>
      </c>
      <c r="I121" s="21">
        <f t="shared" si="23"/>
        <v>1559</v>
      </c>
      <c r="J121" s="21">
        <f t="shared" si="24"/>
        <v>1714</v>
      </c>
      <c r="K121" s="21">
        <f t="shared" si="25"/>
        <v>1481</v>
      </c>
      <c r="L121" s="37">
        <f t="shared" si="36"/>
        <v>1050</v>
      </c>
      <c r="M121" s="37">
        <f t="shared" si="35"/>
        <v>1</v>
      </c>
      <c r="N121" s="21">
        <f t="shared" si="26"/>
        <v>5.7</v>
      </c>
      <c r="P121">
        <v>116</v>
      </c>
      <c r="Q121">
        <f t="shared" si="27"/>
        <v>38</v>
      </c>
      <c r="R121" t="str">
        <f t="shared" si="28"/>
        <v>2,1500</v>
      </c>
      <c r="S121" t="str">
        <f t="shared" si="29"/>
        <v>1,5.7</v>
      </c>
      <c r="T121" t="str">
        <f t="shared" si="30"/>
        <v>2,1700</v>
      </c>
      <c r="U121">
        <f t="shared" si="31"/>
        <v>41</v>
      </c>
      <c r="V121" t="str">
        <f t="shared" si="32"/>
        <v>2,1400</v>
      </c>
      <c r="Y121">
        <v>5</v>
      </c>
      <c r="AH121">
        <f t="shared" si="33"/>
        <v>1485</v>
      </c>
    </row>
    <row r="122" spans="5:34">
      <c r="E122">
        <f t="shared" si="34"/>
        <v>378422</v>
      </c>
      <c r="F122" s="37">
        <v>39.3999999999999</v>
      </c>
      <c r="G122" s="37">
        <f t="shared" si="21"/>
        <v>43.3399999999999</v>
      </c>
      <c r="H122" s="37">
        <f t="shared" si="22"/>
        <v>37.4299999999999</v>
      </c>
      <c r="I122" s="21">
        <f t="shared" si="23"/>
        <v>1566</v>
      </c>
      <c r="J122" s="21">
        <f t="shared" si="24"/>
        <v>1723</v>
      </c>
      <c r="K122" s="21">
        <f t="shared" si="25"/>
        <v>1488</v>
      </c>
      <c r="L122" s="37">
        <f t="shared" si="36"/>
        <v>150</v>
      </c>
      <c r="M122" s="37">
        <f t="shared" si="35"/>
        <v>0</v>
      </c>
      <c r="N122" s="21">
        <f t="shared" si="26"/>
        <v>0.8</v>
      </c>
      <c r="P122">
        <v>117</v>
      </c>
      <c r="Q122">
        <f t="shared" si="27"/>
        <v>5</v>
      </c>
      <c r="R122" t="str">
        <f t="shared" si="28"/>
        <v>2,1500</v>
      </c>
      <c r="S122" t="str">
        <f t="shared" si="29"/>
        <v>0,3</v>
      </c>
      <c r="T122" t="str">
        <f t="shared" si="30"/>
        <v>2,1700</v>
      </c>
      <c r="U122">
        <f t="shared" si="31"/>
        <v>5</v>
      </c>
      <c r="V122" t="str">
        <f t="shared" si="32"/>
        <v>2,1400</v>
      </c>
      <c r="Y122">
        <v>5</v>
      </c>
      <c r="AH122">
        <f t="shared" si="33"/>
        <v>1490</v>
      </c>
    </row>
    <row r="123" spans="5:34">
      <c r="E123">
        <f t="shared" si="34"/>
        <v>383199</v>
      </c>
      <c r="F123" s="37">
        <v>39.5999999999999</v>
      </c>
      <c r="G123" s="37">
        <f t="shared" si="21"/>
        <v>43.5599999999999</v>
      </c>
      <c r="H123" s="37">
        <f t="shared" si="22"/>
        <v>37.6199999999999</v>
      </c>
      <c r="I123" s="21">
        <f t="shared" si="23"/>
        <v>1574</v>
      </c>
      <c r="J123" s="21">
        <f t="shared" si="24"/>
        <v>1732</v>
      </c>
      <c r="K123" s="21">
        <f t="shared" si="25"/>
        <v>1496</v>
      </c>
      <c r="L123" s="37">
        <f t="shared" si="36"/>
        <v>150</v>
      </c>
      <c r="M123" s="37">
        <f t="shared" si="35"/>
        <v>0</v>
      </c>
      <c r="N123" s="21">
        <f t="shared" si="26"/>
        <v>0.8</v>
      </c>
      <c r="P123">
        <v>118</v>
      </c>
      <c r="Q123">
        <f t="shared" si="27"/>
        <v>5</v>
      </c>
      <c r="R123" t="str">
        <f t="shared" si="28"/>
        <v>2,1500</v>
      </c>
      <c r="S123" t="str">
        <f t="shared" si="29"/>
        <v>0,3</v>
      </c>
      <c r="T123" t="str">
        <f t="shared" si="30"/>
        <v>2,1700</v>
      </c>
      <c r="U123">
        <f t="shared" si="31"/>
        <v>5</v>
      </c>
      <c r="V123" t="str">
        <f t="shared" si="32"/>
        <v>2,1400</v>
      </c>
      <c r="Y123">
        <v>5</v>
      </c>
      <c r="AH123">
        <f t="shared" si="33"/>
        <v>1495</v>
      </c>
    </row>
    <row r="124" spans="5:34">
      <c r="E124">
        <f t="shared" si="34"/>
        <v>388001</v>
      </c>
      <c r="F124" s="37">
        <v>39.7999999999999</v>
      </c>
      <c r="G124" s="37">
        <f t="shared" si="21"/>
        <v>43.7799999999999</v>
      </c>
      <c r="H124" s="37">
        <f t="shared" si="22"/>
        <v>37.8099999999999</v>
      </c>
      <c r="I124" s="21">
        <f t="shared" si="23"/>
        <v>1582</v>
      </c>
      <c r="J124" s="21">
        <f t="shared" si="24"/>
        <v>1741</v>
      </c>
      <c r="K124" s="21">
        <f t="shared" si="25"/>
        <v>1503</v>
      </c>
      <c r="L124" s="37">
        <f t="shared" si="36"/>
        <v>150</v>
      </c>
      <c r="M124" s="37">
        <f t="shared" si="35"/>
        <v>0</v>
      </c>
      <c r="N124" s="21">
        <f t="shared" si="26"/>
        <v>0.8</v>
      </c>
      <c r="P124">
        <v>119</v>
      </c>
      <c r="Q124">
        <f t="shared" si="27"/>
        <v>5</v>
      </c>
      <c r="R124" t="str">
        <f t="shared" si="28"/>
        <v>2,1500</v>
      </c>
      <c r="S124" t="str">
        <f t="shared" si="29"/>
        <v>0,3</v>
      </c>
      <c r="T124" t="str">
        <f t="shared" si="30"/>
        <v>2,1700</v>
      </c>
      <c r="U124">
        <f t="shared" si="31"/>
        <v>5</v>
      </c>
      <c r="V124" t="str">
        <f t="shared" si="32"/>
        <v>2,1500</v>
      </c>
      <c r="Y124">
        <v>5</v>
      </c>
      <c r="AH124">
        <f t="shared" si="33"/>
        <v>1500</v>
      </c>
    </row>
    <row r="125" spans="5:34">
      <c r="E125">
        <f t="shared" si="34"/>
        <v>392827</v>
      </c>
      <c r="F125" s="37">
        <v>39.9999999999999</v>
      </c>
      <c r="G125" s="37">
        <f t="shared" si="21"/>
        <v>43.9999999999999</v>
      </c>
      <c r="H125" s="37">
        <f t="shared" si="22"/>
        <v>37.9999999999999</v>
      </c>
      <c r="I125" s="21">
        <f t="shared" si="23"/>
        <v>1590</v>
      </c>
      <c r="J125" s="21">
        <f t="shared" si="24"/>
        <v>1749</v>
      </c>
      <c r="K125" s="21">
        <f t="shared" si="25"/>
        <v>1511</v>
      </c>
      <c r="L125" s="37">
        <f t="shared" si="36"/>
        <v>1050</v>
      </c>
      <c r="M125" s="37">
        <f t="shared" si="35"/>
        <v>1</v>
      </c>
      <c r="N125" s="21">
        <f t="shared" si="26"/>
        <v>5.7</v>
      </c>
      <c r="P125">
        <v>120</v>
      </c>
      <c r="Q125">
        <f t="shared" si="27"/>
        <v>38</v>
      </c>
      <c r="R125" t="str">
        <f t="shared" si="28"/>
        <v>2,1500</v>
      </c>
      <c r="S125" t="str">
        <f t="shared" si="29"/>
        <v>1,5.7</v>
      </c>
      <c r="T125" t="str">
        <f t="shared" si="30"/>
        <v>2,1700</v>
      </c>
      <c r="U125">
        <f t="shared" si="31"/>
        <v>41</v>
      </c>
      <c r="V125" t="str">
        <f t="shared" si="32"/>
        <v>2,1500</v>
      </c>
      <c r="Y125">
        <v>5</v>
      </c>
      <c r="AH125">
        <f t="shared" si="33"/>
        <v>1538</v>
      </c>
    </row>
    <row r="126" spans="5:34">
      <c r="E126">
        <f t="shared" si="34"/>
        <v>397677</v>
      </c>
      <c r="F126" s="37">
        <v>40.1999999999999</v>
      </c>
      <c r="G126" s="37">
        <f t="shared" si="21"/>
        <v>44.2199999999999</v>
      </c>
      <c r="H126" s="37">
        <f t="shared" si="22"/>
        <v>38.1899999999999</v>
      </c>
      <c r="I126" s="21">
        <f t="shared" si="23"/>
        <v>1598</v>
      </c>
      <c r="J126" s="21">
        <f t="shared" si="24"/>
        <v>1758</v>
      </c>
      <c r="K126" s="21">
        <f t="shared" si="25"/>
        <v>1518</v>
      </c>
      <c r="L126" s="37">
        <f t="shared" si="36"/>
        <v>150</v>
      </c>
      <c r="M126" s="37">
        <f t="shared" si="35"/>
        <v>0</v>
      </c>
      <c r="N126" s="21">
        <f t="shared" si="26"/>
        <v>0.8</v>
      </c>
      <c r="P126">
        <v>121</v>
      </c>
      <c r="Q126">
        <f t="shared" si="27"/>
        <v>5</v>
      </c>
      <c r="R126" t="str">
        <f t="shared" si="28"/>
        <v>2,1500</v>
      </c>
      <c r="S126" t="str">
        <f t="shared" si="29"/>
        <v>0,3</v>
      </c>
      <c r="T126" t="str">
        <f t="shared" si="30"/>
        <v>2,1700</v>
      </c>
      <c r="U126">
        <f t="shared" si="31"/>
        <v>5</v>
      </c>
      <c r="V126" t="str">
        <f t="shared" si="32"/>
        <v>2,1500</v>
      </c>
      <c r="W126" s="1" t="s">
        <v>728</v>
      </c>
      <c r="X126" t="s">
        <v>730</v>
      </c>
      <c r="Y126">
        <v>6</v>
      </c>
      <c r="AH126">
        <f t="shared" si="33"/>
        <v>1543</v>
      </c>
    </row>
    <row r="127" spans="5:34">
      <c r="E127">
        <f t="shared" si="34"/>
        <v>402551</v>
      </c>
      <c r="F127" s="37">
        <v>40.3999999999999</v>
      </c>
      <c r="G127" s="37">
        <f t="shared" si="21"/>
        <v>44.4399999999999</v>
      </c>
      <c r="H127" s="37">
        <f t="shared" si="22"/>
        <v>38.3799999999999</v>
      </c>
      <c r="I127" s="21">
        <f t="shared" si="23"/>
        <v>1606</v>
      </c>
      <c r="J127" s="21">
        <f t="shared" si="24"/>
        <v>1767</v>
      </c>
      <c r="K127" s="21">
        <f t="shared" si="25"/>
        <v>1526</v>
      </c>
      <c r="L127" s="37">
        <f t="shared" si="36"/>
        <v>150</v>
      </c>
      <c r="M127" s="37">
        <f t="shared" si="35"/>
        <v>0</v>
      </c>
      <c r="N127" s="21">
        <f t="shared" si="26"/>
        <v>0.8</v>
      </c>
      <c r="P127">
        <v>122</v>
      </c>
      <c r="Q127">
        <f t="shared" si="27"/>
        <v>5</v>
      </c>
      <c r="R127" t="str">
        <f t="shared" si="28"/>
        <v>2,1600</v>
      </c>
      <c r="S127" t="str">
        <f t="shared" si="29"/>
        <v>0,3</v>
      </c>
      <c r="T127" t="str">
        <f t="shared" si="30"/>
        <v>2,1700</v>
      </c>
      <c r="U127">
        <f t="shared" si="31"/>
        <v>5</v>
      </c>
      <c r="V127" t="str">
        <f t="shared" si="32"/>
        <v>2,1500</v>
      </c>
      <c r="Y127">
        <v>6</v>
      </c>
      <c r="AH127">
        <f t="shared" si="33"/>
        <v>1548</v>
      </c>
    </row>
    <row r="128" spans="5:34">
      <c r="E128">
        <f t="shared" si="34"/>
        <v>407450</v>
      </c>
      <c r="F128" s="37">
        <v>40.5999999999999</v>
      </c>
      <c r="G128" s="37">
        <f t="shared" si="21"/>
        <v>44.6599999999999</v>
      </c>
      <c r="H128" s="37">
        <f t="shared" si="22"/>
        <v>38.5699999999999</v>
      </c>
      <c r="I128" s="21">
        <f t="shared" si="23"/>
        <v>1614</v>
      </c>
      <c r="J128" s="21">
        <f t="shared" si="24"/>
        <v>1776</v>
      </c>
      <c r="K128" s="21">
        <f t="shared" si="25"/>
        <v>1533</v>
      </c>
      <c r="L128" s="37">
        <f t="shared" si="36"/>
        <v>150</v>
      </c>
      <c r="M128" s="37">
        <f t="shared" si="35"/>
        <v>0</v>
      </c>
      <c r="N128" s="21">
        <f t="shared" si="26"/>
        <v>0.8</v>
      </c>
      <c r="P128">
        <v>123</v>
      </c>
      <c r="Q128">
        <f t="shared" si="27"/>
        <v>5</v>
      </c>
      <c r="R128" t="str">
        <f t="shared" si="28"/>
        <v>2,1600</v>
      </c>
      <c r="S128" t="str">
        <f t="shared" si="29"/>
        <v>0,3</v>
      </c>
      <c r="T128" t="str">
        <f t="shared" si="30"/>
        <v>2,1700</v>
      </c>
      <c r="U128">
        <f t="shared" si="31"/>
        <v>5</v>
      </c>
      <c r="V128" t="str">
        <f t="shared" si="32"/>
        <v>2,1500</v>
      </c>
      <c r="Y128">
        <v>6</v>
      </c>
      <c r="AH128">
        <f t="shared" si="33"/>
        <v>1553</v>
      </c>
    </row>
    <row r="129" spans="5:34">
      <c r="E129">
        <f t="shared" si="34"/>
        <v>412373</v>
      </c>
      <c r="F129" s="37">
        <v>40.7999999999999</v>
      </c>
      <c r="G129" s="37">
        <f t="shared" si="21"/>
        <v>44.8799999999999</v>
      </c>
      <c r="H129" s="37">
        <f t="shared" si="22"/>
        <v>38.7599999999999</v>
      </c>
      <c r="I129" s="21">
        <f t="shared" si="23"/>
        <v>1622</v>
      </c>
      <c r="J129" s="21">
        <f t="shared" si="24"/>
        <v>1784</v>
      </c>
      <c r="K129" s="21">
        <f t="shared" si="25"/>
        <v>1541</v>
      </c>
      <c r="L129" s="37">
        <f t="shared" si="36"/>
        <v>1050</v>
      </c>
      <c r="M129" s="37">
        <f t="shared" si="35"/>
        <v>1</v>
      </c>
      <c r="N129" s="21">
        <f t="shared" si="26"/>
        <v>5.7</v>
      </c>
      <c r="P129">
        <v>124</v>
      </c>
      <c r="Q129">
        <f t="shared" si="27"/>
        <v>38</v>
      </c>
      <c r="R129" t="str">
        <f t="shared" si="28"/>
        <v>2,1600</v>
      </c>
      <c r="S129" t="str">
        <f t="shared" si="29"/>
        <v>1,5.7</v>
      </c>
      <c r="T129" t="str">
        <f t="shared" si="30"/>
        <v>2,1700</v>
      </c>
      <c r="U129">
        <f t="shared" si="31"/>
        <v>41</v>
      </c>
      <c r="V129" t="str">
        <f t="shared" si="32"/>
        <v>2,1500</v>
      </c>
      <c r="Y129">
        <v>6</v>
      </c>
      <c r="AH129">
        <f t="shared" si="33"/>
        <v>1591</v>
      </c>
    </row>
    <row r="130" spans="5:34">
      <c r="E130">
        <f t="shared" si="34"/>
        <v>417320</v>
      </c>
      <c r="F130" s="37">
        <v>40.9999999999999</v>
      </c>
      <c r="G130" s="37">
        <f t="shared" si="21"/>
        <v>45.0999999999999</v>
      </c>
      <c r="H130" s="37">
        <f t="shared" si="22"/>
        <v>38.9499999999999</v>
      </c>
      <c r="I130" s="21">
        <f t="shared" si="23"/>
        <v>1630</v>
      </c>
      <c r="J130" s="21">
        <f t="shared" si="24"/>
        <v>1793</v>
      </c>
      <c r="K130" s="21">
        <f t="shared" si="25"/>
        <v>1549</v>
      </c>
      <c r="L130" s="37">
        <f t="shared" si="36"/>
        <v>150</v>
      </c>
      <c r="M130" s="37">
        <f t="shared" si="35"/>
        <v>0</v>
      </c>
      <c r="N130" s="21">
        <f t="shared" si="26"/>
        <v>0.8</v>
      </c>
      <c r="P130">
        <v>125</v>
      </c>
      <c r="Q130">
        <f t="shared" si="27"/>
        <v>5</v>
      </c>
      <c r="R130" t="str">
        <f t="shared" si="28"/>
        <v>2,1600</v>
      </c>
      <c r="S130" t="str">
        <f t="shared" si="29"/>
        <v>0,3</v>
      </c>
      <c r="T130" t="str">
        <f t="shared" si="30"/>
        <v>2,1700</v>
      </c>
      <c r="U130">
        <f t="shared" si="31"/>
        <v>5</v>
      </c>
      <c r="V130" t="str">
        <f t="shared" si="32"/>
        <v>2,1500</v>
      </c>
      <c r="Y130">
        <v>6</v>
      </c>
      <c r="AH130">
        <f t="shared" si="33"/>
        <v>1596</v>
      </c>
    </row>
    <row r="131" spans="5:34">
      <c r="E131">
        <f t="shared" si="34"/>
        <v>422292</v>
      </c>
      <c r="F131" s="37">
        <v>41.1999999999999</v>
      </c>
      <c r="G131" s="37">
        <f t="shared" si="21"/>
        <v>45.3199999999999</v>
      </c>
      <c r="H131" s="37">
        <f t="shared" si="22"/>
        <v>39.1399999999999</v>
      </c>
      <c r="I131" s="21">
        <f t="shared" si="23"/>
        <v>1638</v>
      </c>
      <c r="J131" s="21">
        <f t="shared" si="24"/>
        <v>1802</v>
      </c>
      <c r="K131" s="21">
        <f t="shared" si="25"/>
        <v>1556</v>
      </c>
      <c r="L131" s="37">
        <f t="shared" si="36"/>
        <v>150</v>
      </c>
      <c r="M131" s="37">
        <f t="shared" si="35"/>
        <v>0</v>
      </c>
      <c r="N131" s="21">
        <f t="shared" si="26"/>
        <v>0.8</v>
      </c>
      <c r="P131">
        <v>126</v>
      </c>
      <c r="Q131">
        <f t="shared" si="27"/>
        <v>5</v>
      </c>
      <c r="R131" t="str">
        <f t="shared" si="28"/>
        <v>2,1600</v>
      </c>
      <c r="S131" t="str">
        <f t="shared" si="29"/>
        <v>0,3</v>
      </c>
      <c r="T131" t="str">
        <f t="shared" si="30"/>
        <v>2,1800</v>
      </c>
      <c r="U131">
        <f t="shared" si="31"/>
        <v>5</v>
      </c>
      <c r="V131" t="str">
        <f t="shared" si="32"/>
        <v>2,1500</v>
      </c>
      <c r="Y131">
        <v>6</v>
      </c>
      <c r="AH131">
        <f t="shared" si="33"/>
        <v>1601</v>
      </c>
    </row>
    <row r="132" spans="5:34">
      <c r="E132">
        <f t="shared" si="34"/>
        <v>427288</v>
      </c>
      <c r="F132" s="37">
        <v>41.3999999999999</v>
      </c>
      <c r="G132" s="37">
        <f t="shared" si="21"/>
        <v>45.5399999999999</v>
      </c>
      <c r="H132" s="37">
        <f t="shared" si="22"/>
        <v>39.3299999999999</v>
      </c>
      <c r="I132" s="21">
        <f t="shared" si="23"/>
        <v>1646</v>
      </c>
      <c r="J132" s="21">
        <f t="shared" si="24"/>
        <v>1811</v>
      </c>
      <c r="K132" s="21">
        <f t="shared" si="25"/>
        <v>1564</v>
      </c>
      <c r="L132" s="37">
        <f t="shared" si="36"/>
        <v>150</v>
      </c>
      <c r="M132" s="37">
        <f t="shared" si="35"/>
        <v>0</v>
      </c>
      <c r="N132" s="21">
        <f t="shared" si="26"/>
        <v>0.8</v>
      </c>
      <c r="P132">
        <v>127</v>
      </c>
      <c r="Q132">
        <f t="shared" si="27"/>
        <v>5</v>
      </c>
      <c r="R132" t="str">
        <f t="shared" si="28"/>
        <v>2,1600</v>
      </c>
      <c r="S132" t="str">
        <f t="shared" si="29"/>
        <v>0,3</v>
      </c>
      <c r="T132" t="str">
        <f t="shared" si="30"/>
        <v>2,1800</v>
      </c>
      <c r="U132">
        <f t="shared" si="31"/>
        <v>5</v>
      </c>
      <c r="V132" t="str">
        <f t="shared" si="32"/>
        <v>2,1500</v>
      </c>
      <c r="Y132">
        <v>6</v>
      </c>
      <c r="AH132">
        <f t="shared" si="33"/>
        <v>1606</v>
      </c>
    </row>
    <row r="133" spans="5:34">
      <c r="E133">
        <f t="shared" si="34"/>
        <v>432309</v>
      </c>
      <c r="F133" s="37">
        <v>41.5999999999999</v>
      </c>
      <c r="G133" s="37">
        <f t="shared" si="21"/>
        <v>45.7599999999999</v>
      </c>
      <c r="H133" s="37">
        <f t="shared" si="22"/>
        <v>39.5199999999999</v>
      </c>
      <c r="I133" s="21">
        <f t="shared" si="23"/>
        <v>1654</v>
      </c>
      <c r="J133" s="21">
        <f t="shared" si="24"/>
        <v>1819</v>
      </c>
      <c r="K133" s="21">
        <f t="shared" si="25"/>
        <v>1571</v>
      </c>
      <c r="L133" s="37">
        <f t="shared" si="36"/>
        <v>1050</v>
      </c>
      <c r="M133" s="37">
        <f t="shared" si="35"/>
        <v>1</v>
      </c>
      <c r="N133" s="21">
        <f t="shared" si="26"/>
        <v>5.7</v>
      </c>
      <c r="P133">
        <v>128</v>
      </c>
      <c r="Q133">
        <f t="shared" si="27"/>
        <v>38</v>
      </c>
      <c r="R133" t="str">
        <f t="shared" si="28"/>
        <v>2,1600</v>
      </c>
      <c r="S133" t="str">
        <f t="shared" si="29"/>
        <v>1,5.7</v>
      </c>
      <c r="T133" t="str">
        <f t="shared" si="30"/>
        <v>2,1800</v>
      </c>
      <c r="U133">
        <f t="shared" si="31"/>
        <v>41</v>
      </c>
      <c r="V133" t="str">
        <f t="shared" si="32"/>
        <v>2,1500</v>
      </c>
      <c r="Y133">
        <v>6</v>
      </c>
      <c r="AH133">
        <f t="shared" si="33"/>
        <v>1644</v>
      </c>
    </row>
    <row r="134" spans="5:34">
      <c r="E134">
        <f t="shared" si="34"/>
        <v>437353</v>
      </c>
      <c r="F134" s="37">
        <v>41.7999999999999</v>
      </c>
      <c r="G134" s="37">
        <f t="shared" ref="G134:G145" si="37">F134*1.1</f>
        <v>45.9799999999999</v>
      </c>
      <c r="H134" s="37">
        <f t="shared" ref="H134:H145" si="38">F134*0.95</f>
        <v>39.7099999999999</v>
      </c>
      <c r="I134" s="21">
        <f t="shared" ref="I134:I145" si="39">INT($A$17*(F134/$F$4))</f>
        <v>1662</v>
      </c>
      <c r="J134" s="21">
        <f t="shared" ref="J134:J145" si="40">INT($A$17*(G134/$F$4))</f>
        <v>1828</v>
      </c>
      <c r="K134" s="21">
        <f t="shared" ref="K134:K145" si="41">INT($A$17*(H134/$F$4))</f>
        <v>1579</v>
      </c>
      <c r="L134" s="37">
        <f t="shared" si="36"/>
        <v>150</v>
      </c>
      <c r="M134" s="37">
        <f t="shared" si="35"/>
        <v>0</v>
      </c>
      <c r="N134" s="21">
        <f t="shared" ref="N134:N145" si="42">INT($A$2/$L$4*L134*10)/10</f>
        <v>0.8</v>
      </c>
      <c r="P134">
        <v>129</v>
      </c>
      <c r="Q134">
        <f t="shared" ref="Q134:Q145" si="43">INT($A$5/$L$4*L134*1)/1</f>
        <v>5</v>
      </c>
      <c r="R134" t="str">
        <f t="shared" ref="R134:R145" si="44">"2,"&amp;INT(I134/100)*100</f>
        <v>2,1600</v>
      </c>
      <c r="S134" t="str">
        <f t="shared" ref="S134:S145" si="45">M134&amp;","&amp;IF(M134=1,N134,ROUNDUP(N134*$A$23,0))</f>
        <v>0,3</v>
      </c>
      <c r="T134" t="str">
        <f t="shared" ref="T134:T145" si="46">"2,"&amp;INT(J134/100)*100</f>
        <v>2,1800</v>
      </c>
      <c r="U134">
        <f t="shared" ref="U134:U145" si="47">INT($A$8/$L$4*L134*1)/1</f>
        <v>5</v>
      </c>
      <c r="V134" t="str">
        <f t="shared" ref="V134:V145" si="48">"2,"&amp;INT(K134/100)*100</f>
        <v>2,1500</v>
      </c>
      <c r="Y134">
        <v>6</v>
      </c>
      <c r="AH134">
        <f t="shared" ref="AH134:AH146" si="49">Q134+AH133</f>
        <v>1649</v>
      </c>
    </row>
    <row r="135" spans="5:34">
      <c r="E135">
        <f t="shared" si="34"/>
        <v>442422</v>
      </c>
      <c r="F135" s="37">
        <v>41.9999999999999</v>
      </c>
      <c r="G135" s="37">
        <f t="shared" si="37"/>
        <v>46.1999999999999</v>
      </c>
      <c r="H135" s="37">
        <f t="shared" si="38"/>
        <v>39.8999999999999</v>
      </c>
      <c r="I135" s="21">
        <f t="shared" si="39"/>
        <v>1670</v>
      </c>
      <c r="J135" s="21">
        <f t="shared" si="40"/>
        <v>1837</v>
      </c>
      <c r="K135" s="21">
        <f t="shared" si="41"/>
        <v>1586</v>
      </c>
      <c r="L135" s="37">
        <f t="shared" si="36"/>
        <v>150</v>
      </c>
      <c r="M135" s="37">
        <f t="shared" si="35"/>
        <v>0</v>
      </c>
      <c r="N135" s="21">
        <f t="shared" si="42"/>
        <v>0.8</v>
      </c>
      <c r="P135">
        <v>130</v>
      </c>
      <c r="Q135">
        <f t="shared" si="43"/>
        <v>5</v>
      </c>
      <c r="R135" t="str">
        <f t="shared" si="44"/>
        <v>2,1600</v>
      </c>
      <c r="S135" t="str">
        <f t="shared" si="45"/>
        <v>0,3</v>
      </c>
      <c r="T135" t="str">
        <f t="shared" si="46"/>
        <v>2,1800</v>
      </c>
      <c r="U135">
        <f t="shared" si="47"/>
        <v>5</v>
      </c>
      <c r="V135" t="str">
        <f t="shared" si="48"/>
        <v>2,1500</v>
      </c>
      <c r="Y135">
        <v>6</v>
      </c>
      <c r="AH135">
        <f t="shared" si="49"/>
        <v>1654</v>
      </c>
    </row>
    <row r="136" spans="5:34">
      <c r="E136">
        <f t="shared" ref="E136:E145" si="50">I135+J135+K135+E135</f>
        <v>447515</v>
      </c>
      <c r="F136" s="37">
        <v>42.1999999999999</v>
      </c>
      <c r="G136" s="37">
        <f t="shared" si="37"/>
        <v>46.4199999999999</v>
      </c>
      <c r="H136" s="37">
        <f t="shared" si="38"/>
        <v>40.0899999999999</v>
      </c>
      <c r="I136" s="21">
        <f t="shared" si="39"/>
        <v>1678</v>
      </c>
      <c r="J136" s="21">
        <f t="shared" si="40"/>
        <v>1846</v>
      </c>
      <c r="K136" s="21">
        <f t="shared" si="41"/>
        <v>1594</v>
      </c>
      <c r="L136" s="37">
        <f t="shared" si="36"/>
        <v>150</v>
      </c>
      <c r="M136" s="37">
        <f t="shared" si="35"/>
        <v>0</v>
      </c>
      <c r="N136" s="21">
        <f t="shared" si="42"/>
        <v>0.8</v>
      </c>
      <c r="P136">
        <v>131</v>
      </c>
      <c r="Q136">
        <f t="shared" si="43"/>
        <v>5</v>
      </c>
      <c r="R136" t="str">
        <f t="shared" si="44"/>
        <v>2,1600</v>
      </c>
      <c r="S136" t="str">
        <f t="shared" si="45"/>
        <v>0,3</v>
      </c>
      <c r="T136" t="str">
        <f t="shared" si="46"/>
        <v>2,1800</v>
      </c>
      <c r="U136">
        <f t="shared" si="47"/>
        <v>5</v>
      </c>
      <c r="V136" t="str">
        <f t="shared" si="48"/>
        <v>2,1500</v>
      </c>
      <c r="Y136">
        <v>6</v>
      </c>
      <c r="AH136">
        <f t="shared" si="49"/>
        <v>1659</v>
      </c>
    </row>
    <row r="137" spans="5:34">
      <c r="E137">
        <f t="shared" si="50"/>
        <v>452633</v>
      </c>
      <c r="F137" s="37">
        <v>42.3999999999999</v>
      </c>
      <c r="G137" s="37">
        <f t="shared" si="37"/>
        <v>46.6399999999999</v>
      </c>
      <c r="H137" s="37">
        <f t="shared" si="38"/>
        <v>40.2799999999999</v>
      </c>
      <c r="I137" s="21">
        <f t="shared" si="39"/>
        <v>1686</v>
      </c>
      <c r="J137" s="21">
        <f t="shared" si="40"/>
        <v>1854</v>
      </c>
      <c r="K137" s="21">
        <f t="shared" si="41"/>
        <v>1601</v>
      </c>
      <c r="L137" s="37">
        <f t="shared" si="36"/>
        <v>1050</v>
      </c>
      <c r="M137" s="37">
        <f t="shared" si="35"/>
        <v>1</v>
      </c>
      <c r="N137" s="21">
        <f t="shared" si="42"/>
        <v>5.7</v>
      </c>
      <c r="P137">
        <v>132</v>
      </c>
      <c r="Q137">
        <f t="shared" si="43"/>
        <v>38</v>
      </c>
      <c r="R137" t="str">
        <f t="shared" si="44"/>
        <v>2,1600</v>
      </c>
      <c r="S137" t="str">
        <f t="shared" si="45"/>
        <v>1,5.7</v>
      </c>
      <c r="T137" t="str">
        <f t="shared" si="46"/>
        <v>2,1800</v>
      </c>
      <c r="U137">
        <f t="shared" si="47"/>
        <v>41</v>
      </c>
      <c r="V137" t="str">
        <f t="shared" si="48"/>
        <v>2,1600</v>
      </c>
      <c r="Y137">
        <v>6</v>
      </c>
      <c r="AH137">
        <f t="shared" si="49"/>
        <v>1697</v>
      </c>
    </row>
    <row r="138" spans="5:34">
      <c r="E138">
        <f t="shared" si="50"/>
        <v>457774</v>
      </c>
      <c r="F138" s="37">
        <v>42.5999999999999</v>
      </c>
      <c r="G138" s="37">
        <f t="shared" si="37"/>
        <v>46.8599999999999</v>
      </c>
      <c r="H138" s="37">
        <f t="shared" si="38"/>
        <v>40.4699999999999</v>
      </c>
      <c r="I138" s="21">
        <f t="shared" si="39"/>
        <v>1694</v>
      </c>
      <c r="J138" s="21">
        <f t="shared" si="40"/>
        <v>1863</v>
      </c>
      <c r="K138" s="21">
        <f t="shared" si="41"/>
        <v>1609</v>
      </c>
      <c r="L138" s="37">
        <f t="shared" si="36"/>
        <v>150</v>
      </c>
      <c r="M138" s="37">
        <f t="shared" ref="M138:M145" si="51">M134</f>
        <v>0</v>
      </c>
      <c r="N138" s="21">
        <f t="shared" si="42"/>
        <v>0.8</v>
      </c>
      <c r="P138">
        <v>133</v>
      </c>
      <c r="Q138">
        <f t="shared" si="43"/>
        <v>5</v>
      </c>
      <c r="R138" t="str">
        <f t="shared" si="44"/>
        <v>2,1600</v>
      </c>
      <c r="S138" t="str">
        <f t="shared" si="45"/>
        <v>0,3</v>
      </c>
      <c r="T138" t="str">
        <f t="shared" si="46"/>
        <v>2,1800</v>
      </c>
      <c r="U138">
        <f t="shared" si="47"/>
        <v>5</v>
      </c>
      <c r="V138" t="str">
        <f t="shared" si="48"/>
        <v>2,1600</v>
      </c>
      <c r="Y138">
        <v>6</v>
      </c>
      <c r="AH138">
        <f t="shared" si="49"/>
        <v>1702</v>
      </c>
    </row>
    <row r="139" spans="5:34">
      <c r="E139">
        <f t="shared" si="50"/>
        <v>462940</v>
      </c>
      <c r="F139" s="37">
        <v>42.7999999999999</v>
      </c>
      <c r="G139" s="37">
        <f t="shared" si="37"/>
        <v>47.0799999999999</v>
      </c>
      <c r="H139" s="37">
        <f t="shared" si="38"/>
        <v>40.6599999999999</v>
      </c>
      <c r="I139" s="21">
        <f t="shared" si="39"/>
        <v>1702</v>
      </c>
      <c r="J139" s="21">
        <f t="shared" si="40"/>
        <v>1872</v>
      </c>
      <c r="K139" s="21">
        <f t="shared" si="41"/>
        <v>1617</v>
      </c>
      <c r="L139" s="37">
        <f t="shared" si="36"/>
        <v>150</v>
      </c>
      <c r="M139" s="37">
        <f t="shared" si="51"/>
        <v>0</v>
      </c>
      <c r="N139" s="21">
        <f t="shared" si="42"/>
        <v>0.8</v>
      </c>
      <c r="P139">
        <v>134</v>
      </c>
      <c r="Q139">
        <f t="shared" si="43"/>
        <v>5</v>
      </c>
      <c r="R139" t="str">
        <f t="shared" si="44"/>
        <v>2,1700</v>
      </c>
      <c r="S139" t="str">
        <f t="shared" si="45"/>
        <v>0,3</v>
      </c>
      <c r="T139" t="str">
        <f t="shared" si="46"/>
        <v>2,1800</v>
      </c>
      <c r="U139">
        <f t="shared" si="47"/>
        <v>5</v>
      </c>
      <c r="V139" t="str">
        <f t="shared" si="48"/>
        <v>2,1600</v>
      </c>
      <c r="Y139">
        <v>6</v>
      </c>
      <c r="AH139">
        <f t="shared" si="49"/>
        <v>1707</v>
      </c>
    </row>
    <row r="140" spans="5:34">
      <c r="E140">
        <f t="shared" si="50"/>
        <v>468131</v>
      </c>
      <c r="F140" s="37">
        <v>42.9999999999999</v>
      </c>
      <c r="G140" s="37">
        <f t="shared" si="37"/>
        <v>47.2999999999999</v>
      </c>
      <c r="H140" s="37">
        <f t="shared" si="38"/>
        <v>40.8499999999999</v>
      </c>
      <c r="I140" s="21">
        <f t="shared" si="39"/>
        <v>1710</v>
      </c>
      <c r="J140" s="21">
        <f t="shared" si="40"/>
        <v>1881</v>
      </c>
      <c r="K140" s="21">
        <f t="shared" si="41"/>
        <v>1624</v>
      </c>
      <c r="L140" s="37">
        <f t="shared" si="36"/>
        <v>150</v>
      </c>
      <c r="M140" s="37">
        <f t="shared" si="51"/>
        <v>0</v>
      </c>
      <c r="N140" s="21">
        <f t="shared" si="42"/>
        <v>0.8</v>
      </c>
      <c r="P140">
        <v>135</v>
      </c>
      <c r="Q140">
        <f t="shared" si="43"/>
        <v>5</v>
      </c>
      <c r="R140" t="str">
        <f t="shared" si="44"/>
        <v>2,1700</v>
      </c>
      <c r="S140" t="str">
        <f t="shared" si="45"/>
        <v>0,3</v>
      </c>
      <c r="T140" t="str">
        <f t="shared" si="46"/>
        <v>2,1800</v>
      </c>
      <c r="U140">
        <f t="shared" si="47"/>
        <v>5</v>
      </c>
      <c r="V140" t="str">
        <f t="shared" si="48"/>
        <v>2,1600</v>
      </c>
      <c r="Y140">
        <v>6</v>
      </c>
      <c r="AH140">
        <f t="shared" si="49"/>
        <v>1712</v>
      </c>
    </row>
    <row r="141" spans="5:34">
      <c r="E141">
        <f t="shared" si="50"/>
        <v>473346</v>
      </c>
      <c r="F141" s="37">
        <v>43.1999999999999</v>
      </c>
      <c r="G141" s="37">
        <f t="shared" si="37"/>
        <v>47.5199999999999</v>
      </c>
      <c r="H141" s="37">
        <f t="shared" si="38"/>
        <v>41.0399999999999</v>
      </c>
      <c r="I141" s="21">
        <f t="shared" si="39"/>
        <v>1718</v>
      </c>
      <c r="J141" s="21">
        <f t="shared" si="40"/>
        <v>1889</v>
      </c>
      <c r="K141" s="21">
        <f t="shared" si="41"/>
        <v>1632</v>
      </c>
      <c r="L141" s="37">
        <f t="shared" si="36"/>
        <v>1050</v>
      </c>
      <c r="M141" s="37">
        <f t="shared" si="51"/>
        <v>1</v>
      </c>
      <c r="N141" s="21">
        <f t="shared" si="42"/>
        <v>5.7</v>
      </c>
      <c r="P141">
        <v>136</v>
      </c>
      <c r="Q141">
        <f t="shared" si="43"/>
        <v>38</v>
      </c>
      <c r="R141" t="str">
        <f t="shared" si="44"/>
        <v>2,1700</v>
      </c>
      <c r="S141" t="str">
        <f t="shared" si="45"/>
        <v>1,5.7</v>
      </c>
      <c r="T141" t="str">
        <f t="shared" si="46"/>
        <v>2,1800</v>
      </c>
      <c r="U141">
        <f t="shared" si="47"/>
        <v>41</v>
      </c>
      <c r="V141" t="str">
        <f t="shared" si="48"/>
        <v>2,1600</v>
      </c>
      <c r="Y141">
        <v>6</v>
      </c>
      <c r="AH141">
        <f t="shared" si="49"/>
        <v>1750</v>
      </c>
    </row>
    <row r="142" spans="5:34">
      <c r="E142">
        <f t="shared" si="50"/>
        <v>478585</v>
      </c>
      <c r="F142" s="37">
        <v>43.3999999999999</v>
      </c>
      <c r="G142" s="37">
        <f t="shared" si="37"/>
        <v>47.7399999999999</v>
      </c>
      <c r="H142" s="37">
        <f t="shared" si="38"/>
        <v>41.2299999999999</v>
      </c>
      <c r="I142" s="21">
        <f t="shared" si="39"/>
        <v>1726</v>
      </c>
      <c r="J142" s="21">
        <f t="shared" si="40"/>
        <v>1898</v>
      </c>
      <c r="K142" s="21">
        <f t="shared" si="41"/>
        <v>1639</v>
      </c>
      <c r="L142" s="37">
        <f t="shared" si="36"/>
        <v>150</v>
      </c>
      <c r="M142" s="37">
        <f t="shared" si="51"/>
        <v>0</v>
      </c>
      <c r="N142" s="21">
        <f t="shared" si="42"/>
        <v>0.8</v>
      </c>
      <c r="P142">
        <v>137</v>
      </c>
      <c r="Q142">
        <f t="shared" si="43"/>
        <v>5</v>
      </c>
      <c r="R142" t="str">
        <f t="shared" si="44"/>
        <v>2,1700</v>
      </c>
      <c r="S142" t="str">
        <f t="shared" si="45"/>
        <v>0,3</v>
      </c>
      <c r="T142" t="str">
        <f t="shared" si="46"/>
        <v>2,1800</v>
      </c>
      <c r="U142">
        <f t="shared" si="47"/>
        <v>5</v>
      </c>
      <c r="V142" t="str">
        <f t="shared" si="48"/>
        <v>2,1600</v>
      </c>
      <c r="Y142">
        <v>6</v>
      </c>
      <c r="AH142">
        <f t="shared" si="49"/>
        <v>1755</v>
      </c>
    </row>
    <row r="143" spans="5:34">
      <c r="E143">
        <f t="shared" si="50"/>
        <v>483848</v>
      </c>
      <c r="F143" s="37">
        <v>43.5999999999999</v>
      </c>
      <c r="G143" s="37">
        <f t="shared" si="37"/>
        <v>47.9599999999999</v>
      </c>
      <c r="H143" s="37">
        <f t="shared" si="38"/>
        <v>41.4199999999999</v>
      </c>
      <c r="I143" s="21">
        <f t="shared" si="39"/>
        <v>1733</v>
      </c>
      <c r="J143" s="21">
        <f t="shared" si="40"/>
        <v>1907</v>
      </c>
      <c r="K143" s="21">
        <f t="shared" si="41"/>
        <v>1647</v>
      </c>
      <c r="L143" s="37">
        <f t="shared" si="36"/>
        <v>150</v>
      </c>
      <c r="M143" s="37">
        <f t="shared" si="51"/>
        <v>0</v>
      </c>
      <c r="N143" s="21">
        <f t="shared" si="42"/>
        <v>0.8</v>
      </c>
      <c r="P143">
        <v>138</v>
      </c>
      <c r="Q143">
        <f t="shared" si="43"/>
        <v>5</v>
      </c>
      <c r="R143" t="str">
        <f t="shared" si="44"/>
        <v>2,1700</v>
      </c>
      <c r="S143" t="str">
        <f t="shared" si="45"/>
        <v>0,3</v>
      </c>
      <c r="T143" t="str">
        <f t="shared" si="46"/>
        <v>2,1900</v>
      </c>
      <c r="U143">
        <f t="shared" si="47"/>
        <v>5</v>
      </c>
      <c r="V143" t="str">
        <f t="shared" si="48"/>
        <v>2,1600</v>
      </c>
      <c r="Y143">
        <v>6</v>
      </c>
      <c r="AH143">
        <f t="shared" si="49"/>
        <v>1760</v>
      </c>
    </row>
    <row r="144" spans="5:34">
      <c r="E144">
        <f t="shared" si="50"/>
        <v>489135</v>
      </c>
      <c r="F144" s="37">
        <v>43.7999999999999</v>
      </c>
      <c r="G144" s="37">
        <f t="shared" si="37"/>
        <v>48.1799999999999</v>
      </c>
      <c r="H144" s="37">
        <f t="shared" si="38"/>
        <v>41.6099999999999</v>
      </c>
      <c r="I144" s="21">
        <f t="shared" si="39"/>
        <v>1741</v>
      </c>
      <c r="J144" s="21">
        <f t="shared" si="40"/>
        <v>1916</v>
      </c>
      <c r="K144" s="21">
        <f t="shared" si="41"/>
        <v>1654</v>
      </c>
      <c r="L144" s="37">
        <f t="shared" si="36"/>
        <v>150</v>
      </c>
      <c r="M144" s="37">
        <f t="shared" si="51"/>
        <v>0</v>
      </c>
      <c r="N144" s="21">
        <f t="shared" si="42"/>
        <v>0.8</v>
      </c>
      <c r="P144">
        <v>139</v>
      </c>
      <c r="Q144">
        <f t="shared" si="43"/>
        <v>5</v>
      </c>
      <c r="R144" t="str">
        <f t="shared" si="44"/>
        <v>2,1700</v>
      </c>
      <c r="S144" t="str">
        <f t="shared" si="45"/>
        <v>0,3</v>
      </c>
      <c r="T144" t="str">
        <f t="shared" si="46"/>
        <v>2,1900</v>
      </c>
      <c r="U144">
        <f t="shared" si="47"/>
        <v>5</v>
      </c>
      <c r="V144" t="str">
        <f t="shared" si="48"/>
        <v>2,1600</v>
      </c>
      <c r="Y144">
        <v>6</v>
      </c>
      <c r="AH144">
        <f t="shared" si="49"/>
        <v>1765</v>
      </c>
    </row>
    <row r="145" spans="5:34">
      <c r="E145">
        <f t="shared" si="50"/>
        <v>494446</v>
      </c>
      <c r="F145" s="37">
        <v>43.9999999999999</v>
      </c>
      <c r="G145" s="37">
        <f t="shared" si="37"/>
        <v>48.3999999999999</v>
      </c>
      <c r="H145" s="37">
        <f t="shared" si="38"/>
        <v>41.7999999999999</v>
      </c>
      <c r="I145" s="21">
        <f t="shared" si="39"/>
        <v>1749</v>
      </c>
      <c r="J145" s="21">
        <f t="shared" si="40"/>
        <v>1924</v>
      </c>
      <c r="K145" s="21">
        <f t="shared" si="41"/>
        <v>1662</v>
      </c>
      <c r="L145" s="37">
        <f t="shared" si="36"/>
        <v>1050</v>
      </c>
      <c r="M145" s="37">
        <f t="shared" si="51"/>
        <v>1</v>
      </c>
      <c r="N145" s="21">
        <f t="shared" si="42"/>
        <v>5.7</v>
      </c>
      <c r="P145">
        <v>140</v>
      </c>
      <c r="Q145">
        <f t="shared" si="43"/>
        <v>38</v>
      </c>
      <c r="R145" t="str">
        <f t="shared" si="44"/>
        <v>2,1700</v>
      </c>
      <c r="S145" t="str">
        <f t="shared" si="45"/>
        <v>1,5.7</v>
      </c>
      <c r="T145" t="str">
        <f t="shared" si="46"/>
        <v>2,1900</v>
      </c>
      <c r="U145">
        <f t="shared" si="47"/>
        <v>41</v>
      </c>
      <c r="V145" t="str">
        <f t="shared" si="48"/>
        <v>2,1600</v>
      </c>
      <c r="Y145">
        <v>6</v>
      </c>
      <c r="AH145">
        <f t="shared" si="49"/>
        <v>1803</v>
      </c>
    </row>
  </sheetData>
  <pageMargins left="0.75" right="0.75" top="1" bottom="1" header="0.5" footer="0.5"/>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26"/>
  <sheetViews>
    <sheetView topLeftCell="U1" workbookViewId="0">
      <selection activeCell="AC6" sqref="AC6"/>
    </sheetView>
  </sheetViews>
  <sheetFormatPr defaultColWidth="9" defaultRowHeight="13.5"/>
  <cols>
    <col min="9" max="9" width="12.625"/>
    <col min="25" max="25" width="12.625"/>
    <col min="27" max="27" width="9" style="22"/>
    <col min="29" max="30" width="11" customWidth="1"/>
    <col min="33" max="36" width="11" customWidth="1"/>
    <col min="37" max="37" width="9" style="1"/>
  </cols>
  <sheetData>
    <row r="1" ht="14.25" spans="1:37">
      <c r="A1" s="2" t="str">
        <f>'M1'!A7</f>
        <v>等级</v>
      </c>
      <c r="B1" s="2" t="str">
        <f>'M1'!B7</f>
        <v>期望DPS</v>
      </c>
      <c r="C1" s="2"/>
      <c r="D1" s="7" t="s">
        <v>5</v>
      </c>
      <c r="E1" s="7" t="s">
        <v>4</v>
      </c>
      <c r="G1" t="s">
        <v>731</v>
      </c>
      <c r="I1" t="s">
        <v>732</v>
      </c>
      <c r="V1" t="s">
        <v>733</v>
      </c>
      <c r="W1">
        <f>G2+(G4-1)*I2*G2</f>
        <v>155</v>
      </c>
      <c r="AB1" t="s">
        <v>323</v>
      </c>
      <c r="AC1" t="s">
        <v>734</v>
      </c>
      <c r="AD1" t="s">
        <v>327</v>
      </c>
      <c r="AE1" t="s">
        <v>502</v>
      </c>
      <c r="AF1" t="s">
        <v>735</v>
      </c>
      <c r="AG1" t="s">
        <v>736</v>
      </c>
      <c r="AH1" t="s">
        <v>468</v>
      </c>
      <c r="AI1" t="s">
        <v>737</v>
      </c>
      <c r="AJ1" t="s">
        <v>441</v>
      </c>
      <c r="AK1" s="1" t="s">
        <v>738</v>
      </c>
    </row>
    <row r="2" ht="14.25" spans="1:37">
      <c r="A2" s="2">
        <f>'M1'!A8</f>
        <v>1</v>
      </c>
      <c r="B2" s="2">
        <f>'M1'!B8</f>
        <v>10</v>
      </c>
      <c r="C2" s="2"/>
      <c r="D2" s="7">
        <f>'关卡表|pass'!AA55</f>
        <v>29500</v>
      </c>
      <c r="E2" s="92">
        <v>50</v>
      </c>
      <c r="G2" s="30">
        <v>10</v>
      </c>
      <c r="I2" s="30">
        <v>0.5</v>
      </c>
      <c r="V2" t="s">
        <v>739</v>
      </c>
      <c r="W2">
        <f>'M1'!I5*'M1'!B8</f>
        <v>100</v>
      </c>
      <c r="AB2" t="s">
        <v>141</v>
      </c>
      <c r="AC2" t="s">
        <v>141</v>
      </c>
      <c r="AE2" t="s">
        <v>349</v>
      </c>
      <c r="AF2" t="s">
        <v>349</v>
      </c>
      <c r="AG2" t="s">
        <v>141</v>
      </c>
      <c r="AH2" t="s">
        <v>141</v>
      </c>
      <c r="AI2" t="s">
        <v>349</v>
      </c>
      <c r="AJ2" t="s">
        <v>349</v>
      </c>
      <c r="AK2" s="1" t="s">
        <v>348</v>
      </c>
    </row>
    <row r="3" ht="14.25" spans="1:37">
      <c r="A3" s="2">
        <f>'M1'!A9</f>
        <v>2</v>
      </c>
      <c r="B3" s="2">
        <f>'M1'!B9</f>
        <v>20</v>
      </c>
      <c r="C3" s="2"/>
      <c r="D3" s="7" t="s">
        <v>441</v>
      </c>
      <c r="E3" s="7" t="s">
        <v>442</v>
      </c>
      <c r="G3" t="s">
        <v>740</v>
      </c>
      <c r="I3" t="s">
        <v>741</v>
      </c>
      <c r="AB3" t="s">
        <v>143</v>
      </c>
      <c r="AC3" t="s">
        <v>742</v>
      </c>
      <c r="AE3" t="s">
        <v>743</v>
      </c>
      <c r="AF3" t="s">
        <v>744</v>
      </c>
      <c r="AG3" t="s">
        <v>445</v>
      </c>
      <c r="AH3" t="s">
        <v>473</v>
      </c>
      <c r="AI3" t="s">
        <v>151</v>
      </c>
      <c r="AJ3" t="s">
        <v>152</v>
      </c>
      <c r="AK3" s="1" t="s">
        <v>745</v>
      </c>
    </row>
    <row r="4" ht="14.25" spans="1:37">
      <c r="A4" s="2">
        <f>'M1'!A10</f>
        <v>3</v>
      </c>
      <c r="B4" s="2">
        <f>'M1'!B10</f>
        <v>30</v>
      </c>
      <c r="C4" s="2"/>
      <c r="D4" s="30">
        <v>75</v>
      </c>
      <c r="E4" s="7">
        <f>D4*D2</f>
        <v>2212500</v>
      </c>
      <c r="G4" s="30">
        <v>30</v>
      </c>
      <c r="I4">
        <f>(G2-1)/(G4-1)</f>
        <v>0.310344827586207</v>
      </c>
      <c r="V4" t="s">
        <v>734</v>
      </c>
      <c r="W4" t="s">
        <v>46</v>
      </c>
      <c r="X4" t="s">
        <v>444</v>
      </c>
      <c r="Y4" t="s">
        <v>741</v>
      </c>
      <c r="Z4" t="s">
        <v>485</v>
      </c>
      <c r="AB4" s="2" t="s">
        <v>153</v>
      </c>
      <c r="AC4" s="2" t="s">
        <v>153</v>
      </c>
      <c r="AD4" s="2"/>
      <c r="AE4" s="2" t="s">
        <v>153</v>
      </c>
      <c r="AF4" s="2" t="s">
        <v>153</v>
      </c>
      <c r="AG4" s="2" t="s">
        <v>153</v>
      </c>
      <c r="AH4" s="2" t="s">
        <v>153</v>
      </c>
      <c r="AI4" s="2" t="s">
        <v>153</v>
      </c>
      <c r="AJ4" s="2" t="s">
        <v>153</v>
      </c>
      <c r="AK4" s="3" t="s">
        <v>153</v>
      </c>
    </row>
    <row r="5" ht="14.25" spans="1:37">
      <c r="A5" s="2">
        <f>'M1'!A11</f>
        <v>4</v>
      </c>
      <c r="B5" s="2">
        <f>'M1'!B11</f>
        <v>40</v>
      </c>
      <c r="C5" s="2"/>
      <c r="D5" s="7"/>
      <c r="E5" s="7"/>
      <c r="V5">
        <f t="shared" ref="V5:V22" si="0">AC5</f>
        <v>1</v>
      </c>
      <c r="W5">
        <f>VLOOKUP(AC5,'装备大类|wapenTable'!$S$4:$Z$132,8,FALSE)</f>
        <v>2</v>
      </c>
      <c r="X5">
        <f>VLOOKUP(AC5,'装备合成等级|wapenFusion'!$Q$5:$W$1140,7,FALSE)</f>
        <v>1</v>
      </c>
      <c r="Y5" s="21">
        <f>I2</f>
        <v>0.5</v>
      </c>
      <c r="Z5" s="37">
        <v>1</v>
      </c>
      <c r="AB5">
        <v>1</v>
      </c>
      <c r="AC5" s="2">
        <v>1</v>
      </c>
      <c r="AD5" t="s">
        <v>746</v>
      </c>
      <c r="AE5">
        <f t="shared" ref="AE5:AE22" si="1">(Z5+VLOOKUP(W5,$A$8:$B$12,2,FALSE))*$B$2*(X5/1)</f>
        <v>10</v>
      </c>
      <c r="AF5">
        <f t="shared" ref="AF5:AF22" si="2">AE5*Y5</f>
        <v>5</v>
      </c>
      <c r="AG5">
        <v>147</v>
      </c>
      <c r="AH5">
        <f t="shared" ref="AH5:AH22" si="3">AC5</f>
        <v>1</v>
      </c>
      <c r="AI5">
        <f t="shared" ref="AI5:AI22" si="4">Z5+VLOOKUP(W5,$A$8:$B$12,2,FALSE)</f>
        <v>1</v>
      </c>
      <c r="AJ5">
        <f t="shared" ref="AJ5:AJ22" si="5">AI5</f>
        <v>1</v>
      </c>
      <c r="AK5" s="1" t="s">
        <v>747</v>
      </c>
    </row>
    <row r="6" ht="14.25" spans="22:37">
      <c r="V6">
        <f t="shared" si="0"/>
        <v>2</v>
      </c>
      <c r="W6">
        <f>VLOOKUP(AC6,'装备大类|wapenTable'!$S$4:$Z$132,8,FALSE)</f>
        <v>2</v>
      </c>
      <c r="X6">
        <f>VLOOKUP(AC6,'装备合成等级|wapenFusion'!$Q$5:$W$1140,7,FALSE)</f>
        <v>1</v>
      </c>
      <c r="Y6" s="21">
        <f t="shared" ref="Y6:Y22" si="6">Y5</f>
        <v>0.5</v>
      </c>
      <c r="Z6" s="37">
        <v>1.1</v>
      </c>
      <c r="AB6">
        <v>2</v>
      </c>
      <c r="AC6" s="2">
        <v>2</v>
      </c>
      <c r="AD6" t="s">
        <v>748</v>
      </c>
      <c r="AE6">
        <f t="shared" si="1"/>
        <v>11</v>
      </c>
      <c r="AF6">
        <f t="shared" si="2"/>
        <v>5.5</v>
      </c>
      <c r="AG6">
        <v>148</v>
      </c>
      <c r="AH6">
        <f t="shared" si="3"/>
        <v>2</v>
      </c>
      <c r="AI6">
        <f t="shared" si="4"/>
        <v>1.1</v>
      </c>
      <c r="AJ6">
        <f t="shared" si="5"/>
        <v>1.1</v>
      </c>
      <c r="AK6" s="1" t="s">
        <v>749</v>
      </c>
    </row>
    <row r="7" ht="14.25" spans="1:37">
      <c r="A7" t="s">
        <v>750</v>
      </c>
      <c r="V7">
        <f t="shared" si="0"/>
        <v>3</v>
      </c>
      <c r="W7">
        <f>VLOOKUP(AC7,'装备大类|wapenTable'!$S$4:$Z$132,8,FALSE)</f>
        <v>2</v>
      </c>
      <c r="X7">
        <f>VLOOKUP(AC7,'装备合成等级|wapenFusion'!$Q$5:$W$1140,7,FALSE)</f>
        <v>2</v>
      </c>
      <c r="Y7" s="21">
        <f t="shared" si="6"/>
        <v>0.5</v>
      </c>
      <c r="Z7" s="37">
        <v>1.2</v>
      </c>
      <c r="AB7">
        <v>3</v>
      </c>
      <c r="AC7" s="2">
        <v>3</v>
      </c>
      <c r="AD7" t="s">
        <v>751</v>
      </c>
      <c r="AE7">
        <f t="shared" si="1"/>
        <v>24</v>
      </c>
      <c r="AF7">
        <f t="shared" si="2"/>
        <v>12</v>
      </c>
      <c r="AG7">
        <v>149</v>
      </c>
      <c r="AH7">
        <f t="shared" si="3"/>
        <v>3</v>
      </c>
      <c r="AI7">
        <f t="shared" si="4"/>
        <v>1.2</v>
      </c>
      <c r="AJ7">
        <f t="shared" si="5"/>
        <v>1.2</v>
      </c>
      <c r="AK7" s="1" t="s">
        <v>752</v>
      </c>
    </row>
    <row r="8" ht="14.25" spans="1:37">
      <c r="A8">
        <v>1</v>
      </c>
      <c r="B8" s="30">
        <v>0</v>
      </c>
      <c r="V8">
        <f t="shared" si="0"/>
        <v>4</v>
      </c>
      <c r="W8">
        <f>VLOOKUP(AC8,'装备大类|wapenTable'!$S$4:$Z$132,8,FALSE)</f>
        <v>2</v>
      </c>
      <c r="X8">
        <f>VLOOKUP(AC8,'装备合成等级|wapenFusion'!$Q$5:$W$1140,7,FALSE)</f>
        <v>2</v>
      </c>
      <c r="Y8" s="21">
        <f t="shared" si="6"/>
        <v>0.5</v>
      </c>
      <c r="Z8" s="37">
        <v>1.6</v>
      </c>
      <c r="AB8">
        <v>4</v>
      </c>
      <c r="AC8" s="2">
        <v>4</v>
      </c>
      <c r="AD8" s="2" t="s">
        <v>753</v>
      </c>
      <c r="AE8">
        <f t="shared" si="1"/>
        <v>32</v>
      </c>
      <c r="AF8">
        <f t="shared" si="2"/>
        <v>16</v>
      </c>
      <c r="AG8">
        <v>150</v>
      </c>
      <c r="AH8">
        <f t="shared" si="3"/>
        <v>4</v>
      </c>
      <c r="AI8">
        <f t="shared" si="4"/>
        <v>1.6</v>
      </c>
      <c r="AJ8">
        <f t="shared" si="5"/>
        <v>1.6</v>
      </c>
      <c r="AK8" s="1" t="s">
        <v>754</v>
      </c>
    </row>
    <row r="9" ht="14.25" spans="1:37">
      <c r="A9">
        <v>2</v>
      </c>
      <c r="B9" s="30">
        <v>0</v>
      </c>
      <c r="V9">
        <f t="shared" si="0"/>
        <v>5</v>
      </c>
      <c r="W9">
        <f>VLOOKUP(AC9,'装备大类|wapenTable'!$S$4:$Z$132,8,FALSE)</f>
        <v>3</v>
      </c>
      <c r="X9">
        <f>VLOOKUP(AC9,'装备合成等级|wapenFusion'!$Q$5:$W$1140,7,FALSE)</f>
        <v>2</v>
      </c>
      <c r="Y9" s="21">
        <f t="shared" si="6"/>
        <v>0.5</v>
      </c>
      <c r="Z9" s="37">
        <v>1.3</v>
      </c>
      <c r="AB9">
        <v>5</v>
      </c>
      <c r="AC9" s="2">
        <v>5</v>
      </c>
      <c r="AD9" t="s">
        <v>755</v>
      </c>
      <c r="AE9">
        <f t="shared" si="1"/>
        <v>29</v>
      </c>
      <c r="AF9">
        <f t="shared" si="2"/>
        <v>14.5</v>
      </c>
      <c r="AG9">
        <v>151</v>
      </c>
      <c r="AH9">
        <f t="shared" si="3"/>
        <v>5</v>
      </c>
      <c r="AI9">
        <f t="shared" si="4"/>
        <v>1.45</v>
      </c>
      <c r="AJ9">
        <f t="shared" si="5"/>
        <v>1.45</v>
      </c>
      <c r="AK9" s="1" t="s">
        <v>756</v>
      </c>
    </row>
    <row r="10" ht="14.25" spans="1:37">
      <c r="A10">
        <v>3</v>
      </c>
      <c r="B10" s="30">
        <v>0.15</v>
      </c>
      <c r="V10">
        <f t="shared" si="0"/>
        <v>6</v>
      </c>
      <c r="W10">
        <f>VLOOKUP(AC10,'装备大类|wapenTable'!$S$4:$Z$132,8,FALSE)</f>
        <v>4</v>
      </c>
      <c r="X10">
        <f>VLOOKUP(AC10,'装备合成等级|wapenFusion'!$Q$5:$W$1140,7,FALSE)</f>
        <v>2</v>
      </c>
      <c r="Y10" s="21">
        <f t="shared" si="6"/>
        <v>0.5</v>
      </c>
      <c r="Z10" s="37">
        <v>1.5</v>
      </c>
      <c r="AB10">
        <v>6</v>
      </c>
      <c r="AC10" s="2">
        <v>6</v>
      </c>
      <c r="AD10" t="s">
        <v>757</v>
      </c>
      <c r="AE10">
        <f t="shared" si="1"/>
        <v>36</v>
      </c>
      <c r="AF10">
        <f t="shared" si="2"/>
        <v>18</v>
      </c>
      <c r="AG10">
        <v>152</v>
      </c>
      <c r="AH10">
        <f t="shared" si="3"/>
        <v>6</v>
      </c>
      <c r="AI10">
        <f t="shared" si="4"/>
        <v>1.8</v>
      </c>
      <c r="AJ10">
        <f t="shared" si="5"/>
        <v>1.8</v>
      </c>
      <c r="AK10" s="1" t="s">
        <v>758</v>
      </c>
    </row>
    <row r="11" ht="14.25" spans="1:37">
      <c r="A11" s="2">
        <v>4</v>
      </c>
      <c r="B11" s="30">
        <v>0.3</v>
      </c>
      <c r="V11">
        <f t="shared" si="0"/>
        <v>7</v>
      </c>
      <c r="W11">
        <f>VLOOKUP(AC11,'装备大类|wapenTable'!$S$4:$Z$132,8,FALSE)</f>
        <v>4</v>
      </c>
      <c r="X11">
        <f>VLOOKUP(AC11,'装备合成等级|wapenFusion'!$Q$5:$W$1140,7,FALSE)</f>
        <v>3</v>
      </c>
      <c r="Y11" s="21">
        <f t="shared" si="6"/>
        <v>0.5</v>
      </c>
      <c r="Z11" s="37">
        <v>1.4</v>
      </c>
      <c r="AB11">
        <v>7</v>
      </c>
      <c r="AC11" s="2">
        <v>7</v>
      </c>
      <c r="AD11" t="s">
        <v>759</v>
      </c>
      <c r="AE11">
        <f t="shared" si="1"/>
        <v>51</v>
      </c>
      <c r="AF11">
        <f t="shared" si="2"/>
        <v>25.5</v>
      </c>
      <c r="AG11">
        <v>153</v>
      </c>
      <c r="AH11">
        <f t="shared" si="3"/>
        <v>7</v>
      </c>
      <c r="AI11">
        <f t="shared" si="4"/>
        <v>1.7</v>
      </c>
      <c r="AJ11">
        <f t="shared" si="5"/>
        <v>1.7</v>
      </c>
      <c r="AK11" s="1" t="s">
        <v>760</v>
      </c>
    </row>
    <row r="12" ht="14.25" spans="1:37">
      <c r="A12" s="2">
        <v>5</v>
      </c>
      <c r="B12" s="30">
        <v>0.45</v>
      </c>
      <c r="V12">
        <f t="shared" si="0"/>
        <v>8</v>
      </c>
      <c r="W12">
        <f>VLOOKUP(AC12,'装备大类|wapenTable'!$S$4:$Z$132,8,FALSE)</f>
        <v>5</v>
      </c>
      <c r="X12">
        <f>VLOOKUP(AC12,'装备合成等级|wapenFusion'!$Q$5:$W$1140,7,FALSE)</f>
        <v>4</v>
      </c>
      <c r="Y12" s="21">
        <f t="shared" si="6"/>
        <v>0.5</v>
      </c>
      <c r="Z12" s="37">
        <v>1.7</v>
      </c>
      <c r="AB12">
        <v>8</v>
      </c>
      <c r="AC12" s="2">
        <v>8</v>
      </c>
      <c r="AD12" t="s">
        <v>761</v>
      </c>
      <c r="AE12">
        <f t="shared" si="1"/>
        <v>86</v>
      </c>
      <c r="AF12">
        <f t="shared" si="2"/>
        <v>43</v>
      </c>
      <c r="AG12">
        <v>154</v>
      </c>
      <c r="AH12">
        <f t="shared" si="3"/>
        <v>8</v>
      </c>
      <c r="AI12">
        <f t="shared" si="4"/>
        <v>2.15</v>
      </c>
      <c r="AJ12">
        <f t="shared" si="5"/>
        <v>2.15</v>
      </c>
      <c r="AK12" s="1" t="s">
        <v>762</v>
      </c>
    </row>
    <row r="13" ht="14.25" spans="1:37">
      <c r="A13" s="2"/>
      <c r="V13">
        <f t="shared" si="0"/>
        <v>20</v>
      </c>
      <c r="W13">
        <f>VLOOKUP(AC13,'装备大类|wapenTable'!$S$4:$Z$132,8,FALSE)</f>
        <v>3</v>
      </c>
      <c r="X13">
        <f>VLOOKUP(AC13,'装备合成等级|wapenFusion'!$Q$5:$W$1140,7,FALSE)</f>
        <v>1</v>
      </c>
      <c r="Y13" s="21">
        <f t="shared" si="6"/>
        <v>0.5</v>
      </c>
      <c r="Z13" s="37">
        <v>1.15</v>
      </c>
      <c r="AB13">
        <v>9</v>
      </c>
      <c r="AC13">
        <v>20</v>
      </c>
      <c r="AD13" t="s">
        <v>763</v>
      </c>
      <c r="AE13">
        <f t="shared" si="1"/>
        <v>13</v>
      </c>
      <c r="AF13">
        <f t="shared" si="2"/>
        <v>6.5</v>
      </c>
      <c r="AG13">
        <v>155</v>
      </c>
      <c r="AH13">
        <f t="shared" si="3"/>
        <v>20</v>
      </c>
      <c r="AI13">
        <f t="shared" si="4"/>
        <v>1.3</v>
      </c>
      <c r="AJ13">
        <f t="shared" si="5"/>
        <v>1.3</v>
      </c>
      <c r="AK13" s="1" t="s">
        <v>764</v>
      </c>
    </row>
    <row r="14" ht="14.25" spans="1:37">
      <c r="A14" s="2"/>
      <c r="V14">
        <f t="shared" si="0"/>
        <v>21</v>
      </c>
      <c r="W14">
        <f>VLOOKUP(AC14,'装备大类|wapenTable'!$S$4:$Z$132,8,FALSE)</f>
        <v>3</v>
      </c>
      <c r="X14">
        <f>VLOOKUP(AC14,'装备合成等级|wapenFusion'!$Q$5:$W$1140,7,FALSE)</f>
        <v>1</v>
      </c>
      <c r="Y14" s="21">
        <f t="shared" si="6"/>
        <v>0.5</v>
      </c>
      <c r="Z14" s="37">
        <v>1.25</v>
      </c>
      <c r="AB14">
        <v>10</v>
      </c>
      <c r="AC14">
        <v>21</v>
      </c>
      <c r="AD14" t="s">
        <v>765</v>
      </c>
      <c r="AE14">
        <f t="shared" si="1"/>
        <v>14</v>
      </c>
      <c r="AF14">
        <f t="shared" si="2"/>
        <v>7</v>
      </c>
      <c r="AG14">
        <v>156</v>
      </c>
      <c r="AH14">
        <f t="shared" si="3"/>
        <v>21</v>
      </c>
      <c r="AI14">
        <f t="shared" si="4"/>
        <v>1.4</v>
      </c>
      <c r="AJ14">
        <f t="shared" si="5"/>
        <v>1.4</v>
      </c>
      <c r="AK14" s="1" t="s">
        <v>766</v>
      </c>
    </row>
    <row r="15" ht="14.25" spans="1:37">
      <c r="A15" s="2"/>
      <c r="V15">
        <f t="shared" si="0"/>
        <v>22</v>
      </c>
      <c r="W15">
        <f>VLOOKUP(AC15,'装备大类|wapenTable'!$S$4:$Z$132,8,FALSE)</f>
        <v>3</v>
      </c>
      <c r="X15">
        <f>VLOOKUP(AC15,'装备合成等级|wapenFusion'!$Q$5:$W$1140,7,FALSE)</f>
        <v>4</v>
      </c>
      <c r="Y15" s="21">
        <f t="shared" si="6"/>
        <v>0.5</v>
      </c>
      <c r="Z15" s="37">
        <v>1.35</v>
      </c>
      <c r="AB15">
        <v>11</v>
      </c>
      <c r="AC15">
        <v>22</v>
      </c>
      <c r="AD15" t="s">
        <v>767</v>
      </c>
      <c r="AE15">
        <f t="shared" si="1"/>
        <v>60</v>
      </c>
      <c r="AF15">
        <f t="shared" si="2"/>
        <v>30</v>
      </c>
      <c r="AG15">
        <v>157</v>
      </c>
      <c r="AH15">
        <f t="shared" si="3"/>
        <v>22</v>
      </c>
      <c r="AI15">
        <f t="shared" si="4"/>
        <v>1.5</v>
      </c>
      <c r="AJ15">
        <f t="shared" si="5"/>
        <v>1.5</v>
      </c>
      <c r="AK15" s="1" t="s">
        <v>768</v>
      </c>
    </row>
    <row r="16" ht="14.25" spans="1:37">
      <c r="A16" s="2"/>
      <c r="V16">
        <f t="shared" si="0"/>
        <v>23</v>
      </c>
      <c r="W16">
        <f>VLOOKUP(AC16,'装备大类|wapenTable'!$S$4:$Z$132,8,FALSE)</f>
        <v>5</v>
      </c>
      <c r="X16">
        <f>VLOOKUP(AC16,'装备合成等级|wapenFusion'!$Q$5:$W$1140,7,FALSE)</f>
        <v>2</v>
      </c>
      <c r="Y16" s="21">
        <f t="shared" si="6"/>
        <v>0.5</v>
      </c>
      <c r="Z16" s="37">
        <v>1.45</v>
      </c>
      <c r="AB16">
        <v>12</v>
      </c>
      <c r="AC16">
        <v>23</v>
      </c>
      <c r="AD16" t="s">
        <v>769</v>
      </c>
      <c r="AE16">
        <f t="shared" si="1"/>
        <v>38</v>
      </c>
      <c r="AF16">
        <f t="shared" si="2"/>
        <v>19</v>
      </c>
      <c r="AG16">
        <v>158</v>
      </c>
      <c r="AH16">
        <f t="shared" si="3"/>
        <v>23</v>
      </c>
      <c r="AI16">
        <f t="shared" si="4"/>
        <v>1.9</v>
      </c>
      <c r="AJ16">
        <f t="shared" si="5"/>
        <v>1.9</v>
      </c>
      <c r="AK16" s="1" t="s">
        <v>770</v>
      </c>
    </row>
    <row r="17" ht="14.25" spans="1:37">
      <c r="A17" s="2"/>
      <c r="V17">
        <f t="shared" si="0"/>
        <v>24</v>
      </c>
      <c r="W17">
        <f>VLOOKUP(AC17,'装备大类|wapenTable'!$S$4:$Z$132,8,FALSE)</f>
        <v>4</v>
      </c>
      <c r="X17">
        <f>VLOOKUP(AC17,'装备合成等级|wapenFusion'!$Q$5:$W$1140,7,FALSE)</f>
        <v>2</v>
      </c>
      <c r="Y17" s="21">
        <f t="shared" si="6"/>
        <v>0.5</v>
      </c>
      <c r="Z17" s="37">
        <v>1.55</v>
      </c>
      <c r="AB17">
        <v>13</v>
      </c>
      <c r="AC17">
        <v>24</v>
      </c>
      <c r="AD17" t="s">
        <v>771</v>
      </c>
      <c r="AE17">
        <f t="shared" si="1"/>
        <v>37</v>
      </c>
      <c r="AF17">
        <f t="shared" si="2"/>
        <v>18.5</v>
      </c>
      <c r="AG17">
        <v>159</v>
      </c>
      <c r="AH17">
        <f t="shared" si="3"/>
        <v>24</v>
      </c>
      <c r="AI17">
        <f t="shared" si="4"/>
        <v>1.85</v>
      </c>
      <c r="AJ17">
        <f t="shared" si="5"/>
        <v>1.85</v>
      </c>
      <c r="AK17" s="1" t="s">
        <v>772</v>
      </c>
    </row>
    <row r="18" ht="14.25" spans="1:37">
      <c r="A18" s="2"/>
      <c r="V18">
        <f t="shared" si="0"/>
        <v>25</v>
      </c>
      <c r="W18">
        <f>VLOOKUP(AC18,'装备大类|wapenTable'!$S$4:$Z$132,8,FALSE)</f>
        <v>4</v>
      </c>
      <c r="X18">
        <f>VLOOKUP(AC18,'装备合成等级|wapenFusion'!$Q$5:$W$1140,7,FALSE)</f>
        <v>2</v>
      </c>
      <c r="Y18" s="21">
        <f t="shared" si="6"/>
        <v>0.5</v>
      </c>
      <c r="Z18" s="37">
        <v>1.65</v>
      </c>
      <c r="AB18">
        <v>14</v>
      </c>
      <c r="AC18">
        <v>25</v>
      </c>
      <c r="AD18" t="s">
        <v>773</v>
      </c>
      <c r="AE18">
        <f t="shared" si="1"/>
        <v>39</v>
      </c>
      <c r="AF18">
        <f t="shared" si="2"/>
        <v>19.5</v>
      </c>
      <c r="AG18">
        <v>160</v>
      </c>
      <c r="AH18">
        <f t="shared" si="3"/>
        <v>25</v>
      </c>
      <c r="AI18">
        <f t="shared" si="4"/>
        <v>1.95</v>
      </c>
      <c r="AJ18">
        <f t="shared" si="5"/>
        <v>1.95</v>
      </c>
      <c r="AK18" s="1" t="s">
        <v>774</v>
      </c>
    </row>
    <row r="19" spans="22:37">
      <c r="V19">
        <f t="shared" si="0"/>
        <v>26</v>
      </c>
      <c r="W19">
        <f>VLOOKUP(AC19,'装备大类|wapenTable'!$S$4:$Z$132,8,FALSE)</f>
        <v>4</v>
      </c>
      <c r="X19">
        <f>VLOOKUP(AC19,'装备合成等级|wapenFusion'!$Q$5:$W$1140,7,FALSE)</f>
        <v>3</v>
      </c>
      <c r="Y19" s="21">
        <f t="shared" si="6"/>
        <v>0.5</v>
      </c>
      <c r="Z19" s="37">
        <v>1.75</v>
      </c>
      <c r="AB19">
        <v>15</v>
      </c>
      <c r="AC19">
        <v>26</v>
      </c>
      <c r="AD19" t="s">
        <v>775</v>
      </c>
      <c r="AE19">
        <f t="shared" si="1"/>
        <v>61.5</v>
      </c>
      <c r="AF19">
        <f t="shared" si="2"/>
        <v>30.75</v>
      </c>
      <c r="AG19">
        <v>161</v>
      </c>
      <c r="AH19">
        <f t="shared" si="3"/>
        <v>26</v>
      </c>
      <c r="AI19">
        <f t="shared" si="4"/>
        <v>2.05</v>
      </c>
      <c r="AJ19">
        <f t="shared" si="5"/>
        <v>2.05</v>
      </c>
      <c r="AK19" s="1" t="s">
        <v>776</v>
      </c>
    </row>
    <row r="20" spans="22:37">
      <c r="V20">
        <f t="shared" si="0"/>
        <v>27</v>
      </c>
      <c r="W20">
        <f>VLOOKUP(AC20,'装备大类|wapenTable'!$S$4:$Z$132,8,FALSE)</f>
        <v>5</v>
      </c>
      <c r="X20">
        <f>VLOOKUP(AC20,'装备合成等级|wapenFusion'!$Q$5:$W$1140,7,FALSE)</f>
        <v>4</v>
      </c>
      <c r="Y20" s="21">
        <f t="shared" si="6"/>
        <v>0.5</v>
      </c>
      <c r="Z20" s="37">
        <v>1.85</v>
      </c>
      <c r="AB20">
        <v>16</v>
      </c>
      <c r="AC20">
        <v>27</v>
      </c>
      <c r="AD20" t="s">
        <v>777</v>
      </c>
      <c r="AE20">
        <f t="shared" si="1"/>
        <v>92</v>
      </c>
      <c r="AF20">
        <f t="shared" si="2"/>
        <v>46</v>
      </c>
      <c r="AG20">
        <v>162</v>
      </c>
      <c r="AH20">
        <f t="shared" si="3"/>
        <v>27</v>
      </c>
      <c r="AI20">
        <f t="shared" si="4"/>
        <v>2.3</v>
      </c>
      <c r="AJ20">
        <f t="shared" si="5"/>
        <v>2.3</v>
      </c>
      <c r="AK20" s="1" t="s">
        <v>778</v>
      </c>
    </row>
    <row r="21" spans="22:37">
      <c r="V21">
        <f t="shared" si="0"/>
        <v>28</v>
      </c>
      <c r="W21">
        <f>VLOOKUP(AC21,'装备大类|wapenTable'!$S$4:$Z$132,8,FALSE)</f>
        <v>5</v>
      </c>
      <c r="X21">
        <f>VLOOKUP(AC21,'装备合成等级|wapenFusion'!$Q$5:$W$1140,7,FALSE)</f>
        <v>4</v>
      </c>
      <c r="Y21" s="21">
        <f t="shared" si="6"/>
        <v>0.5</v>
      </c>
      <c r="Z21" s="37">
        <v>1.95</v>
      </c>
      <c r="AB21">
        <v>17</v>
      </c>
      <c r="AC21">
        <v>28</v>
      </c>
      <c r="AD21" t="s">
        <v>779</v>
      </c>
      <c r="AE21">
        <f t="shared" si="1"/>
        <v>96</v>
      </c>
      <c r="AF21">
        <f t="shared" si="2"/>
        <v>48</v>
      </c>
      <c r="AG21">
        <v>163</v>
      </c>
      <c r="AH21">
        <f t="shared" si="3"/>
        <v>28</v>
      </c>
      <c r="AI21">
        <f t="shared" si="4"/>
        <v>2.4</v>
      </c>
      <c r="AJ21">
        <f t="shared" si="5"/>
        <v>2.4</v>
      </c>
      <c r="AK21" s="1" t="s">
        <v>780</v>
      </c>
    </row>
    <row r="22" spans="22:37">
      <c r="V22">
        <f t="shared" si="0"/>
        <v>29</v>
      </c>
      <c r="W22">
        <f>VLOOKUP(AC22,'装备大类|wapenTable'!$S$4:$Z$132,8,FALSE)</f>
        <v>2</v>
      </c>
      <c r="X22">
        <f>VLOOKUP(AC22,'装备合成等级|wapenFusion'!$Q$5:$W$1140,7,FALSE)</f>
        <v>2</v>
      </c>
      <c r="Y22" s="21">
        <f t="shared" si="6"/>
        <v>0.5</v>
      </c>
      <c r="Z22" s="37">
        <v>1.23</v>
      </c>
      <c r="AB22">
        <v>18</v>
      </c>
      <c r="AC22">
        <v>29</v>
      </c>
      <c r="AD22" t="s">
        <v>781</v>
      </c>
      <c r="AE22">
        <f t="shared" si="1"/>
        <v>24.6</v>
      </c>
      <c r="AF22">
        <f t="shared" si="2"/>
        <v>12.3</v>
      </c>
      <c r="AG22">
        <v>207</v>
      </c>
      <c r="AH22">
        <f t="shared" si="3"/>
        <v>29</v>
      </c>
      <c r="AI22">
        <f t="shared" si="4"/>
        <v>1.23</v>
      </c>
      <c r="AJ22">
        <f t="shared" si="5"/>
        <v>1.23</v>
      </c>
      <c r="AK22" s="1" t="s">
        <v>782</v>
      </c>
    </row>
    <row r="26" spans="27:27">
      <c r="AA26" s="93"/>
    </row>
  </sheetData>
  <pageMargins left="0.75" right="0.75" top="1" bottom="1" header="0.5" footer="0.5"/>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65536"/>
  <sheetViews>
    <sheetView zoomScale="85" zoomScaleNormal="85" topLeftCell="Q1" workbookViewId="0">
      <selection activeCell="X10" sqref="S1:AI33"/>
    </sheetView>
  </sheetViews>
  <sheetFormatPr defaultColWidth="9" defaultRowHeight="14.25"/>
  <cols>
    <col min="1" max="3" width="9" style="2"/>
    <col min="4" max="4" width="12.625" style="2"/>
    <col min="5" max="12" width="9" style="2"/>
    <col min="13" max="13" width="17.875" style="2" customWidth="1"/>
    <col min="14" max="17" width="9" style="2"/>
    <col min="18" max="18" width="9" style="59"/>
    <col min="19" max="23" width="9" style="2"/>
    <col min="24" max="25" width="13.375" style="2" customWidth="1"/>
    <col min="26" max="29" width="9" style="2"/>
    <col min="30" max="31" width="11.5" style="2" customWidth="1"/>
    <col min="32" max="32" width="9" style="3"/>
    <col min="33" max="34" width="9" style="2"/>
    <col min="35" max="35" width="11.5" style="2" customWidth="1"/>
    <col min="36" max="42" width="9" style="2"/>
    <col min="43" max="43" width="33.825" style="2" customWidth="1"/>
    <col min="44" max="44" width="9" style="2"/>
    <col min="45" max="45" width="18.675" style="2" customWidth="1"/>
    <col min="46" max="247" width="9" style="2"/>
  </cols>
  <sheetData>
    <row r="1" s="2" customFormat="1" spans="1:35">
      <c r="A1" s="2" t="str">
        <f>'M1'!A7</f>
        <v>等级</v>
      </c>
      <c r="B1" s="2" t="str">
        <f>'M1'!B7</f>
        <v>期望DPS</v>
      </c>
      <c r="C1" s="2" t="str">
        <f>'M1'!C7</f>
        <v>要求</v>
      </c>
      <c r="R1" s="59"/>
      <c r="S1" s="2" t="s">
        <v>131</v>
      </c>
      <c r="T1" s="2" t="s">
        <v>132</v>
      </c>
      <c r="U1" s="2" t="s">
        <v>783</v>
      </c>
      <c r="V1" s="2" t="s">
        <v>784</v>
      </c>
      <c r="W1" s="2" t="s">
        <v>785</v>
      </c>
      <c r="X1" s="2" t="s">
        <v>136</v>
      </c>
      <c r="Y1" s="2" t="s">
        <v>786</v>
      </c>
      <c r="Z1" s="2" t="s">
        <v>46</v>
      </c>
      <c r="AA1" s="2" t="s">
        <v>413</v>
      </c>
      <c r="AB1" s="2" t="s">
        <v>787</v>
      </c>
      <c r="AC1" s="2" t="s">
        <v>487</v>
      </c>
      <c r="AD1" s="2" t="s">
        <v>788</v>
      </c>
      <c r="AE1" s="2" t="s">
        <v>789</v>
      </c>
      <c r="AF1" s="3" t="s">
        <v>790</v>
      </c>
      <c r="AG1" s="2" t="s">
        <v>791</v>
      </c>
      <c r="AH1" s="2" t="s">
        <v>792</v>
      </c>
      <c r="AI1" s="2" t="s">
        <v>793</v>
      </c>
    </row>
    <row r="2" s="2" customFormat="1" spans="1:35">
      <c r="A2" s="2">
        <f>'M1'!A8</f>
        <v>1</v>
      </c>
      <c r="B2" s="2">
        <f>'M1'!B8</f>
        <v>10</v>
      </c>
      <c r="C2" s="2" t="str">
        <f>'M1'!C8</f>
        <v>严格</v>
      </c>
      <c r="R2" s="59"/>
      <c r="S2" s="2" t="s">
        <v>141</v>
      </c>
      <c r="T2" s="2" t="s">
        <v>142</v>
      </c>
      <c r="U2" s="2" t="s">
        <v>141</v>
      </c>
      <c r="V2" s="2" t="s">
        <v>141</v>
      </c>
      <c r="W2" s="2" t="s">
        <v>141</v>
      </c>
      <c r="X2" s="2" t="s">
        <v>142</v>
      </c>
      <c r="Y2" s="2" t="s">
        <v>141</v>
      </c>
      <c r="Z2" s="2" t="s">
        <v>141</v>
      </c>
      <c r="AA2" s="2" t="s">
        <v>141</v>
      </c>
      <c r="AB2" s="2" t="s">
        <v>141</v>
      </c>
      <c r="AC2" s="2" t="s">
        <v>142</v>
      </c>
      <c r="AD2" s="2" t="s">
        <v>141</v>
      </c>
      <c r="AE2" s="2" t="s">
        <v>141</v>
      </c>
      <c r="AF2" s="3" t="s">
        <v>348</v>
      </c>
      <c r="AG2" s="2" t="s">
        <v>141</v>
      </c>
      <c r="AH2" s="2" t="s">
        <v>141</v>
      </c>
      <c r="AI2" s="2" t="s">
        <v>142</v>
      </c>
    </row>
    <row r="3" s="2" customFormat="1" spans="1:35">
      <c r="A3" s="2">
        <f>'M1'!A9</f>
        <v>2</v>
      </c>
      <c r="B3" s="2">
        <f>'M1'!B9</f>
        <v>20</v>
      </c>
      <c r="C3" s="2" t="str">
        <f>'M1'!C9</f>
        <v>严格</v>
      </c>
      <c r="R3" s="59"/>
      <c r="S3" s="2" t="s">
        <v>143</v>
      </c>
      <c r="T3" s="2" t="s">
        <v>144</v>
      </c>
      <c r="U3" s="2" t="s">
        <v>794</v>
      </c>
      <c r="V3" s="2" t="s">
        <v>795</v>
      </c>
      <c r="W3" s="2" t="s">
        <v>796</v>
      </c>
      <c r="X3" s="2" t="s">
        <v>148</v>
      </c>
      <c r="Y3" s="2" t="s">
        <v>445</v>
      </c>
      <c r="Z3" s="2" t="s">
        <v>149</v>
      </c>
      <c r="AA3" s="2" t="s">
        <v>797</v>
      </c>
      <c r="AB3" s="2" t="s">
        <v>798</v>
      </c>
      <c r="AC3" s="2" t="s">
        <v>799</v>
      </c>
      <c r="AD3" s="2" t="s">
        <v>800</v>
      </c>
      <c r="AE3" s="2" t="s">
        <v>801</v>
      </c>
      <c r="AF3" s="3" t="s">
        <v>802</v>
      </c>
      <c r="AG3" s="2" t="s">
        <v>803</v>
      </c>
      <c r="AH3" s="2" t="s">
        <v>804</v>
      </c>
      <c r="AI3" s="2" t="s">
        <v>361</v>
      </c>
    </row>
    <row r="4" s="2" customFormat="1" spans="1:35">
      <c r="A4" s="2">
        <f>'M1'!A10</f>
        <v>3</v>
      </c>
      <c r="B4" s="2">
        <f>'M1'!B10</f>
        <v>30</v>
      </c>
      <c r="C4" s="2" t="str">
        <f>'M1'!C10</f>
        <v>宽松</v>
      </c>
      <c r="Q4" s="2" t="s">
        <v>805</v>
      </c>
      <c r="R4" s="59"/>
      <c r="S4" s="2" t="s">
        <v>153</v>
      </c>
      <c r="T4" s="2" t="s">
        <v>153</v>
      </c>
      <c r="U4" s="2" t="s">
        <v>153</v>
      </c>
      <c r="V4" s="2" t="s">
        <v>153</v>
      </c>
      <c r="W4" s="2" t="s">
        <v>153</v>
      </c>
      <c r="X4" s="2" t="s">
        <v>153</v>
      </c>
      <c r="Y4" s="2" t="s">
        <v>153</v>
      </c>
      <c r="Z4" s="2" t="s">
        <v>153</v>
      </c>
      <c r="AA4" s="2" t="s">
        <v>153</v>
      </c>
      <c r="AB4" s="2" t="s">
        <v>153</v>
      </c>
      <c r="AC4" s="2" t="s">
        <v>153</v>
      </c>
      <c r="AD4" s="2" t="s">
        <v>153</v>
      </c>
      <c r="AE4" s="2" t="s">
        <v>153</v>
      </c>
      <c r="AF4" s="3" t="s">
        <v>153</v>
      </c>
      <c r="AG4" s="2" t="s">
        <v>153</v>
      </c>
      <c r="AI4" s="2" t="s">
        <v>153</v>
      </c>
    </row>
    <row r="5" s="2" customFormat="1" spans="1:35">
      <c r="A5" s="2">
        <f>'M1'!A11</f>
        <v>4</v>
      </c>
      <c r="B5" s="2">
        <f>'M1'!B11</f>
        <v>40</v>
      </c>
      <c r="C5" s="2" t="str">
        <f>'M1'!C11</f>
        <v>最宽松</v>
      </c>
      <c r="Q5" s="2">
        <f>VLOOKUP(S5,'装备合成等级|wapenFusion'!$Q$5:$W$1148,7,FALSE)</f>
        <v>1</v>
      </c>
      <c r="R5" s="59"/>
      <c r="S5" s="2">
        <v>1</v>
      </c>
      <c r="T5" t="s">
        <v>746</v>
      </c>
      <c r="U5">
        <v>1</v>
      </c>
      <c r="V5" s="2">
        <v>0</v>
      </c>
      <c r="W5" s="2">
        <f t="shared" ref="W5:W32" si="0">Z5</f>
        <v>2</v>
      </c>
      <c r="X5" s="2" t="s">
        <v>806</v>
      </c>
      <c r="Y5" s="2">
        <v>147</v>
      </c>
      <c r="Z5" s="2">
        <v>2</v>
      </c>
      <c r="AA5" s="2">
        <f>VLOOKUP(S5,'装备合成等级|wapenFusion'!$Q$5:$X$1120,8,FALSE)</f>
        <v>0</v>
      </c>
      <c r="AB5" s="2">
        <f>VLOOKUP(S5,'装备合成等级|wapenFusion'!$Q$5:$W$1148,7,FALSE)</f>
        <v>1</v>
      </c>
      <c r="AC5" s="2" t="s">
        <v>807</v>
      </c>
      <c r="AD5" s="2">
        <v>1</v>
      </c>
      <c r="AF5" s="3"/>
      <c r="AG5" s="2">
        <v>30</v>
      </c>
      <c r="AH5" s="2">
        <f>IF(VLOOKUP(S5*100+1,'装备合成等级|wapenFusion'!$O$5:$AD$912,15,FALSE)=0,0,1)</f>
        <v>0</v>
      </c>
      <c r="AI5" s="2" t="s">
        <v>808</v>
      </c>
    </row>
    <row r="6" s="2" customFormat="1" spans="17:35">
      <c r="Q6" s="2">
        <f>VLOOKUP(S6,'装备合成等级|wapenFusion'!$Q$5:$W$1148,7,FALSE)</f>
        <v>1</v>
      </c>
      <c r="R6" s="59"/>
      <c r="S6" s="2">
        <v>2</v>
      </c>
      <c r="T6" t="s">
        <v>748</v>
      </c>
      <c r="U6">
        <v>1</v>
      </c>
      <c r="V6" s="2">
        <v>0</v>
      </c>
      <c r="W6" s="2">
        <f t="shared" si="0"/>
        <v>2</v>
      </c>
      <c r="X6" s="2" t="s">
        <v>809</v>
      </c>
      <c r="Y6" s="2">
        <v>148</v>
      </c>
      <c r="Z6" s="2">
        <v>2</v>
      </c>
      <c r="AA6" s="2">
        <f>VLOOKUP(S6,'装备合成等级|wapenFusion'!$Q$5:$X$1120,8,FALSE)</f>
        <v>0</v>
      </c>
      <c r="AB6" s="2">
        <f>VLOOKUP(S6,'装备合成等级|wapenFusion'!$Q$5:$W$1148,7,FALSE)</f>
        <v>1</v>
      </c>
      <c r="AC6" s="2" t="s">
        <v>807</v>
      </c>
      <c r="AD6" s="2">
        <v>2</v>
      </c>
      <c r="AF6" s="3"/>
      <c r="AG6" s="2">
        <v>30</v>
      </c>
      <c r="AH6" s="2">
        <f>IF(VLOOKUP(S6*100+1,'装备合成等级|wapenFusion'!$O$5:$AD$912,15,FALSE)=0,0,1)</f>
        <v>0</v>
      </c>
      <c r="AI6" s="2" t="s">
        <v>810</v>
      </c>
    </row>
    <row r="7" s="2" customFormat="1" spans="17:35">
      <c r="Q7" s="2">
        <f>VLOOKUP(S7,'装备合成等级|wapenFusion'!$Q$5:$W$1148,7,FALSE)</f>
        <v>2</v>
      </c>
      <c r="R7" s="59"/>
      <c r="S7" s="2">
        <v>3</v>
      </c>
      <c r="T7" t="s">
        <v>751</v>
      </c>
      <c r="U7">
        <v>1</v>
      </c>
      <c r="V7" s="2">
        <v>0</v>
      </c>
      <c r="W7" s="2">
        <f t="shared" si="0"/>
        <v>2</v>
      </c>
      <c r="X7" s="2" t="s">
        <v>811</v>
      </c>
      <c r="Y7" s="2">
        <v>149</v>
      </c>
      <c r="Z7" s="2">
        <v>2</v>
      </c>
      <c r="AA7" s="2">
        <f>VLOOKUP(S7,'装备合成等级|wapenFusion'!$Q$5:$X$1120,8,FALSE)</f>
        <v>0</v>
      </c>
      <c r="AB7" s="2">
        <f>VLOOKUP(S7,'装备合成等级|wapenFusion'!$Q$5:$W$1148,7,FALSE)</f>
        <v>2</v>
      </c>
      <c r="AC7" s="2" t="s">
        <v>807</v>
      </c>
      <c r="AD7" s="2">
        <v>3</v>
      </c>
      <c r="AE7" s="2">
        <v>7</v>
      </c>
      <c r="AF7" s="3"/>
      <c r="AG7" s="2">
        <v>30</v>
      </c>
      <c r="AH7" s="2">
        <f>IF(VLOOKUP(S7*100+1,'装备合成等级|wapenFusion'!$O$5:$AD$912,15,FALSE)=0,0,1)</f>
        <v>0</v>
      </c>
      <c r="AI7" s="2" t="s">
        <v>812</v>
      </c>
    </row>
    <row r="8" s="2" customFormat="1" spans="17:35">
      <c r="Q8" s="2">
        <f>VLOOKUP(S8,'装备合成等级|wapenFusion'!$Q$5:$W$1148,7,FALSE)</f>
        <v>2</v>
      </c>
      <c r="R8" s="59"/>
      <c r="S8" s="2">
        <v>4</v>
      </c>
      <c r="T8" s="2" t="s">
        <v>753</v>
      </c>
      <c r="U8">
        <v>1</v>
      </c>
      <c r="V8" s="2">
        <v>0</v>
      </c>
      <c r="W8" s="2">
        <f t="shared" si="0"/>
        <v>2</v>
      </c>
      <c r="X8" s="2" t="s">
        <v>813</v>
      </c>
      <c r="Y8" s="2">
        <v>150</v>
      </c>
      <c r="Z8" s="2">
        <v>2</v>
      </c>
      <c r="AA8" s="2">
        <f>VLOOKUP(S8,'装备合成等级|wapenFusion'!$Q$5:$X$1120,8,FALSE)</f>
        <v>0</v>
      </c>
      <c r="AB8" s="2">
        <f>VLOOKUP(S8,'装备合成等级|wapenFusion'!$Q$5:$W$1148,7,FALSE)</f>
        <v>2</v>
      </c>
      <c r="AC8" s="2" t="s">
        <v>807</v>
      </c>
      <c r="AD8" s="2">
        <v>4</v>
      </c>
      <c r="AE8" s="2">
        <v>9</v>
      </c>
      <c r="AF8" s="3"/>
      <c r="AG8" s="2">
        <v>30</v>
      </c>
      <c r="AH8" s="2">
        <f>IF(VLOOKUP(S8*100+1,'装备合成等级|wapenFusion'!$O$5:$AD$912,15,FALSE)=0,0,1)</f>
        <v>0</v>
      </c>
      <c r="AI8" s="2" t="s">
        <v>814</v>
      </c>
    </row>
    <row r="9" s="2" customFormat="1" spans="17:35">
      <c r="Q9" s="2">
        <f>VLOOKUP(S9,'装备合成等级|wapenFusion'!$Q$5:$W$1148,7,FALSE)</f>
        <v>2</v>
      </c>
      <c r="R9" s="59"/>
      <c r="S9" s="2">
        <v>5</v>
      </c>
      <c r="T9" t="s">
        <v>755</v>
      </c>
      <c r="U9">
        <v>1</v>
      </c>
      <c r="V9" s="2">
        <v>0</v>
      </c>
      <c r="W9" s="2">
        <f t="shared" si="0"/>
        <v>3</v>
      </c>
      <c r="X9" s="2" t="s">
        <v>815</v>
      </c>
      <c r="Y9" s="2">
        <v>151</v>
      </c>
      <c r="Z9" s="2">
        <v>3</v>
      </c>
      <c r="AA9" s="2">
        <f>VLOOKUP(S9,'装备合成等级|wapenFusion'!$Q$5:$X$1120,8,FALSE)</f>
        <v>0</v>
      </c>
      <c r="AB9" s="2">
        <f>VLOOKUP(S9,'装备合成等级|wapenFusion'!$Q$5:$W$1148,7,FALSE)</f>
        <v>2</v>
      </c>
      <c r="AC9" s="2" t="s">
        <v>807</v>
      </c>
      <c r="AD9" s="2">
        <v>5</v>
      </c>
      <c r="AE9" s="2"/>
      <c r="AF9" s="3"/>
      <c r="AG9" s="2">
        <v>30</v>
      </c>
      <c r="AH9" s="2">
        <f>IF(VLOOKUP(S9*100+1,'装备合成等级|wapenFusion'!$O$5:$AD$912,15,FALSE)=0,0,1)</f>
        <v>0</v>
      </c>
      <c r="AI9" s="2" t="s">
        <v>816</v>
      </c>
    </row>
    <row r="10" s="2" customFormat="1" spans="17:35">
      <c r="Q10" s="2">
        <f>VLOOKUP(S10,'装备合成等级|wapenFusion'!$Q$5:$W$1148,7,FALSE)</f>
        <v>2</v>
      </c>
      <c r="R10" s="59"/>
      <c r="S10" s="2">
        <v>6</v>
      </c>
      <c r="T10" t="s">
        <v>757</v>
      </c>
      <c r="U10">
        <v>1</v>
      </c>
      <c r="V10" s="2">
        <v>0</v>
      </c>
      <c r="W10" s="2">
        <f t="shared" si="0"/>
        <v>4</v>
      </c>
      <c r="X10" s="2" t="s">
        <v>817</v>
      </c>
      <c r="Y10" s="2">
        <v>152</v>
      </c>
      <c r="Z10" s="2">
        <v>4</v>
      </c>
      <c r="AA10" s="2">
        <f>VLOOKUP(S10,'装备合成等级|wapenFusion'!$Q$5:$X$1120,8,FALSE)</f>
        <v>0</v>
      </c>
      <c r="AB10" s="2">
        <f>VLOOKUP(S10,'装备合成等级|wapenFusion'!$Q$5:$W$1148,7,FALSE)</f>
        <v>2</v>
      </c>
      <c r="AC10" s="2" t="s">
        <v>807</v>
      </c>
      <c r="AD10" s="2">
        <v>6</v>
      </c>
      <c r="AE10" s="2">
        <v>23</v>
      </c>
      <c r="AF10" s="3"/>
      <c r="AG10" s="2">
        <v>30</v>
      </c>
      <c r="AH10" s="2">
        <f>IF(VLOOKUP(S10*100+1,'装备合成等级|wapenFusion'!$O$5:$AD$912,15,FALSE)=0,0,1)</f>
        <v>0</v>
      </c>
      <c r="AI10" s="2" t="s">
        <v>818</v>
      </c>
    </row>
    <row r="11" s="2" customFormat="1" spans="1:35">
      <c r="A11"/>
      <c r="B11"/>
      <c r="C11"/>
      <c r="D11"/>
      <c r="E11"/>
      <c r="F11"/>
      <c r="G11"/>
      <c r="H11"/>
      <c r="I11"/>
      <c r="J11"/>
      <c r="Q11" s="2">
        <f>VLOOKUP(S11,'装备合成等级|wapenFusion'!$Q$5:$W$1148,7,FALSE)</f>
        <v>3</v>
      </c>
      <c r="R11" s="59"/>
      <c r="S11" s="2">
        <v>7</v>
      </c>
      <c r="T11" t="s">
        <v>759</v>
      </c>
      <c r="U11">
        <v>1</v>
      </c>
      <c r="V11" s="2">
        <v>0</v>
      </c>
      <c r="W11" s="2">
        <f t="shared" si="0"/>
        <v>4</v>
      </c>
      <c r="X11" s="2" t="s">
        <v>819</v>
      </c>
      <c r="Y11" s="2">
        <v>153</v>
      </c>
      <c r="Z11" s="2">
        <v>4</v>
      </c>
      <c r="AA11" s="2">
        <f>VLOOKUP(S11,'装备合成等级|wapenFusion'!$Q$5:$X$1120,8,FALSE)</f>
        <v>0</v>
      </c>
      <c r="AB11" s="2">
        <f>VLOOKUP(S11,'装备合成等级|wapenFusion'!$Q$5:$W$1148,7,FALSE)</f>
        <v>3</v>
      </c>
      <c r="AC11" s="2" t="s">
        <v>807</v>
      </c>
      <c r="AD11" s="2">
        <v>7</v>
      </c>
      <c r="AE11" s="2">
        <v>13</v>
      </c>
      <c r="AF11" s="3"/>
      <c r="AG11" s="2">
        <v>30</v>
      </c>
      <c r="AH11" s="2">
        <f>IF(VLOOKUP(S11*100+1,'装备合成等级|wapenFusion'!$O$5:$AD$912,15,FALSE)=0,0,1)</f>
        <v>0</v>
      </c>
      <c r="AI11" s="2" t="s">
        <v>820</v>
      </c>
    </row>
    <row r="12" s="2" customFormat="1" spans="1:35">
      <c r="A12"/>
      <c r="B12"/>
      <c r="C12"/>
      <c r="D12"/>
      <c r="E12"/>
      <c r="F12"/>
      <c r="G12"/>
      <c r="H12"/>
      <c r="I12"/>
      <c r="J12"/>
      <c r="Q12" s="2">
        <f>VLOOKUP(S12,'装备合成等级|wapenFusion'!$Q$5:$W$1148,7,FALSE)</f>
        <v>4</v>
      </c>
      <c r="R12" s="59"/>
      <c r="S12" s="2">
        <v>8</v>
      </c>
      <c r="T12" t="s">
        <v>761</v>
      </c>
      <c r="U12">
        <v>1</v>
      </c>
      <c r="V12" s="2">
        <v>0</v>
      </c>
      <c r="W12" s="2">
        <f t="shared" si="0"/>
        <v>5</v>
      </c>
      <c r="X12" s="2" t="s">
        <v>821</v>
      </c>
      <c r="Y12" s="2">
        <v>154</v>
      </c>
      <c r="Z12" s="2">
        <v>5</v>
      </c>
      <c r="AA12" s="2">
        <f>VLOOKUP(S12,'装备合成等级|wapenFusion'!$Q$5:$X$1120,8,FALSE)</f>
        <v>0</v>
      </c>
      <c r="AB12" s="2">
        <f>VLOOKUP(S12,'装备合成等级|wapenFusion'!$Q$5:$W$1148,7,FALSE)</f>
        <v>4</v>
      </c>
      <c r="AC12" s="2" t="s">
        <v>822</v>
      </c>
      <c r="AD12" s="2">
        <v>8</v>
      </c>
      <c r="AF12" s="3" t="s">
        <v>823</v>
      </c>
      <c r="AG12" s="2">
        <v>30</v>
      </c>
      <c r="AH12" s="2">
        <f>IF(VLOOKUP(S12*100+1,'装备合成等级|wapenFusion'!$O$5:$AD$912,15,FALSE)=0,0,1)</f>
        <v>0</v>
      </c>
      <c r="AI12" s="2" t="s">
        <v>824</v>
      </c>
    </row>
    <row r="13" s="2" customFormat="1" spans="1:35">
      <c r="A13"/>
      <c r="B13"/>
      <c r="C13"/>
      <c r="D13"/>
      <c r="E13"/>
      <c r="F13"/>
      <c r="G13"/>
      <c r="H13"/>
      <c r="I13"/>
      <c r="J13"/>
      <c r="R13" s="59"/>
      <c r="S13" s="2">
        <v>9</v>
      </c>
      <c r="T13" t="s">
        <v>825</v>
      </c>
      <c r="U13">
        <v>1</v>
      </c>
      <c r="V13" s="2">
        <v>1</v>
      </c>
      <c r="W13" s="2">
        <f t="shared" si="0"/>
        <v>3</v>
      </c>
      <c r="X13" s="2" t="s">
        <v>826</v>
      </c>
      <c r="Z13" s="2">
        <v>3</v>
      </c>
      <c r="AA13" s="2">
        <f>VLOOKUP(S13,'装备合成等级|wapenFusion'!$Q$5:$X$1120,8,FALSE)</f>
        <v>55000</v>
      </c>
      <c r="AB13" s="2">
        <f>VLOOKUP(S13,'装备合成等级|wapenFusion'!$Q$5:$W$1148,7,FALSE)</f>
        <v>4</v>
      </c>
      <c r="AF13" s="3"/>
      <c r="AG13" s="2">
        <v>1</v>
      </c>
      <c r="AH13" s="2">
        <f>IF(VLOOKUP(S13*100+1,'装备合成等级|wapenFusion'!$O$5:$AD$912,15,FALSE)=0,0,1)</f>
        <v>0</v>
      </c>
      <c r="AI13" s="2" t="s">
        <v>827</v>
      </c>
    </row>
    <row r="14" s="2" customFormat="1" spans="1:35">
      <c r="A14"/>
      <c r="B14"/>
      <c r="C14"/>
      <c r="D14"/>
      <c r="E14"/>
      <c r="F14"/>
      <c r="G14"/>
      <c r="H14"/>
      <c r="I14"/>
      <c r="J14"/>
      <c r="R14" s="59"/>
      <c r="S14" s="2">
        <v>10</v>
      </c>
      <c r="T14" t="s">
        <v>828</v>
      </c>
      <c r="U14">
        <v>1</v>
      </c>
      <c r="V14" s="2">
        <v>1</v>
      </c>
      <c r="W14" s="2">
        <f t="shared" si="0"/>
        <v>3</v>
      </c>
      <c r="X14" s="2" t="s">
        <v>829</v>
      </c>
      <c r="Z14" s="2">
        <v>3</v>
      </c>
      <c r="AA14" s="2">
        <f>VLOOKUP(S14,'装备合成等级|wapenFusion'!$Q$5:$X$1120,8,FALSE)</f>
        <v>22000</v>
      </c>
      <c r="AB14" s="2">
        <f>VLOOKUP(S14,'装备合成等级|wapenFusion'!$Q$5:$W$1148,7,FALSE)</f>
        <v>5</v>
      </c>
      <c r="AF14" s="3"/>
      <c r="AG14" s="2">
        <v>1</v>
      </c>
      <c r="AH14" s="2">
        <f>IF(VLOOKUP(S14*100+1,'装备合成等级|wapenFusion'!$O$5:$AD$912,15,FALSE)=0,0,1)</f>
        <v>0</v>
      </c>
      <c r="AI14" s="2" t="s">
        <v>830</v>
      </c>
    </row>
    <row r="15" s="2" customFormat="1" spans="1:35">
      <c r="A15"/>
      <c r="B15"/>
      <c r="C15"/>
      <c r="D15"/>
      <c r="E15"/>
      <c r="F15"/>
      <c r="G15"/>
      <c r="H15"/>
      <c r="I15"/>
      <c r="J15"/>
      <c r="R15" s="59"/>
      <c r="S15" s="2">
        <v>11</v>
      </c>
      <c r="T15" t="s">
        <v>831</v>
      </c>
      <c r="U15">
        <v>1</v>
      </c>
      <c r="V15" s="2">
        <v>1</v>
      </c>
      <c r="W15" s="2">
        <f t="shared" si="0"/>
        <v>4</v>
      </c>
      <c r="X15" s="2" t="s">
        <v>832</v>
      </c>
      <c r="Z15" s="2">
        <v>4</v>
      </c>
      <c r="AA15" s="2">
        <f>VLOOKUP(S15,'装备合成等级|wapenFusion'!$Q$5:$X$1120,8,FALSE)</f>
        <v>55000</v>
      </c>
      <c r="AB15" s="2">
        <f>VLOOKUP(S15,'装备合成等级|wapenFusion'!$Q$5:$W$1148,7,FALSE)</f>
        <v>5</v>
      </c>
      <c r="AF15" s="3" t="s">
        <v>833</v>
      </c>
      <c r="AG15" s="2">
        <v>1</v>
      </c>
      <c r="AH15" s="2">
        <f>IF(VLOOKUP(S15*100+1,'装备合成等级|wapenFusion'!$O$5:$AD$912,15,FALSE)=0,0,1)</f>
        <v>0</v>
      </c>
      <c r="AI15" s="2" t="s">
        <v>834</v>
      </c>
    </row>
    <row r="16" s="2" customFormat="1" spans="1:35">
      <c r="A16"/>
      <c r="B16"/>
      <c r="C16"/>
      <c r="D16"/>
      <c r="E16"/>
      <c r="F16"/>
      <c r="G16"/>
      <c r="H16"/>
      <c r="I16"/>
      <c r="J16"/>
      <c r="R16" s="59"/>
      <c r="S16" s="2">
        <v>12</v>
      </c>
      <c r="T16" t="s">
        <v>835</v>
      </c>
      <c r="U16">
        <v>1</v>
      </c>
      <c r="V16" s="2">
        <v>1</v>
      </c>
      <c r="W16" s="2">
        <f t="shared" si="0"/>
        <v>4</v>
      </c>
      <c r="X16" s="2" t="s">
        <v>836</v>
      </c>
      <c r="Z16" s="2">
        <v>4</v>
      </c>
      <c r="AA16" s="2">
        <f>VLOOKUP(S16,'装备合成等级|wapenFusion'!$Q$5:$X$1120,8,FALSE)</f>
        <v>11000</v>
      </c>
      <c r="AB16" s="2">
        <f>VLOOKUP(S16,'装备合成等级|wapenFusion'!$Q$5:$W$1148,7,FALSE)</f>
        <v>5</v>
      </c>
      <c r="AF16" s="3" t="s">
        <v>837</v>
      </c>
      <c r="AG16" s="2">
        <v>1</v>
      </c>
      <c r="AH16" s="2">
        <f>IF(VLOOKUP(S16*100+1,'装备合成等级|wapenFusion'!$O$5:$AD$912,15,FALSE)=0,0,1)</f>
        <v>0</v>
      </c>
      <c r="AI16" s="2" t="s">
        <v>838</v>
      </c>
    </row>
    <row r="17" s="2" customFormat="1" spans="1:35">
      <c r="A17"/>
      <c r="B17"/>
      <c r="C17"/>
      <c r="D17"/>
      <c r="E17"/>
      <c r="F17"/>
      <c r="G17"/>
      <c r="H17"/>
      <c r="I17"/>
      <c r="J17"/>
      <c r="R17" s="59"/>
      <c r="S17" s="2">
        <v>13</v>
      </c>
      <c r="T17" t="s">
        <v>364</v>
      </c>
      <c r="U17">
        <v>1</v>
      </c>
      <c r="V17" s="2">
        <v>1</v>
      </c>
      <c r="W17" s="2">
        <f t="shared" si="0"/>
        <v>2</v>
      </c>
      <c r="X17" s="2" t="s">
        <v>839</v>
      </c>
      <c r="Z17" s="2">
        <v>2</v>
      </c>
      <c r="AA17" s="2">
        <f>VLOOKUP(S17,'装备合成等级|wapenFusion'!$Q$5:$X$1120,8,FALSE)</f>
        <v>0</v>
      </c>
      <c r="AB17" s="2">
        <f>VLOOKUP(S17,'装备合成等级|wapenFusion'!$Q$5:$W$1148,7,FALSE)</f>
        <v>2</v>
      </c>
      <c r="AF17" s="3"/>
      <c r="AG17" s="2">
        <v>1</v>
      </c>
      <c r="AH17" s="2">
        <f>IF(VLOOKUP(S17*100+1,'装备合成等级|wapenFusion'!$O$5:$AD$912,15,FALSE)=0,0,1)</f>
        <v>0</v>
      </c>
      <c r="AI17" s="2" t="s">
        <v>840</v>
      </c>
    </row>
    <row r="18" s="2" customFormat="1" spans="1:35">
      <c r="A18"/>
      <c r="B18"/>
      <c r="C18"/>
      <c r="D18"/>
      <c r="E18"/>
      <c r="F18"/>
      <c r="G18"/>
      <c r="H18"/>
      <c r="I18"/>
      <c r="J18"/>
      <c r="R18" s="59"/>
      <c r="S18" s="2">
        <v>14</v>
      </c>
      <c r="T18" t="s">
        <v>367</v>
      </c>
      <c r="U18">
        <v>1</v>
      </c>
      <c r="V18" s="2">
        <v>1</v>
      </c>
      <c r="W18" s="2">
        <f t="shared" si="0"/>
        <v>2</v>
      </c>
      <c r="X18" s="2" t="s">
        <v>841</v>
      </c>
      <c r="Z18" s="2">
        <v>2</v>
      </c>
      <c r="AA18" s="2">
        <f>VLOOKUP(S18,'装备合成等级|wapenFusion'!$Q$5:$X$1120,8,FALSE)</f>
        <v>0</v>
      </c>
      <c r="AB18" s="2">
        <f>VLOOKUP(S18,'装备合成等级|wapenFusion'!$Q$5:$W$1148,7,FALSE)</f>
        <v>2</v>
      </c>
      <c r="AF18" s="3"/>
      <c r="AG18" s="2">
        <v>1</v>
      </c>
      <c r="AH18" s="2">
        <f>IF(VLOOKUP(S18*100+1,'装备合成等级|wapenFusion'!$O$5:$AD$912,15,FALSE)=0,0,1)</f>
        <v>0</v>
      </c>
      <c r="AI18" s="2" t="s">
        <v>842</v>
      </c>
    </row>
    <row r="19" s="2" customFormat="1" spans="1:35">
      <c r="A19"/>
      <c r="B19"/>
      <c r="C19"/>
      <c r="D19"/>
      <c r="E19"/>
      <c r="F19"/>
      <c r="G19"/>
      <c r="H19"/>
      <c r="I19"/>
      <c r="J19"/>
      <c r="R19" s="59"/>
      <c r="S19" s="2">
        <v>15</v>
      </c>
      <c r="T19" t="s">
        <v>160</v>
      </c>
      <c r="U19">
        <v>1</v>
      </c>
      <c r="V19" s="2">
        <v>1</v>
      </c>
      <c r="W19" s="2">
        <f t="shared" si="0"/>
        <v>2</v>
      </c>
      <c r="X19" s="2" t="s">
        <v>843</v>
      </c>
      <c r="Z19" s="2">
        <v>2</v>
      </c>
      <c r="AA19" s="2">
        <f>VLOOKUP(S19,'装备合成等级|wapenFusion'!$Q$5:$X$1120,8,FALSE)</f>
        <v>0</v>
      </c>
      <c r="AB19" s="2">
        <f>VLOOKUP(S19,'装备合成等级|wapenFusion'!$Q$5:$W$1148,7,FALSE)</f>
        <v>2</v>
      </c>
      <c r="AF19" s="3"/>
      <c r="AG19" s="2">
        <v>1</v>
      </c>
      <c r="AH19" s="2">
        <f>IF(VLOOKUP(S19*100+1,'装备合成等级|wapenFusion'!$O$5:$AD$912,15,FALSE)=0,0,1)</f>
        <v>0</v>
      </c>
      <c r="AI19" s="2" t="s">
        <v>844</v>
      </c>
    </row>
    <row r="20" s="2" customFormat="1" spans="1:35">
      <c r="A20"/>
      <c r="B20"/>
      <c r="C20"/>
      <c r="D20"/>
      <c r="E20"/>
      <c r="F20"/>
      <c r="G20"/>
      <c r="H20"/>
      <c r="I20"/>
      <c r="J20"/>
      <c r="R20" s="59"/>
      <c r="S20" s="2">
        <v>16</v>
      </c>
      <c r="T20" t="s">
        <v>845</v>
      </c>
      <c r="U20">
        <v>1</v>
      </c>
      <c r="V20" s="2">
        <v>1</v>
      </c>
      <c r="W20" s="2">
        <f t="shared" si="0"/>
        <v>2</v>
      </c>
      <c r="X20" s="2" t="s">
        <v>846</v>
      </c>
      <c r="Z20" s="2">
        <v>2</v>
      </c>
      <c r="AA20" s="2">
        <f>VLOOKUP(S20,'装备合成等级|wapenFusion'!$Q$5:$X$1120,8,FALSE)</f>
        <v>0</v>
      </c>
      <c r="AB20" s="2">
        <f>VLOOKUP(S20,'装备合成等级|wapenFusion'!$Q$5:$W$1148,7,FALSE)</f>
        <v>2</v>
      </c>
      <c r="AF20" s="3"/>
      <c r="AG20" s="2">
        <v>1</v>
      </c>
      <c r="AH20" s="2">
        <f>IF(VLOOKUP(S20*100+1,'装备合成等级|wapenFusion'!$O$5:$AD$912,15,FALSE)=0,0,1)</f>
        <v>0</v>
      </c>
      <c r="AI20" s="2" t="s">
        <v>847</v>
      </c>
    </row>
    <row r="21" s="2" customFormat="1" spans="1:35">
      <c r="A21"/>
      <c r="B21"/>
      <c r="C21"/>
      <c r="D21"/>
      <c r="E21"/>
      <c r="F21"/>
      <c r="G21"/>
      <c r="H21"/>
      <c r="I21"/>
      <c r="J21"/>
      <c r="R21" s="59"/>
      <c r="S21" s="2">
        <v>17</v>
      </c>
      <c r="T21" t="s">
        <v>848</v>
      </c>
      <c r="U21">
        <v>1</v>
      </c>
      <c r="V21" s="2">
        <v>1</v>
      </c>
      <c r="W21" s="2">
        <f t="shared" si="0"/>
        <v>2</v>
      </c>
      <c r="X21" s="2" t="s">
        <v>849</v>
      </c>
      <c r="Z21" s="2">
        <v>2</v>
      </c>
      <c r="AA21" s="2">
        <f>VLOOKUP(S21,'装备合成等级|wapenFusion'!$Q$5:$X$1120,8,FALSE)</f>
        <v>0</v>
      </c>
      <c r="AB21" s="2">
        <f>VLOOKUP(S21,'装备合成等级|wapenFusion'!$Q$5:$W$1148,7,FALSE)</f>
        <v>1</v>
      </c>
      <c r="AF21" s="3"/>
      <c r="AG21" s="2">
        <v>1</v>
      </c>
      <c r="AH21" s="2">
        <f>IF(VLOOKUP(S21*100+1,'装备合成等级|wapenFusion'!$O$5:$AD$912,15,FALSE)=0,0,1)</f>
        <v>0</v>
      </c>
      <c r="AI21" s="2" t="s">
        <v>850</v>
      </c>
    </row>
    <row r="22" s="2" customFormat="1" spans="1:35">
      <c r="A22"/>
      <c r="B22"/>
      <c r="C22"/>
      <c r="D22"/>
      <c r="E22"/>
      <c r="F22"/>
      <c r="G22"/>
      <c r="H22"/>
      <c r="I22"/>
      <c r="J22"/>
      <c r="R22" s="59"/>
      <c r="S22" s="2">
        <v>18</v>
      </c>
      <c r="T22" t="s">
        <v>851</v>
      </c>
      <c r="U22">
        <v>1</v>
      </c>
      <c r="V22" s="2">
        <v>1</v>
      </c>
      <c r="W22" s="2">
        <f t="shared" si="0"/>
        <v>3</v>
      </c>
      <c r="X22" s="2" t="s">
        <v>852</v>
      </c>
      <c r="Z22" s="2">
        <v>3</v>
      </c>
      <c r="AA22" s="2">
        <f>VLOOKUP(S22,'装备合成等级|wapenFusion'!$Q$5:$X$1120,8,FALSE)</f>
        <v>7700</v>
      </c>
      <c r="AB22" s="2">
        <f>VLOOKUP(S22,'装备合成等级|wapenFusion'!$Q$5:$W$1148,7,FALSE)</f>
        <v>3</v>
      </c>
      <c r="AF22" s="3"/>
      <c r="AG22" s="2">
        <v>1</v>
      </c>
      <c r="AH22" s="2">
        <f>IF(VLOOKUP(S22*100+1,'装备合成等级|wapenFusion'!$O$5:$AD$912,15,FALSE)=0,0,1)</f>
        <v>0</v>
      </c>
      <c r="AI22" s="2" t="s">
        <v>853</v>
      </c>
    </row>
    <row r="23" s="2" customFormat="1" spans="1:35">
      <c r="A23"/>
      <c r="B23"/>
      <c r="C23"/>
      <c r="D23"/>
      <c r="E23"/>
      <c r="F23"/>
      <c r="G23"/>
      <c r="H23"/>
      <c r="I23"/>
      <c r="J23"/>
      <c r="R23" s="59"/>
      <c r="S23" s="2">
        <v>19</v>
      </c>
      <c r="T23" t="s">
        <v>854</v>
      </c>
      <c r="U23">
        <v>1</v>
      </c>
      <c r="V23" s="2">
        <v>1</v>
      </c>
      <c r="W23" s="2">
        <f t="shared" si="0"/>
        <v>3</v>
      </c>
      <c r="X23" s="2" t="s">
        <v>855</v>
      </c>
      <c r="Z23" s="2">
        <v>3</v>
      </c>
      <c r="AA23" s="2">
        <f>VLOOKUP(S23,'装备合成等级|wapenFusion'!$Q$5:$X$1120,8,FALSE)</f>
        <v>0</v>
      </c>
      <c r="AB23" s="2">
        <f>VLOOKUP(S23,'装备合成等级|wapenFusion'!$Q$5:$W$1148,7,FALSE)</f>
        <v>1</v>
      </c>
      <c r="AF23" s="3"/>
      <c r="AG23" s="2">
        <v>1</v>
      </c>
      <c r="AH23" s="2">
        <f>IF(VLOOKUP(S23*100+1,'装备合成等级|wapenFusion'!$O$5:$AD$912,15,FALSE)=0,0,1)</f>
        <v>0</v>
      </c>
      <c r="AI23" s="2" t="s">
        <v>856</v>
      </c>
    </row>
    <row r="24" s="2" customFormat="1" spans="1:35">
      <c r="A24"/>
      <c r="B24"/>
      <c r="C24"/>
      <c r="D24"/>
      <c r="E24"/>
      <c r="F24"/>
      <c r="G24"/>
      <c r="H24"/>
      <c r="I24"/>
      <c r="J24"/>
      <c r="Q24" s="2">
        <f>VLOOKUP(S24,'装备合成等级|wapenFusion'!$Q$5:$W$1148,7,FALSE)</f>
        <v>1</v>
      </c>
      <c r="R24" s="59"/>
      <c r="S24" s="2">
        <v>20</v>
      </c>
      <c r="T24" t="s">
        <v>763</v>
      </c>
      <c r="U24">
        <v>1</v>
      </c>
      <c r="V24" s="2">
        <v>0</v>
      </c>
      <c r="W24" s="2">
        <f t="shared" si="0"/>
        <v>3</v>
      </c>
      <c r="X24" s="2" t="s">
        <v>857</v>
      </c>
      <c r="Y24" s="2">
        <v>155</v>
      </c>
      <c r="Z24" s="2">
        <v>3</v>
      </c>
      <c r="AA24" s="2">
        <f>VLOOKUP(S24,'装备合成等级|wapenFusion'!$Q$5:$X$1120,8,FALSE)</f>
        <v>0</v>
      </c>
      <c r="AB24" s="2">
        <f>VLOOKUP(S24,'装备合成等级|wapenFusion'!$Q$5:$W$1148,7,FALSE)</f>
        <v>1</v>
      </c>
      <c r="AC24" s="2" t="s">
        <v>807</v>
      </c>
      <c r="AD24" s="2">
        <v>9</v>
      </c>
      <c r="AE24" s="2">
        <v>5</v>
      </c>
      <c r="AF24" s="3"/>
      <c r="AG24" s="2">
        <v>30</v>
      </c>
      <c r="AH24" s="2">
        <f>IF(VLOOKUP(S24*100+1,'装备合成等级|wapenFusion'!$O$5:$AD$912,15,FALSE)=0,0,1)</f>
        <v>0</v>
      </c>
      <c r="AI24" s="2" t="s">
        <v>858</v>
      </c>
    </row>
    <row r="25" s="2" customFormat="1" spans="1:35">
      <c r="A25"/>
      <c r="B25"/>
      <c r="C25"/>
      <c r="D25"/>
      <c r="E25"/>
      <c r="F25"/>
      <c r="G25"/>
      <c r="H25"/>
      <c r="I25"/>
      <c r="J25"/>
      <c r="Q25" s="2">
        <f>VLOOKUP(S25,'装备合成等级|wapenFusion'!$Q$5:$W$1148,7,FALSE)</f>
        <v>1</v>
      </c>
      <c r="R25" s="59"/>
      <c r="S25" s="2">
        <v>21</v>
      </c>
      <c r="T25" t="s">
        <v>765</v>
      </c>
      <c r="U25">
        <v>1</v>
      </c>
      <c r="V25" s="2">
        <v>0</v>
      </c>
      <c r="W25" s="2">
        <f t="shared" si="0"/>
        <v>3</v>
      </c>
      <c r="X25" s="2" t="s">
        <v>859</v>
      </c>
      <c r="Y25" s="2">
        <v>156</v>
      </c>
      <c r="Z25" s="2">
        <v>3</v>
      </c>
      <c r="AA25" s="2">
        <f>VLOOKUP(S25,'装备合成等级|wapenFusion'!$Q$5:$X$1120,8,FALSE)</f>
        <v>0</v>
      </c>
      <c r="AB25" s="2">
        <f>VLOOKUP(S25,'装备合成等级|wapenFusion'!$Q$5:$W$1148,7,FALSE)</f>
        <v>1</v>
      </c>
      <c r="AC25" s="2" t="s">
        <v>807</v>
      </c>
      <c r="AD25" s="2">
        <v>10</v>
      </c>
      <c r="AE25" s="2">
        <v>6</v>
      </c>
      <c r="AF25" s="3"/>
      <c r="AG25" s="2">
        <v>30</v>
      </c>
      <c r="AH25" s="2">
        <f>IF(VLOOKUP(S25*100+1,'装备合成等级|wapenFusion'!$O$5:$AD$912,15,FALSE)=0,0,1)</f>
        <v>0</v>
      </c>
      <c r="AI25" s="2" t="s">
        <v>860</v>
      </c>
    </row>
    <row r="26" s="2" customFormat="1" spans="1:35">
      <c r="A26"/>
      <c r="B26"/>
      <c r="C26"/>
      <c r="D26"/>
      <c r="E26"/>
      <c r="F26"/>
      <c r="G26"/>
      <c r="H26"/>
      <c r="I26"/>
      <c r="J26"/>
      <c r="Q26" s="2">
        <f>VLOOKUP(S26,'装备合成等级|wapenFusion'!$Q$5:$W$1148,7,FALSE)</f>
        <v>4</v>
      </c>
      <c r="R26" s="59"/>
      <c r="S26" s="2">
        <v>22</v>
      </c>
      <c r="T26" t="s">
        <v>861</v>
      </c>
      <c r="U26">
        <v>1</v>
      </c>
      <c r="V26" s="2">
        <v>0</v>
      </c>
      <c r="W26" s="2">
        <f t="shared" si="0"/>
        <v>3</v>
      </c>
      <c r="X26" s="2" t="s">
        <v>862</v>
      </c>
      <c r="Y26" s="2">
        <v>157</v>
      </c>
      <c r="Z26" s="2">
        <v>3</v>
      </c>
      <c r="AA26" s="2">
        <f>VLOOKUP(S26,'装备合成等级|wapenFusion'!$Q$5:$X$1120,8,FALSE)</f>
        <v>0</v>
      </c>
      <c r="AB26" s="2">
        <f>VLOOKUP(S26,'装备合成等级|wapenFusion'!$Q$5:$W$1148,7,FALSE)</f>
        <v>4</v>
      </c>
      <c r="AC26" s="2" t="s">
        <v>807</v>
      </c>
      <c r="AD26" s="2">
        <v>11</v>
      </c>
      <c r="AE26" s="2">
        <v>18</v>
      </c>
      <c r="AF26" s="3"/>
      <c r="AG26" s="2">
        <v>30</v>
      </c>
      <c r="AH26" s="2">
        <f>IF(VLOOKUP(S26*100+1,'装备合成等级|wapenFusion'!$O$5:$AD$912,15,FALSE)=0,0,1)</f>
        <v>0</v>
      </c>
      <c r="AI26" s="2" t="s">
        <v>863</v>
      </c>
    </row>
    <row r="27" s="2" customFormat="1" spans="1:35">
      <c r="A27"/>
      <c r="B27"/>
      <c r="C27"/>
      <c r="D27"/>
      <c r="E27"/>
      <c r="F27"/>
      <c r="G27"/>
      <c r="H27"/>
      <c r="I27"/>
      <c r="J27"/>
      <c r="Q27" s="2">
        <f>VLOOKUP(S27,'装备合成等级|wapenFusion'!$Q$5:$W$1148,7,FALSE)</f>
        <v>2</v>
      </c>
      <c r="R27" s="59"/>
      <c r="S27" s="2">
        <v>23</v>
      </c>
      <c r="T27" t="s">
        <v>864</v>
      </c>
      <c r="U27">
        <v>1</v>
      </c>
      <c r="V27" s="2">
        <v>0</v>
      </c>
      <c r="W27" s="2">
        <f t="shared" si="0"/>
        <v>5</v>
      </c>
      <c r="X27" s="2" t="s">
        <v>865</v>
      </c>
      <c r="Y27" s="2">
        <v>158</v>
      </c>
      <c r="Z27" s="2">
        <v>5</v>
      </c>
      <c r="AA27" s="2">
        <f>VLOOKUP(S27,'装备合成等级|wapenFusion'!$Q$5:$X$1120,8,FALSE)</f>
        <v>0</v>
      </c>
      <c r="AB27" s="2">
        <f>VLOOKUP(S27,'装备合成等级|wapenFusion'!$Q$5:$W$1148,7,FALSE)</f>
        <v>2</v>
      </c>
      <c r="AC27" s="2" t="s">
        <v>807</v>
      </c>
      <c r="AD27" s="2">
        <v>12</v>
      </c>
      <c r="AF27" s="3" t="s">
        <v>866</v>
      </c>
      <c r="AG27" s="2">
        <v>30</v>
      </c>
      <c r="AH27" s="2">
        <f>IF(VLOOKUP(S27*100+1,'装备合成等级|wapenFusion'!$O$5:$AD$912,15,FALSE)=0,0,1)</f>
        <v>0</v>
      </c>
      <c r="AI27" s="2" t="s">
        <v>867</v>
      </c>
    </row>
    <row r="28" s="2" customFormat="1" spans="1:35">
      <c r="A28"/>
      <c r="B28"/>
      <c r="C28"/>
      <c r="D28"/>
      <c r="E28"/>
      <c r="F28"/>
      <c r="G28"/>
      <c r="H28"/>
      <c r="I28"/>
      <c r="J28"/>
      <c r="Q28" s="2">
        <f>VLOOKUP(S28,'装备合成等级|wapenFusion'!$Q$5:$W$1148,7,FALSE)</f>
        <v>2</v>
      </c>
      <c r="R28" s="59"/>
      <c r="S28" s="2">
        <v>24</v>
      </c>
      <c r="T28" t="s">
        <v>868</v>
      </c>
      <c r="U28">
        <v>1</v>
      </c>
      <c r="V28" s="2">
        <v>0</v>
      </c>
      <c r="W28" s="2">
        <f t="shared" si="0"/>
        <v>4</v>
      </c>
      <c r="X28" s="2" t="s">
        <v>869</v>
      </c>
      <c r="Y28" s="2">
        <v>159</v>
      </c>
      <c r="Z28" s="2">
        <v>4</v>
      </c>
      <c r="AA28" s="2">
        <f>VLOOKUP(S28,'装备合成等级|wapenFusion'!$Q$5:$X$1120,8,FALSE)</f>
        <v>0</v>
      </c>
      <c r="AB28" s="2">
        <f>VLOOKUP(S28,'装备合成等级|wapenFusion'!$Q$5:$W$1148,7,FALSE)</f>
        <v>2</v>
      </c>
      <c r="AC28" s="2" t="s">
        <v>822</v>
      </c>
      <c r="AD28" s="2">
        <v>13</v>
      </c>
      <c r="AE28" s="2">
        <v>3</v>
      </c>
      <c r="AF28" s="3"/>
      <c r="AG28" s="2">
        <v>30</v>
      </c>
      <c r="AH28" s="2">
        <f>IF(VLOOKUP(S28*100+1,'装备合成等级|wapenFusion'!$O$5:$AD$912,15,FALSE)=0,0,1)</f>
        <v>0</v>
      </c>
      <c r="AI28" s="2" t="s">
        <v>870</v>
      </c>
    </row>
    <row r="29" s="2" customFormat="1" spans="1:34">
      <c r="A29"/>
      <c r="B29"/>
      <c r="C29"/>
      <c r="D29"/>
      <c r="E29"/>
      <c r="F29"/>
      <c r="G29"/>
      <c r="H29"/>
      <c r="I29"/>
      <c r="J29"/>
      <c r="Q29" s="2">
        <f>VLOOKUP(S29,'装备合成等级|wapenFusion'!$Q$5:$W$1148,7,FALSE)</f>
        <v>2</v>
      </c>
      <c r="R29" s="59"/>
      <c r="S29" s="2">
        <v>25</v>
      </c>
      <c r="T29" t="s">
        <v>773</v>
      </c>
      <c r="U29">
        <v>0</v>
      </c>
      <c r="V29" s="2">
        <v>0</v>
      </c>
      <c r="W29" s="2">
        <f t="shared" si="0"/>
        <v>4</v>
      </c>
      <c r="X29" s="2" t="s">
        <v>871</v>
      </c>
      <c r="Y29" s="2">
        <v>160</v>
      </c>
      <c r="Z29" s="2">
        <v>4</v>
      </c>
      <c r="AA29" s="2">
        <f>VLOOKUP(S29,'装备合成等级|wapenFusion'!$Q$5:$X$1120,8,FALSE)</f>
        <v>0</v>
      </c>
      <c r="AB29" s="2">
        <f>VLOOKUP(S29,'装备合成等级|wapenFusion'!$Q$5:$W$1148,7,FALSE)</f>
        <v>2</v>
      </c>
      <c r="AC29" s="2" t="s">
        <v>822</v>
      </c>
      <c r="AD29" s="2">
        <v>14</v>
      </c>
      <c r="AF29" s="3"/>
      <c r="AG29" s="2">
        <v>30</v>
      </c>
      <c r="AH29" s="2">
        <f>IF(VLOOKUP(S29*100+1,'装备合成等级|wapenFusion'!$O$5:$AD$912,15,FALSE)=0,0,1)</f>
        <v>0</v>
      </c>
    </row>
    <row r="30" s="2" customFormat="1" spans="1:35">
      <c r="A30"/>
      <c r="B30"/>
      <c r="C30"/>
      <c r="D30"/>
      <c r="E30"/>
      <c r="F30"/>
      <c r="G30"/>
      <c r="H30"/>
      <c r="I30"/>
      <c r="J30"/>
      <c r="Q30" s="2">
        <f>VLOOKUP(S30,'装备合成等级|wapenFusion'!$Q$5:$W$1148,7,FALSE)</f>
        <v>3</v>
      </c>
      <c r="R30" s="59"/>
      <c r="S30" s="2">
        <v>26</v>
      </c>
      <c r="T30" t="s">
        <v>775</v>
      </c>
      <c r="U30">
        <v>0</v>
      </c>
      <c r="V30" s="2">
        <v>0</v>
      </c>
      <c r="W30" s="2">
        <f t="shared" si="0"/>
        <v>4</v>
      </c>
      <c r="X30" s="2" t="s">
        <v>872</v>
      </c>
      <c r="Y30" s="2">
        <v>161</v>
      </c>
      <c r="Z30" s="2">
        <v>4</v>
      </c>
      <c r="AA30" s="2">
        <f>VLOOKUP(S30,'装备合成等级|wapenFusion'!$Q$5:$X$1120,8,FALSE)</f>
        <v>0</v>
      </c>
      <c r="AB30" s="2">
        <f>VLOOKUP(S30,'装备合成等级|wapenFusion'!$Q$5:$W$1148,7,FALSE)</f>
        <v>3</v>
      </c>
      <c r="AC30" s="2" t="s">
        <v>807</v>
      </c>
      <c r="AD30" s="2">
        <v>15</v>
      </c>
      <c r="AF30" s="3"/>
      <c r="AG30" s="2">
        <v>30</v>
      </c>
      <c r="AH30" s="2">
        <f>IF(VLOOKUP(S30*100+1,'装备合成等级|wapenFusion'!$O$5:$AD$912,15,FALSE)=0,0,1)</f>
        <v>0</v>
      </c>
      <c r="AI30" s="2" t="s">
        <v>873</v>
      </c>
    </row>
    <row r="31" s="2" customFormat="1" spans="1:35">
      <c r="A31"/>
      <c r="B31"/>
      <c r="C31"/>
      <c r="D31"/>
      <c r="E31"/>
      <c r="F31"/>
      <c r="G31"/>
      <c r="H31"/>
      <c r="I31"/>
      <c r="J31"/>
      <c r="Q31" s="2">
        <f>VLOOKUP(S31,'装备合成等级|wapenFusion'!$Q$5:$W$1148,7,FALSE)</f>
        <v>4</v>
      </c>
      <c r="R31" s="59"/>
      <c r="S31" s="2">
        <v>27</v>
      </c>
      <c r="T31" t="s">
        <v>874</v>
      </c>
      <c r="U31">
        <v>1</v>
      </c>
      <c r="V31" s="2">
        <v>0</v>
      </c>
      <c r="W31" s="2">
        <f t="shared" si="0"/>
        <v>5</v>
      </c>
      <c r="X31" s="2" t="s">
        <v>875</v>
      </c>
      <c r="Y31" s="2">
        <v>162</v>
      </c>
      <c r="Z31" s="2">
        <v>5</v>
      </c>
      <c r="AA31" s="2">
        <f>VLOOKUP(S31,'装备合成等级|wapenFusion'!$Q$5:$X$1120,8,FALSE)</f>
        <v>0</v>
      </c>
      <c r="AB31" s="2">
        <f>VLOOKUP(S31,'装备合成等级|wapenFusion'!$Q$5:$W$1148,7,FALSE)</f>
        <v>4</v>
      </c>
      <c r="AC31" s="2" t="s">
        <v>822</v>
      </c>
      <c r="AD31" s="2">
        <v>16</v>
      </c>
      <c r="AE31" s="2">
        <v>28</v>
      </c>
      <c r="AF31" s="3"/>
      <c r="AG31" s="2">
        <v>30</v>
      </c>
      <c r="AH31" s="2">
        <f>IF(VLOOKUP(S31*100+1,'装备合成等级|wapenFusion'!$O$5:$AD$912,15,FALSE)=0,0,1)</f>
        <v>0</v>
      </c>
      <c r="AI31" s="2" t="s">
        <v>876</v>
      </c>
    </row>
    <row r="32" s="2" customFormat="1" spans="1:34">
      <c r="A32"/>
      <c r="B32"/>
      <c r="C32"/>
      <c r="D32"/>
      <c r="E32"/>
      <c r="F32"/>
      <c r="G32"/>
      <c r="H32"/>
      <c r="I32"/>
      <c r="J32"/>
      <c r="Q32" s="2">
        <f>VLOOKUP(S32,'装备合成等级|wapenFusion'!$Q$5:$W$1148,7,FALSE)</f>
        <v>4</v>
      </c>
      <c r="R32" s="59"/>
      <c r="S32" s="2">
        <v>28</v>
      </c>
      <c r="T32" t="s">
        <v>779</v>
      </c>
      <c r="U32">
        <v>0</v>
      </c>
      <c r="V32" s="2">
        <v>0</v>
      </c>
      <c r="W32" s="2">
        <f t="shared" si="0"/>
        <v>5</v>
      </c>
      <c r="X32" s="2" t="s">
        <v>877</v>
      </c>
      <c r="Y32" s="2">
        <v>163</v>
      </c>
      <c r="Z32" s="2">
        <v>5</v>
      </c>
      <c r="AA32" s="2">
        <f>VLOOKUP(S32,'装备合成等级|wapenFusion'!$Q$5:$X$1120,8,FALSE)</f>
        <v>0</v>
      </c>
      <c r="AB32" s="2">
        <f>VLOOKUP(S32,'装备合成等级|wapenFusion'!$Q$5:$W$1148,7,FALSE)</f>
        <v>4</v>
      </c>
      <c r="AC32" s="2" t="s">
        <v>822</v>
      </c>
      <c r="AD32" s="2">
        <v>17</v>
      </c>
      <c r="AF32" s="3"/>
      <c r="AG32" s="2">
        <v>30</v>
      </c>
      <c r="AH32" s="2">
        <f>IF(VLOOKUP(S32*100+1,'装备合成等级|wapenFusion'!$O$5:$AD$912,15,FALSE)=0,0,1)</f>
        <v>0</v>
      </c>
    </row>
    <row r="33" s="2" customFormat="1" spans="1:35">
      <c r="A33"/>
      <c r="B33"/>
      <c r="C33"/>
      <c r="D33"/>
      <c r="E33"/>
      <c r="F33"/>
      <c r="G33"/>
      <c r="H33"/>
      <c r="I33"/>
      <c r="J33"/>
      <c r="Q33" s="2">
        <f>VLOOKUP(S33,'装备合成等级|wapenFusion'!$Q$5:$W$1148,7,FALSE)</f>
        <v>2</v>
      </c>
      <c r="R33" s="59"/>
      <c r="S33" s="2">
        <v>29</v>
      </c>
      <c r="T33" s="2" t="s">
        <v>781</v>
      </c>
      <c r="U33" s="2">
        <v>1</v>
      </c>
      <c r="V33" s="2">
        <v>0</v>
      </c>
      <c r="W33" s="2">
        <v>3</v>
      </c>
      <c r="X33" s="2" t="s">
        <v>878</v>
      </c>
      <c r="Y33" s="2">
        <v>207</v>
      </c>
      <c r="Z33" s="2">
        <v>2</v>
      </c>
      <c r="AA33" s="2">
        <v>0</v>
      </c>
      <c r="AB33" s="2">
        <f>VLOOKUP(S33,'装备合成等级|wapenFusion'!$Q$5:$W$1148,7,FALSE)</f>
        <v>2</v>
      </c>
      <c r="AC33" s="2" t="s">
        <v>879</v>
      </c>
      <c r="AD33" s="2">
        <v>18</v>
      </c>
      <c r="AF33" s="3"/>
      <c r="AG33" s="2">
        <v>30</v>
      </c>
      <c r="AH33" s="2">
        <v>0</v>
      </c>
      <c r="AI33" s="2" t="s">
        <v>880</v>
      </c>
    </row>
    <row r="34" s="2" customFormat="1" spans="1:32">
      <c r="A34"/>
      <c r="B34"/>
      <c r="C34"/>
      <c r="D34"/>
      <c r="E34"/>
      <c r="F34"/>
      <c r="G34"/>
      <c r="H34"/>
      <c r="I34"/>
      <c r="J34"/>
      <c r="R34" s="59"/>
      <c r="AF34" s="3"/>
    </row>
    <row r="35" s="2" customFormat="1" spans="1:32">
      <c r="A35"/>
      <c r="B35"/>
      <c r="C35"/>
      <c r="D35"/>
      <c r="E35"/>
      <c r="F35"/>
      <c r="G35"/>
      <c r="H35"/>
      <c r="I35"/>
      <c r="J35"/>
      <c r="R35" s="59"/>
      <c r="AF35" s="3"/>
    </row>
    <row r="36" s="2" customFormat="1" spans="1:32">
      <c r="A36"/>
      <c r="B36"/>
      <c r="C36"/>
      <c r="D36"/>
      <c r="E36"/>
      <c r="F36"/>
      <c r="G36"/>
      <c r="H36"/>
      <c r="I36"/>
      <c r="J36"/>
      <c r="R36" s="59"/>
      <c r="AF36" s="3"/>
    </row>
    <row r="37" s="2" customFormat="1" spans="1:32">
      <c r="A37"/>
      <c r="B37"/>
      <c r="C37"/>
      <c r="D37"/>
      <c r="E37"/>
      <c r="F37"/>
      <c r="G37"/>
      <c r="H37"/>
      <c r="I37"/>
      <c r="J37"/>
      <c r="R37" s="59"/>
      <c r="AF37" s="3"/>
    </row>
    <row r="38" s="2" customFormat="1" spans="1:32">
      <c r="A38"/>
      <c r="B38"/>
      <c r="C38"/>
      <c r="D38"/>
      <c r="E38"/>
      <c r="F38"/>
      <c r="G38"/>
      <c r="H38"/>
      <c r="I38"/>
      <c r="J38"/>
      <c r="R38" s="59"/>
      <c r="AF38" s="3"/>
    </row>
    <row r="39" s="2" customFormat="1" spans="1:32">
      <c r="A39"/>
      <c r="B39"/>
      <c r="C39"/>
      <c r="D39"/>
      <c r="E39"/>
      <c r="F39"/>
      <c r="G39"/>
      <c r="H39"/>
      <c r="I39"/>
      <c r="J39"/>
      <c r="R39" s="59"/>
      <c r="AF39" s="3"/>
    </row>
    <row r="40" s="2" customFormat="1" spans="1:32">
      <c r="A40"/>
      <c r="B40"/>
      <c r="C40"/>
      <c r="D40"/>
      <c r="E40"/>
      <c r="F40"/>
      <c r="G40"/>
      <c r="H40"/>
      <c r="I40"/>
      <c r="J40"/>
      <c r="R40" s="59"/>
      <c r="AF40" s="3"/>
    </row>
    <row r="41" s="2" customFormat="1" spans="1:32">
      <c r="A41"/>
      <c r="B41"/>
      <c r="C41"/>
      <c r="D41"/>
      <c r="E41"/>
      <c r="F41"/>
      <c r="G41"/>
      <c r="H41"/>
      <c r="I41"/>
      <c r="J41"/>
      <c r="R41" s="59"/>
      <c r="AF41" s="3"/>
    </row>
    <row r="42" s="2" customFormat="1" spans="1:32">
      <c r="A42"/>
      <c r="B42"/>
      <c r="C42"/>
      <c r="D42"/>
      <c r="E42"/>
      <c r="F42"/>
      <c r="G42"/>
      <c r="H42"/>
      <c r="I42"/>
      <c r="J42"/>
      <c r="R42" s="59"/>
      <c r="AF42" s="3"/>
    </row>
    <row r="43" s="2" customFormat="1" spans="1:32">
      <c r="A43"/>
      <c r="B43"/>
      <c r="C43"/>
      <c r="D43"/>
      <c r="E43"/>
      <c r="F43"/>
      <c r="G43"/>
      <c r="H43"/>
      <c r="I43"/>
      <c r="J43"/>
      <c r="R43" s="59"/>
      <c r="AF43" s="3"/>
    </row>
    <row r="44" s="2" customFormat="1" spans="1:32">
      <c r="A44"/>
      <c r="B44"/>
      <c r="C44"/>
      <c r="D44"/>
      <c r="E44"/>
      <c r="F44"/>
      <c r="G44"/>
      <c r="H44"/>
      <c r="I44"/>
      <c r="J44"/>
      <c r="R44" s="59"/>
      <c r="AF44" s="3"/>
    </row>
    <row r="45" s="2" customFormat="1" spans="1:32">
      <c r="A45"/>
      <c r="B45"/>
      <c r="C45"/>
      <c r="D45"/>
      <c r="E45"/>
      <c r="F45"/>
      <c r="G45"/>
      <c r="H45"/>
      <c r="I45"/>
      <c r="J45"/>
      <c r="R45" s="59"/>
      <c r="AF45" s="3"/>
    </row>
    <row r="46" s="2" customFormat="1" spans="18:32">
      <c r="R46" s="59"/>
      <c r="AF46" s="3"/>
    </row>
    <row r="47" s="2" customFormat="1" spans="18:32">
      <c r="R47" s="59"/>
      <c r="AF47" s="3"/>
    </row>
    <row r="48" s="2" customFormat="1" spans="18:32">
      <c r="R48" s="59"/>
      <c r="AF48" s="3"/>
    </row>
    <row r="49" s="2" customFormat="1" spans="18:32">
      <c r="R49" s="59"/>
      <c r="AF49" s="3"/>
    </row>
    <row r="50" s="2" customFormat="1" spans="18:32">
      <c r="R50" s="59"/>
      <c r="AF50" s="3"/>
    </row>
    <row r="51" s="2" customFormat="1" spans="18:32">
      <c r="R51" s="59"/>
      <c r="AF51" s="3"/>
    </row>
    <row r="52" s="2" customFormat="1" spans="18:32">
      <c r="R52" s="59"/>
      <c r="AF52" s="3"/>
    </row>
    <row r="53" s="2" customFormat="1" spans="18:32">
      <c r="R53" s="59"/>
      <c r="AF53" s="3"/>
    </row>
    <row r="54" s="2" customFormat="1" spans="18:32">
      <c r="R54" s="59"/>
      <c r="AF54" s="3"/>
    </row>
    <row r="55" s="2" customFormat="1" spans="18:32">
      <c r="R55" s="59"/>
      <c r="AF55" s="3"/>
    </row>
    <row r="56" s="2" customFormat="1" spans="18:32">
      <c r="R56" s="59"/>
      <c r="AF56" s="3"/>
    </row>
    <row r="57" s="2" customFormat="1" spans="18:32">
      <c r="R57" s="59"/>
      <c r="AF57" s="3"/>
    </row>
    <row r="58" s="2" customFormat="1" spans="18:32">
      <c r="R58" s="59"/>
      <c r="AF58" s="3"/>
    </row>
    <row r="59" s="2" customFormat="1" spans="18:32">
      <c r="R59" s="59"/>
      <c r="AF59" s="3"/>
    </row>
    <row r="60" s="2" customFormat="1" spans="18:32">
      <c r="R60" s="59"/>
      <c r="AF60" s="3"/>
    </row>
    <row r="61" s="2" customFormat="1" spans="18:32">
      <c r="R61" s="59"/>
      <c r="AF61" s="3"/>
    </row>
    <row r="62" s="2" customFormat="1" spans="18:32">
      <c r="R62" s="59"/>
      <c r="AF62" s="3"/>
    </row>
    <row r="63" s="2" customFormat="1" spans="18:32">
      <c r="R63" s="59"/>
      <c r="AF63" s="3"/>
    </row>
    <row r="64" s="2" customFormat="1" spans="18:32">
      <c r="R64" s="59"/>
      <c r="AF64" s="3"/>
    </row>
    <row r="65" s="2" customFormat="1" spans="18:32">
      <c r="R65" s="59"/>
      <c r="AF65" s="3"/>
    </row>
    <row r="66" s="2" customFormat="1" spans="18:32">
      <c r="R66" s="59"/>
      <c r="AF66" s="3"/>
    </row>
    <row r="67" s="2" customFormat="1" spans="18:32">
      <c r="R67" s="59"/>
      <c r="AF67" s="3"/>
    </row>
    <row r="68" s="2" customFormat="1" spans="18:32">
      <c r="R68" s="59"/>
      <c r="AF68" s="3"/>
    </row>
    <row r="69" s="2" customFormat="1" spans="18:32">
      <c r="R69" s="59"/>
      <c r="AF69" s="3"/>
    </row>
    <row r="70" s="2" customFormat="1" spans="18:32">
      <c r="R70" s="59"/>
      <c r="AF70" s="3"/>
    </row>
    <row r="71" s="2" customFormat="1" spans="18:32">
      <c r="R71" s="59"/>
      <c r="AF71" s="3"/>
    </row>
    <row r="72" s="2" customFormat="1" spans="18:32">
      <c r="R72" s="59"/>
      <c r="AF72" s="3"/>
    </row>
    <row r="73" s="2" customFormat="1" spans="18:32">
      <c r="R73" s="59"/>
      <c r="AF73" s="3"/>
    </row>
    <row r="74" s="2" customFormat="1" spans="18:32">
      <c r="R74" s="59"/>
      <c r="AF74" s="3"/>
    </row>
    <row r="75" s="2" customFormat="1" spans="18:32">
      <c r="R75" s="59"/>
      <c r="AF75" s="3"/>
    </row>
    <row r="76" s="2" customFormat="1" spans="18:32">
      <c r="R76" s="59"/>
      <c r="AF76" s="3"/>
    </row>
    <row r="77" s="2" customFormat="1" spans="18:32">
      <c r="R77" s="59"/>
      <c r="AF77" s="3"/>
    </row>
    <row r="78" s="2" customFormat="1" spans="18:32">
      <c r="R78" s="59"/>
      <c r="AF78" s="3"/>
    </row>
    <row r="79" s="2" customFormat="1" spans="18:32">
      <c r="R79" s="59"/>
      <c r="AF79" s="3"/>
    </row>
    <row r="80" s="2" customFormat="1" spans="18:32">
      <c r="R80" s="59"/>
      <c r="AF80" s="3"/>
    </row>
    <row r="81" s="2" customFormat="1" spans="18:32">
      <c r="R81" s="59"/>
      <c r="AF81" s="3"/>
    </row>
    <row r="82" s="2" customFormat="1" spans="18:32">
      <c r="R82" s="59"/>
      <c r="AF82" s="3"/>
    </row>
    <row r="83" s="2" customFormat="1" spans="18:32">
      <c r="R83" s="59"/>
      <c r="AF83" s="3"/>
    </row>
    <row r="84" s="2" customFormat="1" spans="18:32">
      <c r="R84" s="59"/>
      <c r="AF84" s="3"/>
    </row>
    <row r="85" s="2" customFormat="1" spans="18:32">
      <c r="R85" s="59"/>
      <c r="AF85" s="3"/>
    </row>
    <row r="86" s="2" customFormat="1" spans="18:32">
      <c r="R86" s="59"/>
      <c r="AF86" s="3"/>
    </row>
    <row r="87" s="2" customFormat="1" spans="18:32">
      <c r="R87" s="59"/>
      <c r="AF87" s="3"/>
    </row>
    <row r="88" s="2" customFormat="1" spans="18:32">
      <c r="R88" s="59"/>
      <c r="AF88" s="3"/>
    </row>
    <row r="89" s="2" customFormat="1" spans="18:32">
      <c r="R89" s="59"/>
      <c r="AF89" s="3"/>
    </row>
    <row r="90" s="2" customFormat="1" spans="18:32">
      <c r="R90" s="59"/>
      <c r="AF90" s="3"/>
    </row>
    <row r="91" s="2" customFormat="1" spans="18:32">
      <c r="R91" s="59"/>
      <c r="AF91" s="3"/>
    </row>
    <row r="92" s="2" customFormat="1" spans="18:32">
      <c r="R92" s="59"/>
      <c r="AF92" s="3"/>
    </row>
    <row r="93" s="2" customFormat="1" spans="18:32">
      <c r="R93" s="59"/>
      <c r="AF93" s="3"/>
    </row>
    <row r="94" s="2" customFormat="1" spans="18:32">
      <c r="R94" s="59"/>
      <c r="AF94" s="3"/>
    </row>
    <row r="95" s="2" customFormat="1" spans="18:32">
      <c r="R95" s="59"/>
      <c r="AF95" s="3"/>
    </row>
    <row r="96" s="2" customFormat="1" spans="18:32">
      <c r="R96" s="59"/>
      <c r="AF96" s="3"/>
    </row>
    <row r="97" s="2" customFormat="1" spans="18:32">
      <c r="R97" s="59"/>
      <c r="AF97" s="3"/>
    </row>
    <row r="98" s="2" customFormat="1" spans="18:32">
      <c r="R98" s="59"/>
      <c r="AF98" s="3"/>
    </row>
    <row r="99" s="2" customFormat="1" spans="18:32">
      <c r="R99" s="59"/>
      <c r="AF99" s="3"/>
    </row>
    <row r="100" s="2" customFormat="1" spans="18:32">
      <c r="R100" s="59"/>
      <c r="AF100" s="3"/>
    </row>
    <row r="101" s="2" customFormat="1" spans="18:32">
      <c r="R101" s="59"/>
      <c r="AF101" s="3"/>
    </row>
    <row r="102" s="2" customFormat="1" spans="18:32">
      <c r="R102" s="59"/>
      <c r="AF102" s="3"/>
    </row>
    <row r="103" s="2" customFormat="1" spans="18:32">
      <c r="R103" s="59"/>
      <c r="AF103" s="3"/>
    </row>
    <row r="104" s="2" customFormat="1" spans="18:32">
      <c r="R104" s="59"/>
      <c r="AF104" s="3"/>
    </row>
    <row r="105" s="2" customFormat="1" spans="18:32">
      <c r="R105" s="59"/>
      <c r="AF105" s="3"/>
    </row>
    <row r="106" s="2" customFormat="1" spans="18:32">
      <c r="R106" s="59"/>
      <c r="AF106" s="3"/>
    </row>
    <row r="107" s="2" customFormat="1" spans="18:32">
      <c r="R107" s="59"/>
      <c r="AF107" s="3"/>
    </row>
    <row r="108" s="2" customFormat="1" spans="18:32">
      <c r="R108" s="59"/>
      <c r="AF108" s="3"/>
    </row>
    <row r="109" s="2" customFormat="1" spans="18:32">
      <c r="R109" s="59"/>
      <c r="AF109" s="3"/>
    </row>
    <row r="110" s="2" customFormat="1" spans="18:32">
      <c r="R110" s="59"/>
      <c r="AF110" s="3"/>
    </row>
    <row r="111" s="2" customFormat="1" spans="18:32">
      <c r="R111" s="59"/>
      <c r="AF111" s="3"/>
    </row>
    <row r="112" s="2" customFormat="1" spans="18:32">
      <c r="R112" s="59"/>
      <c r="AF112" s="3"/>
    </row>
    <row r="113" s="2" customFormat="1" spans="18:32">
      <c r="R113" s="59"/>
      <c r="AF113" s="3"/>
    </row>
    <row r="114" s="2" customFormat="1" spans="18:32">
      <c r="R114" s="59"/>
      <c r="AF114" s="3"/>
    </row>
    <row r="115" s="2" customFormat="1" spans="18:32">
      <c r="R115" s="59"/>
      <c r="AF115" s="3"/>
    </row>
    <row r="116" s="2" customFormat="1" spans="18:32">
      <c r="R116" s="59"/>
      <c r="AF116" s="3"/>
    </row>
    <row r="117" s="2" customFormat="1" spans="18:32">
      <c r="R117" s="59"/>
      <c r="AF117" s="3"/>
    </row>
    <row r="118" s="2" customFormat="1" spans="18:32">
      <c r="R118" s="59"/>
      <c r="AF118" s="3"/>
    </row>
    <row r="119" s="2" customFormat="1" spans="18:32">
      <c r="R119" s="59"/>
      <c r="AF119" s="3"/>
    </row>
    <row r="120" s="2" customFormat="1" spans="18:32">
      <c r="R120" s="59"/>
      <c r="AF120" s="3"/>
    </row>
    <row r="121" s="2" customFormat="1" spans="18:32">
      <c r="R121" s="59"/>
      <c r="AF121" s="3"/>
    </row>
    <row r="122" s="2" customFormat="1" spans="18:32">
      <c r="R122" s="59"/>
      <c r="AF122" s="3"/>
    </row>
    <row r="123" s="2" customFormat="1" spans="18:32">
      <c r="R123" s="59"/>
      <c r="AF123" s="3"/>
    </row>
    <row r="124" s="2" customFormat="1" spans="18:32">
      <c r="R124" s="59"/>
      <c r="AF124" s="3"/>
    </row>
    <row r="125" s="2" customFormat="1" spans="18:32">
      <c r="R125" s="59"/>
      <c r="AF125" s="3"/>
    </row>
    <row r="126" s="2" customFormat="1" spans="18:32">
      <c r="R126" s="59"/>
      <c r="AF126" s="3"/>
    </row>
    <row r="127" s="2" customFormat="1" spans="18:32">
      <c r="R127" s="59"/>
      <c r="AF127" s="3"/>
    </row>
    <row r="128" s="2" customFormat="1" spans="18:32">
      <c r="R128" s="59"/>
      <c r="AF128" s="3"/>
    </row>
    <row r="129" s="2" customFormat="1" spans="18:32">
      <c r="R129" s="59"/>
      <c r="AF129" s="3"/>
    </row>
    <row r="130" s="2" customFormat="1" spans="18:32">
      <c r="R130" s="59"/>
      <c r="AF130" s="3"/>
    </row>
    <row r="131" s="2" customFormat="1" spans="18:32">
      <c r="R131" s="59"/>
      <c r="AF131" s="3"/>
    </row>
    <row r="132" s="2" customFormat="1" spans="18:32">
      <c r="R132" s="59"/>
      <c r="AF132" s="3"/>
    </row>
    <row r="133" s="2" customFormat="1" spans="18:32">
      <c r="R133" s="59"/>
      <c r="AF133" s="3"/>
    </row>
    <row r="134" s="2" customFormat="1" spans="18:32">
      <c r="R134" s="59"/>
      <c r="AF134" s="3"/>
    </row>
    <row r="135" s="2" customFormat="1" spans="18:32">
      <c r="R135" s="59"/>
      <c r="AF135" s="3"/>
    </row>
    <row r="136" s="2" customFormat="1" spans="18:32">
      <c r="R136" s="59"/>
      <c r="AF136" s="3"/>
    </row>
    <row r="137" s="2" customFormat="1" spans="18:32">
      <c r="R137" s="59"/>
      <c r="AF137" s="3"/>
    </row>
    <row r="138" s="2" customFormat="1" spans="18:32">
      <c r="R138" s="59"/>
      <c r="AF138" s="3"/>
    </row>
    <row r="139" s="2" customFormat="1" spans="18:32">
      <c r="R139" s="59"/>
      <c r="AF139" s="3"/>
    </row>
    <row r="140" s="2" customFormat="1" spans="18:32">
      <c r="R140" s="59"/>
      <c r="AF140" s="3"/>
    </row>
    <row r="141" s="2" customFormat="1" spans="18:32">
      <c r="R141" s="59"/>
      <c r="AF141" s="3"/>
    </row>
    <row r="142" s="2" customFormat="1" spans="18:32">
      <c r="R142" s="59"/>
      <c r="AF142" s="3"/>
    </row>
    <row r="143" s="2" customFormat="1" spans="18:32">
      <c r="R143" s="59"/>
      <c r="AF143" s="3"/>
    </row>
    <row r="144" s="2" customFormat="1" spans="18:32">
      <c r="R144" s="59"/>
      <c r="AF144" s="3"/>
    </row>
    <row r="145" s="2" customFormat="1" spans="18:32">
      <c r="R145" s="59"/>
      <c r="AF145" s="3"/>
    </row>
    <row r="146" s="2" customFormat="1" spans="18:32">
      <c r="R146" s="59"/>
      <c r="AF146" s="3"/>
    </row>
    <row r="147" s="2" customFormat="1" spans="18:32">
      <c r="R147" s="59"/>
      <c r="AF147" s="3"/>
    </row>
    <row r="148" s="2" customFormat="1" spans="18:32">
      <c r="R148" s="59"/>
      <c r="AF148" s="3"/>
    </row>
    <row r="149" s="2" customFormat="1" spans="18:32">
      <c r="R149" s="59"/>
      <c r="AF149" s="3"/>
    </row>
    <row r="150" s="2" customFormat="1" spans="18:32">
      <c r="R150" s="59"/>
      <c r="AF150" s="3"/>
    </row>
    <row r="151" s="2" customFormat="1" spans="18:32">
      <c r="R151" s="59"/>
      <c r="AF151" s="3"/>
    </row>
    <row r="152" s="2" customFormat="1" spans="18:32">
      <c r="R152" s="59"/>
      <c r="AF152" s="3"/>
    </row>
    <row r="153" s="2" customFormat="1" spans="18:32">
      <c r="R153" s="59"/>
      <c r="AF153" s="3"/>
    </row>
    <row r="154" s="2" customFormat="1" spans="18:32">
      <c r="R154" s="59"/>
      <c r="AF154" s="3"/>
    </row>
    <row r="155" s="2" customFormat="1" spans="18:32">
      <c r="R155" s="59"/>
      <c r="AF155" s="3"/>
    </row>
    <row r="156" s="2" customFormat="1" spans="18:32">
      <c r="R156" s="59"/>
      <c r="AF156" s="3"/>
    </row>
    <row r="157" s="2" customFormat="1" spans="18:32">
      <c r="R157" s="59"/>
      <c r="AF157" s="3"/>
    </row>
    <row r="158" s="2" customFormat="1" spans="18:32">
      <c r="R158" s="59"/>
      <c r="AF158" s="3"/>
    </row>
    <row r="159" s="2" customFormat="1" spans="18:32">
      <c r="R159" s="59"/>
      <c r="AF159" s="3"/>
    </row>
    <row r="160" s="2" customFormat="1" spans="18:32">
      <c r="R160" s="59"/>
      <c r="AF160" s="3"/>
    </row>
    <row r="161" s="2" customFormat="1" spans="18:32">
      <c r="R161" s="59"/>
      <c r="AF161" s="3"/>
    </row>
    <row r="162" s="2" customFormat="1" spans="18:32">
      <c r="R162" s="59"/>
      <c r="AF162" s="3"/>
    </row>
    <row r="163" s="2" customFormat="1" spans="18:32">
      <c r="R163" s="59"/>
      <c r="AF163" s="3"/>
    </row>
    <row r="164" s="2" customFormat="1" spans="18:32">
      <c r="R164" s="59"/>
      <c r="AF164" s="3"/>
    </row>
    <row r="165" s="2" customFormat="1" spans="18:32">
      <c r="R165" s="59"/>
      <c r="AF165" s="3"/>
    </row>
    <row r="166" s="2" customFormat="1" spans="18:32">
      <c r="R166" s="59"/>
      <c r="AF166" s="3"/>
    </row>
    <row r="167" s="2" customFormat="1" spans="18:32">
      <c r="R167" s="59"/>
      <c r="AF167" s="3"/>
    </row>
    <row r="168" s="2" customFormat="1" spans="18:32">
      <c r="R168" s="59"/>
      <c r="AF168" s="3"/>
    </row>
    <row r="169" s="2" customFormat="1" spans="18:32">
      <c r="R169" s="59"/>
      <c r="AF169" s="3"/>
    </row>
    <row r="170" s="2" customFormat="1" spans="18:32">
      <c r="R170" s="59"/>
      <c r="AF170" s="3"/>
    </row>
    <row r="171" s="2" customFormat="1" spans="18:32">
      <c r="R171" s="59"/>
      <c r="AF171" s="3"/>
    </row>
    <row r="172" s="2" customFormat="1" spans="18:32">
      <c r="R172" s="59"/>
      <c r="AF172" s="3"/>
    </row>
    <row r="173" s="2" customFormat="1" spans="18:32">
      <c r="R173" s="59"/>
      <c r="AF173" s="3"/>
    </row>
    <row r="174" s="2" customFormat="1" spans="18:32">
      <c r="R174" s="59"/>
      <c r="AF174" s="3"/>
    </row>
    <row r="175" s="2" customFormat="1" spans="18:32">
      <c r="R175" s="59"/>
      <c r="AF175" s="3"/>
    </row>
    <row r="176" s="2" customFormat="1" spans="18:32">
      <c r="R176" s="59"/>
      <c r="AF176" s="3"/>
    </row>
    <row r="177" s="2" customFormat="1" spans="18:32">
      <c r="R177" s="59"/>
      <c r="AF177" s="3"/>
    </row>
    <row r="178" s="2" customFormat="1" spans="18:32">
      <c r="R178" s="59"/>
      <c r="AF178" s="3"/>
    </row>
    <row r="179" s="2" customFormat="1" spans="18:32">
      <c r="R179" s="59"/>
      <c r="AF179" s="3"/>
    </row>
    <row r="180" s="2" customFormat="1" spans="18:32">
      <c r="R180" s="59"/>
      <c r="AF180" s="3"/>
    </row>
    <row r="181" s="2" customFormat="1" spans="18:32">
      <c r="R181" s="59"/>
      <c r="AF181" s="3"/>
    </row>
    <row r="182" s="2" customFormat="1" spans="18:32">
      <c r="R182" s="59"/>
      <c r="AF182" s="3"/>
    </row>
    <row r="183" s="2" customFormat="1" spans="18:32">
      <c r="R183" s="59"/>
      <c r="AF183" s="3"/>
    </row>
    <row r="184" s="2" customFormat="1" spans="18:32">
      <c r="R184" s="59"/>
      <c r="AF184" s="3"/>
    </row>
    <row r="185" s="2" customFormat="1" spans="18:32">
      <c r="R185" s="59"/>
      <c r="AF185" s="3"/>
    </row>
    <row r="186" s="2" customFormat="1" spans="18:32">
      <c r="R186" s="59"/>
      <c r="AF186" s="3"/>
    </row>
    <row r="187" s="2" customFormat="1" spans="18:32">
      <c r="R187" s="59"/>
      <c r="AF187" s="3"/>
    </row>
    <row r="188" s="2" customFormat="1" spans="18:32">
      <c r="R188" s="59"/>
      <c r="AF188" s="3"/>
    </row>
    <row r="189" s="2" customFormat="1" spans="18:32">
      <c r="R189" s="59"/>
      <c r="AF189" s="3"/>
    </row>
    <row r="190" s="2" customFormat="1" spans="18:32">
      <c r="R190" s="59"/>
      <c r="AF190" s="3"/>
    </row>
    <row r="191" s="2" customFormat="1" spans="18:32">
      <c r="R191" s="59"/>
      <c r="AF191" s="3"/>
    </row>
    <row r="192" s="2" customFormat="1" spans="18:32">
      <c r="R192" s="59"/>
      <c r="AF192" s="3"/>
    </row>
    <row r="193" s="2" customFormat="1" spans="18:32">
      <c r="R193" s="59"/>
      <c r="AF193" s="3"/>
    </row>
    <row r="194" s="2" customFormat="1" spans="18:32">
      <c r="R194" s="59"/>
      <c r="AF194" s="3"/>
    </row>
    <row r="195" s="2" customFormat="1" spans="18:32">
      <c r="R195" s="59"/>
      <c r="AF195" s="3"/>
    </row>
    <row r="196" s="2" customFormat="1" spans="18:32">
      <c r="R196" s="59"/>
      <c r="AF196" s="3"/>
    </row>
    <row r="197" s="2" customFormat="1" spans="18:32">
      <c r="R197" s="59"/>
      <c r="AF197" s="3"/>
    </row>
    <row r="198" s="2" customFormat="1" spans="18:32">
      <c r="R198" s="59"/>
      <c r="AF198" s="3"/>
    </row>
    <row r="199" s="2" customFormat="1" spans="18:32">
      <c r="R199" s="59"/>
      <c r="AF199" s="3"/>
    </row>
    <row r="200" s="2" customFormat="1" spans="18:32">
      <c r="R200" s="59"/>
      <c r="AF200" s="3"/>
    </row>
    <row r="201" s="2" customFormat="1" spans="18:32">
      <c r="R201" s="59"/>
      <c r="AF201" s="3"/>
    </row>
    <row r="202" s="2" customFormat="1" spans="18:32">
      <c r="R202" s="59"/>
      <c r="AF202" s="3"/>
    </row>
    <row r="203" s="2" customFormat="1" spans="18:32">
      <c r="R203" s="59"/>
      <c r="AF203" s="3"/>
    </row>
    <row r="204" s="2" customFormat="1" spans="18:32">
      <c r="R204" s="59"/>
      <c r="AF204" s="3"/>
    </row>
    <row r="205" s="2" customFormat="1" spans="18:32">
      <c r="R205" s="59"/>
      <c r="AF205" s="3"/>
    </row>
    <row r="206" s="2" customFormat="1" spans="18:32">
      <c r="R206" s="59"/>
      <c r="AF206" s="3"/>
    </row>
    <row r="207" s="2" customFormat="1" spans="18:32">
      <c r="R207" s="59"/>
      <c r="AF207" s="3"/>
    </row>
    <row r="208" s="2" customFormat="1" spans="18:32">
      <c r="R208" s="59"/>
      <c r="AF208" s="3"/>
    </row>
    <row r="209" s="2" customFormat="1" spans="18:32">
      <c r="R209" s="59"/>
      <c r="AF209" s="3"/>
    </row>
    <row r="210" s="2" customFormat="1" spans="18:32">
      <c r="R210" s="59"/>
      <c r="AF210" s="3"/>
    </row>
    <row r="211" s="2" customFormat="1" spans="18:32">
      <c r="R211" s="59"/>
      <c r="AF211" s="3"/>
    </row>
    <row r="212" s="2" customFormat="1" spans="18:32">
      <c r="R212" s="59"/>
      <c r="AF212" s="3"/>
    </row>
    <row r="213" s="2" customFormat="1" spans="18:32">
      <c r="R213" s="59"/>
      <c r="AF213" s="3"/>
    </row>
    <row r="214" s="2" customFormat="1" spans="18:32">
      <c r="R214" s="59"/>
      <c r="AF214" s="3"/>
    </row>
    <row r="215" s="2" customFormat="1" spans="18:32">
      <c r="R215" s="59"/>
      <c r="AF215" s="3"/>
    </row>
    <row r="216" s="2" customFormat="1" spans="18:32">
      <c r="R216" s="59"/>
      <c r="AF216" s="3"/>
    </row>
    <row r="217" s="2" customFormat="1" spans="18:32">
      <c r="R217" s="59"/>
      <c r="AF217" s="3"/>
    </row>
    <row r="218" s="2" customFormat="1" spans="18:32">
      <c r="R218" s="59"/>
      <c r="AF218" s="3"/>
    </row>
    <row r="219" s="2" customFormat="1" spans="18:32">
      <c r="R219" s="59"/>
      <c r="AF219" s="3"/>
    </row>
    <row r="220" s="2" customFormat="1" spans="18:32">
      <c r="R220" s="59"/>
      <c r="AF220" s="3"/>
    </row>
    <row r="221" s="2" customFormat="1" spans="18:32">
      <c r="R221" s="59"/>
      <c r="AF221" s="3"/>
    </row>
    <row r="222" s="2" customFormat="1" spans="18:32">
      <c r="R222" s="59"/>
      <c r="AF222" s="3"/>
    </row>
    <row r="223" s="2" customFormat="1" spans="18:32">
      <c r="R223" s="59"/>
      <c r="AF223" s="3"/>
    </row>
    <row r="224" s="2" customFormat="1" spans="18:32">
      <c r="R224" s="59"/>
      <c r="AF224" s="3"/>
    </row>
    <row r="225" s="2" customFormat="1" spans="18:32">
      <c r="R225" s="59"/>
      <c r="AF225" s="3"/>
    </row>
    <row r="226" s="2" customFormat="1" spans="18:32">
      <c r="R226" s="59"/>
      <c r="AF226" s="3"/>
    </row>
    <row r="227" s="2" customFormat="1" spans="18:32">
      <c r="R227" s="59"/>
      <c r="AF227" s="3"/>
    </row>
    <row r="228" s="2" customFormat="1" spans="18:32">
      <c r="R228" s="59"/>
      <c r="AF228" s="3"/>
    </row>
    <row r="229" s="2" customFormat="1" spans="18:32">
      <c r="R229" s="59"/>
      <c r="AF229" s="3"/>
    </row>
    <row r="230" s="2" customFormat="1" spans="18:32">
      <c r="R230" s="59"/>
      <c r="AF230" s="3"/>
    </row>
    <row r="231" s="2" customFormat="1" spans="18:32">
      <c r="R231" s="59"/>
      <c r="AF231" s="3"/>
    </row>
    <row r="232" s="2" customFormat="1" spans="18:32">
      <c r="R232" s="59"/>
      <c r="AF232" s="3"/>
    </row>
    <row r="233" s="2" customFormat="1" spans="18:32">
      <c r="R233" s="59"/>
      <c r="AF233" s="3"/>
    </row>
    <row r="234" s="2" customFormat="1" spans="18:32">
      <c r="R234" s="59"/>
      <c r="AF234" s="3"/>
    </row>
    <row r="235" s="2" customFormat="1" spans="18:32">
      <c r="R235" s="59"/>
      <c r="AF235" s="3"/>
    </row>
    <row r="236" s="2" customFormat="1" spans="18:32">
      <c r="R236" s="59"/>
      <c r="AF236" s="3"/>
    </row>
    <row r="237" s="2" customFormat="1" spans="18:32">
      <c r="R237" s="59"/>
      <c r="AF237" s="3"/>
    </row>
    <row r="238" s="2" customFormat="1" spans="18:32">
      <c r="R238" s="59"/>
      <c r="AF238" s="3"/>
    </row>
    <row r="239" s="2" customFormat="1" spans="18:32">
      <c r="R239" s="59"/>
      <c r="AF239" s="3"/>
    </row>
    <row r="240" s="2" customFormat="1" spans="18:32">
      <c r="R240" s="59"/>
      <c r="AF240" s="3"/>
    </row>
    <row r="241" s="2" customFormat="1" spans="18:32">
      <c r="R241" s="59"/>
      <c r="AF241" s="3"/>
    </row>
    <row r="242" s="2" customFormat="1" spans="18:32">
      <c r="R242" s="59"/>
      <c r="AF242" s="3"/>
    </row>
    <row r="243" s="2" customFormat="1" spans="18:32">
      <c r="R243" s="59"/>
      <c r="AF243" s="3"/>
    </row>
    <row r="244" s="2" customFormat="1" spans="18:32">
      <c r="R244" s="59"/>
      <c r="AF244" s="3"/>
    </row>
    <row r="245" s="2" customFormat="1" spans="18:32">
      <c r="R245" s="59"/>
      <c r="AF245" s="3"/>
    </row>
    <row r="246" s="2" customFormat="1" spans="18:32">
      <c r="R246" s="59"/>
      <c r="AF246" s="3"/>
    </row>
    <row r="247" s="2" customFormat="1" spans="18:32">
      <c r="R247" s="59"/>
      <c r="AF247" s="3"/>
    </row>
    <row r="248" s="2" customFormat="1" spans="18:32">
      <c r="R248" s="59"/>
      <c r="AF248" s="3"/>
    </row>
    <row r="249" s="2" customFormat="1" spans="18:32">
      <c r="R249" s="59"/>
      <c r="AF249" s="3"/>
    </row>
    <row r="250" s="2" customFormat="1" spans="18:32">
      <c r="R250" s="59"/>
      <c r="AF250" s="3"/>
    </row>
    <row r="251" s="2" customFormat="1" spans="18:32">
      <c r="R251" s="59"/>
      <c r="AF251" s="3"/>
    </row>
    <row r="252" s="2" customFormat="1" spans="18:32">
      <c r="R252" s="59"/>
      <c r="AF252" s="3"/>
    </row>
    <row r="253" s="2" customFormat="1" spans="18:32">
      <c r="R253" s="59"/>
      <c r="AF253" s="3"/>
    </row>
    <row r="254" s="2" customFormat="1" spans="18:32">
      <c r="R254" s="59"/>
      <c r="AF254" s="3"/>
    </row>
    <row r="255" s="2" customFormat="1" spans="18:32">
      <c r="R255" s="59"/>
      <c r="AF255" s="3"/>
    </row>
    <row r="256" s="2" customFormat="1" spans="18:32">
      <c r="R256" s="59"/>
      <c r="AF256" s="3"/>
    </row>
    <row r="257" s="2" customFormat="1" spans="18:32">
      <c r="R257" s="59"/>
      <c r="AF257" s="3"/>
    </row>
    <row r="258" s="2" customFormat="1" spans="18:32">
      <c r="R258" s="59"/>
      <c r="AF258" s="3"/>
    </row>
    <row r="259" s="2" customFormat="1" spans="18:32">
      <c r="R259" s="59"/>
      <c r="AF259" s="3"/>
    </row>
    <row r="260" s="2" customFormat="1" spans="18:32">
      <c r="R260" s="59"/>
      <c r="AF260" s="3"/>
    </row>
    <row r="261" s="2" customFormat="1" spans="18:32">
      <c r="R261" s="59"/>
      <c r="AF261" s="3"/>
    </row>
    <row r="262" s="2" customFormat="1" spans="18:32">
      <c r="R262" s="59"/>
      <c r="AF262" s="3"/>
    </row>
    <row r="263" s="2" customFormat="1" spans="18:32">
      <c r="R263" s="59"/>
      <c r="AF263" s="3"/>
    </row>
    <row r="264" s="2" customFormat="1" spans="18:32">
      <c r="R264" s="59"/>
      <c r="AF264" s="3"/>
    </row>
    <row r="265" s="2" customFormat="1" spans="18:32">
      <c r="R265" s="59"/>
      <c r="AF265" s="3"/>
    </row>
    <row r="266" s="2" customFormat="1" spans="18:32">
      <c r="R266" s="59"/>
      <c r="AF266" s="3"/>
    </row>
    <row r="267" s="2" customFormat="1" spans="18:32">
      <c r="R267" s="59"/>
      <c r="AF267" s="3"/>
    </row>
    <row r="268" s="2" customFormat="1" spans="18:32">
      <c r="R268" s="59"/>
      <c r="AF268" s="3"/>
    </row>
    <row r="269" s="2" customFormat="1" spans="18:32">
      <c r="R269" s="59"/>
      <c r="AF269" s="3"/>
    </row>
    <row r="270" s="2" customFormat="1" spans="18:32">
      <c r="R270" s="59"/>
      <c r="AF270" s="3"/>
    </row>
    <row r="271" s="2" customFormat="1" spans="18:32">
      <c r="R271" s="59"/>
      <c r="AF271" s="3"/>
    </row>
    <row r="272" s="2" customFormat="1" spans="18:32">
      <c r="R272" s="59"/>
      <c r="AF272" s="3"/>
    </row>
    <row r="273" s="2" customFormat="1" spans="18:32">
      <c r="R273" s="59"/>
      <c r="AF273" s="3"/>
    </row>
    <row r="274" s="2" customFormat="1" spans="18:32">
      <c r="R274" s="59"/>
      <c r="AF274" s="3"/>
    </row>
    <row r="275" s="2" customFormat="1" spans="18:32">
      <c r="R275" s="59"/>
      <c r="AF275" s="3"/>
    </row>
    <row r="276" s="2" customFormat="1" spans="18:32">
      <c r="R276" s="59"/>
      <c r="AF276" s="3"/>
    </row>
    <row r="277" s="2" customFormat="1" spans="18:32">
      <c r="R277" s="59"/>
      <c r="AF277" s="3"/>
    </row>
    <row r="278" s="2" customFormat="1" spans="18:32">
      <c r="R278" s="59"/>
      <c r="AF278" s="3"/>
    </row>
    <row r="279" s="2" customFormat="1" spans="18:32">
      <c r="R279" s="59"/>
      <c r="AF279" s="3"/>
    </row>
    <row r="280" s="2" customFormat="1" spans="18:32">
      <c r="R280" s="59"/>
      <c r="AF280" s="3"/>
    </row>
    <row r="281" s="2" customFormat="1" spans="18:32">
      <c r="R281" s="59"/>
      <c r="AF281" s="3"/>
    </row>
    <row r="282" s="2" customFormat="1" spans="18:32">
      <c r="R282" s="59"/>
      <c r="AF282" s="3"/>
    </row>
    <row r="283" s="2" customFormat="1" spans="18:32">
      <c r="R283" s="59"/>
      <c r="AF283" s="3"/>
    </row>
    <row r="284" s="2" customFormat="1" spans="18:32">
      <c r="R284" s="59"/>
      <c r="AF284" s="3"/>
    </row>
    <row r="285" s="2" customFormat="1" spans="18:32">
      <c r="R285" s="59"/>
      <c r="AF285" s="3"/>
    </row>
    <row r="286" s="2" customFormat="1" spans="18:32">
      <c r="R286" s="59"/>
      <c r="AF286" s="3"/>
    </row>
    <row r="287" s="2" customFormat="1" spans="18:32">
      <c r="R287" s="59"/>
      <c r="AF287" s="3"/>
    </row>
    <row r="288" s="2" customFormat="1" spans="18:32">
      <c r="R288" s="59"/>
      <c r="AF288" s="3"/>
    </row>
    <row r="289" s="2" customFormat="1" spans="18:32">
      <c r="R289" s="59"/>
      <c r="AF289" s="3"/>
    </row>
    <row r="290" s="2" customFormat="1" spans="18:32">
      <c r="R290" s="59"/>
      <c r="AF290" s="3"/>
    </row>
    <row r="291" s="2" customFormat="1" spans="18:32">
      <c r="R291" s="59"/>
      <c r="AF291" s="3"/>
    </row>
    <row r="292" s="2" customFormat="1" spans="18:32">
      <c r="R292" s="59"/>
      <c r="AF292" s="3"/>
    </row>
    <row r="293" s="2" customFormat="1" spans="18:32">
      <c r="R293" s="59"/>
      <c r="AF293" s="3"/>
    </row>
    <row r="294" s="2" customFormat="1" spans="18:32">
      <c r="R294" s="59"/>
      <c r="AF294" s="3"/>
    </row>
    <row r="295" s="2" customFormat="1" spans="18:32">
      <c r="R295" s="59"/>
      <c r="AF295" s="3"/>
    </row>
    <row r="296" s="2" customFormat="1" spans="18:32">
      <c r="R296" s="59"/>
      <c r="AF296" s="3"/>
    </row>
    <row r="297" s="2" customFormat="1" spans="18:32">
      <c r="R297" s="59"/>
      <c r="AF297" s="3"/>
    </row>
    <row r="298" s="2" customFormat="1" spans="18:32">
      <c r="R298" s="59"/>
      <c r="AF298" s="3"/>
    </row>
    <row r="299" s="2" customFormat="1" spans="18:32">
      <c r="R299" s="59"/>
      <c r="AF299" s="3"/>
    </row>
    <row r="300" s="2" customFormat="1" spans="18:32">
      <c r="R300" s="59"/>
      <c r="AF300" s="3"/>
    </row>
    <row r="301" s="2" customFormat="1" spans="18:32">
      <c r="R301" s="59"/>
      <c r="AF301" s="3"/>
    </row>
    <row r="302" s="2" customFormat="1" spans="18:32">
      <c r="R302" s="59"/>
      <c r="AF302" s="3"/>
    </row>
    <row r="303" s="2" customFormat="1" spans="18:32">
      <c r="R303" s="59"/>
      <c r="AF303" s="3"/>
    </row>
    <row r="304" s="2" customFormat="1" spans="18:32">
      <c r="R304" s="59"/>
      <c r="AF304" s="3"/>
    </row>
    <row r="305" s="2" customFormat="1" spans="18:32">
      <c r="R305" s="59"/>
      <c r="AF305" s="3"/>
    </row>
    <row r="306" s="2" customFormat="1" spans="18:32">
      <c r="R306" s="59"/>
      <c r="AF306" s="3"/>
    </row>
    <row r="307" s="2" customFormat="1" spans="18:32">
      <c r="R307" s="59"/>
      <c r="AF307" s="3"/>
    </row>
    <row r="308" s="2" customFormat="1" spans="18:32">
      <c r="R308" s="59"/>
      <c r="AF308" s="3"/>
    </row>
    <row r="309" s="2" customFormat="1" spans="18:32">
      <c r="R309" s="59"/>
      <c r="AF309" s="3"/>
    </row>
    <row r="310" s="2" customFormat="1" spans="18:32">
      <c r="R310" s="59"/>
      <c r="AF310" s="3"/>
    </row>
    <row r="311" s="2" customFormat="1" spans="18:32">
      <c r="R311" s="59"/>
      <c r="AF311" s="3"/>
    </row>
    <row r="312" s="2" customFormat="1" spans="18:32">
      <c r="R312" s="59"/>
      <c r="AF312" s="3"/>
    </row>
    <row r="313" s="2" customFormat="1" spans="18:32">
      <c r="R313" s="59"/>
      <c r="AF313" s="3"/>
    </row>
    <row r="314" s="2" customFormat="1" spans="18:32">
      <c r="R314" s="59"/>
      <c r="AF314" s="3"/>
    </row>
    <row r="315" s="2" customFormat="1" spans="18:32">
      <c r="R315" s="59"/>
      <c r="AF315" s="3"/>
    </row>
    <row r="316" s="2" customFormat="1" spans="18:32">
      <c r="R316" s="59"/>
      <c r="AF316" s="3"/>
    </row>
    <row r="317" s="2" customFormat="1" spans="18:32">
      <c r="R317" s="59"/>
      <c r="AF317" s="3"/>
    </row>
    <row r="318" s="2" customFormat="1" spans="18:32">
      <c r="R318" s="59"/>
      <c r="AF318" s="3"/>
    </row>
    <row r="319" s="2" customFormat="1" spans="18:32">
      <c r="R319" s="59"/>
      <c r="AF319" s="3"/>
    </row>
    <row r="320" s="2" customFormat="1" spans="18:32">
      <c r="R320" s="59"/>
      <c r="AF320" s="3"/>
    </row>
    <row r="321" s="2" customFormat="1" spans="18:32">
      <c r="R321" s="59"/>
      <c r="AF321" s="3"/>
    </row>
    <row r="322" s="2" customFormat="1" spans="18:32">
      <c r="R322" s="59"/>
      <c r="AF322" s="3"/>
    </row>
    <row r="323" s="2" customFormat="1" spans="18:32">
      <c r="R323" s="59"/>
      <c r="AF323" s="3"/>
    </row>
    <row r="324" s="2" customFormat="1" spans="18:32">
      <c r="R324" s="59"/>
      <c r="AF324" s="3"/>
    </row>
    <row r="325" s="2" customFormat="1" spans="18:32">
      <c r="R325" s="59"/>
      <c r="AF325" s="3"/>
    </row>
    <row r="326" s="2" customFormat="1" spans="18:32">
      <c r="R326" s="59"/>
      <c r="AF326" s="3"/>
    </row>
    <row r="327" s="2" customFormat="1" spans="18:32">
      <c r="R327" s="59"/>
      <c r="AF327" s="3"/>
    </row>
    <row r="328" s="2" customFormat="1" spans="18:32">
      <c r="R328" s="59"/>
      <c r="AF328" s="3"/>
    </row>
    <row r="329" s="2" customFormat="1" spans="18:32">
      <c r="R329" s="59"/>
      <c r="AF329" s="3"/>
    </row>
    <row r="330" s="2" customFormat="1" spans="18:32">
      <c r="R330" s="59"/>
      <c r="AF330" s="3"/>
    </row>
    <row r="331" s="2" customFormat="1" spans="18:32">
      <c r="R331" s="59"/>
      <c r="AF331" s="3"/>
    </row>
    <row r="332" s="2" customFormat="1" spans="18:32">
      <c r="R332" s="59"/>
      <c r="AF332" s="3"/>
    </row>
    <row r="333" s="2" customFormat="1" spans="18:32">
      <c r="R333" s="59"/>
      <c r="AF333" s="3"/>
    </row>
    <row r="334" s="2" customFormat="1" spans="18:32">
      <c r="R334" s="59"/>
      <c r="AF334" s="3"/>
    </row>
    <row r="335" s="2" customFormat="1" spans="18:32">
      <c r="R335" s="59"/>
      <c r="AF335" s="3"/>
    </row>
    <row r="336" s="2" customFormat="1" spans="18:32">
      <c r="R336" s="59"/>
      <c r="AF336" s="3"/>
    </row>
    <row r="337" s="2" customFormat="1" spans="18:32">
      <c r="R337" s="59"/>
      <c r="AF337" s="3"/>
    </row>
    <row r="338" s="2" customFormat="1" spans="18:32">
      <c r="R338" s="59"/>
      <c r="AF338" s="3"/>
    </row>
    <row r="339" s="2" customFormat="1" spans="18:32">
      <c r="R339" s="59"/>
      <c r="AF339" s="3"/>
    </row>
    <row r="340" s="2" customFormat="1" spans="18:32">
      <c r="R340" s="59"/>
      <c r="AF340" s="3"/>
    </row>
    <row r="341" s="2" customFormat="1" spans="18:32">
      <c r="R341" s="59"/>
      <c r="AF341" s="3"/>
    </row>
    <row r="342" s="2" customFormat="1" spans="18:32">
      <c r="R342" s="59"/>
      <c r="AF342" s="3"/>
    </row>
    <row r="343" s="2" customFormat="1" spans="18:32">
      <c r="R343" s="59"/>
      <c r="AF343" s="3"/>
    </row>
    <row r="344" s="2" customFormat="1" spans="18:32">
      <c r="R344" s="59"/>
      <c r="AF344" s="3"/>
    </row>
    <row r="345" s="2" customFormat="1" spans="18:32">
      <c r="R345" s="59"/>
      <c r="AF345" s="3"/>
    </row>
    <row r="346" s="2" customFormat="1" spans="18:32">
      <c r="R346" s="59"/>
      <c r="AF346" s="3"/>
    </row>
    <row r="347" s="2" customFormat="1" spans="18:32">
      <c r="R347" s="59"/>
      <c r="AF347" s="3"/>
    </row>
    <row r="348" s="2" customFormat="1" spans="18:32">
      <c r="R348" s="59"/>
      <c r="AF348" s="3"/>
    </row>
    <row r="349" s="2" customFormat="1" spans="18:32">
      <c r="R349" s="59"/>
      <c r="AF349" s="3"/>
    </row>
    <row r="350" s="2" customFormat="1" spans="18:32">
      <c r="R350" s="59"/>
      <c r="AF350" s="3"/>
    </row>
    <row r="351" s="2" customFormat="1" spans="18:32">
      <c r="R351" s="59"/>
      <c r="AF351" s="3"/>
    </row>
    <row r="352" s="2" customFormat="1" spans="18:32">
      <c r="R352" s="59"/>
      <c r="AF352" s="3"/>
    </row>
    <row r="353" s="2" customFormat="1" spans="18:32">
      <c r="R353" s="59"/>
      <c r="AF353" s="3"/>
    </row>
    <row r="354" s="2" customFormat="1" spans="18:32">
      <c r="R354" s="59"/>
      <c r="AF354" s="3"/>
    </row>
    <row r="355" s="2" customFormat="1" spans="18:32">
      <c r="R355" s="59"/>
      <c r="AF355" s="3"/>
    </row>
    <row r="356" s="2" customFormat="1" spans="18:32">
      <c r="R356" s="59"/>
      <c r="AF356" s="3"/>
    </row>
    <row r="357" s="2" customFormat="1" spans="18:32">
      <c r="R357" s="59"/>
      <c r="AF357" s="3"/>
    </row>
    <row r="358" s="2" customFormat="1" spans="18:32">
      <c r="R358" s="59"/>
      <c r="AF358" s="3"/>
    </row>
    <row r="359" s="2" customFormat="1" spans="18:32">
      <c r="R359" s="59"/>
      <c r="AF359" s="3"/>
    </row>
    <row r="360" s="2" customFormat="1" spans="18:32">
      <c r="R360" s="59"/>
      <c r="AF360" s="3"/>
    </row>
    <row r="361" s="2" customFormat="1" spans="18:32">
      <c r="R361" s="59"/>
      <c r="AF361" s="3"/>
    </row>
    <row r="362" s="2" customFormat="1" spans="18:32">
      <c r="R362" s="59"/>
      <c r="AF362" s="3"/>
    </row>
    <row r="363" s="2" customFormat="1" spans="18:32">
      <c r="R363" s="59"/>
      <c r="AF363" s="3"/>
    </row>
    <row r="364" s="2" customFormat="1" spans="18:32">
      <c r="R364" s="59"/>
      <c r="AF364" s="3"/>
    </row>
    <row r="365" s="2" customFormat="1" spans="18:32">
      <c r="R365" s="59"/>
      <c r="AF365" s="3"/>
    </row>
    <row r="366" s="2" customFormat="1" spans="18:32">
      <c r="R366" s="59"/>
      <c r="AF366" s="3"/>
    </row>
    <row r="367" s="2" customFormat="1" spans="18:32">
      <c r="R367" s="59"/>
      <c r="AF367" s="3"/>
    </row>
    <row r="368" s="2" customFormat="1" spans="18:32">
      <c r="R368" s="59"/>
      <c r="AF368" s="3"/>
    </row>
    <row r="369" s="2" customFormat="1" spans="18:32">
      <c r="R369" s="59"/>
      <c r="AF369" s="3"/>
    </row>
    <row r="370" s="2" customFormat="1" spans="18:32">
      <c r="R370" s="59"/>
      <c r="AF370" s="3"/>
    </row>
    <row r="371" s="2" customFormat="1" spans="18:32">
      <c r="R371" s="59"/>
      <c r="AF371" s="3"/>
    </row>
    <row r="372" s="2" customFormat="1" spans="18:32">
      <c r="R372" s="59"/>
      <c r="AF372" s="3"/>
    </row>
    <row r="373" s="2" customFormat="1" spans="18:32">
      <c r="R373" s="59"/>
      <c r="AF373" s="3"/>
    </row>
    <row r="374" s="2" customFormat="1" spans="18:32">
      <c r="R374" s="59"/>
      <c r="AF374" s="3"/>
    </row>
    <row r="375" s="2" customFormat="1" spans="18:32">
      <c r="R375" s="59"/>
      <c r="AF375" s="3"/>
    </row>
    <row r="376" s="2" customFormat="1" spans="18:32">
      <c r="R376" s="59"/>
      <c r="AF376" s="3"/>
    </row>
    <row r="377" s="2" customFormat="1" spans="18:32">
      <c r="R377" s="59"/>
      <c r="AF377" s="3"/>
    </row>
    <row r="378" s="2" customFormat="1" spans="18:32">
      <c r="R378" s="59"/>
      <c r="AF378" s="3"/>
    </row>
    <row r="379" s="2" customFormat="1" spans="18:32">
      <c r="R379" s="59"/>
      <c r="AF379" s="3"/>
    </row>
    <row r="380" s="2" customFormat="1" spans="18:32">
      <c r="R380" s="59"/>
      <c r="AF380" s="3"/>
    </row>
    <row r="381" s="2" customFormat="1" spans="18:32">
      <c r="R381" s="59"/>
      <c r="AF381" s="3"/>
    </row>
    <row r="382" s="2" customFormat="1" spans="18:32">
      <c r="R382" s="59"/>
      <c r="AF382" s="3"/>
    </row>
    <row r="383" s="2" customFormat="1" spans="18:32">
      <c r="R383" s="59"/>
      <c r="AF383" s="3"/>
    </row>
    <row r="384" s="2" customFormat="1" spans="18:32">
      <c r="R384" s="59"/>
      <c r="AF384" s="3"/>
    </row>
    <row r="385" s="2" customFormat="1" spans="18:32">
      <c r="R385" s="59"/>
      <c r="AF385" s="3"/>
    </row>
    <row r="386" s="2" customFormat="1" spans="18:32">
      <c r="R386" s="59"/>
      <c r="AF386" s="3"/>
    </row>
    <row r="387" s="2" customFormat="1" spans="18:32">
      <c r="R387" s="59"/>
      <c r="AF387" s="3"/>
    </row>
    <row r="388" s="2" customFormat="1" spans="18:32">
      <c r="R388" s="59"/>
      <c r="AF388" s="3"/>
    </row>
    <row r="389" s="2" customFormat="1" spans="18:32">
      <c r="R389" s="59"/>
      <c r="AF389" s="3"/>
    </row>
    <row r="390" s="2" customFormat="1" spans="18:32">
      <c r="R390" s="59"/>
      <c r="AF390" s="3"/>
    </row>
    <row r="391" s="2" customFormat="1" spans="18:32">
      <c r="R391" s="59"/>
      <c r="AF391" s="3"/>
    </row>
    <row r="392" s="2" customFormat="1" spans="18:32">
      <c r="R392" s="59"/>
      <c r="AF392" s="3"/>
    </row>
    <row r="393" s="2" customFormat="1" spans="18:32">
      <c r="R393" s="59"/>
      <c r="AF393" s="3"/>
    </row>
    <row r="394" s="2" customFormat="1" spans="18:32">
      <c r="R394" s="59"/>
      <c r="AF394" s="3"/>
    </row>
    <row r="395" s="2" customFormat="1" spans="18:32">
      <c r="R395" s="59"/>
      <c r="AF395" s="3"/>
    </row>
    <row r="396" s="2" customFormat="1" spans="18:32">
      <c r="R396" s="59"/>
      <c r="AF396" s="3"/>
    </row>
    <row r="397" s="2" customFormat="1" spans="18:32">
      <c r="R397" s="59"/>
      <c r="AF397" s="3"/>
    </row>
    <row r="398" s="2" customFormat="1" spans="18:32">
      <c r="R398" s="59"/>
      <c r="AF398" s="3"/>
    </row>
    <row r="399" s="2" customFormat="1" spans="18:32">
      <c r="R399" s="59"/>
      <c r="AF399" s="3"/>
    </row>
    <row r="400" s="2" customFormat="1" spans="18:32">
      <c r="R400" s="59"/>
      <c r="AF400" s="3"/>
    </row>
    <row r="401" s="2" customFormat="1" spans="18:32">
      <c r="R401" s="59"/>
      <c r="AF401" s="3"/>
    </row>
    <row r="402" s="2" customFormat="1" spans="18:32">
      <c r="R402" s="59"/>
      <c r="AF402" s="3"/>
    </row>
    <row r="403" s="2" customFormat="1" spans="18:32">
      <c r="R403" s="59"/>
      <c r="AF403" s="3"/>
    </row>
    <row r="404" s="2" customFormat="1" spans="18:32">
      <c r="R404" s="59"/>
      <c r="AF404" s="3"/>
    </row>
    <row r="405" s="2" customFormat="1" spans="18:32">
      <c r="R405" s="59"/>
      <c r="AF405" s="3"/>
    </row>
    <row r="406" s="2" customFormat="1" spans="18:32">
      <c r="R406" s="59"/>
      <c r="AF406" s="3"/>
    </row>
    <row r="407" s="2" customFormat="1" spans="18:32">
      <c r="R407" s="59"/>
      <c r="AF407" s="3"/>
    </row>
    <row r="408" s="2" customFormat="1" spans="18:32">
      <c r="R408" s="59"/>
      <c r="AF408" s="3"/>
    </row>
    <row r="409" s="2" customFormat="1" spans="18:32">
      <c r="R409" s="59"/>
      <c r="AF409" s="3"/>
    </row>
    <row r="410" s="2" customFormat="1" spans="18:32">
      <c r="R410" s="59"/>
      <c r="AF410" s="3"/>
    </row>
    <row r="411" s="2" customFormat="1" spans="18:32">
      <c r="R411" s="59"/>
      <c r="AF411" s="3"/>
    </row>
    <row r="412" s="2" customFormat="1" spans="18:32">
      <c r="R412" s="59"/>
      <c r="AF412" s="3"/>
    </row>
    <row r="413" s="2" customFormat="1" spans="18:32">
      <c r="R413" s="59"/>
      <c r="AF413" s="3"/>
    </row>
    <row r="414" s="2" customFormat="1" spans="18:32">
      <c r="R414" s="59"/>
      <c r="AF414" s="3"/>
    </row>
    <row r="415" s="2" customFormat="1" spans="18:32">
      <c r="R415" s="59"/>
      <c r="AF415" s="3"/>
    </row>
    <row r="416" s="2" customFormat="1" spans="18:32">
      <c r="R416" s="59"/>
      <c r="AF416" s="3"/>
    </row>
    <row r="417" s="2" customFormat="1" spans="18:32">
      <c r="R417" s="59"/>
      <c r="AF417" s="3"/>
    </row>
    <row r="418" s="2" customFormat="1" spans="18:32">
      <c r="R418" s="59"/>
      <c r="AF418" s="3"/>
    </row>
    <row r="419" s="2" customFormat="1" spans="18:32">
      <c r="R419" s="59"/>
      <c r="AF419" s="3"/>
    </row>
    <row r="420" s="2" customFormat="1" spans="18:32">
      <c r="R420" s="59"/>
      <c r="AF420" s="3"/>
    </row>
    <row r="421" s="2" customFormat="1" spans="18:32">
      <c r="R421" s="59"/>
      <c r="AF421" s="3"/>
    </row>
    <row r="422" s="2" customFormat="1" spans="18:32">
      <c r="R422" s="59"/>
      <c r="AF422" s="3"/>
    </row>
    <row r="423" s="2" customFormat="1" spans="18:32">
      <c r="R423" s="59"/>
      <c r="AF423" s="3"/>
    </row>
    <row r="424" s="2" customFormat="1" spans="18:32">
      <c r="R424" s="59"/>
      <c r="AF424" s="3"/>
    </row>
    <row r="425" s="2" customFormat="1" spans="18:32">
      <c r="R425" s="59"/>
      <c r="AF425" s="3"/>
    </row>
    <row r="426" s="2" customFormat="1" spans="18:32">
      <c r="R426" s="59"/>
      <c r="AF426" s="3"/>
    </row>
    <row r="427" s="2" customFormat="1" spans="18:32">
      <c r="R427" s="59"/>
      <c r="AF427" s="3"/>
    </row>
    <row r="428" s="2" customFormat="1" spans="18:32">
      <c r="R428" s="59"/>
      <c r="AF428" s="3"/>
    </row>
    <row r="429" s="2" customFormat="1" spans="18:32">
      <c r="R429" s="59"/>
      <c r="AF429" s="3"/>
    </row>
    <row r="430" s="2" customFormat="1" spans="18:32">
      <c r="R430" s="59"/>
      <c r="AF430" s="3"/>
    </row>
    <row r="431" s="2" customFormat="1" spans="18:32">
      <c r="R431" s="59"/>
      <c r="AF431" s="3"/>
    </row>
    <row r="432" s="2" customFormat="1" spans="18:32">
      <c r="R432" s="59"/>
      <c r="AF432" s="3"/>
    </row>
    <row r="433" s="2" customFormat="1" spans="18:32">
      <c r="R433" s="59"/>
      <c r="AF433" s="3"/>
    </row>
    <row r="434" s="2" customFormat="1" spans="18:32">
      <c r="R434" s="59"/>
      <c r="AF434" s="3"/>
    </row>
    <row r="435" s="2" customFormat="1" spans="18:32">
      <c r="R435" s="59"/>
      <c r="AF435" s="3"/>
    </row>
    <row r="436" s="2" customFormat="1" spans="18:32">
      <c r="R436" s="59"/>
      <c r="AF436" s="3"/>
    </row>
    <row r="437" s="2" customFormat="1" spans="18:32">
      <c r="R437" s="59"/>
      <c r="AF437" s="3"/>
    </row>
    <row r="438" s="2" customFormat="1" spans="18:32">
      <c r="R438" s="59"/>
      <c r="AF438" s="3"/>
    </row>
    <row r="439" s="2" customFormat="1" spans="18:32">
      <c r="R439" s="59"/>
      <c r="AF439" s="3"/>
    </row>
    <row r="440" s="2" customFormat="1" spans="18:32">
      <c r="R440" s="59"/>
      <c r="AF440" s="3"/>
    </row>
    <row r="441" s="2" customFormat="1" spans="18:32">
      <c r="R441" s="59"/>
      <c r="AF441" s="3"/>
    </row>
    <row r="442" s="2" customFormat="1" spans="18:32">
      <c r="R442" s="59"/>
      <c r="AF442" s="3"/>
    </row>
    <row r="443" s="2" customFormat="1" spans="18:32">
      <c r="R443" s="59"/>
      <c r="AF443" s="3"/>
    </row>
    <row r="444" s="2" customFormat="1" spans="18:32">
      <c r="R444" s="59"/>
      <c r="AF444" s="3"/>
    </row>
    <row r="445" s="2" customFormat="1" spans="18:32">
      <c r="R445" s="59"/>
      <c r="AF445" s="3"/>
    </row>
    <row r="446" s="2" customFormat="1" spans="18:32">
      <c r="R446" s="59"/>
      <c r="AF446" s="3"/>
    </row>
    <row r="447" s="2" customFormat="1" spans="18:32">
      <c r="R447" s="59"/>
      <c r="AF447" s="3"/>
    </row>
    <row r="448" s="2" customFormat="1" spans="18:32">
      <c r="R448" s="59"/>
      <c r="AF448" s="3"/>
    </row>
    <row r="449" s="2" customFormat="1" spans="18:32">
      <c r="R449" s="59"/>
      <c r="AF449" s="3"/>
    </row>
    <row r="450" s="2" customFormat="1" spans="18:32">
      <c r="R450" s="59"/>
      <c r="AF450" s="3"/>
    </row>
    <row r="451" s="2" customFormat="1" spans="18:32">
      <c r="R451" s="59"/>
      <c r="AF451" s="3"/>
    </row>
    <row r="452" s="2" customFormat="1" spans="18:32">
      <c r="R452" s="59"/>
      <c r="AF452" s="3"/>
    </row>
    <row r="453" s="2" customFormat="1" spans="18:32">
      <c r="R453" s="59"/>
      <c r="AF453" s="3"/>
    </row>
    <row r="454" s="2" customFormat="1" spans="18:32">
      <c r="R454" s="59"/>
      <c r="AF454" s="3"/>
    </row>
    <row r="455" s="2" customFormat="1" spans="18:32">
      <c r="R455" s="59"/>
      <c r="AF455" s="3"/>
    </row>
    <row r="456" s="2" customFormat="1" spans="18:32">
      <c r="R456" s="59"/>
      <c r="AF456" s="3"/>
    </row>
    <row r="457" s="2" customFormat="1" spans="18:32">
      <c r="R457" s="59"/>
      <c r="AF457" s="3"/>
    </row>
    <row r="458" s="2" customFormat="1" spans="18:32">
      <c r="R458" s="59"/>
      <c r="AF458" s="3"/>
    </row>
    <row r="459" s="2" customFormat="1" spans="18:32">
      <c r="R459" s="59"/>
      <c r="AF459" s="3"/>
    </row>
    <row r="460" s="2" customFormat="1" spans="18:32">
      <c r="R460" s="59"/>
      <c r="AF460" s="3"/>
    </row>
    <row r="461" s="2" customFormat="1" spans="18:32">
      <c r="R461" s="59"/>
      <c r="AF461" s="3"/>
    </row>
    <row r="462" s="2" customFormat="1" spans="18:32">
      <c r="R462" s="59"/>
      <c r="AF462" s="3"/>
    </row>
    <row r="463" s="2" customFormat="1" spans="18:32">
      <c r="R463" s="59"/>
      <c r="AF463" s="3"/>
    </row>
    <row r="464" s="2" customFormat="1" spans="18:32">
      <c r="R464" s="59"/>
      <c r="AF464" s="3"/>
    </row>
    <row r="465" s="2" customFormat="1" spans="18:32">
      <c r="R465" s="59"/>
      <c r="AF465" s="3"/>
    </row>
    <row r="466" s="2" customFormat="1" spans="18:32">
      <c r="R466" s="59"/>
      <c r="AF466" s="3"/>
    </row>
    <row r="467" s="2" customFormat="1" spans="18:32">
      <c r="R467" s="59"/>
      <c r="AF467" s="3"/>
    </row>
    <row r="468" s="2" customFormat="1" spans="18:32">
      <c r="R468" s="59"/>
      <c r="AF468" s="3"/>
    </row>
    <row r="469" s="2" customFormat="1" spans="18:32">
      <c r="R469" s="59"/>
      <c r="AF469" s="3"/>
    </row>
    <row r="470" s="2" customFormat="1" spans="18:32">
      <c r="R470" s="59"/>
      <c r="AF470" s="3"/>
    </row>
    <row r="471" s="2" customFormat="1" spans="18:32">
      <c r="R471" s="59"/>
      <c r="AF471" s="3"/>
    </row>
    <row r="472" s="2" customFormat="1" spans="18:32">
      <c r="R472" s="59"/>
      <c r="AF472" s="3"/>
    </row>
    <row r="473" s="2" customFormat="1" spans="18:32">
      <c r="R473" s="59"/>
      <c r="AF473" s="3"/>
    </row>
    <row r="474" s="2" customFormat="1" spans="18:32">
      <c r="R474" s="59"/>
      <c r="AF474" s="3"/>
    </row>
    <row r="475" s="2" customFormat="1" spans="18:32">
      <c r="R475" s="59"/>
      <c r="AF475" s="3"/>
    </row>
    <row r="476" s="2" customFormat="1" spans="18:32">
      <c r="R476" s="59"/>
      <c r="AF476" s="3"/>
    </row>
    <row r="477" s="2" customFormat="1" spans="18:32">
      <c r="R477" s="59"/>
      <c r="AF477" s="3"/>
    </row>
    <row r="478" s="2" customFormat="1" spans="18:32">
      <c r="R478" s="59"/>
      <c r="AF478" s="3"/>
    </row>
    <row r="479" s="2" customFormat="1" spans="18:32">
      <c r="R479" s="59"/>
      <c r="AF479" s="3"/>
    </row>
    <row r="480" s="2" customFormat="1" spans="18:32">
      <c r="R480" s="59"/>
      <c r="AF480" s="3"/>
    </row>
    <row r="481" s="2" customFormat="1" spans="18:32">
      <c r="R481" s="59"/>
      <c r="AF481" s="3"/>
    </row>
    <row r="482" s="2" customFormat="1" spans="18:32">
      <c r="R482" s="59"/>
      <c r="AF482" s="3"/>
    </row>
    <row r="483" s="2" customFormat="1" spans="18:32">
      <c r="R483" s="59"/>
      <c r="AF483" s="3"/>
    </row>
    <row r="484" s="2" customFormat="1" spans="18:32">
      <c r="R484" s="59"/>
      <c r="AF484" s="3"/>
    </row>
    <row r="485" s="2" customFormat="1" spans="18:32">
      <c r="R485" s="59"/>
      <c r="AF485" s="3"/>
    </row>
    <row r="486" s="2" customFormat="1" spans="18:32">
      <c r="R486" s="59"/>
      <c r="AF486" s="3"/>
    </row>
    <row r="487" s="2" customFormat="1" spans="18:32">
      <c r="R487" s="59"/>
      <c r="AF487" s="3"/>
    </row>
    <row r="488" s="2" customFormat="1" spans="18:32">
      <c r="R488" s="59"/>
      <c r="AF488" s="3"/>
    </row>
    <row r="489" s="2" customFormat="1" spans="18:32">
      <c r="R489" s="59"/>
      <c r="AF489" s="3"/>
    </row>
    <row r="490" s="2" customFormat="1" spans="18:32">
      <c r="R490" s="59"/>
      <c r="AF490" s="3"/>
    </row>
    <row r="491" s="2" customFormat="1" spans="18:32">
      <c r="R491" s="59"/>
      <c r="AF491" s="3"/>
    </row>
    <row r="492" s="2" customFormat="1" spans="18:32">
      <c r="R492" s="59"/>
      <c r="AF492" s="3"/>
    </row>
    <row r="493" s="2" customFormat="1" spans="18:32">
      <c r="R493" s="59"/>
      <c r="AF493" s="3"/>
    </row>
    <row r="494" s="2" customFormat="1" spans="18:32">
      <c r="R494" s="59"/>
      <c r="AF494" s="3"/>
    </row>
    <row r="495" s="2" customFormat="1" spans="18:32">
      <c r="R495" s="59"/>
      <c r="AF495" s="3"/>
    </row>
    <row r="496" s="2" customFormat="1" spans="18:32">
      <c r="R496" s="59"/>
      <c r="AF496" s="3"/>
    </row>
    <row r="497" s="2" customFormat="1" spans="18:32">
      <c r="R497" s="59"/>
      <c r="AF497" s="3"/>
    </row>
    <row r="498" s="2" customFormat="1" spans="18:32">
      <c r="R498" s="59"/>
      <c r="AF498" s="3"/>
    </row>
    <row r="499" s="2" customFormat="1" spans="18:32">
      <c r="R499" s="59"/>
      <c r="AF499" s="3"/>
    </row>
    <row r="500" s="2" customFormat="1" spans="18:32">
      <c r="R500" s="59"/>
      <c r="AF500" s="3"/>
    </row>
    <row r="501" s="2" customFormat="1" spans="18:32">
      <c r="R501" s="59"/>
      <c r="AF501" s="3"/>
    </row>
    <row r="502" s="2" customFormat="1" spans="18:32">
      <c r="R502" s="59"/>
      <c r="AF502" s="3"/>
    </row>
    <row r="503" s="2" customFormat="1" spans="18:32">
      <c r="R503" s="59"/>
      <c r="AF503" s="3"/>
    </row>
    <row r="504" s="2" customFormat="1" spans="18:32">
      <c r="R504" s="59"/>
      <c r="AF504" s="3"/>
    </row>
    <row r="505" s="2" customFormat="1" spans="18:32">
      <c r="R505" s="59"/>
      <c r="AF505" s="3"/>
    </row>
    <row r="506" s="2" customFormat="1" spans="18:32">
      <c r="R506" s="59"/>
      <c r="AF506" s="3"/>
    </row>
    <row r="507" s="2" customFormat="1" spans="18:32">
      <c r="R507" s="59"/>
      <c r="AF507" s="3"/>
    </row>
    <row r="508" s="2" customFormat="1" spans="18:32">
      <c r="R508" s="59"/>
      <c r="AF508" s="3"/>
    </row>
    <row r="509" s="2" customFormat="1" spans="18:32">
      <c r="R509" s="59"/>
      <c r="AF509" s="3"/>
    </row>
    <row r="510" s="2" customFormat="1" spans="18:32">
      <c r="R510" s="59"/>
      <c r="AF510" s="3"/>
    </row>
    <row r="511" s="2" customFormat="1" spans="18:32">
      <c r="R511" s="59"/>
      <c r="AF511" s="3"/>
    </row>
    <row r="512" s="2" customFormat="1" spans="18:32">
      <c r="R512" s="59"/>
      <c r="AF512" s="3"/>
    </row>
    <row r="513" s="2" customFormat="1" spans="18:32">
      <c r="R513" s="59"/>
      <c r="AF513" s="3"/>
    </row>
    <row r="514" s="2" customFormat="1" spans="18:32">
      <c r="R514" s="59"/>
      <c r="AF514" s="3"/>
    </row>
    <row r="515" s="2" customFormat="1" spans="18:32">
      <c r="R515" s="59"/>
      <c r="AF515" s="3"/>
    </row>
    <row r="516" s="2" customFormat="1" spans="18:32">
      <c r="R516" s="59"/>
      <c r="AF516" s="3"/>
    </row>
    <row r="517" s="2" customFormat="1" spans="18:32">
      <c r="R517" s="59"/>
      <c r="AF517" s="3"/>
    </row>
    <row r="518" s="2" customFormat="1" spans="18:32">
      <c r="R518" s="59"/>
      <c r="AF518" s="3"/>
    </row>
    <row r="519" s="2" customFormat="1" spans="18:32">
      <c r="R519" s="59"/>
      <c r="AF519" s="3"/>
    </row>
    <row r="520" s="2" customFormat="1" spans="18:32">
      <c r="R520" s="59"/>
      <c r="AF520" s="3"/>
    </row>
    <row r="521" s="2" customFormat="1" spans="18:32">
      <c r="R521" s="59"/>
      <c r="AF521" s="3"/>
    </row>
    <row r="522" s="2" customFormat="1" spans="18:32">
      <c r="R522" s="59"/>
      <c r="AF522" s="3"/>
    </row>
    <row r="523" s="2" customFormat="1" spans="18:32">
      <c r="R523" s="59"/>
      <c r="AF523" s="3"/>
    </row>
    <row r="524" s="2" customFormat="1" spans="18:32">
      <c r="R524" s="59"/>
      <c r="AF524" s="3"/>
    </row>
    <row r="525" s="2" customFormat="1" spans="18:32">
      <c r="R525" s="59"/>
      <c r="AF525" s="3"/>
    </row>
    <row r="526" s="2" customFormat="1" spans="18:32">
      <c r="R526" s="59"/>
      <c r="AF526" s="3"/>
    </row>
    <row r="527" s="2" customFormat="1" spans="18:32">
      <c r="R527" s="59"/>
      <c r="AF527" s="3"/>
    </row>
    <row r="528" s="2" customFormat="1" spans="18:32">
      <c r="R528" s="59"/>
      <c r="AF528" s="3"/>
    </row>
    <row r="529" s="2" customFormat="1" spans="18:32">
      <c r="R529" s="59"/>
      <c r="AF529" s="3"/>
    </row>
    <row r="530" s="2" customFormat="1" spans="18:32">
      <c r="R530" s="59"/>
      <c r="AF530" s="3"/>
    </row>
    <row r="531" s="2" customFormat="1" spans="18:32">
      <c r="R531" s="59"/>
      <c r="AF531" s="3"/>
    </row>
    <row r="532" s="2" customFormat="1" spans="18:32">
      <c r="R532" s="59"/>
      <c r="AF532" s="3"/>
    </row>
    <row r="533" s="2" customFormat="1" spans="18:32">
      <c r="R533" s="59"/>
      <c r="AF533" s="3"/>
    </row>
    <row r="534" s="2" customFormat="1" spans="18:32">
      <c r="R534" s="59"/>
      <c r="AF534" s="3"/>
    </row>
    <row r="535" s="2" customFormat="1" spans="18:32">
      <c r="R535" s="59"/>
      <c r="AF535" s="3"/>
    </row>
    <row r="536" s="2" customFormat="1" spans="18:32">
      <c r="R536" s="59"/>
      <c r="AF536" s="3"/>
    </row>
    <row r="537" s="2" customFormat="1" spans="18:32">
      <c r="R537" s="59"/>
      <c r="AF537" s="3"/>
    </row>
    <row r="538" s="2" customFormat="1" spans="18:32">
      <c r="R538" s="59"/>
      <c r="AF538" s="3"/>
    </row>
    <row r="539" s="2" customFormat="1" spans="18:32">
      <c r="R539" s="59"/>
      <c r="AF539" s="3"/>
    </row>
    <row r="540" s="2" customFormat="1" spans="18:32">
      <c r="R540" s="59"/>
      <c r="AF540" s="3"/>
    </row>
    <row r="541" s="2" customFormat="1" spans="18:32">
      <c r="R541" s="59"/>
      <c r="AF541" s="3"/>
    </row>
    <row r="542" s="2" customFormat="1" spans="18:32">
      <c r="R542" s="59"/>
      <c r="AF542" s="3"/>
    </row>
    <row r="543" s="2" customFormat="1" spans="18:32">
      <c r="R543" s="59"/>
      <c r="AF543" s="3"/>
    </row>
    <row r="544" s="2" customFormat="1" spans="18:32">
      <c r="R544" s="59"/>
      <c r="AF544" s="3"/>
    </row>
    <row r="545" s="2" customFormat="1" spans="18:32">
      <c r="R545" s="59"/>
      <c r="AF545" s="3"/>
    </row>
    <row r="546" s="2" customFormat="1" spans="18:32">
      <c r="R546" s="59"/>
      <c r="AF546" s="3"/>
    </row>
    <row r="547" s="2" customFormat="1" spans="18:32">
      <c r="R547" s="59"/>
      <c r="AF547" s="3"/>
    </row>
    <row r="548" s="2" customFormat="1" spans="18:32">
      <c r="R548" s="59"/>
      <c r="AF548" s="3"/>
    </row>
    <row r="549" s="2" customFormat="1" spans="18:32">
      <c r="R549" s="59"/>
      <c r="AF549" s="3"/>
    </row>
    <row r="550" s="2" customFormat="1" spans="18:32">
      <c r="R550" s="59"/>
      <c r="AF550" s="3"/>
    </row>
    <row r="551" s="2" customFormat="1" spans="18:32">
      <c r="R551" s="59"/>
      <c r="AF551" s="3"/>
    </row>
    <row r="552" s="2" customFormat="1" spans="18:32">
      <c r="R552" s="59"/>
      <c r="AF552" s="3"/>
    </row>
    <row r="553" s="2" customFormat="1" spans="18:32">
      <c r="R553" s="59"/>
      <c r="AF553" s="3"/>
    </row>
    <row r="554" s="2" customFormat="1" spans="18:32">
      <c r="R554" s="59"/>
      <c r="AF554" s="3"/>
    </row>
    <row r="555" s="2" customFormat="1" spans="18:32">
      <c r="R555" s="59"/>
      <c r="AF555" s="3"/>
    </row>
    <row r="556" s="2" customFormat="1" spans="18:32">
      <c r="R556" s="59"/>
      <c r="AF556" s="3"/>
    </row>
    <row r="557" s="2" customFormat="1" spans="18:32">
      <c r="R557" s="59"/>
      <c r="AF557" s="3"/>
    </row>
    <row r="558" s="2" customFormat="1" spans="18:32">
      <c r="R558" s="59"/>
      <c r="AF558" s="3"/>
    </row>
    <row r="559" s="2" customFormat="1" spans="18:32">
      <c r="R559" s="59"/>
      <c r="AF559" s="3"/>
    </row>
    <row r="560" s="2" customFormat="1" spans="18:32">
      <c r="R560" s="59"/>
      <c r="AF560" s="3"/>
    </row>
    <row r="561" s="2" customFormat="1" spans="18:32">
      <c r="R561" s="59"/>
      <c r="AF561" s="3"/>
    </row>
    <row r="562" s="2" customFormat="1" spans="18:32">
      <c r="R562" s="59"/>
      <c r="AF562" s="3"/>
    </row>
    <row r="563" s="2" customFormat="1" spans="18:32">
      <c r="R563" s="59"/>
      <c r="AF563" s="3"/>
    </row>
    <row r="564" s="2" customFormat="1" spans="18:32">
      <c r="R564" s="59"/>
      <c r="AF564" s="3"/>
    </row>
    <row r="565" s="2" customFormat="1" spans="18:32">
      <c r="R565" s="59"/>
      <c r="AF565" s="3"/>
    </row>
    <row r="566" s="2" customFormat="1" spans="18:32">
      <c r="R566" s="59"/>
      <c r="AF566" s="3"/>
    </row>
    <row r="567" s="2" customFormat="1" spans="18:32">
      <c r="R567" s="59"/>
      <c r="AF567" s="3"/>
    </row>
    <row r="568" s="2" customFormat="1" spans="18:32">
      <c r="R568" s="59"/>
      <c r="AF568" s="3"/>
    </row>
    <row r="569" s="2" customFormat="1" spans="18:32">
      <c r="R569" s="59"/>
      <c r="AF569" s="3"/>
    </row>
    <row r="570" s="2" customFormat="1" spans="18:32">
      <c r="R570" s="59"/>
      <c r="AF570" s="3"/>
    </row>
    <row r="571" s="2" customFormat="1" spans="18:32">
      <c r="R571" s="59"/>
      <c r="AF571" s="3"/>
    </row>
    <row r="572" s="2" customFormat="1" spans="18:32">
      <c r="R572" s="59"/>
      <c r="AF572" s="3"/>
    </row>
    <row r="573" s="2" customFormat="1" spans="18:32">
      <c r="R573" s="59"/>
      <c r="AF573" s="3"/>
    </row>
    <row r="574" s="2" customFormat="1" spans="18:32">
      <c r="R574" s="59"/>
      <c r="AF574" s="3"/>
    </row>
    <row r="575" s="2" customFormat="1" spans="18:32">
      <c r="R575" s="59"/>
      <c r="AF575" s="3"/>
    </row>
    <row r="576" s="2" customFormat="1" spans="18:32">
      <c r="R576" s="59"/>
      <c r="AF576" s="3"/>
    </row>
    <row r="577" s="2" customFormat="1" spans="18:32">
      <c r="R577" s="59"/>
      <c r="AF577" s="3"/>
    </row>
    <row r="578" s="2" customFormat="1" spans="18:32">
      <c r="R578" s="59"/>
      <c r="AF578" s="3"/>
    </row>
    <row r="579" s="2" customFormat="1" spans="18:32">
      <c r="R579" s="59"/>
      <c r="AF579" s="3"/>
    </row>
    <row r="580" s="2" customFormat="1" spans="18:32">
      <c r="R580" s="59"/>
      <c r="AF580" s="3"/>
    </row>
    <row r="581" s="2" customFormat="1" spans="18:32">
      <c r="R581" s="59"/>
      <c r="AF581" s="3"/>
    </row>
    <row r="582" s="2" customFormat="1" spans="18:32">
      <c r="R582" s="59"/>
      <c r="AF582" s="3"/>
    </row>
    <row r="583" s="2" customFormat="1" spans="18:32">
      <c r="R583" s="59"/>
      <c r="AF583" s="3"/>
    </row>
    <row r="584" s="2" customFormat="1" spans="18:32">
      <c r="R584" s="59"/>
      <c r="AF584" s="3"/>
    </row>
    <row r="585" s="2" customFormat="1" spans="18:32">
      <c r="R585" s="59"/>
      <c r="AF585" s="3"/>
    </row>
    <row r="586" s="2" customFormat="1" spans="18:32">
      <c r="R586" s="59"/>
      <c r="AF586" s="3"/>
    </row>
    <row r="587" s="2" customFormat="1" spans="18:32">
      <c r="R587" s="59"/>
      <c r="AF587" s="3"/>
    </row>
    <row r="588" s="2" customFormat="1" spans="18:32">
      <c r="R588" s="59"/>
      <c r="AF588" s="3"/>
    </row>
    <row r="589" s="2" customFormat="1" spans="18:32">
      <c r="R589" s="59"/>
      <c r="AF589" s="3"/>
    </row>
    <row r="590" s="2" customFormat="1" spans="18:32">
      <c r="R590" s="59"/>
      <c r="AF590" s="3"/>
    </row>
    <row r="591" s="2" customFormat="1" spans="18:32">
      <c r="R591" s="59"/>
      <c r="AF591" s="3"/>
    </row>
    <row r="592" s="2" customFormat="1" spans="18:32">
      <c r="R592" s="59"/>
      <c r="AF592" s="3"/>
    </row>
    <row r="593" s="2" customFormat="1" spans="18:32">
      <c r="R593" s="59"/>
      <c r="AF593" s="3"/>
    </row>
    <row r="594" s="2" customFormat="1" spans="18:32">
      <c r="R594" s="59"/>
      <c r="AF594" s="3"/>
    </row>
    <row r="595" s="2" customFormat="1" spans="18:32">
      <c r="R595" s="59"/>
      <c r="AF595" s="3"/>
    </row>
    <row r="596" s="2" customFormat="1" spans="18:32">
      <c r="R596" s="59"/>
      <c r="AF596" s="3"/>
    </row>
    <row r="597" s="2" customFormat="1" spans="18:32">
      <c r="R597" s="59"/>
      <c r="AF597" s="3"/>
    </row>
    <row r="598" s="2" customFormat="1" spans="18:32">
      <c r="R598" s="59"/>
      <c r="AF598" s="3"/>
    </row>
    <row r="599" s="2" customFormat="1" spans="18:32">
      <c r="R599" s="59"/>
      <c r="AF599" s="3"/>
    </row>
    <row r="600" s="2" customFormat="1" spans="18:32">
      <c r="R600" s="59"/>
      <c r="AF600" s="3"/>
    </row>
    <row r="601" s="2" customFormat="1" spans="18:32">
      <c r="R601" s="59"/>
      <c r="AF601" s="3"/>
    </row>
    <row r="602" s="2" customFormat="1" spans="18:32">
      <c r="R602" s="59"/>
      <c r="AF602" s="3"/>
    </row>
    <row r="603" s="2" customFormat="1" spans="18:32">
      <c r="R603" s="59"/>
      <c r="AF603" s="3"/>
    </row>
    <row r="604" s="2" customFormat="1" spans="18:32">
      <c r="R604" s="59"/>
      <c r="AF604" s="3"/>
    </row>
    <row r="605" s="2" customFormat="1" spans="18:32">
      <c r="R605" s="59"/>
      <c r="AF605" s="3"/>
    </row>
    <row r="606" s="2" customFormat="1" spans="18:32">
      <c r="R606" s="59"/>
      <c r="AF606" s="3"/>
    </row>
    <row r="607" s="2" customFormat="1" spans="18:32">
      <c r="R607" s="59"/>
      <c r="AF607" s="3"/>
    </row>
    <row r="608" s="2" customFormat="1" spans="18:32">
      <c r="R608" s="59"/>
      <c r="AF608" s="3"/>
    </row>
    <row r="609" s="2" customFormat="1" spans="18:32">
      <c r="R609" s="59"/>
      <c r="AF609" s="3"/>
    </row>
    <row r="610" s="2" customFormat="1" spans="18:32">
      <c r="R610" s="59"/>
      <c r="AF610" s="3"/>
    </row>
    <row r="611" s="2" customFormat="1" spans="18:32">
      <c r="R611" s="59"/>
      <c r="AF611" s="3"/>
    </row>
    <row r="612" s="2" customFormat="1" spans="18:32">
      <c r="R612" s="59"/>
      <c r="AF612" s="3"/>
    </row>
    <row r="613" s="2" customFormat="1" spans="18:32">
      <c r="R613" s="59"/>
      <c r="AF613" s="3"/>
    </row>
    <row r="614" s="2" customFormat="1" spans="18:32">
      <c r="R614" s="59"/>
      <c r="AF614" s="3"/>
    </row>
    <row r="615" s="2" customFormat="1" spans="18:32">
      <c r="R615" s="59"/>
      <c r="AF615" s="3"/>
    </row>
    <row r="616" s="2" customFormat="1" spans="18:32">
      <c r="R616" s="59"/>
      <c r="AF616" s="3"/>
    </row>
    <row r="617" s="2" customFormat="1" spans="18:32">
      <c r="R617" s="59"/>
      <c r="AF617" s="3"/>
    </row>
    <row r="618" s="2" customFormat="1" spans="18:32">
      <c r="R618" s="59"/>
      <c r="AF618" s="3"/>
    </row>
    <row r="619" s="2" customFormat="1" spans="18:32">
      <c r="R619" s="59"/>
      <c r="AF619" s="3"/>
    </row>
    <row r="620" s="2" customFormat="1" spans="18:32">
      <c r="R620" s="59"/>
      <c r="AF620" s="3"/>
    </row>
    <row r="621" s="2" customFormat="1" spans="18:32">
      <c r="R621" s="59"/>
      <c r="AF621" s="3"/>
    </row>
    <row r="622" s="2" customFormat="1" spans="18:32">
      <c r="R622" s="59"/>
      <c r="AF622" s="3"/>
    </row>
    <row r="623" s="2" customFormat="1" spans="18:32">
      <c r="R623" s="59"/>
      <c r="AF623" s="3"/>
    </row>
    <row r="624" s="2" customFormat="1" spans="18:32">
      <c r="R624" s="59"/>
      <c r="AF624" s="3"/>
    </row>
    <row r="625" s="2" customFormat="1" spans="18:32">
      <c r="R625" s="59"/>
      <c r="AF625" s="3"/>
    </row>
    <row r="626" s="2" customFormat="1" spans="18:32">
      <c r="R626" s="59"/>
      <c r="AF626" s="3"/>
    </row>
    <row r="627" s="2" customFormat="1" spans="18:32">
      <c r="R627" s="59"/>
      <c r="AF627" s="3"/>
    </row>
    <row r="628" s="2" customFormat="1" spans="18:32">
      <c r="R628" s="59"/>
      <c r="AF628" s="3"/>
    </row>
    <row r="629" s="2" customFormat="1" spans="18:32">
      <c r="R629" s="59"/>
      <c r="AF629" s="3"/>
    </row>
    <row r="630" s="2" customFormat="1" spans="18:32">
      <c r="R630" s="59"/>
      <c r="AF630" s="3"/>
    </row>
    <row r="631" s="2" customFormat="1" spans="18:32">
      <c r="R631" s="59"/>
      <c r="AF631" s="3"/>
    </row>
    <row r="632" s="2" customFormat="1" spans="18:32">
      <c r="R632" s="59"/>
      <c r="AF632" s="3"/>
    </row>
    <row r="633" s="2" customFormat="1" spans="18:32">
      <c r="R633" s="59"/>
      <c r="AF633" s="3"/>
    </row>
    <row r="634" s="2" customFormat="1" spans="18:32">
      <c r="R634" s="59"/>
      <c r="AF634" s="3"/>
    </row>
    <row r="635" s="2" customFormat="1" spans="18:32">
      <c r="R635" s="59"/>
      <c r="AF635" s="3"/>
    </row>
    <row r="636" s="2" customFormat="1" spans="18:32">
      <c r="R636" s="59"/>
      <c r="AF636" s="3"/>
    </row>
    <row r="637" s="2" customFormat="1" spans="18:32">
      <c r="R637" s="59"/>
      <c r="AF637" s="3"/>
    </row>
    <row r="638" s="2" customFormat="1" spans="18:32">
      <c r="R638" s="59"/>
      <c r="AF638" s="3"/>
    </row>
    <row r="639" s="2" customFormat="1" spans="18:32">
      <c r="R639" s="59"/>
      <c r="AF639" s="3"/>
    </row>
    <row r="640" s="2" customFormat="1" spans="18:32">
      <c r="R640" s="59"/>
      <c r="AF640" s="3"/>
    </row>
    <row r="641" s="2" customFormat="1" spans="18:32">
      <c r="R641" s="59"/>
      <c r="AF641" s="3"/>
    </row>
    <row r="642" s="2" customFormat="1" spans="18:32">
      <c r="R642" s="59"/>
      <c r="AF642" s="3"/>
    </row>
    <row r="643" s="2" customFormat="1" spans="18:32">
      <c r="R643" s="59"/>
      <c r="AF643" s="3"/>
    </row>
    <row r="644" s="2" customFormat="1" spans="18:32">
      <c r="R644" s="59"/>
      <c r="AF644" s="3"/>
    </row>
    <row r="645" s="2" customFormat="1" spans="18:32">
      <c r="R645" s="59"/>
      <c r="AF645" s="3"/>
    </row>
    <row r="646" s="2" customFormat="1" spans="18:32">
      <c r="R646" s="59"/>
      <c r="AF646" s="3"/>
    </row>
    <row r="647" s="2" customFormat="1" spans="18:32">
      <c r="R647" s="59"/>
      <c r="AF647" s="3"/>
    </row>
    <row r="648" s="2" customFormat="1" spans="18:32">
      <c r="R648" s="59"/>
      <c r="AF648" s="3"/>
    </row>
    <row r="649" s="2" customFormat="1" spans="18:32">
      <c r="R649" s="59"/>
      <c r="AF649" s="3"/>
    </row>
    <row r="650" s="2" customFormat="1" spans="18:32">
      <c r="R650" s="59"/>
      <c r="AF650" s="3"/>
    </row>
    <row r="651" s="2" customFormat="1" spans="18:32">
      <c r="R651" s="59"/>
      <c r="AF651" s="3"/>
    </row>
    <row r="652" s="2" customFormat="1" spans="18:32">
      <c r="R652" s="59"/>
      <c r="AF652" s="3"/>
    </row>
    <row r="653" s="2" customFormat="1" spans="18:32">
      <c r="R653" s="59"/>
      <c r="AF653" s="3"/>
    </row>
    <row r="654" s="2" customFormat="1" spans="18:32">
      <c r="R654" s="59"/>
      <c r="AF654" s="3"/>
    </row>
    <row r="655" s="2" customFormat="1" spans="18:32">
      <c r="R655" s="59"/>
      <c r="AF655" s="3"/>
    </row>
    <row r="656" s="2" customFormat="1" spans="18:32">
      <c r="R656" s="59"/>
      <c r="AF656" s="3"/>
    </row>
    <row r="657" s="2" customFormat="1" spans="18:32">
      <c r="R657" s="59"/>
      <c r="AF657" s="3"/>
    </row>
    <row r="658" s="2" customFormat="1" spans="18:32">
      <c r="R658" s="59"/>
      <c r="AF658" s="3"/>
    </row>
    <row r="659" s="2" customFormat="1" spans="18:32">
      <c r="R659" s="59"/>
      <c r="AF659" s="3"/>
    </row>
    <row r="660" s="2" customFormat="1" spans="18:32">
      <c r="R660" s="59"/>
      <c r="AF660" s="3"/>
    </row>
    <row r="661" s="2" customFormat="1" spans="18:32">
      <c r="R661" s="59"/>
      <c r="AF661" s="3"/>
    </row>
    <row r="662" s="2" customFormat="1" spans="18:32">
      <c r="R662" s="59"/>
      <c r="AF662" s="3"/>
    </row>
    <row r="663" s="2" customFormat="1" spans="18:32">
      <c r="R663" s="59"/>
      <c r="AF663" s="3"/>
    </row>
    <row r="664" s="2" customFormat="1" spans="18:32">
      <c r="R664" s="59"/>
      <c r="AF664" s="3"/>
    </row>
    <row r="665" s="2" customFormat="1" spans="18:32">
      <c r="R665" s="59"/>
      <c r="AF665" s="3"/>
    </row>
    <row r="666" s="2" customFormat="1" spans="18:32">
      <c r="R666" s="59"/>
      <c r="AF666" s="3"/>
    </row>
    <row r="667" s="2" customFormat="1" spans="18:32">
      <c r="R667" s="59"/>
      <c r="AF667" s="3"/>
    </row>
    <row r="668" s="2" customFormat="1" spans="18:32">
      <c r="R668" s="59"/>
      <c r="AF668" s="3"/>
    </row>
    <row r="669" s="2" customFormat="1" spans="18:32">
      <c r="R669" s="59"/>
      <c r="AF669" s="3"/>
    </row>
    <row r="670" s="2" customFormat="1" spans="18:32">
      <c r="R670" s="59"/>
      <c r="AF670" s="3"/>
    </row>
    <row r="671" s="2" customFormat="1" spans="18:32">
      <c r="R671" s="59"/>
      <c r="AF671" s="3"/>
    </row>
    <row r="672" s="2" customFormat="1" spans="18:32">
      <c r="R672" s="59"/>
      <c r="AF672" s="3"/>
    </row>
    <row r="673" s="2" customFormat="1" spans="18:32">
      <c r="R673" s="59"/>
      <c r="AF673" s="3"/>
    </row>
    <row r="674" s="2" customFormat="1" spans="18:32">
      <c r="R674" s="59"/>
      <c r="AF674" s="3"/>
    </row>
    <row r="675" s="2" customFormat="1" spans="18:32">
      <c r="R675" s="59"/>
      <c r="AF675" s="3"/>
    </row>
    <row r="676" s="2" customFormat="1" spans="18:32">
      <c r="R676" s="59"/>
      <c r="AF676" s="3"/>
    </row>
    <row r="677" s="2" customFormat="1" spans="18:32">
      <c r="R677" s="59"/>
      <c r="AF677" s="3"/>
    </row>
    <row r="678" s="2" customFormat="1" spans="18:32">
      <c r="R678" s="59"/>
      <c r="AF678" s="3"/>
    </row>
    <row r="679" s="2" customFormat="1" spans="18:32">
      <c r="R679" s="59"/>
      <c r="AF679" s="3"/>
    </row>
    <row r="680" s="2" customFormat="1" spans="18:32">
      <c r="R680" s="59"/>
      <c r="AF680" s="3"/>
    </row>
    <row r="681" s="2" customFormat="1" spans="18:32">
      <c r="R681" s="59"/>
      <c r="AF681" s="3"/>
    </row>
    <row r="682" s="2" customFormat="1" spans="18:32">
      <c r="R682" s="59"/>
      <c r="AF682" s="3"/>
    </row>
    <row r="683" s="2" customFormat="1" spans="18:32">
      <c r="R683" s="59"/>
      <c r="AF683" s="3"/>
    </row>
    <row r="684" s="2" customFormat="1" spans="18:32">
      <c r="R684" s="59"/>
      <c r="AF684" s="3"/>
    </row>
    <row r="685" s="2" customFormat="1" spans="18:32">
      <c r="R685" s="59"/>
      <c r="AF685" s="3"/>
    </row>
    <row r="686" s="2" customFormat="1" spans="18:32">
      <c r="R686" s="59"/>
      <c r="AF686" s="3"/>
    </row>
    <row r="687" s="2" customFormat="1" spans="18:32">
      <c r="R687" s="59"/>
      <c r="AF687" s="3"/>
    </row>
    <row r="688" s="2" customFormat="1" spans="18:32">
      <c r="R688" s="59"/>
      <c r="AF688" s="3"/>
    </row>
    <row r="689" s="2" customFormat="1" spans="18:32">
      <c r="R689" s="59"/>
      <c r="AF689" s="3"/>
    </row>
    <row r="690" s="2" customFormat="1" spans="18:32">
      <c r="R690" s="59"/>
      <c r="AF690" s="3"/>
    </row>
    <row r="691" s="2" customFormat="1" spans="18:32">
      <c r="R691" s="59"/>
      <c r="AF691" s="3"/>
    </row>
    <row r="692" s="2" customFormat="1" spans="18:32">
      <c r="R692" s="59"/>
      <c r="AF692" s="3"/>
    </row>
    <row r="693" s="2" customFormat="1" spans="18:32">
      <c r="R693" s="59"/>
      <c r="AF693" s="3"/>
    </row>
    <row r="694" s="2" customFormat="1" spans="18:32">
      <c r="R694" s="59"/>
      <c r="AF694" s="3"/>
    </row>
    <row r="695" s="2" customFormat="1" spans="18:32">
      <c r="R695" s="59"/>
      <c r="AF695" s="3"/>
    </row>
    <row r="696" s="2" customFormat="1" spans="18:32">
      <c r="R696" s="59"/>
      <c r="AF696" s="3"/>
    </row>
    <row r="697" s="2" customFormat="1" spans="18:32">
      <c r="R697" s="59"/>
      <c r="AF697" s="3"/>
    </row>
    <row r="698" s="2" customFormat="1" spans="18:32">
      <c r="R698" s="59"/>
      <c r="AF698" s="3"/>
    </row>
    <row r="699" s="2" customFormat="1" spans="18:32">
      <c r="R699" s="59"/>
      <c r="AF699" s="3"/>
    </row>
    <row r="700" s="2" customFormat="1" spans="18:32">
      <c r="R700" s="59"/>
      <c r="AF700" s="3"/>
    </row>
    <row r="701" s="2" customFormat="1" spans="18:32">
      <c r="R701" s="59"/>
      <c r="AF701" s="3"/>
    </row>
    <row r="702" s="2" customFormat="1" spans="18:32">
      <c r="R702" s="59"/>
      <c r="AF702" s="3"/>
    </row>
    <row r="703" s="2" customFormat="1" spans="18:32">
      <c r="R703" s="59"/>
      <c r="AF703" s="3"/>
    </row>
    <row r="704" s="2" customFormat="1" spans="18:32">
      <c r="R704" s="59"/>
      <c r="AF704" s="3"/>
    </row>
    <row r="705" s="2" customFormat="1" spans="18:32">
      <c r="R705" s="59"/>
      <c r="AF705" s="3"/>
    </row>
    <row r="706" s="2" customFormat="1" spans="18:32">
      <c r="R706" s="59"/>
      <c r="AF706" s="3"/>
    </row>
    <row r="707" s="2" customFormat="1" spans="18:32">
      <c r="R707" s="59"/>
      <c r="AF707" s="3"/>
    </row>
    <row r="708" s="2" customFormat="1" spans="18:32">
      <c r="R708" s="59"/>
      <c r="AF708" s="3"/>
    </row>
    <row r="709" s="2" customFormat="1" spans="18:32">
      <c r="R709" s="59"/>
      <c r="AF709" s="3"/>
    </row>
    <row r="710" s="2" customFormat="1" spans="18:32">
      <c r="R710" s="59"/>
      <c r="AF710" s="3"/>
    </row>
    <row r="711" s="2" customFormat="1" spans="18:32">
      <c r="R711" s="59"/>
      <c r="AF711" s="3"/>
    </row>
    <row r="712" s="2" customFormat="1" spans="18:32">
      <c r="R712" s="59"/>
      <c r="AF712" s="3"/>
    </row>
    <row r="713" s="2" customFormat="1" spans="18:32">
      <c r="R713" s="59"/>
      <c r="AF713" s="3"/>
    </row>
    <row r="714" s="2" customFormat="1" spans="18:32">
      <c r="R714" s="59"/>
      <c r="AF714" s="3"/>
    </row>
    <row r="715" s="2" customFormat="1" spans="18:32">
      <c r="R715" s="59"/>
      <c r="AF715" s="3"/>
    </row>
    <row r="716" s="2" customFormat="1" spans="18:32">
      <c r="R716" s="59"/>
      <c r="AF716" s="3"/>
    </row>
    <row r="717" s="2" customFormat="1" spans="18:32">
      <c r="R717" s="59"/>
      <c r="AF717" s="3"/>
    </row>
    <row r="718" s="2" customFormat="1" spans="18:32">
      <c r="R718" s="59"/>
      <c r="AF718" s="3"/>
    </row>
    <row r="719" s="2" customFormat="1" spans="18:32">
      <c r="R719" s="59"/>
      <c r="AF719" s="3"/>
    </row>
    <row r="720" s="2" customFormat="1" spans="18:32">
      <c r="R720" s="59"/>
      <c r="AF720" s="3"/>
    </row>
    <row r="721" s="2" customFormat="1" spans="18:32">
      <c r="R721" s="59"/>
      <c r="AF721" s="3"/>
    </row>
    <row r="722" s="2" customFormat="1" spans="18:32">
      <c r="R722" s="59"/>
      <c r="AF722" s="3"/>
    </row>
    <row r="723" s="2" customFormat="1" spans="18:32">
      <c r="R723" s="59"/>
      <c r="AF723" s="3"/>
    </row>
    <row r="724" s="2" customFormat="1" spans="18:32">
      <c r="R724" s="59"/>
      <c r="AF724" s="3"/>
    </row>
    <row r="725" s="2" customFormat="1" spans="18:32">
      <c r="R725" s="59"/>
      <c r="AF725" s="3"/>
    </row>
    <row r="726" s="2" customFormat="1" spans="18:32">
      <c r="R726" s="59"/>
      <c r="AF726" s="3"/>
    </row>
    <row r="727" s="2" customFormat="1" spans="18:32">
      <c r="R727" s="59"/>
      <c r="AF727" s="3"/>
    </row>
    <row r="728" s="2" customFormat="1" spans="18:32">
      <c r="R728" s="59"/>
      <c r="AF728" s="3"/>
    </row>
    <row r="729" s="2" customFormat="1" spans="18:32">
      <c r="R729" s="59"/>
      <c r="AF729" s="3"/>
    </row>
    <row r="730" s="2" customFormat="1" spans="18:32">
      <c r="R730" s="59"/>
      <c r="AF730" s="3"/>
    </row>
    <row r="731" s="2" customFormat="1" spans="18:32">
      <c r="R731" s="59"/>
      <c r="AF731" s="3"/>
    </row>
    <row r="732" s="2" customFormat="1" spans="18:32">
      <c r="R732" s="59"/>
      <c r="AF732" s="3"/>
    </row>
    <row r="733" s="2" customFormat="1" spans="18:32">
      <c r="R733" s="59"/>
      <c r="AF733" s="3"/>
    </row>
    <row r="734" s="2" customFormat="1" spans="18:32">
      <c r="R734" s="59"/>
      <c r="AF734" s="3"/>
    </row>
    <row r="735" s="2" customFormat="1" spans="18:32">
      <c r="R735" s="59"/>
      <c r="AF735" s="3"/>
    </row>
    <row r="736" s="2" customFormat="1" spans="18:32">
      <c r="R736" s="59"/>
      <c r="AF736" s="3"/>
    </row>
    <row r="737" s="2" customFormat="1" spans="18:32">
      <c r="R737" s="59"/>
      <c r="AF737" s="3"/>
    </row>
    <row r="738" s="2" customFormat="1" spans="18:32">
      <c r="R738" s="59"/>
      <c r="AF738" s="3"/>
    </row>
    <row r="739" s="2" customFormat="1" spans="18:32">
      <c r="R739" s="59"/>
      <c r="AF739" s="3"/>
    </row>
    <row r="740" s="2" customFormat="1" spans="18:32">
      <c r="R740" s="59"/>
      <c r="AF740" s="3"/>
    </row>
    <row r="741" s="2" customFormat="1" spans="18:32">
      <c r="R741" s="59"/>
      <c r="AF741" s="3"/>
    </row>
    <row r="742" s="2" customFormat="1" spans="18:32">
      <c r="R742" s="59"/>
      <c r="AF742" s="3"/>
    </row>
    <row r="743" s="2" customFormat="1" spans="18:32">
      <c r="R743" s="59"/>
      <c r="AF743" s="3"/>
    </row>
    <row r="744" s="2" customFormat="1" spans="18:32">
      <c r="R744" s="59"/>
      <c r="AF744" s="3"/>
    </row>
    <row r="745" s="2" customFormat="1" spans="18:32">
      <c r="R745" s="59"/>
      <c r="AF745" s="3"/>
    </row>
    <row r="746" s="2" customFormat="1" spans="18:32">
      <c r="R746" s="59"/>
      <c r="AF746" s="3"/>
    </row>
    <row r="747" s="2" customFormat="1" spans="18:32">
      <c r="R747" s="59"/>
      <c r="AF747" s="3"/>
    </row>
    <row r="748" s="2" customFormat="1" spans="18:32">
      <c r="R748" s="59"/>
      <c r="AF748" s="3"/>
    </row>
    <row r="749" s="2" customFormat="1" spans="18:32">
      <c r="R749" s="59"/>
      <c r="AF749" s="3"/>
    </row>
    <row r="750" s="2" customFormat="1" spans="18:32">
      <c r="R750" s="59"/>
      <c r="AF750" s="3"/>
    </row>
    <row r="751" s="2" customFormat="1" spans="18:32">
      <c r="R751" s="59"/>
      <c r="AF751" s="3"/>
    </row>
    <row r="752" s="2" customFormat="1" spans="18:32">
      <c r="R752" s="59"/>
      <c r="AF752" s="3"/>
    </row>
    <row r="753" s="2" customFormat="1" spans="18:32">
      <c r="R753" s="59"/>
      <c r="AF753" s="3"/>
    </row>
    <row r="754" s="2" customFormat="1" spans="18:32">
      <c r="R754" s="59"/>
      <c r="AF754" s="3"/>
    </row>
    <row r="755" s="2" customFormat="1" spans="18:32">
      <c r="R755" s="59"/>
      <c r="AF755" s="3"/>
    </row>
    <row r="756" s="2" customFormat="1" spans="18:32">
      <c r="R756" s="59"/>
      <c r="AF756" s="3"/>
    </row>
    <row r="757" s="2" customFormat="1" spans="18:32">
      <c r="R757" s="59"/>
      <c r="AF757" s="3"/>
    </row>
    <row r="758" s="2" customFormat="1" spans="18:32">
      <c r="R758" s="59"/>
      <c r="AF758" s="3"/>
    </row>
    <row r="759" s="2" customFormat="1" spans="18:32">
      <c r="R759" s="59"/>
      <c r="AF759" s="3"/>
    </row>
    <row r="760" s="2" customFormat="1" spans="18:32">
      <c r="R760" s="59"/>
      <c r="AF760" s="3"/>
    </row>
    <row r="761" s="2" customFormat="1" spans="18:32">
      <c r="R761" s="59"/>
      <c r="AF761" s="3"/>
    </row>
    <row r="762" s="2" customFormat="1" spans="18:32">
      <c r="R762" s="59"/>
      <c r="AF762" s="3"/>
    </row>
    <row r="763" s="2" customFormat="1" spans="18:32">
      <c r="R763" s="59"/>
      <c r="AF763" s="3"/>
    </row>
    <row r="764" s="2" customFormat="1" spans="18:32">
      <c r="R764" s="59"/>
      <c r="AF764" s="3"/>
    </row>
    <row r="765" s="2" customFormat="1" spans="18:32">
      <c r="R765" s="59"/>
      <c r="AF765" s="3"/>
    </row>
    <row r="766" s="2" customFormat="1" spans="18:32">
      <c r="R766" s="59"/>
      <c r="AF766" s="3"/>
    </row>
    <row r="767" s="2" customFormat="1" spans="18:32">
      <c r="R767" s="59"/>
      <c r="AF767" s="3"/>
    </row>
    <row r="768" s="2" customFormat="1" spans="18:32">
      <c r="R768" s="59"/>
      <c r="AF768" s="3"/>
    </row>
    <row r="769" s="2" customFormat="1" spans="18:32">
      <c r="R769" s="59"/>
      <c r="AF769" s="3"/>
    </row>
    <row r="770" s="2" customFormat="1" spans="18:32">
      <c r="R770" s="59"/>
      <c r="AF770" s="3"/>
    </row>
    <row r="771" s="2" customFormat="1" spans="18:32">
      <c r="R771" s="59"/>
      <c r="AF771" s="3"/>
    </row>
    <row r="772" s="2" customFormat="1" spans="18:32">
      <c r="R772" s="59"/>
      <c r="AF772" s="3"/>
    </row>
    <row r="773" s="2" customFormat="1" spans="18:32">
      <c r="R773" s="59"/>
      <c r="AF773" s="3"/>
    </row>
    <row r="774" s="2" customFormat="1" spans="18:32">
      <c r="R774" s="59"/>
      <c r="AF774" s="3"/>
    </row>
    <row r="775" s="2" customFormat="1" spans="18:32">
      <c r="R775" s="59"/>
      <c r="AF775" s="3"/>
    </row>
    <row r="776" s="2" customFormat="1" spans="18:32">
      <c r="R776" s="59"/>
      <c r="AF776" s="3"/>
    </row>
    <row r="777" s="2" customFormat="1" spans="18:32">
      <c r="R777" s="59"/>
      <c r="AF777" s="3"/>
    </row>
    <row r="778" s="2" customFormat="1" spans="18:32">
      <c r="R778" s="59"/>
      <c r="AF778" s="3"/>
    </row>
    <row r="779" s="2" customFormat="1" spans="18:32">
      <c r="R779" s="59"/>
      <c r="AF779" s="3"/>
    </row>
    <row r="780" s="2" customFormat="1" spans="18:32">
      <c r="R780" s="59"/>
      <c r="AF780" s="3"/>
    </row>
    <row r="781" s="2" customFormat="1" spans="18:32">
      <c r="R781" s="59"/>
      <c r="AF781" s="3"/>
    </row>
    <row r="782" s="2" customFormat="1" spans="18:32">
      <c r="R782" s="59"/>
      <c r="AF782" s="3"/>
    </row>
    <row r="783" s="2" customFormat="1" spans="18:32">
      <c r="R783" s="59"/>
      <c r="AF783" s="3"/>
    </row>
    <row r="784" s="2" customFormat="1" spans="18:32">
      <c r="R784" s="59"/>
      <c r="AF784" s="3"/>
    </row>
    <row r="785" s="2" customFormat="1" spans="18:32">
      <c r="R785" s="59"/>
      <c r="AF785" s="3"/>
    </row>
    <row r="786" s="2" customFormat="1" spans="18:32">
      <c r="R786" s="59"/>
      <c r="AF786" s="3"/>
    </row>
    <row r="787" s="2" customFormat="1" spans="18:32">
      <c r="R787" s="59"/>
      <c r="AF787" s="3"/>
    </row>
    <row r="788" s="2" customFormat="1" spans="18:32">
      <c r="R788" s="59"/>
      <c r="AF788" s="3"/>
    </row>
    <row r="789" s="2" customFormat="1" spans="18:32">
      <c r="R789" s="59"/>
      <c r="AF789" s="3"/>
    </row>
    <row r="790" s="2" customFormat="1" spans="18:32">
      <c r="R790" s="59"/>
      <c r="AF790" s="3"/>
    </row>
    <row r="791" s="2" customFormat="1" spans="18:32">
      <c r="R791" s="59"/>
      <c r="AF791" s="3"/>
    </row>
    <row r="792" s="2" customFormat="1" spans="18:32">
      <c r="R792" s="59"/>
      <c r="AF792" s="3"/>
    </row>
    <row r="793" s="2" customFormat="1" spans="18:32">
      <c r="R793" s="59"/>
      <c r="AF793" s="3"/>
    </row>
    <row r="794" s="2" customFormat="1" spans="18:32">
      <c r="R794" s="59"/>
      <c r="AF794" s="3"/>
    </row>
    <row r="795" s="2" customFormat="1" spans="18:32">
      <c r="R795" s="59"/>
      <c r="AF795" s="3"/>
    </row>
    <row r="796" s="2" customFormat="1" spans="18:32">
      <c r="R796" s="59"/>
      <c r="AF796" s="3"/>
    </row>
    <row r="797" s="2" customFormat="1" spans="18:32">
      <c r="R797" s="59"/>
      <c r="AF797" s="3"/>
    </row>
    <row r="798" s="2" customFormat="1" spans="18:32">
      <c r="R798" s="59"/>
      <c r="AF798" s="3"/>
    </row>
    <row r="799" s="2" customFormat="1" spans="18:32">
      <c r="R799" s="59"/>
      <c r="AF799" s="3"/>
    </row>
    <row r="800" s="2" customFormat="1" spans="18:32">
      <c r="R800" s="59"/>
      <c r="AF800" s="3"/>
    </row>
    <row r="801" s="2" customFormat="1" spans="18:32">
      <c r="R801" s="59"/>
      <c r="AF801" s="3"/>
    </row>
    <row r="802" s="2" customFormat="1" spans="18:32">
      <c r="R802" s="59"/>
      <c r="AF802" s="3"/>
    </row>
    <row r="803" s="2" customFormat="1" spans="18:32">
      <c r="R803" s="59"/>
      <c r="AF803" s="3"/>
    </row>
    <row r="804" s="2" customFormat="1" spans="18:32">
      <c r="R804" s="59"/>
      <c r="AF804" s="3"/>
    </row>
    <row r="805" s="2" customFormat="1" spans="18:32">
      <c r="R805" s="59"/>
      <c r="AF805" s="3"/>
    </row>
    <row r="806" s="2" customFormat="1" spans="18:32">
      <c r="R806" s="59"/>
      <c r="AF806" s="3"/>
    </row>
    <row r="807" s="2" customFormat="1" spans="18:32">
      <c r="R807" s="59"/>
      <c r="AF807" s="3"/>
    </row>
    <row r="808" s="2" customFormat="1" spans="18:32">
      <c r="R808" s="59"/>
      <c r="AF808" s="3"/>
    </row>
    <row r="809" s="2" customFormat="1" spans="18:32">
      <c r="R809" s="59"/>
      <c r="AF809" s="3"/>
    </row>
    <row r="810" s="2" customFormat="1" spans="18:32">
      <c r="R810" s="59"/>
      <c r="AF810" s="3"/>
    </row>
    <row r="811" s="2" customFormat="1" spans="18:32">
      <c r="R811" s="59"/>
      <c r="AF811" s="3"/>
    </row>
    <row r="812" s="2" customFormat="1" spans="18:32">
      <c r="R812" s="59"/>
      <c r="AF812" s="3"/>
    </row>
    <row r="813" s="2" customFormat="1" spans="18:32">
      <c r="R813" s="59"/>
      <c r="AF813" s="3"/>
    </row>
    <row r="814" s="2" customFormat="1" spans="18:32">
      <c r="R814" s="59"/>
      <c r="AF814" s="3"/>
    </row>
    <row r="815" s="2" customFormat="1" spans="18:32">
      <c r="R815" s="59"/>
      <c r="AF815" s="3"/>
    </row>
    <row r="816" s="2" customFormat="1" spans="18:32">
      <c r="R816" s="59"/>
      <c r="AF816" s="3"/>
    </row>
    <row r="817" s="2" customFormat="1" spans="18:32">
      <c r="R817" s="59"/>
      <c r="AF817" s="3"/>
    </row>
    <row r="818" s="2" customFormat="1" spans="18:32">
      <c r="R818" s="59"/>
      <c r="AF818" s="3"/>
    </row>
    <row r="819" s="2" customFormat="1" spans="18:32">
      <c r="R819" s="59"/>
      <c r="AF819" s="3"/>
    </row>
    <row r="820" s="2" customFormat="1" spans="18:32">
      <c r="R820" s="59"/>
      <c r="AF820" s="3"/>
    </row>
    <row r="821" s="2" customFormat="1" spans="18:32">
      <c r="R821" s="59"/>
      <c r="AF821" s="3"/>
    </row>
    <row r="822" s="2" customFormat="1" spans="18:32">
      <c r="R822" s="59"/>
      <c r="AF822" s="3"/>
    </row>
    <row r="823" s="2" customFormat="1" spans="18:32">
      <c r="R823" s="59"/>
      <c r="AF823" s="3"/>
    </row>
    <row r="824" s="2" customFormat="1" spans="18:32">
      <c r="R824" s="59"/>
      <c r="AF824" s="3"/>
    </row>
    <row r="825" s="2" customFormat="1" spans="18:32">
      <c r="R825" s="59"/>
      <c r="AF825" s="3"/>
    </row>
    <row r="826" s="2" customFormat="1" spans="18:32">
      <c r="R826" s="59"/>
      <c r="AF826" s="3"/>
    </row>
    <row r="827" s="2" customFormat="1" spans="18:32">
      <c r="R827" s="59"/>
      <c r="AF827" s="3"/>
    </row>
    <row r="828" s="2" customFormat="1" spans="18:32">
      <c r="R828" s="59"/>
      <c r="AF828" s="3"/>
    </row>
    <row r="829" s="2" customFormat="1" spans="18:32">
      <c r="R829" s="59"/>
      <c r="AF829" s="3"/>
    </row>
    <row r="830" s="2" customFormat="1" spans="18:32">
      <c r="R830" s="59"/>
      <c r="AF830" s="3"/>
    </row>
    <row r="831" s="2" customFormat="1" spans="18:32">
      <c r="R831" s="59"/>
      <c r="AF831" s="3"/>
    </row>
    <row r="832" s="2" customFormat="1" spans="18:32">
      <c r="R832" s="59"/>
      <c r="AF832" s="3"/>
    </row>
    <row r="833" s="2" customFormat="1" spans="18:32">
      <c r="R833" s="59"/>
      <c r="AF833" s="3"/>
    </row>
    <row r="834" s="2" customFormat="1" spans="18:32">
      <c r="R834" s="59"/>
      <c r="AF834" s="3"/>
    </row>
    <row r="835" s="2" customFormat="1" spans="18:32">
      <c r="R835" s="59"/>
      <c r="AF835" s="3"/>
    </row>
    <row r="836" s="2" customFormat="1" spans="18:32">
      <c r="R836" s="59"/>
      <c r="AF836" s="3"/>
    </row>
    <row r="837" s="2" customFormat="1" spans="18:32">
      <c r="R837" s="59"/>
      <c r="AF837" s="3"/>
    </row>
    <row r="838" s="2" customFormat="1" spans="18:32">
      <c r="R838" s="59"/>
      <c r="AF838" s="3"/>
    </row>
    <row r="839" s="2" customFormat="1" spans="18:32">
      <c r="R839" s="59"/>
      <c r="AF839" s="3"/>
    </row>
    <row r="840" s="2" customFormat="1" spans="18:32">
      <c r="R840" s="59"/>
      <c r="AF840" s="3"/>
    </row>
    <row r="841" s="2" customFormat="1" spans="18:32">
      <c r="R841" s="59"/>
      <c r="AF841" s="3"/>
    </row>
    <row r="842" s="2" customFormat="1" spans="18:32">
      <c r="R842" s="59"/>
      <c r="AF842" s="3"/>
    </row>
    <row r="843" s="2" customFormat="1" spans="18:32">
      <c r="R843" s="59"/>
      <c r="AF843" s="3"/>
    </row>
    <row r="844" s="2" customFormat="1" spans="18:32">
      <c r="R844" s="59"/>
      <c r="AF844" s="3"/>
    </row>
    <row r="845" s="2" customFormat="1" spans="18:32">
      <c r="R845" s="59"/>
      <c r="AF845" s="3"/>
    </row>
    <row r="846" s="2" customFormat="1" spans="18:32">
      <c r="R846" s="59"/>
      <c r="AF846" s="3"/>
    </row>
    <row r="847" s="2" customFormat="1" spans="18:32">
      <c r="R847" s="59"/>
      <c r="AF847" s="3"/>
    </row>
    <row r="848" s="2" customFormat="1" spans="18:32">
      <c r="R848" s="59"/>
      <c r="AF848" s="3"/>
    </row>
    <row r="849" s="2" customFormat="1" spans="18:32">
      <c r="R849" s="59"/>
      <c r="AF849" s="3"/>
    </row>
    <row r="850" s="2" customFormat="1" spans="18:32">
      <c r="R850" s="59"/>
      <c r="AF850" s="3"/>
    </row>
    <row r="851" s="2" customFormat="1" spans="18:32">
      <c r="R851" s="59"/>
      <c r="AF851" s="3"/>
    </row>
    <row r="852" s="2" customFormat="1" spans="18:32">
      <c r="R852" s="59"/>
      <c r="AF852" s="3"/>
    </row>
    <row r="853" s="2" customFormat="1" spans="18:32">
      <c r="R853" s="59"/>
      <c r="AF853" s="3"/>
    </row>
    <row r="854" s="2" customFormat="1" spans="18:32">
      <c r="R854" s="59"/>
      <c r="AF854" s="3"/>
    </row>
    <row r="855" s="2" customFormat="1" spans="18:32">
      <c r="R855" s="59"/>
      <c r="AF855" s="3"/>
    </row>
    <row r="856" s="2" customFormat="1" spans="18:32">
      <c r="R856" s="59"/>
      <c r="AF856" s="3"/>
    </row>
    <row r="857" s="2" customFormat="1" spans="18:32">
      <c r="R857" s="59"/>
      <c r="AF857" s="3"/>
    </row>
    <row r="858" s="2" customFormat="1" spans="18:32">
      <c r="R858" s="59"/>
      <c r="AF858" s="3"/>
    </row>
    <row r="859" s="2" customFormat="1" spans="18:32">
      <c r="R859" s="59"/>
      <c r="AF859" s="3"/>
    </row>
    <row r="860" s="2" customFormat="1" spans="18:32">
      <c r="R860" s="59"/>
      <c r="AF860" s="3"/>
    </row>
    <row r="861" s="2" customFormat="1" spans="18:32">
      <c r="R861" s="59"/>
      <c r="AF861" s="3"/>
    </row>
    <row r="862" s="2" customFormat="1" spans="18:32">
      <c r="R862" s="59"/>
      <c r="AF862" s="3"/>
    </row>
    <row r="863" s="2" customFormat="1" spans="18:32">
      <c r="R863" s="59"/>
      <c r="AF863" s="3"/>
    </row>
    <row r="864" s="2" customFormat="1" spans="18:32">
      <c r="R864" s="59"/>
      <c r="AF864" s="3"/>
    </row>
    <row r="865" s="2" customFormat="1" spans="18:32">
      <c r="R865" s="59"/>
      <c r="AF865" s="3"/>
    </row>
    <row r="866" s="2" customFormat="1" spans="18:32">
      <c r="R866" s="59"/>
      <c r="AF866" s="3"/>
    </row>
    <row r="867" s="2" customFormat="1" spans="18:32">
      <c r="R867" s="59"/>
      <c r="AF867" s="3"/>
    </row>
    <row r="868" s="2" customFormat="1" spans="18:32">
      <c r="R868" s="59"/>
      <c r="AF868" s="3"/>
    </row>
    <row r="869" s="2" customFormat="1" spans="18:32">
      <c r="R869" s="59"/>
      <c r="AF869" s="3"/>
    </row>
    <row r="870" s="2" customFormat="1" spans="18:32">
      <c r="R870" s="59"/>
      <c r="AF870" s="3"/>
    </row>
    <row r="871" s="2" customFormat="1" spans="18:32">
      <c r="R871" s="59"/>
      <c r="AF871" s="3"/>
    </row>
    <row r="872" s="2" customFormat="1" spans="18:32">
      <c r="R872" s="59"/>
      <c r="AF872" s="3"/>
    </row>
    <row r="873" s="2" customFormat="1" spans="18:32">
      <c r="R873" s="59"/>
      <c r="AF873" s="3"/>
    </row>
    <row r="874" s="2" customFormat="1" spans="18:32">
      <c r="R874" s="59"/>
      <c r="AF874" s="3"/>
    </row>
    <row r="875" s="2" customFormat="1" spans="18:32">
      <c r="R875" s="59"/>
      <c r="AF875" s="3"/>
    </row>
    <row r="876" s="2" customFormat="1" spans="18:32">
      <c r="R876" s="59"/>
      <c r="AF876" s="3"/>
    </row>
    <row r="877" s="2" customFormat="1" spans="18:32">
      <c r="R877" s="59"/>
      <c r="AF877" s="3"/>
    </row>
    <row r="878" s="2" customFormat="1" spans="18:32">
      <c r="R878" s="59"/>
      <c r="AF878" s="3"/>
    </row>
    <row r="879" s="2" customFormat="1" spans="18:32">
      <c r="R879" s="59"/>
      <c r="AF879" s="3"/>
    </row>
    <row r="880" s="2" customFormat="1" spans="18:32">
      <c r="R880" s="59"/>
      <c r="AF880" s="3"/>
    </row>
    <row r="881" s="2" customFormat="1" spans="18:32">
      <c r="R881" s="59"/>
      <c r="AF881" s="3"/>
    </row>
    <row r="882" s="2" customFormat="1" spans="18:32">
      <c r="R882" s="59"/>
      <c r="AF882" s="3"/>
    </row>
    <row r="883" s="2" customFormat="1" spans="18:32">
      <c r="R883" s="59"/>
      <c r="AF883" s="3"/>
    </row>
    <row r="884" s="2" customFormat="1" spans="18:32">
      <c r="R884" s="59"/>
      <c r="AF884" s="3"/>
    </row>
    <row r="885" s="2" customFormat="1" spans="18:32">
      <c r="R885" s="59"/>
      <c r="AF885" s="3"/>
    </row>
    <row r="886" s="2" customFormat="1" spans="18:32">
      <c r="R886" s="59"/>
      <c r="AF886" s="3"/>
    </row>
    <row r="887" s="2" customFormat="1" spans="18:32">
      <c r="R887" s="59"/>
      <c r="AF887" s="3"/>
    </row>
    <row r="888" s="2" customFormat="1" spans="18:32">
      <c r="R888" s="59"/>
      <c r="AF888" s="3"/>
    </row>
    <row r="889" s="2" customFormat="1" spans="18:32">
      <c r="R889" s="59"/>
      <c r="AF889" s="3"/>
    </row>
    <row r="890" s="2" customFormat="1" spans="18:32">
      <c r="R890" s="59"/>
      <c r="AF890" s="3"/>
    </row>
    <row r="891" s="2" customFormat="1" spans="18:32">
      <c r="R891" s="59"/>
      <c r="AF891" s="3"/>
    </row>
    <row r="892" s="2" customFormat="1" spans="18:32">
      <c r="R892" s="59"/>
      <c r="AF892" s="3"/>
    </row>
    <row r="893" s="2" customFormat="1" spans="18:32">
      <c r="R893" s="59"/>
      <c r="AF893" s="3"/>
    </row>
    <row r="894" s="2" customFormat="1" spans="18:32">
      <c r="R894" s="59"/>
      <c r="AF894" s="3"/>
    </row>
    <row r="895" s="2" customFormat="1" spans="18:32">
      <c r="R895" s="59"/>
      <c r="AF895" s="3"/>
    </row>
    <row r="896" s="2" customFormat="1" spans="18:32">
      <c r="R896" s="59"/>
      <c r="AF896" s="3"/>
    </row>
    <row r="897" s="2" customFormat="1" spans="18:32">
      <c r="R897" s="59"/>
      <c r="AF897" s="3"/>
    </row>
    <row r="898" s="2" customFormat="1" spans="18:32">
      <c r="R898" s="59"/>
      <c r="AF898" s="3"/>
    </row>
    <row r="899" s="2" customFormat="1" spans="18:32">
      <c r="R899" s="59"/>
      <c r="AF899" s="3"/>
    </row>
    <row r="900" s="2" customFormat="1" spans="18:32">
      <c r="R900" s="59"/>
      <c r="AF900" s="3"/>
    </row>
    <row r="901" s="2" customFormat="1" spans="18:32">
      <c r="R901" s="59"/>
      <c r="AF901" s="3"/>
    </row>
    <row r="902" s="2" customFormat="1" spans="18:32">
      <c r="R902" s="59"/>
      <c r="AF902" s="3"/>
    </row>
    <row r="903" s="2" customFormat="1" spans="18:32">
      <c r="R903" s="59"/>
      <c r="AF903" s="3"/>
    </row>
    <row r="904" s="2" customFormat="1" spans="18:32">
      <c r="R904" s="59"/>
      <c r="AF904" s="3"/>
    </row>
    <row r="905" s="2" customFormat="1" spans="18:32">
      <c r="R905" s="59"/>
      <c r="AF905" s="3"/>
    </row>
    <row r="906" s="2" customFormat="1" spans="18:32">
      <c r="R906" s="59"/>
      <c r="AF906" s="3"/>
    </row>
    <row r="907" s="2" customFormat="1" spans="18:32">
      <c r="R907" s="59"/>
      <c r="AF907" s="3"/>
    </row>
    <row r="908" s="2" customFormat="1" spans="18:32">
      <c r="R908" s="59"/>
      <c r="AF908" s="3"/>
    </row>
    <row r="909" s="2" customFormat="1" spans="18:32">
      <c r="R909" s="59"/>
      <c r="AF909" s="3"/>
    </row>
    <row r="910" s="2" customFormat="1" spans="18:32">
      <c r="R910" s="59"/>
      <c r="AF910" s="3"/>
    </row>
    <row r="911" s="2" customFormat="1" spans="18:32">
      <c r="R911" s="59"/>
      <c r="AF911" s="3"/>
    </row>
    <row r="912" s="2" customFormat="1" spans="18:32">
      <c r="R912" s="59"/>
      <c r="AF912" s="3"/>
    </row>
    <row r="913" s="2" customFormat="1" spans="18:32">
      <c r="R913" s="59"/>
      <c r="AF913" s="3"/>
    </row>
    <row r="914" s="2" customFormat="1" spans="18:32">
      <c r="R914" s="59"/>
      <c r="AF914" s="3"/>
    </row>
    <row r="915" s="2" customFormat="1" spans="18:32">
      <c r="R915" s="59"/>
      <c r="AF915" s="3"/>
    </row>
    <row r="916" s="2" customFormat="1" spans="18:32">
      <c r="R916" s="59"/>
      <c r="AF916" s="3"/>
    </row>
    <row r="917" s="2" customFormat="1" spans="18:32">
      <c r="R917" s="59"/>
      <c r="AF917" s="3"/>
    </row>
    <row r="918" s="2" customFormat="1" spans="18:32">
      <c r="R918" s="59"/>
      <c r="AF918" s="3"/>
    </row>
    <row r="919" s="2" customFormat="1" spans="18:32">
      <c r="R919" s="59"/>
      <c r="AF919" s="3"/>
    </row>
    <row r="920" s="2" customFormat="1" spans="18:32">
      <c r="R920" s="59"/>
      <c r="AF920" s="3"/>
    </row>
    <row r="921" s="2" customFormat="1" spans="18:32">
      <c r="R921" s="59"/>
      <c r="AF921" s="3"/>
    </row>
    <row r="922" s="2" customFormat="1" spans="18:32">
      <c r="R922" s="59"/>
      <c r="AF922" s="3"/>
    </row>
    <row r="923" s="2" customFormat="1" spans="18:32">
      <c r="R923" s="59"/>
      <c r="AF923" s="3"/>
    </row>
    <row r="924" s="2" customFormat="1" spans="18:32">
      <c r="R924" s="59"/>
      <c r="AF924" s="3"/>
    </row>
    <row r="925" s="2" customFormat="1" spans="18:32">
      <c r="R925" s="59"/>
      <c r="AF925" s="3"/>
    </row>
    <row r="926" s="2" customFormat="1" spans="18:32">
      <c r="R926" s="59"/>
      <c r="AF926" s="3"/>
    </row>
    <row r="927" s="2" customFormat="1" spans="18:32">
      <c r="R927" s="59"/>
      <c r="AF927" s="3"/>
    </row>
    <row r="928" s="2" customFormat="1" spans="18:32">
      <c r="R928" s="59"/>
      <c r="AF928" s="3"/>
    </row>
    <row r="929" s="2" customFormat="1" spans="18:32">
      <c r="R929" s="59"/>
      <c r="AF929" s="3"/>
    </row>
    <row r="930" s="2" customFormat="1" spans="18:32">
      <c r="R930" s="59"/>
      <c r="AF930" s="3"/>
    </row>
    <row r="931" s="2" customFormat="1" spans="18:32">
      <c r="R931" s="59"/>
      <c r="AF931" s="3"/>
    </row>
    <row r="932" s="2" customFormat="1" spans="18:32">
      <c r="R932" s="59"/>
      <c r="AF932" s="3"/>
    </row>
    <row r="933" s="2" customFormat="1" spans="18:32">
      <c r="R933" s="59"/>
      <c r="AF933" s="3"/>
    </row>
    <row r="934" s="2" customFormat="1" spans="18:32">
      <c r="R934" s="59"/>
      <c r="AF934" s="3"/>
    </row>
    <row r="935" s="2" customFormat="1" spans="18:32">
      <c r="R935" s="59"/>
      <c r="AF935" s="3"/>
    </row>
    <row r="936" s="2" customFormat="1" spans="18:32">
      <c r="R936" s="59"/>
      <c r="AF936" s="3"/>
    </row>
    <row r="937" s="2" customFormat="1" spans="18:32">
      <c r="R937" s="59"/>
      <c r="AF937" s="3"/>
    </row>
    <row r="938" s="2" customFormat="1" spans="18:32">
      <c r="R938" s="59"/>
      <c r="AF938" s="3"/>
    </row>
    <row r="939" s="2" customFormat="1" spans="18:32">
      <c r="R939" s="59"/>
      <c r="AF939" s="3"/>
    </row>
    <row r="940" s="2" customFormat="1" spans="18:32">
      <c r="R940" s="59"/>
      <c r="AF940" s="3"/>
    </row>
    <row r="941" s="2" customFormat="1" spans="18:32">
      <c r="R941" s="59"/>
      <c r="AF941" s="3"/>
    </row>
    <row r="942" s="2" customFormat="1" spans="18:32">
      <c r="R942" s="59"/>
      <c r="AF942" s="3"/>
    </row>
    <row r="943" s="2" customFormat="1" spans="18:32">
      <c r="R943" s="59"/>
      <c r="AF943" s="3"/>
    </row>
    <row r="944" s="2" customFormat="1" spans="18:32">
      <c r="R944" s="59"/>
      <c r="AF944" s="3"/>
    </row>
    <row r="945" s="2" customFormat="1" spans="18:32">
      <c r="R945" s="59"/>
      <c r="AF945" s="3"/>
    </row>
    <row r="946" s="2" customFormat="1" spans="18:32">
      <c r="R946" s="59"/>
      <c r="AF946" s="3"/>
    </row>
    <row r="947" s="2" customFormat="1" spans="18:32">
      <c r="R947" s="59"/>
      <c r="AF947" s="3"/>
    </row>
    <row r="948" s="2" customFormat="1" spans="18:32">
      <c r="R948" s="59"/>
      <c r="AF948" s="3"/>
    </row>
    <row r="949" s="2" customFormat="1" spans="18:32">
      <c r="R949" s="59"/>
      <c r="AF949" s="3"/>
    </row>
    <row r="950" s="2" customFormat="1" spans="18:32">
      <c r="R950" s="59"/>
      <c r="AF950" s="3"/>
    </row>
    <row r="951" s="2" customFormat="1" spans="18:32">
      <c r="R951" s="59"/>
      <c r="AF951" s="3"/>
    </row>
    <row r="952" s="2" customFormat="1" spans="18:32">
      <c r="R952" s="59"/>
      <c r="AF952" s="3"/>
    </row>
    <row r="953" s="2" customFormat="1" spans="18:32">
      <c r="R953" s="59"/>
      <c r="AF953" s="3"/>
    </row>
    <row r="954" s="2" customFormat="1" spans="18:32">
      <c r="R954" s="59"/>
      <c r="AF954" s="3"/>
    </row>
    <row r="955" s="2" customFormat="1" spans="18:32">
      <c r="R955" s="59"/>
      <c r="AF955" s="3"/>
    </row>
    <row r="956" s="2" customFormat="1" spans="18:32">
      <c r="R956" s="59"/>
      <c r="AF956" s="3"/>
    </row>
    <row r="957" s="2" customFormat="1" spans="18:32">
      <c r="R957" s="59"/>
      <c r="AF957" s="3"/>
    </row>
    <row r="958" s="2" customFormat="1" spans="18:32">
      <c r="R958" s="59"/>
      <c r="AF958" s="3"/>
    </row>
    <row r="959" s="2" customFormat="1" spans="18:32">
      <c r="R959" s="59"/>
      <c r="AF959" s="3"/>
    </row>
    <row r="960" s="2" customFormat="1" spans="18:32">
      <c r="R960" s="59"/>
      <c r="AF960" s="3"/>
    </row>
    <row r="961" s="2" customFormat="1" spans="18:32">
      <c r="R961" s="59"/>
      <c r="AF961" s="3"/>
    </row>
    <row r="962" s="2" customFormat="1" spans="18:32">
      <c r="R962" s="59"/>
      <c r="AF962" s="3"/>
    </row>
    <row r="963" s="2" customFormat="1" spans="18:32">
      <c r="R963" s="59"/>
      <c r="AF963" s="3"/>
    </row>
    <row r="964" s="2" customFormat="1" spans="18:32">
      <c r="R964" s="59"/>
      <c r="AF964" s="3"/>
    </row>
    <row r="965" s="2" customFormat="1" spans="18:32">
      <c r="R965" s="59"/>
      <c r="AF965" s="3"/>
    </row>
    <row r="966" s="2" customFormat="1" spans="18:32">
      <c r="R966" s="59"/>
      <c r="AF966" s="3"/>
    </row>
    <row r="967" s="2" customFormat="1" spans="18:32">
      <c r="R967" s="59"/>
      <c r="AF967" s="3"/>
    </row>
    <row r="968" s="2" customFormat="1" spans="18:32">
      <c r="R968" s="59"/>
      <c r="AF968" s="3"/>
    </row>
    <row r="969" s="2" customFormat="1" spans="18:32">
      <c r="R969" s="59"/>
      <c r="AF969" s="3"/>
    </row>
    <row r="970" s="2" customFormat="1" spans="18:32">
      <c r="R970" s="59"/>
      <c r="AF970" s="3"/>
    </row>
    <row r="971" s="2" customFormat="1" spans="18:32">
      <c r="R971" s="59"/>
      <c r="AF971" s="3"/>
    </row>
    <row r="972" s="2" customFormat="1" spans="18:32">
      <c r="R972" s="59"/>
      <c r="AF972" s="3"/>
    </row>
    <row r="973" s="2" customFormat="1" spans="18:32">
      <c r="R973" s="59"/>
      <c r="AF973" s="3"/>
    </row>
    <row r="974" s="2" customFormat="1" spans="18:32">
      <c r="R974" s="59"/>
      <c r="AF974" s="3"/>
    </row>
    <row r="975" s="2" customFormat="1" spans="18:32">
      <c r="R975" s="59"/>
      <c r="AF975" s="3"/>
    </row>
    <row r="976" s="2" customFormat="1" spans="18:32">
      <c r="R976" s="59"/>
      <c r="AF976" s="3"/>
    </row>
    <row r="977" s="2" customFormat="1" spans="18:32">
      <c r="R977" s="59"/>
      <c r="AF977" s="3"/>
    </row>
    <row r="978" s="2" customFormat="1" spans="18:32">
      <c r="R978" s="59"/>
      <c r="AF978" s="3"/>
    </row>
    <row r="979" s="2" customFormat="1" spans="18:32">
      <c r="R979" s="59"/>
      <c r="AF979" s="3"/>
    </row>
    <row r="980" s="2" customFormat="1" spans="18:32">
      <c r="R980" s="59"/>
      <c r="AF980" s="3"/>
    </row>
    <row r="981" s="2" customFormat="1" spans="18:32">
      <c r="R981" s="59"/>
      <c r="AF981" s="3"/>
    </row>
    <row r="982" s="2" customFormat="1" spans="18:32">
      <c r="R982" s="59"/>
      <c r="AF982" s="3"/>
    </row>
    <row r="983" s="2" customFormat="1" spans="18:32">
      <c r="R983" s="59"/>
      <c r="AF983" s="3"/>
    </row>
    <row r="984" s="2" customFormat="1" spans="18:32">
      <c r="R984" s="59"/>
      <c r="AF984" s="3"/>
    </row>
    <row r="985" s="2" customFormat="1" spans="18:32">
      <c r="R985" s="59"/>
      <c r="AF985" s="3"/>
    </row>
    <row r="986" s="2" customFormat="1" spans="18:32">
      <c r="R986" s="59"/>
      <c r="AF986" s="3"/>
    </row>
    <row r="987" s="2" customFormat="1" spans="18:32">
      <c r="R987" s="59"/>
      <c r="AF987" s="3"/>
    </row>
    <row r="988" s="2" customFormat="1" spans="18:32">
      <c r="R988" s="59"/>
      <c r="AF988" s="3"/>
    </row>
    <row r="989" s="2" customFormat="1" spans="18:32">
      <c r="R989" s="59"/>
      <c r="AF989" s="3"/>
    </row>
    <row r="990" s="2" customFormat="1" spans="18:32">
      <c r="R990" s="59"/>
      <c r="AF990" s="3"/>
    </row>
    <row r="991" s="2" customFormat="1" spans="18:32">
      <c r="R991" s="59"/>
      <c r="AF991" s="3"/>
    </row>
    <row r="992" s="2" customFormat="1" spans="18:32">
      <c r="R992" s="59"/>
      <c r="AF992" s="3"/>
    </row>
    <row r="993" s="2" customFormat="1" spans="18:32">
      <c r="R993" s="59"/>
      <c r="AF993" s="3"/>
    </row>
    <row r="994" s="2" customFormat="1" spans="18:32">
      <c r="R994" s="59"/>
      <c r="AF994" s="3"/>
    </row>
    <row r="995" s="2" customFormat="1" spans="18:32">
      <c r="R995" s="59"/>
      <c r="AF995" s="3"/>
    </row>
    <row r="996" s="2" customFormat="1" spans="18:32">
      <c r="R996" s="59"/>
      <c r="AF996" s="3"/>
    </row>
    <row r="997" s="2" customFormat="1" spans="18:32">
      <c r="R997" s="59"/>
      <c r="AF997" s="3"/>
    </row>
    <row r="998" s="2" customFormat="1" spans="18:32">
      <c r="R998" s="59"/>
      <c r="AF998" s="3"/>
    </row>
    <row r="999" s="2" customFormat="1" spans="18:32">
      <c r="R999" s="59"/>
      <c r="AF999" s="3"/>
    </row>
    <row r="1000" s="2" customFormat="1" spans="18:32">
      <c r="R1000" s="59"/>
      <c r="AF1000" s="3"/>
    </row>
    <row r="1001" s="2" customFormat="1" spans="18:32">
      <c r="R1001" s="59"/>
      <c r="AF1001" s="3"/>
    </row>
    <row r="1002" s="2" customFormat="1" spans="18:32">
      <c r="R1002" s="59"/>
      <c r="AF1002" s="3"/>
    </row>
    <row r="1003" s="2" customFormat="1" spans="18:32">
      <c r="R1003" s="59"/>
      <c r="AF1003" s="3"/>
    </row>
    <row r="1004" s="2" customFormat="1" spans="18:32">
      <c r="R1004" s="59"/>
      <c r="AF1004" s="3"/>
    </row>
    <row r="1005" s="2" customFormat="1" spans="18:32">
      <c r="R1005" s="59"/>
      <c r="AF1005" s="3"/>
    </row>
    <row r="1006" s="2" customFormat="1" spans="18:32">
      <c r="R1006" s="59"/>
      <c r="AF1006" s="3"/>
    </row>
    <row r="1007" s="2" customFormat="1" spans="18:32">
      <c r="R1007" s="59"/>
      <c r="AF1007" s="3"/>
    </row>
    <row r="1008" s="2" customFormat="1" spans="18:32">
      <c r="R1008" s="59"/>
      <c r="AF1008" s="3"/>
    </row>
    <row r="1009" s="2" customFormat="1" spans="18:32">
      <c r="R1009" s="59"/>
      <c r="AF1009" s="3"/>
    </row>
    <row r="1010" s="2" customFormat="1" spans="18:32">
      <c r="R1010" s="59"/>
      <c r="AF1010" s="3"/>
    </row>
    <row r="1011" s="2" customFormat="1" spans="18:32">
      <c r="R1011" s="59"/>
      <c r="AF1011" s="3"/>
    </row>
    <row r="1012" s="2" customFormat="1" spans="18:32">
      <c r="R1012" s="59"/>
      <c r="AF1012" s="3"/>
    </row>
    <row r="1013" s="2" customFormat="1" spans="18:32">
      <c r="R1013" s="59"/>
      <c r="AF1013" s="3"/>
    </row>
    <row r="1014" s="2" customFormat="1" spans="18:32">
      <c r="R1014" s="59"/>
      <c r="AF1014" s="3"/>
    </row>
    <row r="1015" s="2" customFormat="1" spans="18:32">
      <c r="R1015" s="59"/>
      <c r="AF1015" s="3"/>
    </row>
    <row r="1016" s="2" customFormat="1" spans="18:32">
      <c r="R1016" s="59"/>
      <c r="AF1016" s="3"/>
    </row>
    <row r="1017" s="2" customFormat="1" spans="18:32">
      <c r="R1017" s="59"/>
      <c r="AF1017" s="3"/>
    </row>
    <row r="1018" s="2" customFormat="1" spans="18:32">
      <c r="R1018" s="59"/>
      <c r="AF1018" s="3"/>
    </row>
    <row r="1019" s="2" customFormat="1" spans="18:32">
      <c r="R1019" s="59"/>
      <c r="AF1019" s="3"/>
    </row>
    <row r="1020" s="2" customFormat="1" spans="18:32">
      <c r="R1020" s="59"/>
      <c r="AF1020" s="3"/>
    </row>
    <row r="1021" s="2" customFormat="1" spans="18:32">
      <c r="R1021" s="59"/>
      <c r="AF1021" s="3"/>
    </row>
    <row r="1022" s="2" customFormat="1" spans="18:32">
      <c r="R1022" s="59"/>
      <c r="AF1022" s="3"/>
    </row>
    <row r="1023" s="2" customFormat="1" spans="18:32">
      <c r="R1023" s="59"/>
      <c r="AF1023" s="3"/>
    </row>
    <row r="1024" s="2" customFormat="1" spans="18:32">
      <c r="R1024" s="59"/>
      <c r="AF1024" s="3"/>
    </row>
    <row r="1025" s="2" customFormat="1" spans="18:32">
      <c r="R1025" s="59"/>
      <c r="AF1025" s="3"/>
    </row>
    <row r="1026" s="2" customFormat="1" spans="18:32">
      <c r="R1026" s="59"/>
      <c r="AF1026" s="3"/>
    </row>
    <row r="1027" s="2" customFormat="1" spans="18:32">
      <c r="R1027" s="59"/>
      <c r="AF1027" s="3"/>
    </row>
    <row r="1028" s="2" customFormat="1" spans="18:32">
      <c r="R1028" s="59"/>
      <c r="AF1028" s="3"/>
    </row>
    <row r="1029" s="2" customFormat="1" spans="18:32">
      <c r="R1029" s="59"/>
      <c r="AF1029" s="3"/>
    </row>
    <row r="1030" s="2" customFormat="1" spans="18:32">
      <c r="R1030" s="59"/>
      <c r="AF1030" s="3"/>
    </row>
    <row r="1031" s="2" customFormat="1" spans="18:32">
      <c r="R1031" s="59"/>
      <c r="AF1031" s="3"/>
    </row>
    <row r="1032" s="2" customFormat="1" spans="18:32">
      <c r="R1032" s="59"/>
      <c r="AF1032" s="3"/>
    </row>
    <row r="1033" s="2" customFormat="1" spans="18:32">
      <c r="R1033" s="59"/>
      <c r="AF1033" s="3"/>
    </row>
    <row r="1034" s="2" customFormat="1" spans="18:32">
      <c r="R1034" s="59"/>
      <c r="AF1034" s="3"/>
    </row>
    <row r="1035" s="2" customFormat="1" spans="18:32">
      <c r="R1035" s="59"/>
      <c r="AF1035" s="3"/>
    </row>
    <row r="1036" s="2" customFormat="1" spans="18:32">
      <c r="R1036" s="59"/>
      <c r="AF1036" s="3"/>
    </row>
    <row r="1037" s="2" customFormat="1" spans="18:32">
      <c r="R1037" s="59"/>
      <c r="AF1037" s="3"/>
    </row>
    <row r="1038" s="2" customFormat="1" spans="18:32">
      <c r="R1038" s="59"/>
      <c r="AF1038" s="3"/>
    </row>
    <row r="1039" s="2" customFormat="1" spans="18:32">
      <c r="R1039" s="59"/>
      <c r="AF1039" s="3"/>
    </row>
    <row r="1040" s="2" customFormat="1" spans="18:32">
      <c r="R1040" s="59"/>
      <c r="AF1040" s="3"/>
    </row>
    <row r="1041" s="2" customFormat="1" spans="18:32">
      <c r="R1041" s="59"/>
      <c r="AF1041" s="3"/>
    </row>
    <row r="1042" s="2" customFormat="1" spans="18:32">
      <c r="R1042" s="59"/>
      <c r="AF1042" s="3"/>
    </row>
    <row r="1043" s="2" customFormat="1" spans="18:32">
      <c r="R1043" s="59"/>
      <c r="AF1043" s="3"/>
    </row>
    <row r="1044" s="2" customFormat="1" spans="18:32">
      <c r="R1044" s="59"/>
      <c r="AF1044" s="3"/>
    </row>
    <row r="1045" s="2" customFormat="1" spans="18:32">
      <c r="R1045" s="59"/>
      <c r="AF1045" s="3"/>
    </row>
    <row r="1046" s="2" customFormat="1" spans="18:32">
      <c r="R1046" s="59"/>
      <c r="AF1046" s="3"/>
    </row>
    <row r="1047" s="2" customFormat="1" spans="18:32">
      <c r="R1047" s="59"/>
      <c r="AF1047" s="3"/>
    </row>
    <row r="1048" s="2" customFormat="1" spans="18:32">
      <c r="R1048" s="59"/>
      <c r="AF1048" s="3"/>
    </row>
    <row r="1049" s="2" customFormat="1" spans="18:32">
      <c r="R1049" s="59"/>
      <c r="AF1049" s="3"/>
    </row>
    <row r="1050" s="2" customFormat="1" spans="18:32">
      <c r="R1050" s="59"/>
      <c r="AF1050" s="3"/>
    </row>
    <row r="1051" s="2" customFormat="1" spans="18:32">
      <c r="R1051" s="59"/>
      <c r="AF1051" s="3"/>
    </row>
    <row r="1052" s="2" customFormat="1" spans="18:32">
      <c r="R1052" s="59"/>
      <c r="AF1052" s="3"/>
    </row>
    <row r="1053" s="2" customFormat="1" spans="18:32">
      <c r="R1053" s="59"/>
      <c r="AF1053" s="3"/>
    </row>
    <row r="1054" s="2" customFormat="1" spans="18:32">
      <c r="R1054" s="59"/>
      <c r="AF1054" s="3"/>
    </row>
    <row r="1055" s="2" customFormat="1" spans="18:32">
      <c r="R1055" s="59"/>
      <c r="AF1055" s="3"/>
    </row>
    <row r="1056" s="2" customFormat="1" spans="18:32">
      <c r="R1056" s="59"/>
      <c r="AF1056" s="3"/>
    </row>
    <row r="1057" s="2" customFormat="1" spans="18:32">
      <c r="R1057" s="59"/>
      <c r="AF1057" s="3"/>
    </row>
    <row r="1058" s="2" customFormat="1" spans="18:32">
      <c r="R1058" s="59"/>
      <c r="AF1058" s="3"/>
    </row>
    <row r="1059" s="2" customFormat="1" spans="18:32">
      <c r="R1059" s="59"/>
      <c r="AF1059" s="3"/>
    </row>
    <row r="1060" s="2" customFormat="1" spans="18:32">
      <c r="R1060" s="59"/>
      <c r="AF1060" s="3"/>
    </row>
    <row r="1061" s="2" customFormat="1" spans="18:32">
      <c r="R1061" s="59"/>
      <c r="AF1061" s="3"/>
    </row>
    <row r="1062" s="2" customFormat="1" spans="18:32">
      <c r="R1062" s="59"/>
      <c r="AF1062" s="3"/>
    </row>
    <row r="1063" s="2" customFormat="1" spans="18:32">
      <c r="R1063" s="59"/>
      <c r="AF1063" s="3"/>
    </row>
    <row r="1064" s="2" customFormat="1" spans="18:32">
      <c r="R1064" s="59"/>
      <c r="AF1064" s="3"/>
    </row>
    <row r="1065" s="2" customFormat="1" spans="18:32">
      <c r="R1065" s="59"/>
      <c r="AF1065" s="3"/>
    </row>
    <row r="1066" s="2" customFormat="1" spans="18:32">
      <c r="R1066" s="59"/>
      <c r="AF1066" s="3"/>
    </row>
    <row r="1067" s="2" customFormat="1" spans="18:32">
      <c r="R1067" s="59"/>
      <c r="AF1067" s="3"/>
    </row>
    <row r="1068" s="2" customFormat="1" spans="18:32">
      <c r="R1068" s="59"/>
      <c r="AF1068" s="3"/>
    </row>
    <row r="1069" s="2" customFormat="1" spans="18:32">
      <c r="R1069" s="59"/>
      <c r="AF1069" s="3"/>
    </row>
    <row r="1070" s="2" customFormat="1" spans="18:32">
      <c r="R1070" s="59"/>
      <c r="AF1070" s="3"/>
    </row>
    <row r="1071" s="2" customFormat="1" spans="18:32">
      <c r="R1071" s="59"/>
      <c r="AF1071" s="3"/>
    </row>
    <row r="1072" s="2" customFormat="1" spans="18:32">
      <c r="R1072" s="59"/>
      <c r="AF1072" s="3"/>
    </row>
    <row r="1073" s="2" customFormat="1" spans="18:32">
      <c r="R1073" s="59"/>
      <c r="AF1073" s="3"/>
    </row>
    <row r="1074" s="2" customFormat="1" spans="18:32">
      <c r="R1074" s="59"/>
      <c r="AF1074" s="3"/>
    </row>
    <row r="1075" s="2" customFormat="1" spans="18:32">
      <c r="R1075" s="59"/>
      <c r="AF1075" s="3"/>
    </row>
    <row r="1076" s="2" customFormat="1" spans="18:32">
      <c r="R1076" s="59"/>
      <c r="AF1076" s="3"/>
    </row>
    <row r="1077" s="2" customFormat="1" spans="18:32">
      <c r="R1077" s="59"/>
      <c r="AF1077" s="3"/>
    </row>
    <row r="1078" s="2" customFormat="1" spans="18:32">
      <c r="R1078" s="59"/>
      <c r="AF1078" s="3"/>
    </row>
    <row r="1079" s="2" customFormat="1" spans="18:32">
      <c r="R1079" s="59"/>
      <c r="AF1079" s="3"/>
    </row>
    <row r="1080" s="2" customFormat="1" spans="18:32">
      <c r="R1080" s="59"/>
      <c r="AF1080" s="3"/>
    </row>
    <row r="1081" s="2" customFormat="1" spans="18:32">
      <c r="R1081" s="59"/>
      <c r="AF1081" s="3"/>
    </row>
    <row r="1082" s="2" customFormat="1" spans="18:32">
      <c r="R1082" s="59"/>
      <c r="AF1082" s="3"/>
    </row>
    <row r="1083" s="2" customFormat="1" spans="18:32">
      <c r="R1083" s="59"/>
      <c r="AF1083" s="3"/>
    </row>
    <row r="1084" s="2" customFormat="1" spans="18:32">
      <c r="R1084" s="59"/>
      <c r="AF1084" s="3"/>
    </row>
    <row r="1085" s="2" customFormat="1" spans="18:32">
      <c r="R1085" s="59"/>
      <c r="AF1085" s="3"/>
    </row>
    <row r="1086" s="2" customFormat="1" spans="18:32">
      <c r="R1086" s="59"/>
      <c r="AF1086" s="3"/>
    </row>
    <row r="1087" s="2" customFormat="1" spans="18:32">
      <c r="R1087" s="59"/>
      <c r="AF1087" s="3"/>
    </row>
    <row r="1088" s="2" customFormat="1" spans="18:32">
      <c r="R1088" s="59"/>
      <c r="AF1088" s="3"/>
    </row>
    <row r="1089" s="2" customFormat="1" spans="18:32">
      <c r="R1089" s="59"/>
      <c r="AF1089" s="3"/>
    </row>
    <row r="1090" s="2" customFormat="1" spans="18:32">
      <c r="R1090" s="59"/>
      <c r="AF1090" s="3"/>
    </row>
    <row r="1091" s="2" customFormat="1" spans="18:32">
      <c r="R1091" s="59"/>
      <c r="AF1091" s="3"/>
    </row>
    <row r="1092" s="2" customFormat="1" spans="18:32">
      <c r="R1092" s="59"/>
      <c r="AF1092" s="3"/>
    </row>
    <row r="1093" s="2" customFormat="1" spans="18:32">
      <c r="R1093" s="59"/>
      <c r="AF1093" s="3"/>
    </row>
    <row r="1094" s="2" customFormat="1" spans="18:32">
      <c r="R1094" s="59"/>
      <c r="AF1094" s="3"/>
    </row>
    <row r="1095" s="2" customFormat="1" spans="18:32">
      <c r="R1095" s="59"/>
      <c r="AF1095" s="3"/>
    </row>
    <row r="1096" s="2" customFormat="1" spans="18:32">
      <c r="R1096" s="59"/>
      <c r="AF1096" s="3"/>
    </row>
    <row r="1097" s="2" customFormat="1" spans="18:32">
      <c r="R1097" s="59"/>
      <c r="AF1097" s="3"/>
    </row>
    <row r="1098" s="2" customFormat="1" spans="18:32">
      <c r="R1098" s="59"/>
      <c r="AF1098" s="3"/>
    </row>
    <row r="1099" s="2" customFormat="1" spans="18:32">
      <c r="R1099" s="59"/>
      <c r="AF1099" s="3"/>
    </row>
    <row r="1100" s="2" customFormat="1" spans="18:32">
      <c r="R1100" s="59"/>
      <c r="AF1100" s="3"/>
    </row>
    <row r="1101" s="2" customFormat="1" spans="18:32">
      <c r="R1101" s="59"/>
      <c r="AF1101" s="3"/>
    </row>
    <row r="1102" s="2" customFormat="1" spans="18:32">
      <c r="R1102" s="59"/>
      <c r="AF1102" s="3"/>
    </row>
    <row r="1103" s="2" customFormat="1" spans="18:32">
      <c r="R1103" s="59"/>
      <c r="AF1103" s="3"/>
    </row>
    <row r="1104" s="2" customFormat="1" spans="18:32">
      <c r="R1104" s="59"/>
      <c r="AF1104" s="3"/>
    </row>
    <row r="1105" s="2" customFormat="1" spans="18:32">
      <c r="R1105" s="59"/>
      <c r="AF1105" s="3"/>
    </row>
    <row r="1106" s="2" customFormat="1" spans="18:32">
      <c r="R1106" s="59"/>
      <c r="AF1106" s="3"/>
    </row>
    <row r="1107" s="2" customFormat="1" spans="18:32">
      <c r="R1107" s="59"/>
      <c r="AF1107" s="3"/>
    </row>
    <row r="1108" s="2" customFormat="1" spans="18:32">
      <c r="R1108" s="59"/>
      <c r="AF1108" s="3"/>
    </row>
    <row r="1109" s="2" customFormat="1" spans="18:32">
      <c r="R1109" s="59"/>
      <c r="AF1109" s="3"/>
    </row>
    <row r="1110" s="2" customFormat="1" spans="18:32">
      <c r="R1110" s="59"/>
      <c r="AF1110" s="3"/>
    </row>
    <row r="1111" s="2" customFormat="1" spans="18:32">
      <c r="R1111" s="59"/>
      <c r="AF1111" s="3"/>
    </row>
    <row r="1112" s="2" customFormat="1" spans="18:32">
      <c r="R1112" s="59"/>
      <c r="AF1112" s="3"/>
    </row>
    <row r="1113" s="2" customFormat="1" spans="18:32">
      <c r="R1113" s="59"/>
      <c r="AF1113" s="3"/>
    </row>
    <row r="1114" s="2" customFormat="1" spans="18:32">
      <c r="R1114" s="59"/>
      <c r="AF1114" s="3"/>
    </row>
    <row r="1115" s="2" customFormat="1" spans="18:32">
      <c r="R1115" s="59"/>
      <c r="AF1115" s="3"/>
    </row>
    <row r="1116" s="2" customFormat="1" spans="18:32">
      <c r="R1116" s="59"/>
      <c r="AF1116" s="3"/>
    </row>
    <row r="1117" s="2" customFormat="1" spans="18:32">
      <c r="R1117" s="59"/>
      <c r="AF1117" s="3"/>
    </row>
    <row r="1118" s="2" customFormat="1" spans="18:32">
      <c r="R1118" s="59"/>
      <c r="AF1118" s="3"/>
    </row>
    <row r="1119" s="2" customFormat="1" spans="18:32">
      <c r="R1119" s="59"/>
      <c r="AF1119" s="3"/>
    </row>
    <row r="1120" s="2" customFormat="1" spans="18:32">
      <c r="R1120" s="59"/>
      <c r="AF1120" s="3"/>
    </row>
    <row r="1121" s="2" customFormat="1" spans="18:32">
      <c r="R1121" s="59"/>
      <c r="AF1121" s="3"/>
    </row>
    <row r="1122" s="2" customFormat="1" spans="18:32">
      <c r="R1122" s="59"/>
      <c r="AF1122" s="3"/>
    </row>
    <row r="1123" s="2" customFormat="1" spans="18:32">
      <c r="R1123" s="59"/>
      <c r="AF1123" s="3"/>
    </row>
    <row r="1124" s="2" customFormat="1" spans="18:32">
      <c r="R1124" s="59"/>
      <c r="AF1124" s="3"/>
    </row>
    <row r="1125" s="2" customFormat="1" spans="18:32">
      <c r="R1125" s="59"/>
      <c r="AF1125" s="3"/>
    </row>
    <row r="1126" s="2" customFormat="1" spans="18:32">
      <c r="R1126" s="59"/>
      <c r="AF1126" s="3"/>
    </row>
    <row r="1127" s="2" customFormat="1" spans="18:32">
      <c r="R1127" s="59"/>
      <c r="AF1127" s="3"/>
    </row>
    <row r="1128" s="2" customFormat="1" spans="18:32">
      <c r="R1128" s="59"/>
      <c r="AF1128" s="3"/>
    </row>
    <row r="1129" s="2" customFormat="1" spans="18:32">
      <c r="R1129" s="59"/>
      <c r="AF1129" s="3"/>
    </row>
    <row r="1130" s="2" customFormat="1" spans="18:32">
      <c r="R1130" s="59"/>
      <c r="AF1130" s="3"/>
    </row>
    <row r="1131" s="2" customFormat="1" spans="18:32">
      <c r="R1131" s="59"/>
      <c r="AF1131" s="3"/>
    </row>
    <row r="1132" s="2" customFormat="1" spans="18:32">
      <c r="R1132" s="59"/>
      <c r="AF1132" s="3"/>
    </row>
    <row r="1133" s="2" customFormat="1" spans="18:32">
      <c r="R1133" s="59"/>
      <c r="AF1133" s="3"/>
    </row>
    <row r="1134" s="2" customFormat="1" spans="18:32">
      <c r="R1134" s="59"/>
      <c r="AF1134" s="3"/>
    </row>
    <row r="1135" s="2" customFormat="1" spans="18:32">
      <c r="R1135" s="59"/>
      <c r="AF1135" s="3"/>
    </row>
    <row r="1136" s="2" customFormat="1" spans="18:32">
      <c r="R1136" s="59"/>
      <c r="AF1136" s="3"/>
    </row>
    <row r="1137" s="2" customFormat="1" spans="18:32">
      <c r="R1137" s="59"/>
      <c r="AF1137" s="3"/>
    </row>
    <row r="1138" s="2" customFormat="1" spans="18:32">
      <c r="R1138" s="59"/>
      <c r="AF1138" s="3"/>
    </row>
    <row r="1139" s="2" customFormat="1" spans="18:32">
      <c r="R1139" s="59"/>
      <c r="AF1139" s="3"/>
    </row>
    <row r="1140" s="2" customFormat="1" spans="18:32">
      <c r="R1140" s="59"/>
      <c r="AF1140" s="3"/>
    </row>
    <row r="1141" s="2" customFormat="1" spans="18:32">
      <c r="R1141" s="59"/>
      <c r="AF1141" s="3"/>
    </row>
    <row r="1142" s="2" customFormat="1" spans="18:32">
      <c r="R1142" s="59"/>
      <c r="AF1142" s="3"/>
    </row>
    <row r="1143" s="2" customFormat="1" spans="18:32">
      <c r="R1143" s="59"/>
      <c r="AF1143" s="3"/>
    </row>
    <row r="1144" s="2" customFormat="1" spans="18:32">
      <c r="R1144" s="59"/>
      <c r="AF1144" s="3"/>
    </row>
    <row r="1145" s="2" customFormat="1" spans="18:32">
      <c r="R1145" s="59"/>
      <c r="AF1145" s="3"/>
    </row>
    <row r="1146" s="2" customFormat="1" spans="18:32">
      <c r="R1146" s="59"/>
      <c r="AF1146" s="3"/>
    </row>
    <row r="1147" s="2" customFormat="1" spans="18:32">
      <c r="R1147" s="59"/>
      <c r="AF1147" s="3"/>
    </row>
    <row r="1148" s="2" customFormat="1" spans="18:32">
      <c r="R1148" s="59"/>
      <c r="AF1148" s="3"/>
    </row>
    <row r="1149" s="2" customFormat="1" spans="18:32">
      <c r="R1149" s="59"/>
      <c r="AF1149" s="3"/>
    </row>
    <row r="1150" s="2" customFormat="1" spans="18:32">
      <c r="R1150" s="59"/>
      <c r="AF1150" s="3"/>
    </row>
    <row r="1151" s="2" customFormat="1" spans="18:32">
      <c r="R1151" s="59"/>
      <c r="AF1151" s="3"/>
    </row>
    <row r="1152" s="2" customFormat="1" spans="18:32">
      <c r="R1152" s="59"/>
      <c r="AF1152" s="3"/>
    </row>
    <row r="1153" s="2" customFormat="1" spans="18:32">
      <c r="R1153" s="59"/>
      <c r="AF1153" s="3"/>
    </row>
    <row r="1154" s="2" customFormat="1" spans="18:32">
      <c r="R1154" s="59"/>
      <c r="AF1154" s="3"/>
    </row>
    <row r="1155" s="2" customFormat="1" spans="18:32">
      <c r="R1155" s="59"/>
      <c r="AF1155" s="3"/>
    </row>
    <row r="1156" s="2" customFormat="1" spans="18:32">
      <c r="R1156" s="59"/>
      <c r="AF1156" s="3"/>
    </row>
    <row r="1157" s="2" customFormat="1" spans="18:32">
      <c r="R1157" s="59"/>
      <c r="AF1157" s="3"/>
    </row>
    <row r="1158" s="2" customFormat="1" spans="18:32">
      <c r="R1158" s="59"/>
      <c r="AF1158" s="3"/>
    </row>
    <row r="1159" s="2" customFormat="1" spans="18:32">
      <c r="R1159" s="59"/>
      <c r="AF1159" s="3"/>
    </row>
    <row r="1160" s="2" customFormat="1" spans="18:32">
      <c r="R1160" s="59"/>
      <c r="AF1160" s="3"/>
    </row>
    <row r="1161" s="2" customFormat="1" spans="18:32">
      <c r="R1161" s="59"/>
      <c r="AF1161" s="3"/>
    </row>
    <row r="1162" s="2" customFormat="1" spans="18:32">
      <c r="R1162" s="59"/>
      <c r="AF1162" s="3"/>
    </row>
    <row r="1163" s="2" customFormat="1" spans="18:32">
      <c r="R1163" s="59"/>
      <c r="AF1163" s="3"/>
    </row>
    <row r="1164" s="2" customFormat="1" spans="18:32">
      <c r="R1164" s="59"/>
      <c r="AF1164" s="3"/>
    </row>
    <row r="1165" s="2" customFormat="1" spans="18:32">
      <c r="R1165" s="59"/>
      <c r="AF1165" s="3"/>
    </row>
    <row r="1166" s="2" customFormat="1" spans="18:32">
      <c r="R1166" s="59"/>
      <c r="AF1166" s="3"/>
    </row>
    <row r="1167" s="2" customFormat="1" spans="18:32">
      <c r="R1167" s="59"/>
      <c r="AF1167" s="3"/>
    </row>
    <row r="1168" s="2" customFormat="1" spans="18:32">
      <c r="R1168" s="59"/>
      <c r="AF1168" s="3"/>
    </row>
    <row r="1169" s="2" customFormat="1" spans="18:32">
      <c r="R1169" s="59"/>
      <c r="AF1169" s="3"/>
    </row>
    <row r="1170" s="2" customFormat="1" spans="18:32">
      <c r="R1170" s="59"/>
      <c r="AF1170" s="3"/>
    </row>
    <row r="1171" s="2" customFormat="1" spans="18:32">
      <c r="R1171" s="59"/>
      <c r="AF1171" s="3"/>
    </row>
    <row r="1172" s="2" customFormat="1" spans="18:32">
      <c r="R1172" s="59"/>
      <c r="AF1172" s="3"/>
    </row>
    <row r="1173" s="2" customFormat="1" spans="18:32">
      <c r="R1173" s="59"/>
      <c r="AF1173" s="3"/>
    </row>
    <row r="1174" s="2" customFormat="1" spans="18:32">
      <c r="R1174" s="59"/>
      <c r="AF1174" s="3"/>
    </row>
    <row r="1175" s="2" customFormat="1" spans="18:32">
      <c r="R1175" s="59"/>
      <c r="AF1175" s="3"/>
    </row>
    <row r="1176" s="2" customFormat="1" spans="18:32">
      <c r="R1176" s="59"/>
      <c r="AF1176" s="3"/>
    </row>
    <row r="1177" s="2" customFormat="1" spans="18:32">
      <c r="R1177" s="59"/>
      <c r="AF1177" s="3"/>
    </row>
    <row r="1178" s="2" customFormat="1" spans="18:32">
      <c r="R1178" s="59"/>
      <c r="AF1178" s="3"/>
    </row>
    <row r="1179" s="2" customFormat="1" spans="18:32">
      <c r="R1179" s="59"/>
      <c r="AF1179" s="3"/>
    </row>
    <row r="1180" s="2" customFormat="1" spans="18:32">
      <c r="R1180" s="59"/>
      <c r="AF1180" s="3"/>
    </row>
    <row r="1181" s="2" customFormat="1" spans="18:32">
      <c r="R1181" s="59"/>
      <c r="AF1181" s="3"/>
    </row>
    <row r="1182" s="2" customFormat="1" spans="18:32">
      <c r="R1182" s="59"/>
      <c r="AF1182" s="3"/>
    </row>
    <row r="1183" s="2" customFormat="1" spans="18:32">
      <c r="R1183" s="59"/>
      <c r="AF1183" s="3"/>
    </row>
    <row r="1184" s="2" customFormat="1" spans="18:32">
      <c r="R1184" s="59"/>
      <c r="AF1184" s="3"/>
    </row>
    <row r="1185" s="2" customFormat="1" spans="18:32">
      <c r="R1185" s="59"/>
      <c r="AF1185" s="3"/>
    </row>
    <row r="1186" s="2" customFormat="1" spans="18:32">
      <c r="R1186" s="59"/>
      <c r="AF1186" s="3"/>
    </row>
    <row r="1187" s="2" customFormat="1" spans="18:32">
      <c r="R1187" s="59"/>
      <c r="AF1187" s="3"/>
    </row>
    <row r="1188" s="2" customFormat="1" spans="18:32">
      <c r="R1188" s="59"/>
      <c r="AF1188" s="3"/>
    </row>
    <row r="1189" s="2" customFormat="1" spans="18:32">
      <c r="R1189" s="59"/>
      <c r="AF1189" s="3"/>
    </row>
    <row r="1190" s="2" customFormat="1" spans="18:32">
      <c r="R1190" s="59"/>
      <c r="AF1190" s="3"/>
    </row>
    <row r="1191" s="2" customFormat="1" spans="18:32">
      <c r="R1191" s="59"/>
      <c r="AF1191" s="3"/>
    </row>
    <row r="1192" s="2" customFormat="1" spans="18:32">
      <c r="R1192" s="59"/>
      <c r="AF1192" s="3"/>
    </row>
    <row r="1193" s="2" customFormat="1" spans="18:32">
      <c r="R1193" s="59"/>
      <c r="AF1193" s="3"/>
    </row>
    <row r="1194" s="2" customFormat="1" spans="18:32">
      <c r="R1194" s="59"/>
      <c r="AF1194" s="3"/>
    </row>
    <row r="1195" s="2" customFormat="1" spans="18:32">
      <c r="R1195" s="59"/>
      <c r="AF1195" s="3"/>
    </row>
    <row r="1196" s="2" customFormat="1" spans="18:32">
      <c r="R1196" s="59"/>
      <c r="AF1196" s="3"/>
    </row>
    <row r="1197" s="2" customFormat="1" spans="18:32">
      <c r="R1197" s="59"/>
      <c r="AF1197" s="3"/>
    </row>
    <row r="1198" s="2" customFormat="1" spans="18:32">
      <c r="R1198" s="59"/>
      <c r="AF1198" s="3"/>
    </row>
    <row r="1199" s="2" customFormat="1" spans="18:32">
      <c r="R1199" s="59"/>
      <c r="AF1199" s="3"/>
    </row>
    <row r="1200" s="2" customFormat="1" spans="18:32">
      <c r="R1200" s="59"/>
      <c r="AF1200" s="3"/>
    </row>
    <row r="1201" s="2" customFormat="1" spans="18:32">
      <c r="R1201" s="59"/>
      <c r="AF1201" s="3"/>
    </row>
    <row r="1202" s="2" customFormat="1" spans="18:32">
      <c r="R1202" s="59"/>
      <c r="AF1202" s="3"/>
    </row>
    <row r="1203" s="2" customFormat="1" spans="18:32">
      <c r="R1203" s="59"/>
      <c r="AF1203" s="3"/>
    </row>
    <row r="1204" s="2" customFormat="1" spans="18:32">
      <c r="R1204" s="59"/>
      <c r="AF1204" s="3"/>
    </row>
    <row r="1205" s="2" customFormat="1" spans="18:32">
      <c r="R1205" s="59"/>
      <c r="AF1205" s="3"/>
    </row>
    <row r="1206" s="2" customFormat="1" spans="18:32">
      <c r="R1206" s="59"/>
      <c r="AF1206" s="3"/>
    </row>
    <row r="1207" s="2" customFormat="1" spans="18:32">
      <c r="R1207" s="59"/>
      <c r="AF1207" s="3"/>
    </row>
    <row r="1208" s="2" customFormat="1" spans="18:32">
      <c r="R1208" s="59"/>
      <c r="AF1208" s="3"/>
    </row>
    <row r="1209" s="2" customFormat="1" spans="18:32">
      <c r="R1209" s="59"/>
      <c r="AF1209" s="3"/>
    </row>
    <row r="1210" s="2" customFormat="1" spans="18:32">
      <c r="R1210" s="59"/>
      <c r="AF1210" s="3"/>
    </row>
    <row r="1211" s="2" customFormat="1" spans="18:32">
      <c r="R1211" s="59"/>
      <c r="AF1211" s="3"/>
    </row>
    <row r="1212" s="2" customFormat="1" spans="18:32">
      <c r="R1212" s="59"/>
      <c r="AF1212" s="3"/>
    </row>
    <row r="1213" s="2" customFormat="1" spans="18:32">
      <c r="R1213" s="59"/>
      <c r="AF1213" s="3"/>
    </row>
    <row r="1214" s="2" customFormat="1" spans="18:32">
      <c r="R1214" s="59"/>
      <c r="AF1214" s="3"/>
    </row>
    <row r="1215" s="2" customFormat="1" spans="18:32">
      <c r="R1215" s="59"/>
      <c r="AF1215" s="3"/>
    </row>
    <row r="1216" s="2" customFormat="1" spans="18:32">
      <c r="R1216" s="59"/>
      <c r="AF1216" s="3"/>
    </row>
    <row r="1217" s="2" customFormat="1" spans="18:32">
      <c r="R1217" s="59"/>
      <c r="AF1217" s="3"/>
    </row>
    <row r="1218" s="2" customFormat="1" spans="18:32">
      <c r="R1218" s="59"/>
      <c r="AF1218" s="3"/>
    </row>
    <row r="1219" s="2" customFormat="1" spans="18:32">
      <c r="R1219" s="59"/>
      <c r="AF1219" s="3"/>
    </row>
    <row r="1220" s="2" customFormat="1" spans="18:32">
      <c r="R1220" s="59"/>
      <c r="AF1220" s="3"/>
    </row>
    <row r="1221" s="2" customFormat="1" spans="18:32">
      <c r="R1221" s="59"/>
      <c r="AF1221" s="3"/>
    </row>
    <row r="1222" s="2" customFormat="1" spans="18:32">
      <c r="R1222" s="59"/>
      <c r="AF1222" s="3"/>
    </row>
    <row r="1223" s="2" customFormat="1" spans="18:32">
      <c r="R1223" s="59"/>
      <c r="AF1223" s="3"/>
    </row>
    <row r="1224" s="2" customFormat="1" spans="18:32">
      <c r="R1224" s="59"/>
      <c r="AF1224" s="3"/>
    </row>
    <row r="1225" s="2" customFormat="1" spans="18:32">
      <c r="R1225" s="59"/>
      <c r="AF1225" s="3"/>
    </row>
    <row r="1226" s="2" customFormat="1" spans="18:32">
      <c r="R1226" s="59"/>
      <c r="AF1226" s="3"/>
    </row>
    <row r="1227" s="2" customFormat="1" spans="18:32">
      <c r="R1227" s="59"/>
      <c r="AF1227" s="3"/>
    </row>
    <row r="1228" s="2" customFormat="1" spans="18:32">
      <c r="R1228" s="59"/>
      <c r="AF1228" s="3"/>
    </row>
    <row r="1229" s="2" customFormat="1" spans="18:32">
      <c r="R1229" s="59"/>
      <c r="AF1229" s="3"/>
    </row>
    <row r="1230" s="2" customFormat="1" spans="18:32">
      <c r="R1230" s="59"/>
      <c r="AF1230" s="3"/>
    </row>
    <row r="1231" s="2" customFormat="1" spans="18:32">
      <c r="R1231" s="59"/>
      <c r="AF1231" s="3"/>
    </row>
    <row r="1232" s="2" customFormat="1" spans="18:32">
      <c r="R1232" s="59"/>
      <c r="AF1232" s="3"/>
    </row>
    <row r="1233" s="2" customFormat="1" spans="18:32">
      <c r="R1233" s="59"/>
      <c r="AF1233" s="3"/>
    </row>
    <row r="1234" s="2" customFormat="1" spans="18:32">
      <c r="R1234" s="59"/>
      <c r="AF1234" s="3"/>
    </row>
    <row r="1235" s="2" customFormat="1" spans="18:32">
      <c r="R1235" s="59"/>
      <c r="AF1235" s="3"/>
    </row>
    <row r="1236" s="2" customFormat="1" spans="18:32">
      <c r="R1236" s="59"/>
      <c r="AF1236" s="3"/>
    </row>
    <row r="1237" s="2" customFormat="1" spans="18:32">
      <c r="R1237" s="59"/>
      <c r="AF1237" s="3"/>
    </row>
    <row r="1238" s="2" customFormat="1" spans="18:32">
      <c r="R1238" s="59"/>
      <c r="AF1238" s="3"/>
    </row>
    <row r="1239" s="2" customFormat="1" spans="18:32">
      <c r="R1239" s="59"/>
      <c r="AF1239" s="3"/>
    </row>
    <row r="1240" s="2" customFormat="1" spans="18:32">
      <c r="R1240" s="59"/>
      <c r="AF1240" s="3"/>
    </row>
    <row r="1241" s="2" customFormat="1" spans="18:32">
      <c r="R1241" s="59"/>
      <c r="AF1241" s="3"/>
    </row>
    <row r="1242" s="2" customFormat="1" spans="18:32">
      <c r="R1242" s="59"/>
      <c r="AF1242" s="3"/>
    </row>
    <row r="1243" s="2" customFormat="1" spans="18:32">
      <c r="R1243" s="59"/>
      <c r="AF1243" s="3"/>
    </row>
    <row r="1244" s="2" customFormat="1" spans="18:32">
      <c r="R1244" s="59"/>
      <c r="AF1244" s="3"/>
    </row>
    <row r="1245" s="2" customFormat="1" spans="18:32">
      <c r="R1245" s="59"/>
      <c r="AF1245" s="3"/>
    </row>
    <row r="1246" s="2" customFormat="1" spans="18:32">
      <c r="R1246" s="59"/>
      <c r="AF1246" s="3"/>
    </row>
    <row r="1247" s="2" customFormat="1" spans="18:32">
      <c r="R1247" s="59"/>
      <c r="AF1247" s="3"/>
    </row>
    <row r="1248" s="2" customFormat="1" spans="18:32">
      <c r="R1248" s="59"/>
      <c r="AF1248" s="3"/>
    </row>
    <row r="1249" s="2" customFormat="1" spans="18:32">
      <c r="R1249" s="59"/>
      <c r="AF1249" s="3"/>
    </row>
    <row r="1250" s="2" customFormat="1" spans="18:32">
      <c r="R1250" s="59"/>
      <c r="AF1250" s="3"/>
    </row>
    <row r="1251" s="2" customFormat="1" spans="18:32">
      <c r="R1251" s="59"/>
      <c r="AF1251" s="3"/>
    </row>
    <row r="1252" s="2" customFormat="1" spans="18:32">
      <c r="R1252" s="59"/>
      <c r="AF1252" s="3"/>
    </row>
    <row r="1253" s="2" customFormat="1" spans="18:32">
      <c r="R1253" s="59"/>
      <c r="AF1253" s="3"/>
    </row>
    <row r="1254" s="2" customFormat="1" spans="18:32">
      <c r="R1254" s="59"/>
      <c r="AF1254" s="3"/>
    </row>
    <row r="1255" s="2" customFormat="1" spans="18:32">
      <c r="R1255" s="59"/>
      <c r="AF1255" s="3"/>
    </row>
    <row r="1256" s="2" customFormat="1" spans="18:32">
      <c r="R1256" s="59"/>
      <c r="AF1256" s="3"/>
    </row>
    <row r="1257" s="2" customFormat="1" spans="18:32">
      <c r="R1257" s="59"/>
      <c r="AF1257" s="3"/>
    </row>
    <row r="1258" s="2" customFormat="1" spans="18:32">
      <c r="R1258" s="59"/>
      <c r="AF1258" s="3"/>
    </row>
    <row r="1259" s="2" customFormat="1" spans="18:32">
      <c r="R1259" s="59"/>
      <c r="AF1259" s="3"/>
    </row>
    <row r="1260" s="2" customFormat="1" spans="18:32">
      <c r="R1260" s="59"/>
      <c r="AF1260" s="3"/>
    </row>
    <row r="1261" s="2" customFormat="1" spans="18:32">
      <c r="R1261" s="59"/>
      <c r="AF1261" s="3"/>
    </row>
    <row r="1262" s="2" customFormat="1" spans="18:32">
      <c r="R1262" s="59"/>
      <c r="AF1262" s="3"/>
    </row>
    <row r="1263" s="2" customFormat="1" spans="18:32">
      <c r="R1263" s="59"/>
      <c r="AF1263" s="3"/>
    </row>
    <row r="1264" s="2" customFormat="1" spans="18:32">
      <c r="R1264" s="59"/>
      <c r="AF1264" s="3"/>
    </row>
    <row r="1265" s="2" customFormat="1" spans="18:32">
      <c r="R1265" s="59"/>
      <c r="AF1265" s="3"/>
    </row>
    <row r="1266" s="2" customFormat="1" spans="18:32">
      <c r="R1266" s="59"/>
      <c r="AF1266" s="3"/>
    </row>
    <row r="1267" s="2" customFormat="1" spans="18:32">
      <c r="R1267" s="59"/>
      <c r="AF1267" s="3"/>
    </row>
    <row r="1268" s="2" customFormat="1" spans="18:32">
      <c r="R1268" s="59"/>
      <c r="AF1268" s="3"/>
    </row>
    <row r="1269" s="2" customFormat="1" spans="18:32">
      <c r="R1269" s="59"/>
      <c r="AF1269" s="3"/>
    </row>
    <row r="1270" s="2" customFormat="1" spans="18:32">
      <c r="R1270" s="59"/>
      <c r="AF1270" s="3"/>
    </row>
    <row r="1271" s="2" customFormat="1" spans="18:32">
      <c r="R1271" s="59"/>
      <c r="AF1271" s="3"/>
    </row>
    <row r="1272" s="2" customFormat="1" spans="18:32">
      <c r="R1272" s="59"/>
      <c r="AF1272" s="3"/>
    </row>
    <row r="1273" s="2" customFormat="1" spans="18:32">
      <c r="R1273" s="59"/>
      <c r="AF1273" s="3"/>
    </row>
    <row r="1274" s="2" customFormat="1" spans="18:32">
      <c r="R1274" s="59"/>
      <c r="AF1274" s="3"/>
    </row>
    <row r="1275" s="2" customFormat="1" spans="18:32">
      <c r="R1275" s="59"/>
      <c r="AF1275" s="3"/>
    </row>
    <row r="1276" s="2" customFormat="1" spans="18:32">
      <c r="R1276" s="59"/>
      <c r="AF1276" s="3"/>
    </row>
    <row r="1277" s="2" customFormat="1" spans="18:32">
      <c r="R1277" s="59"/>
      <c r="AF1277" s="3"/>
    </row>
    <row r="1278" s="2" customFormat="1" spans="18:32">
      <c r="R1278" s="59"/>
      <c r="AF1278" s="3"/>
    </row>
    <row r="1279" s="2" customFormat="1" spans="18:32">
      <c r="R1279" s="59"/>
      <c r="AF1279" s="3"/>
    </row>
    <row r="1280" s="2" customFormat="1" spans="18:32">
      <c r="R1280" s="59"/>
      <c r="AF1280" s="3"/>
    </row>
    <row r="1281" s="2" customFormat="1" spans="18:32">
      <c r="R1281" s="59"/>
      <c r="AF1281" s="3"/>
    </row>
    <row r="1282" s="2" customFormat="1" spans="18:32">
      <c r="R1282" s="59"/>
      <c r="AF1282" s="3"/>
    </row>
    <row r="1283" s="2" customFormat="1" spans="18:32">
      <c r="R1283" s="59"/>
      <c r="AF1283" s="3"/>
    </row>
    <row r="1284" s="2" customFormat="1" spans="18:32">
      <c r="R1284" s="59"/>
      <c r="AF1284" s="3"/>
    </row>
    <row r="1285" s="2" customFormat="1" spans="18:32">
      <c r="R1285" s="59"/>
      <c r="AF1285" s="3"/>
    </row>
    <row r="1286" s="2" customFormat="1" spans="18:32">
      <c r="R1286" s="59"/>
      <c r="AF1286" s="3"/>
    </row>
    <row r="1287" s="2" customFormat="1" spans="18:32">
      <c r="R1287" s="59"/>
      <c r="AF1287" s="3"/>
    </row>
    <row r="1288" s="2" customFormat="1" spans="18:32">
      <c r="R1288" s="59"/>
      <c r="AF1288" s="3"/>
    </row>
    <row r="1289" s="2" customFormat="1" spans="18:32">
      <c r="R1289" s="59"/>
      <c r="AF1289" s="3"/>
    </row>
    <row r="1290" s="2" customFormat="1" spans="18:32">
      <c r="R1290" s="59"/>
      <c r="AF1290" s="3"/>
    </row>
    <row r="1291" s="2" customFormat="1" spans="18:32">
      <c r="R1291" s="59"/>
      <c r="AF1291" s="3"/>
    </row>
    <row r="1292" s="2" customFormat="1" spans="18:32">
      <c r="R1292" s="59"/>
      <c r="AF1292" s="3"/>
    </row>
    <row r="1293" s="2" customFormat="1" spans="18:32">
      <c r="R1293" s="59"/>
      <c r="AF1293" s="3"/>
    </row>
    <row r="1294" s="2" customFormat="1" spans="18:32">
      <c r="R1294" s="59"/>
      <c r="AF1294" s="3"/>
    </row>
    <row r="1295" s="2" customFormat="1" spans="18:32">
      <c r="R1295" s="59"/>
      <c r="AF1295" s="3"/>
    </row>
    <row r="1296" s="2" customFormat="1" spans="18:32">
      <c r="R1296" s="59"/>
      <c r="AF1296" s="3"/>
    </row>
    <row r="1297" s="2" customFormat="1" spans="18:32">
      <c r="R1297" s="59"/>
      <c r="AF1297" s="3"/>
    </row>
    <row r="1298" s="2" customFormat="1" spans="18:32">
      <c r="R1298" s="59"/>
      <c r="AF1298" s="3"/>
    </row>
    <row r="1299" s="2" customFormat="1" spans="18:32">
      <c r="R1299" s="59"/>
      <c r="AF1299" s="3"/>
    </row>
    <row r="1300" s="2" customFormat="1" spans="18:32">
      <c r="R1300" s="59"/>
      <c r="AF1300" s="3"/>
    </row>
    <row r="1301" s="2" customFormat="1" spans="18:32">
      <c r="R1301" s="59"/>
      <c r="AF1301" s="3"/>
    </row>
    <row r="1302" s="2" customFormat="1" spans="18:32">
      <c r="R1302" s="59"/>
      <c r="AF1302" s="3"/>
    </row>
    <row r="1303" s="2" customFormat="1" spans="18:32">
      <c r="R1303" s="59"/>
      <c r="AF1303" s="3"/>
    </row>
    <row r="1304" s="2" customFormat="1" spans="18:32">
      <c r="R1304" s="59"/>
      <c r="AF1304" s="3"/>
    </row>
    <row r="1305" s="2" customFormat="1" spans="18:32">
      <c r="R1305" s="59"/>
      <c r="AF1305" s="3"/>
    </row>
    <row r="1306" s="2" customFormat="1" spans="18:32">
      <c r="R1306" s="59"/>
      <c r="AF1306" s="3"/>
    </row>
    <row r="1307" s="2" customFormat="1" spans="18:32">
      <c r="R1307" s="59"/>
      <c r="AF1307" s="3"/>
    </row>
    <row r="1308" s="2" customFormat="1" spans="18:32">
      <c r="R1308" s="59"/>
      <c r="AF1308" s="3"/>
    </row>
    <row r="1309" s="2" customFormat="1" spans="18:32">
      <c r="R1309" s="59"/>
      <c r="AF1309" s="3"/>
    </row>
    <row r="1310" s="2" customFormat="1" spans="18:32">
      <c r="R1310" s="59"/>
      <c r="AF1310" s="3"/>
    </row>
    <row r="1311" s="2" customFormat="1" spans="18:32">
      <c r="R1311" s="59"/>
      <c r="AF1311" s="3"/>
    </row>
    <row r="1312" s="2" customFormat="1" spans="18:32">
      <c r="R1312" s="59"/>
      <c r="AF1312" s="3"/>
    </row>
    <row r="1313" s="2" customFormat="1" spans="18:32">
      <c r="R1313" s="59"/>
      <c r="AF1313" s="3"/>
    </row>
    <row r="1314" s="2" customFormat="1" spans="18:32">
      <c r="R1314" s="59"/>
      <c r="AF1314" s="3"/>
    </row>
    <row r="1315" s="2" customFormat="1" spans="18:32">
      <c r="R1315" s="59"/>
      <c r="AF1315" s="3"/>
    </row>
    <row r="1316" s="2" customFormat="1" spans="18:32">
      <c r="R1316" s="59"/>
      <c r="AF1316" s="3"/>
    </row>
    <row r="1317" s="2" customFormat="1" spans="18:32">
      <c r="R1317" s="59"/>
      <c r="AF1317" s="3"/>
    </row>
    <row r="1318" s="2" customFormat="1" spans="18:32">
      <c r="R1318" s="59"/>
      <c r="AF1318" s="3"/>
    </row>
    <row r="1319" s="2" customFormat="1" spans="18:32">
      <c r="R1319" s="59"/>
      <c r="AF1319" s="3"/>
    </row>
    <row r="1320" s="2" customFormat="1" spans="18:32">
      <c r="R1320" s="59"/>
      <c r="AF1320" s="3"/>
    </row>
    <row r="1321" s="2" customFormat="1" spans="18:32">
      <c r="R1321" s="59"/>
      <c r="AF1321" s="3"/>
    </row>
    <row r="1322" s="2" customFormat="1" spans="18:32">
      <c r="R1322" s="59"/>
      <c r="AF1322" s="3"/>
    </row>
    <row r="1323" s="2" customFormat="1" spans="18:32">
      <c r="R1323" s="59"/>
      <c r="AF1323" s="3"/>
    </row>
    <row r="1324" s="2" customFormat="1" spans="18:32">
      <c r="R1324" s="59"/>
      <c r="AF1324" s="3"/>
    </row>
    <row r="1325" s="2" customFormat="1" spans="18:32">
      <c r="R1325" s="59"/>
      <c r="AF1325" s="3"/>
    </row>
    <row r="1326" s="2" customFormat="1" spans="18:32">
      <c r="R1326" s="59"/>
      <c r="AF1326" s="3"/>
    </row>
    <row r="1327" s="2" customFormat="1" spans="18:32">
      <c r="R1327" s="59"/>
      <c r="AF1327" s="3"/>
    </row>
    <row r="1328" s="2" customFormat="1" spans="18:32">
      <c r="R1328" s="59"/>
      <c r="AF1328" s="3"/>
    </row>
    <row r="1329" s="2" customFormat="1" spans="18:32">
      <c r="R1329" s="59"/>
      <c r="AF1329" s="3"/>
    </row>
    <row r="1330" s="2" customFormat="1" spans="18:32">
      <c r="R1330" s="59"/>
      <c r="AF1330" s="3"/>
    </row>
    <row r="1331" s="2" customFormat="1" spans="18:32">
      <c r="R1331" s="59"/>
      <c r="AF1331" s="3"/>
    </row>
    <row r="1332" s="2" customFormat="1" spans="18:32">
      <c r="R1332" s="59"/>
      <c r="AF1332" s="3"/>
    </row>
    <row r="1333" s="2" customFormat="1" spans="18:32">
      <c r="R1333" s="59"/>
      <c r="AF1333" s="3"/>
    </row>
    <row r="1334" s="2" customFormat="1" spans="18:32">
      <c r="R1334" s="59"/>
      <c r="AF1334" s="3"/>
    </row>
    <row r="1335" s="2" customFormat="1" spans="18:32">
      <c r="R1335" s="59"/>
      <c r="AF1335" s="3"/>
    </row>
    <row r="1336" s="2" customFormat="1" spans="18:32">
      <c r="R1336" s="59"/>
      <c r="AF1336" s="3"/>
    </row>
    <row r="1337" s="2" customFormat="1" spans="18:32">
      <c r="R1337" s="59"/>
      <c r="AF1337" s="3"/>
    </row>
    <row r="1338" s="2" customFormat="1" spans="18:32">
      <c r="R1338" s="59"/>
      <c r="AF1338" s="3"/>
    </row>
    <row r="1339" s="2" customFormat="1" spans="18:32">
      <c r="R1339" s="59"/>
      <c r="AF1339" s="3"/>
    </row>
    <row r="1340" s="2" customFormat="1" spans="18:32">
      <c r="R1340" s="59"/>
      <c r="AF1340" s="3"/>
    </row>
    <row r="1341" s="2" customFormat="1" spans="18:32">
      <c r="R1341" s="59"/>
      <c r="AF1341" s="3"/>
    </row>
    <row r="1342" s="2" customFormat="1" spans="18:32">
      <c r="R1342" s="59"/>
      <c r="AF1342" s="3"/>
    </row>
    <row r="1343" s="2" customFormat="1" spans="18:32">
      <c r="R1343" s="59"/>
      <c r="AF1343" s="3"/>
    </row>
    <row r="1344" s="2" customFormat="1" spans="18:32">
      <c r="R1344" s="59"/>
      <c r="AF1344" s="3"/>
    </row>
    <row r="1345" s="2" customFormat="1" spans="18:32">
      <c r="R1345" s="59"/>
      <c r="AF1345" s="3"/>
    </row>
    <row r="1346" s="2" customFormat="1" spans="18:32">
      <c r="R1346" s="59"/>
      <c r="AF1346" s="3"/>
    </row>
    <row r="1347" s="2" customFormat="1" spans="18:32">
      <c r="R1347" s="59"/>
      <c r="AF1347" s="3"/>
    </row>
    <row r="1348" s="2" customFormat="1" spans="18:32">
      <c r="R1348" s="59"/>
      <c r="AF1348" s="3"/>
    </row>
    <row r="1349" s="2" customFormat="1" spans="18:32">
      <c r="R1349" s="59"/>
      <c r="AF1349" s="3"/>
    </row>
    <row r="1350" s="2" customFormat="1" spans="18:32">
      <c r="R1350" s="59"/>
      <c r="AF1350" s="3"/>
    </row>
    <row r="1351" s="2" customFormat="1" spans="18:32">
      <c r="R1351" s="59"/>
      <c r="AF1351" s="3"/>
    </row>
    <row r="1352" s="2" customFormat="1" spans="18:32">
      <c r="R1352" s="59"/>
      <c r="AF1352" s="3"/>
    </row>
    <row r="1353" s="2" customFormat="1" spans="18:32">
      <c r="R1353" s="59"/>
      <c r="AF1353" s="3"/>
    </row>
    <row r="1354" s="2" customFormat="1" spans="18:32">
      <c r="R1354" s="59"/>
      <c r="AF1354" s="3"/>
    </row>
    <row r="1355" s="2" customFormat="1" spans="18:32">
      <c r="R1355" s="59"/>
      <c r="AF1355" s="3"/>
    </row>
    <row r="1356" s="2" customFormat="1" spans="18:32">
      <c r="R1356" s="59"/>
      <c r="AF1356" s="3"/>
    </row>
    <row r="1357" s="2" customFormat="1" spans="18:32">
      <c r="R1357" s="59"/>
      <c r="AF1357" s="3"/>
    </row>
    <row r="1358" s="2" customFormat="1" spans="18:32">
      <c r="R1358" s="59"/>
      <c r="AF1358" s="3"/>
    </row>
    <row r="1359" s="2" customFormat="1" spans="18:32">
      <c r="R1359" s="59"/>
      <c r="AF1359" s="3"/>
    </row>
    <row r="1360" s="2" customFormat="1" spans="18:32">
      <c r="R1360" s="59"/>
      <c r="AF1360" s="3"/>
    </row>
    <row r="1361" s="2" customFormat="1" spans="18:32">
      <c r="R1361" s="59"/>
      <c r="AF1361" s="3"/>
    </row>
    <row r="1362" s="2" customFormat="1" spans="18:32">
      <c r="R1362" s="59"/>
      <c r="AF1362" s="3"/>
    </row>
    <row r="1363" s="2" customFormat="1" spans="18:32">
      <c r="R1363" s="59"/>
      <c r="AF1363" s="3"/>
    </row>
    <row r="1364" s="2" customFormat="1" spans="18:32">
      <c r="R1364" s="59"/>
      <c r="AF1364" s="3"/>
    </row>
    <row r="1365" s="2" customFormat="1" spans="18:32">
      <c r="R1365" s="59"/>
      <c r="AF1365" s="3"/>
    </row>
    <row r="1366" s="2" customFormat="1" spans="18:32">
      <c r="R1366" s="59"/>
      <c r="AF1366" s="3"/>
    </row>
    <row r="1367" s="2" customFormat="1" spans="18:32">
      <c r="R1367" s="59"/>
      <c r="AF1367" s="3"/>
    </row>
    <row r="1368" s="2" customFormat="1" spans="18:32">
      <c r="R1368" s="59"/>
      <c r="AF1368" s="3"/>
    </row>
    <row r="1369" s="2" customFormat="1" spans="18:32">
      <c r="R1369" s="59"/>
      <c r="AF1369" s="3"/>
    </row>
    <row r="1370" s="2" customFormat="1" spans="18:32">
      <c r="R1370" s="59"/>
      <c r="AF1370" s="3"/>
    </row>
    <row r="1371" s="2" customFormat="1" spans="18:32">
      <c r="R1371" s="59"/>
      <c r="AF1371" s="3"/>
    </row>
    <row r="1372" s="2" customFormat="1" spans="18:32">
      <c r="R1372" s="59"/>
      <c r="AF1372" s="3"/>
    </row>
    <row r="1373" s="2" customFormat="1" spans="18:32">
      <c r="R1373" s="59"/>
      <c r="AF1373" s="3"/>
    </row>
    <row r="1374" s="2" customFormat="1" spans="18:32">
      <c r="R1374" s="59"/>
      <c r="AF1374" s="3"/>
    </row>
    <row r="1375" s="2" customFormat="1" spans="18:32">
      <c r="R1375" s="59"/>
      <c r="AF1375" s="3"/>
    </row>
    <row r="1376" s="2" customFormat="1" spans="18:32">
      <c r="R1376" s="59"/>
      <c r="AF1376" s="3"/>
    </row>
    <row r="1377" s="2" customFormat="1" spans="18:32">
      <c r="R1377" s="59"/>
      <c r="AF1377" s="3"/>
    </row>
    <row r="1378" s="2" customFormat="1" spans="18:32">
      <c r="R1378" s="59"/>
      <c r="AF1378" s="3"/>
    </row>
    <row r="1379" s="2" customFormat="1" spans="18:32">
      <c r="R1379" s="59"/>
      <c r="AF1379" s="3"/>
    </row>
    <row r="1380" s="2" customFormat="1" spans="18:32">
      <c r="R1380" s="59"/>
      <c r="AF1380" s="3"/>
    </row>
    <row r="1381" s="2" customFormat="1" spans="18:32">
      <c r="R1381" s="59"/>
      <c r="AF1381" s="3"/>
    </row>
    <row r="1382" s="2" customFormat="1" spans="18:32">
      <c r="R1382" s="59"/>
      <c r="AF1382" s="3"/>
    </row>
    <row r="1383" s="2" customFormat="1" spans="18:32">
      <c r="R1383" s="59"/>
      <c r="AF1383" s="3"/>
    </row>
    <row r="1384" s="2" customFormat="1" spans="18:32">
      <c r="R1384" s="59"/>
      <c r="AF1384" s="3"/>
    </row>
    <row r="1385" s="2" customFormat="1" spans="18:32">
      <c r="R1385" s="59"/>
      <c r="AF1385" s="3"/>
    </row>
    <row r="1386" s="2" customFormat="1" spans="18:32">
      <c r="R1386" s="59"/>
      <c r="AF1386" s="3"/>
    </row>
    <row r="1387" s="2" customFormat="1" spans="18:32">
      <c r="R1387" s="59"/>
      <c r="AF1387" s="3"/>
    </row>
    <row r="1388" s="2" customFormat="1" spans="18:32">
      <c r="R1388" s="59"/>
      <c r="AF1388" s="3"/>
    </row>
    <row r="1389" s="2" customFormat="1" spans="18:32">
      <c r="R1389" s="59"/>
      <c r="AF1389" s="3"/>
    </row>
    <row r="1390" s="2" customFormat="1" spans="18:32">
      <c r="R1390" s="59"/>
      <c r="AF1390" s="3"/>
    </row>
    <row r="1391" s="2" customFormat="1" spans="18:32">
      <c r="R1391" s="59"/>
      <c r="AF1391" s="3"/>
    </row>
    <row r="1392" s="2" customFormat="1" spans="18:32">
      <c r="R1392" s="59"/>
      <c r="AF1392" s="3"/>
    </row>
    <row r="1393" s="2" customFormat="1" spans="18:32">
      <c r="R1393" s="59"/>
      <c r="AF1393" s="3"/>
    </row>
    <row r="1394" s="2" customFormat="1" spans="18:32">
      <c r="R1394" s="59"/>
      <c r="AF1394" s="3"/>
    </row>
    <row r="1395" s="2" customFormat="1" spans="18:32">
      <c r="R1395" s="59"/>
      <c r="AF1395" s="3"/>
    </row>
    <row r="1396" s="2" customFormat="1" spans="18:32">
      <c r="R1396" s="59"/>
      <c r="AF1396" s="3"/>
    </row>
    <row r="1397" s="2" customFormat="1" spans="18:32">
      <c r="R1397" s="59"/>
      <c r="AF1397" s="3"/>
    </row>
    <row r="1398" s="2" customFormat="1" spans="18:32">
      <c r="R1398" s="59"/>
      <c r="AF1398" s="3"/>
    </row>
    <row r="1399" s="2" customFormat="1" spans="18:32">
      <c r="R1399" s="59"/>
      <c r="AF1399" s="3"/>
    </row>
    <row r="1400" s="2" customFormat="1" spans="18:32">
      <c r="R1400" s="59"/>
      <c r="AF1400" s="3"/>
    </row>
    <row r="1401" s="2" customFormat="1" spans="18:32">
      <c r="R1401" s="59"/>
      <c r="AF1401" s="3"/>
    </row>
    <row r="1402" s="2" customFormat="1" spans="18:32">
      <c r="R1402" s="59"/>
      <c r="AF1402" s="3"/>
    </row>
    <row r="1403" s="2" customFormat="1" spans="18:32">
      <c r="R1403" s="59"/>
      <c r="AF1403" s="3"/>
    </row>
    <row r="1404" s="2" customFormat="1" spans="18:32">
      <c r="R1404" s="59"/>
      <c r="AF1404" s="3"/>
    </row>
    <row r="1405" s="2" customFormat="1" spans="18:32">
      <c r="R1405" s="59"/>
      <c r="AF1405" s="3"/>
    </row>
    <row r="1406" s="2" customFormat="1" spans="18:32">
      <c r="R1406" s="59"/>
      <c r="AF1406" s="3"/>
    </row>
    <row r="1407" s="2" customFormat="1" spans="18:32">
      <c r="R1407" s="59"/>
      <c r="AF1407" s="3"/>
    </row>
    <row r="1408" s="2" customFormat="1" spans="18:32">
      <c r="R1408" s="59"/>
      <c r="AF1408" s="3"/>
    </row>
    <row r="1409" s="2" customFormat="1" spans="18:32">
      <c r="R1409" s="59"/>
      <c r="AF1409" s="3"/>
    </row>
    <row r="1410" s="2" customFormat="1" spans="18:32">
      <c r="R1410" s="59"/>
      <c r="AF1410" s="3"/>
    </row>
    <row r="1411" s="2" customFormat="1" spans="18:32">
      <c r="R1411" s="59"/>
      <c r="AF1411" s="3"/>
    </row>
    <row r="1412" s="2" customFormat="1" spans="18:32">
      <c r="R1412" s="59"/>
      <c r="AF1412" s="3"/>
    </row>
    <row r="1413" s="2" customFormat="1" spans="18:32">
      <c r="R1413" s="59"/>
      <c r="AF1413" s="3"/>
    </row>
    <row r="1414" s="2" customFormat="1" spans="18:32">
      <c r="R1414" s="59"/>
      <c r="AF1414" s="3"/>
    </row>
    <row r="1415" s="2" customFormat="1" spans="18:32">
      <c r="R1415" s="59"/>
      <c r="AF1415" s="3"/>
    </row>
    <row r="1416" s="2" customFormat="1" spans="18:32">
      <c r="R1416" s="59"/>
      <c r="AF1416" s="3"/>
    </row>
    <row r="1417" s="2" customFormat="1" spans="18:32">
      <c r="R1417" s="59"/>
      <c r="AF1417" s="3"/>
    </row>
    <row r="1418" s="2" customFormat="1" spans="18:32">
      <c r="R1418" s="59"/>
      <c r="AF1418" s="3"/>
    </row>
    <row r="1419" s="2" customFormat="1" spans="18:32">
      <c r="R1419" s="59"/>
      <c r="AF1419" s="3"/>
    </row>
    <row r="1420" s="2" customFormat="1" spans="18:32">
      <c r="R1420" s="59"/>
      <c r="AF1420" s="3"/>
    </row>
    <row r="1421" s="2" customFormat="1" spans="18:32">
      <c r="R1421" s="59"/>
      <c r="AF1421" s="3"/>
    </row>
    <row r="1422" s="2" customFormat="1" spans="18:32">
      <c r="R1422" s="59"/>
      <c r="AF1422" s="3"/>
    </row>
    <row r="1423" s="2" customFormat="1" spans="18:32">
      <c r="R1423" s="59"/>
      <c r="AF1423" s="3"/>
    </row>
    <row r="1424" s="2" customFormat="1" spans="18:32">
      <c r="R1424" s="59"/>
      <c r="AF1424" s="3"/>
    </row>
    <row r="1425" s="2" customFormat="1" spans="18:32">
      <c r="R1425" s="59"/>
      <c r="AF1425" s="3"/>
    </row>
    <row r="1426" s="2" customFormat="1" spans="18:32">
      <c r="R1426" s="59"/>
      <c r="AF1426" s="3"/>
    </row>
    <row r="1427" s="2" customFormat="1" spans="18:32">
      <c r="R1427" s="59"/>
      <c r="AF1427" s="3"/>
    </row>
    <row r="1428" s="2" customFormat="1" spans="18:32">
      <c r="R1428" s="59"/>
      <c r="AF1428" s="3"/>
    </row>
    <row r="1429" s="2" customFormat="1" spans="18:32">
      <c r="R1429" s="59"/>
      <c r="AF1429" s="3"/>
    </row>
    <row r="1430" s="2" customFormat="1" spans="18:32">
      <c r="R1430" s="59"/>
      <c r="AF1430" s="3"/>
    </row>
    <row r="1431" s="2" customFormat="1" spans="18:32">
      <c r="R1431" s="59"/>
      <c r="AF1431" s="3"/>
    </row>
    <row r="1432" s="2" customFormat="1" spans="18:32">
      <c r="R1432" s="59"/>
      <c r="AF1432" s="3"/>
    </row>
    <row r="1433" s="2" customFormat="1" spans="18:32">
      <c r="R1433" s="59"/>
      <c r="AF1433" s="3"/>
    </row>
    <row r="1434" s="2" customFormat="1" spans="18:32">
      <c r="R1434" s="59"/>
      <c r="AF1434" s="3"/>
    </row>
    <row r="1435" s="2" customFormat="1" spans="18:32">
      <c r="R1435" s="59"/>
      <c r="AF1435" s="3"/>
    </row>
    <row r="1436" s="2" customFormat="1" spans="18:32">
      <c r="R1436" s="59"/>
      <c r="AF1436" s="3"/>
    </row>
    <row r="1437" s="2" customFormat="1" spans="18:32">
      <c r="R1437" s="59"/>
      <c r="AF1437" s="3"/>
    </row>
    <row r="1438" s="2" customFormat="1" spans="18:32">
      <c r="R1438" s="59"/>
      <c r="AF1438" s="3"/>
    </row>
    <row r="1439" s="2" customFormat="1" spans="18:32">
      <c r="R1439" s="59"/>
      <c r="AF1439" s="3"/>
    </row>
    <row r="1440" s="2" customFormat="1" spans="18:32">
      <c r="R1440" s="59"/>
      <c r="AF1440" s="3"/>
    </row>
    <row r="1441" s="2" customFormat="1" spans="18:32">
      <c r="R1441" s="59"/>
      <c r="AF1441" s="3"/>
    </row>
    <row r="1442" s="2" customFormat="1" spans="18:32">
      <c r="R1442" s="59"/>
      <c r="AF1442" s="3"/>
    </row>
    <row r="1443" s="2" customFormat="1" spans="18:32">
      <c r="R1443" s="59"/>
      <c r="AF1443" s="3"/>
    </row>
    <row r="1444" s="2" customFormat="1" spans="18:32">
      <c r="R1444" s="59"/>
      <c r="AF1444" s="3"/>
    </row>
    <row r="1445" s="2" customFormat="1" spans="18:32">
      <c r="R1445" s="59"/>
      <c r="AF1445" s="3"/>
    </row>
    <row r="1446" s="2" customFormat="1" spans="18:32">
      <c r="R1446" s="59"/>
      <c r="AF1446" s="3"/>
    </row>
    <row r="1447" s="2" customFormat="1" spans="18:32">
      <c r="R1447" s="59"/>
      <c r="AF1447" s="3"/>
    </row>
    <row r="1448" s="2" customFormat="1" spans="18:32">
      <c r="R1448" s="59"/>
      <c r="AF1448" s="3"/>
    </row>
    <row r="1449" s="2" customFormat="1" spans="18:32">
      <c r="R1449" s="59"/>
      <c r="AF1449" s="3"/>
    </row>
    <row r="1450" s="2" customFormat="1" spans="18:32">
      <c r="R1450" s="59"/>
      <c r="AF1450" s="3"/>
    </row>
    <row r="1451" s="2" customFormat="1" spans="18:32">
      <c r="R1451" s="59"/>
      <c r="AF1451" s="3"/>
    </row>
    <row r="1452" s="2" customFormat="1" spans="18:32">
      <c r="R1452" s="59"/>
      <c r="AF1452" s="3"/>
    </row>
    <row r="1453" s="2" customFormat="1" spans="18:32">
      <c r="R1453" s="59"/>
      <c r="AF1453" s="3"/>
    </row>
    <row r="1454" s="2" customFormat="1" spans="18:32">
      <c r="R1454" s="59"/>
      <c r="AF1454" s="3"/>
    </row>
    <row r="1455" s="2" customFormat="1" spans="18:32">
      <c r="R1455" s="59"/>
      <c r="AF1455" s="3"/>
    </row>
    <row r="1456" s="2" customFormat="1" spans="18:32">
      <c r="R1456" s="59"/>
      <c r="AF1456" s="3"/>
    </row>
    <row r="1457" s="2" customFormat="1" spans="18:32">
      <c r="R1457" s="59"/>
      <c r="AF1457" s="3"/>
    </row>
    <row r="1458" s="2" customFormat="1" spans="18:32">
      <c r="R1458" s="59"/>
      <c r="AF1458" s="3"/>
    </row>
    <row r="1459" s="2" customFormat="1" spans="18:32">
      <c r="R1459" s="59"/>
      <c r="AF1459" s="3"/>
    </row>
    <row r="1460" s="2" customFormat="1" spans="18:32">
      <c r="R1460" s="59"/>
      <c r="AF1460" s="3"/>
    </row>
    <row r="1461" s="2" customFormat="1" spans="18:32">
      <c r="R1461" s="59"/>
      <c r="AF1461" s="3"/>
    </row>
    <row r="1462" s="2" customFormat="1" spans="18:32">
      <c r="R1462" s="59"/>
      <c r="AF1462" s="3"/>
    </row>
    <row r="1463" s="2" customFormat="1" spans="18:32">
      <c r="R1463" s="59"/>
      <c r="AF1463" s="3"/>
    </row>
    <row r="1464" s="2" customFormat="1" spans="18:32">
      <c r="R1464" s="59"/>
      <c r="AF1464" s="3"/>
    </row>
    <row r="1465" s="2" customFormat="1" spans="18:32">
      <c r="R1465" s="59"/>
      <c r="AF1465" s="3"/>
    </row>
    <row r="1466" s="2" customFormat="1" spans="18:32">
      <c r="R1466" s="59"/>
      <c r="AF1466" s="3"/>
    </row>
    <row r="1467" s="2" customFormat="1" spans="18:32">
      <c r="R1467" s="59"/>
      <c r="AF1467" s="3"/>
    </row>
    <row r="1468" s="2" customFormat="1" spans="18:32">
      <c r="R1468" s="59"/>
      <c r="AF1468" s="3"/>
    </row>
    <row r="1469" s="2" customFormat="1" spans="18:32">
      <c r="R1469" s="59"/>
      <c r="AF1469" s="3"/>
    </row>
    <row r="1470" s="2" customFormat="1" spans="18:32">
      <c r="R1470" s="59"/>
      <c r="AF1470" s="3"/>
    </row>
    <row r="1471" s="2" customFormat="1" spans="18:32">
      <c r="R1471" s="59"/>
      <c r="AF1471" s="3"/>
    </row>
    <row r="1472" s="2" customFormat="1" spans="18:32">
      <c r="R1472" s="59"/>
      <c r="AF1472" s="3"/>
    </row>
    <row r="1473" s="2" customFormat="1" spans="18:32">
      <c r="R1473" s="59"/>
      <c r="AF1473" s="3"/>
    </row>
    <row r="1474" s="2" customFormat="1" spans="18:32">
      <c r="R1474" s="59"/>
      <c r="AF1474" s="3"/>
    </row>
    <row r="1475" s="2" customFormat="1" spans="18:32">
      <c r="R1475" s="59"/>
      <c r="AF1475" s="3"/>
    </row>
    <row r="1476" s="2" customFormat="1" spans="18:32">
      <c r="R1476" s="59"/>
      <c r="AF1476" s="3"/>
    </row>
    <row r="1477" s="2" customFormat="1" spans="18:32">
      <c r="R1477" s="59"/>
      <c r="AF1477" s="3"/>
    </row>
    <row r="1478" s="2" customFormat="1" spans="18:32">
      <c r="R1478" s="59"/>
      <c r="AF1478" s="3"/>
    </row>
    <row r="1479" s="2" customFormat="1" spans="18:32">
      <c r="R1479" s="59"/>
      <c r="AF1479" s="3"/>
    </row>
    <row r="1480" s="2" customFormat="1" spans="18:32">
      <c r="R1480" s="59"/>
      <c r="AF1480" s="3"/>
    </row>
    <row r="1481" s="2" customFormat="1" spans="18:32">
      <c r="R1481" s="59"/>
      <c r="AF1481" s="3"/>
    </row>
    <row r="1482" s="2" customFormat="1" spans="18:32">
      <c r="R1482" s="59"/>
      <c r="AF1482" s="3"/>
    </row>
    <row r="1483" s="2" customFormat="1" spans="18:32">
      <c r="R1483" s="59"/>
      <c r="AF1483" s="3"/>
    </row>
    <row r="1484" s="2" customFormat="1" spans="18:32">
      <c r="R1484" s="59"/>
      <c r="AF1484" s="3"/>
    </row>
    <row r="1485" s="2" customFormat="1" spans="18:32">
      <c r="R1485" s="59"/>
      <c r="AF1485" s="3"/>
    </row>
    <row r="1486" s="2" customFormat="1" spans="18:32">
      <c r="R1486" s="59"/>
      <c r="AF1486" s="3"/>
    </row>
    <row r="1487" s="2" customFormat="1" spans="18:32">
      <c r="R1487" s="59"/>
      <c r="AF1487" s="3"/>
    </row>
    <row r="1488" s="2" customFormat="1" spans="18:32">
      <c r="R1488" s="59"/>
      <c r="AF1488" s="3"/>
    </row>
    <row r="1489" s="2" customFormat="1" spans="18:32">
      <c r="R1489" s="59"/>
      <c r="AF1489" s="3"/>
    </row>
    <row r="1490" s="2" customFormat="1" spans="18:32">
      <c r="R1490" s="59"/>
      <c r="AF1490" s="3"/>
    </row>
    <row r="1491" s="2" customFormat="1" spans="18:32">
      <c r="R1491" s="59"/>
      <c r="AF1491" s="3"/>
    </row>
    <row r="1492" s="2" customFormat="1" spans="18:32">
      <c r="R1492" s="59"/>
      <c r="AF1492" s="3"/>
    </row>
    <row r="1493" s="2" customFormat="1" spans="18:32">
      <c r="R1493" s="59"/>
      <c r="AF1493" s="3"/>
    </row>
    <row r="1494" s="2" customFormat="1" spans="18:32">
      <c r="R1494" s="59"/>
      <c r="AF1494" s="3"/>
    </row>
    <row r="1495" s="2" customFormat="1" spans="18:32">
      <c r="R1495" s="59"/>
      <c r="AF1495" s="3"/>
    </row>
    <row r="1496" s="2" customFormat="1" spans="18:32">
      <c r="R1496" s="59"/>
      <c r="AF1496" s="3"/>
    </row>
    <row r="1497" s="2" customFormat="1" spans="18:32">
      <c r="R1497" s="59"/>
      <c r="AF1497" s="3"/>
    </row>
    <row r="1498" s="2" customFormat="1" spans="18:32">
      <c r="R1498" s="59"/>
      <c r="AF1498" s="3"/>
    </row>
    <row r="1499" s="2" customFormat="1" spans="18:32">
      <c r="R1499" s="59"/>
      <c r="AF1499" s="3"/>
    </row>
    <row r="1500" s="2" customFormat="1" spans="18:32">
      <c r="R1500" s="59"/>
      <c r="AF1500" s="3"/>
    </row>
    <row r="1501" s="2" customFormat="1" spans="18:32">
      <c r="R1501" s="59"/>
      <c r="AF1501" s="3"/>
    </row>
    <row r="1502" s="2" customFormat="1" spans="18:32">
      <c r="R1502" s="59"/>
      <c r="AF1502" s="3"/>
    </row>
    <row r="1503" s="2" customFormat="1" spans="18:32">
      <c r="R1503" s="59"/>
      <c r="AF1503" s="3"/>
    </row>
    <row r="1504" s="2" customFormat="1" spans="18:32">
      <c r="R1504" s="59"/>
      <c r="AF1504" s="3"/>
    </row>
    <row r="1505" s="2" customFormat="1" spans="18:32">
      <c r="R1505" s="59"/>
      <c r="AF1505" s="3"/>
    </row>
    <row r="1506" s="2" customFormat="1" spans="18:32">
      <c r="R1506" s="59"/>
      <c r="AF1506" s="3"/>
    </row>
    <row r="1507" s="2" customFormat="1" spans="18:32">
      <c r="R1507" s="59"/>
      <c r="AF1507" s="3"/>
    </row>
    <row r="1508" s="2" customFormat="1" spans="18:32">
      <c r="R1508" s="59"/>
      <c r="AF1508" s="3"/>
    </row>
    <row r="1509" s="2" customFormat="1" spans="18:32">
      <c r="R1509" s="59"/>
      <c r="AF1509" s="3"/>
    </row>
    <row r="1510" s="2" customFormat="1" spans="18:32">
      <c r="R1510" s="59"/>
      <c r="AF1510" s="3"/>
    </row>
    <row r="1511" s="2" customFormat="1" spans="18:32">
      <c r="R1511" s="59"/>
      <c r="AF1511" s="3"/>
    </row>
    <row r="1512" s="2" customFormat="1" spans="18:32">
      <c r="R1512" s="59"/>
      <c r="AF1512" s="3"/>
    </row>
    <row r="1513" s="2" customFormat="1" spans="18:32">
      <c r="R1513" s="59"/>
      <c r="AF1513" s="3"/>
    </row>
    <row r="1514" s="2" customFormat="1" spans="18:32">
      <c r="R1514" s="59"/>
      <c r="AF1514" s="3"/>
    </row>
    <row r="1515" s="2" customFormat="1" spans="18:32">
      <c r="R1515" s="59"/>
      <c r="AF1515" s="3"/>
    </row>
    <row r="1516" s="2" customFormat="1" spans="18:32">
      <c r="R1516" s="59"/>
      <c r="AF1516" s="3"/>
    </row>
    <row r="1517" s="2" customFormat="1" spans="18:32">
      <c r="R1517" s="59"/>
      <c r="AF1517" s="3"/>
    </row>
    <row r="1518" s="2" customFormat="1" spans="18:32">
      <c r="R1518" s="59"/>
      <c r="AF1518" s="3"/>
    </row>
    <row r="1519" s="2" customFormat="1" spans="18:32">
      <c r="R1519" s="59"/>
      <c r="AF1519" s="3"/>
    </row>
    <row r="1520" s="2" customFormat="1" spans="18:32">
      <c r="R1520" s="59"/>
      <c r="AF1520" s="3"/>
    </row>
    <row r="1521" s="2" customFormat="1" spans="18:32">
      <c r="R1521" s="59"/>
      <c r="AF1521" s="3"/>
    </row>
    <row r="1522" s="2" customFormat="1" spans="18:32">
      <c r="R1522" s="59"/>
      <c r="AF1522" s="3"/>
    </row>
    <row r="1523" s="2" customFormat="1" spans="18:32">
      <c r="R1523" s="59"/>
      <c r="AF1523" s="3"/>
    </row>
    <row r="1524" s="2" customFormat="1" spans="18:32">
      <c r="R1524" s="59"/>
      <c r="AF1524" s="3"/>
    </row>
    <row r="1525" s="2" customFormat="1" spans="18:32">
      <c r="R1525" s="59"/>
      <c r="AF1525" s="3"/>
    </row>
    <row r="1526" s="2" customFormat="1" spans="18:32">
      <c r="R1526" s="59"/>
      <c r="AF1526" s="3"/>
    </row>
    <row r="1527" s="2" customFormat="1" spans="18:32">
      <c r="R1527" s="59"/>
      <c r="AF1527" s="3"/>
    </row>
    <row r="1528" s="2" customFormat="1" spans="18:32">
      <c r="R1528" s="59"/>
      <c r="AF1528" s="3"/>
    </row>
    <row r="1529" s="2" customFormat="1" spans="18:32">
      <c r="R1529" s="59"/>
      <c r="AF1529" s="3"/>
    </row>
    <row r="1530" s="2" customFormat="1" spans="18:32">
      <c r="R1530" s="59"/>
      <c r="AF1530" s="3"/>
    </row>
    <row r="1531" s="2" customFormat="1" spans="18:32">
      <c r="R1531" s="59"/>
      <c r="AF1531" s="3"/>
    </row>
    <row r="1532" s="2" customFormat="1" spans="18:32">
      <c r="R1532" s="59"/>
      <c r="AF1532" s="3"/>
    </row>
    <row r="1533" s="2" customFormat="1" spans="18:32">
      <c r="R1533" s="59"/>
      <c r="AF1533" s="3"/>
    </row>
    <row r="1534" s="2" customFormat="1" spans="18:32">
      <c r="R1534" s="59"/>
      <c r="AF1534" s="3"/>
    </row>
    <row r="1535" s="2" customFormat="1" spans="18:32">
      <c r="R1535" s="59"/>
      <c r="AF1535" s="3"/>
    </row>
    <row r="1536" s="2" customFormat="1" spans="18:32">
      <c r="R1536" s="59"/>
      <c r="AF1536" s="3"/>
    </row>
    <row r="1537" s="2" customFormat="1" spans="18:32">
      <c r="R1537" s="59"/>
      <c r="AF1537" s="3"/>
    </row>
    <row r="1538" s="2" customFormat="1" spans="18:32">
      <c r="R1538" s="59"/>
      <c r="AF1538" s="3"/>
    </row>
    <row r="1539" s="2" customFormat="1" spans="18:32">
      <c r="R1539" s="59"/>
      <c r="AF1539" s="3"/>
    </row>
    <row r="1540" s="2" customFormat="1" spans="18:32">
      <c r="R1540" s="59"/>
      <c r="AF1540" s="3"/>
    </row>
    <row r="1541" s="2" customFormat="1" spans="18:32">
      <c r="R1541" s="59"/>
      <c r="AF1541" s="3"/>
    </row>
    <row r="1542" s="2" customFormat="1" spans="18:32">
      <c r="R1542" s="59"/>
      <c r="AF1542" s="3"/>
    </row>
    <row r="1543" s="2" customFormat="1" spans="18:32">
      <c r="R1543" s="59"/>
      <c r="AF1543" s="3"/>
    </row>
    <row r="1544" s="2" customFormat="1" spans="18:32">
      <c r="R1544" s="59"/>
      <c r="AF1544" s="3"/>
    </row>
    <row r="1545" s="2" customFormat="1" spans="18:32">
      <c r="R1545" s="59"/>
      <c r="AF1545" s="3"/>
    </row>
    <row r="1546" s="2" customFormat="1" spans="18:32">
      <c r="R1546" s="59"/>
      <c r="AF1546" s="3"/>
    </row>
    <row r="1547" s="2" customFormat="1" spans="18:32">
      <c r="R1547" s="59"/>
      <c r="AF1547" s="3"/>
    </row>
    <row r="1548" s="2" customFormat="1" spans="18:32">
      <c r="R1548" s="59"/>
      <c r="AF1548" s="3"/>
    </row>
    <row r="1549" s="2" customFormat="1" spans="18:32">
      <c r="R1549" s="59"/>
      <c r="AF1549" s="3"/>
    </row>
    <row r="1550" s="2" customFormat="1" spans="18:32">
      <c r="R1550" s="59"/>
      <c r="AF1550" s="3"/>
    </row>
    <row r="1551" s="2" customFormat="1" spans="18:32">
      <c r="R1551" s="59"/>
      <c r="AF1551" s="3"/>
    </row>
    <row r="1552" s="2" customFormat="1" spans="18:32">
      <c r="R1552" s="59"/>
      <c r="AF1552" s="3"/>
    </row>
    <row r="1553" s="2" customFormat="1" spans="18:32">
      <c r="R1553" s="59"/>
      <c r="AF1553" s="3"/>
    </row>
    <row r="1554" s="2" customFormat="1" spans="18:32">
      <c r="R1554" s="59"/>
      <c r="AF1554" s="3"/>
    </row>
    <row r="1555" s="2" customFormat="1" spans="18:32">
      <c r="R1555" s="59"/>
      <c r="AF1555" s="3"/>
    </row>
    <row r="1556" s="2" customFormat="1" spans="18:32">
      <c r="R1556" s="59"/>
      <c r="AF1556" s="3"/>
    </row>
    <row r="1557" s="2" customFormat="1" spans="18:32">
      <c r="R1557" s="59"/>
      <c r="AF1557" s="3"/>
    </row>
    <row r="1558" s="2" customFormat="1" spans="18:32">
      <c r="R1558" s="59"/>
      <c r="AF1558" s="3"/>
    </row>
    <row r="1559" s="2" customFormat="1" spans="18:32">
      <c r="R1559" s="59"/>
      <c r="AF1559" s="3"/>
    </row>
    <row r="1560" s="2" customFormat="1" spans="18:32">
      <c r="R1560" s="59"/>
      <c r="AF1560" s="3"/>
    </row>
    <row r="1561" s="2" customFormat="1" spans="18:32">
      <c r="R1561" s="59"/>
      <c r="AF1561" s="3"/>
    </row>
    <row r="1562" s="2" customFormat="1" spans="18:32">
      <c r="R1562" s="59"/>
      <c r="AF1562" s="3"/>
    </row>
    <row r="1563" s="2" customFormat="1" spans="18:32">
      <c r="R1563" s="59"/>
      <c r="AF1563" s="3"/>
    </row>
    <row r="1564" s="2" customFormat="1" spans="18:32">
      <c r="R1564" s="59"/>
      <c r="AF1564" s="3"/>
    </row>
    <row r="1565" s="2" customFormat="1" spans="18:32">
      <c r="R1565" s="59"/>
      <c r="AF1565" s="3"/>
    </row>
    <row r="1566" s="2" customFormat="1" spans="18:32">
      <c r="R1566" s="59"/>
      <c r="AF1566" s="3"/>
    </row>
    <row r="1567" s="2" customFormat="1" spans="18:32">
      <c r="R1567" s="59"/>
      <c r="AF1567" s="3"/>
    </row>
    <row r="1568" s="2" customFormat="1" spans="18:32">
      <c r="R1568" s="59"/>
      <c r="AF1568" s="3"/>
    </row>
    <row r="1569" s="2" customFormat="1" spans="18:32">
      <c r="R1569" s="59"/>
      <c r="AF1569" s="3"/>
    </row>
    <row r="1570" s="2" customFormat="1" spans="18:32">
      <c r="R1570" s="59"/>
      <c r="AF1570" s="3"/>
    </row>
    <row r="1571" s="2" customFormat="1" spans="18:32">
      <c r="R1571" s="59"/>
      <c r="AF1571" s="3"/>
    </row>
    <row r="1572" s="2" customFormat="1" spans="18:32">
      <c r="R1572" s="59"/>
      <c r="AF1572" s="3"/>
    </row>
    <row r="1573" s="2" customFormat="1" spans="18:32">
      <c r="R1573" s="59"/>
      <c r="AF1573" s="3"/>
    </row>
    <row r="1574" s="2" customFormat="1" spans="18:32">
      <c r="R1574" s="59"/>
      <c r="AF1574" s="3"/>
    </row>
    <row r="1575" s="2" customFormat="1" spans="18:32">
      <c r="R1575" s="59"/>
      <c r="AF1575" s="3"/>
    </row>
    <row r="1576" s="2" customFormat="1" spans="18:32">
      <c r="R1576" s="59"/>
      <c r="AF1576" s="3"/>
    </row>
    <row r="1577" s="2" customFormat="1" spans="18:32">
      <c r="R1577" s="59"/>
      <c r="AF1577" s="3"/>
    </row>
    <row r="1578" s="2" customFormat="1" spans="18:32">
      <c r="R1578" s="59"/>
      <c r="AF1578" s="3"/>
    </row>
    <row r="1579" s="2" customFormat="1" spans="18:32">
      <c r="R1579" s="59"/>
      <c r="AF1579" s="3"/>
    </row>
    <row r="1580" s="2" customFormat="1" spans="18:32">
      <c r="R1580" s="59"/>
      <c r="AF1580" s="3"/>
    </row>
    <row r="1581" s="2" customFormat="1" spans="18:32">
      <c r="R1581" s="59"/>
      <c r="AF1581" s="3"/>
    </row>
    <row r="1582" s="2" customFormat="1" spans="18:32">
      <c r="R1582" s="59"/>
      <c r="AF1582" s="3"/>
    </row>
    <row r="1583" s="2" customFormat="1" spans="18:32">
      <c r="R1583" s="59"/>
      <c r="AF1583" s="3"/>
    </row>
    <row r="1584" s="2" customFormat="1" spans="18:32">
      <c r="R1584" s="59"/>
      <c r="AF1584" s="3"/>
    </row>
    <row r="1585" s="2" customFormat="1" spans="18:32">
      <c r="R1585" s="59"/>
      <c r="AF1585" s="3"/>
    </row>
    <row r="1586" s="2" customFormat="1" spans="18:32">
      <c r="R1586" s="59"/>
      <c r="AF1586" s="3"/>
    </row>
    <row r="1587" s="2" customFormat="1" spans="18:32">
      <c r="R1587" s="59"/>
      <c r="AF1587" s="3"/>
    </row>
    <row r="1588" s="2" customFormat="1" spans="18:32">
      <c r="R1588" s="59"/>
      <c r="AF1588" s="3"/>
    </row>
    <row r="1589" s="2" customFormat="1" spans="18:32">
      <c r="R1589" s="59"/>
      <c r="AF1589" s="3"/>
    </row>
    <row r="1590" s="2" customFormat="1" spans="18:32">
      <c r="R1590" s="59"/>
      <c r="AF1590" s="3"/>
    </row>
    <row r="1591" s="2" customFormat="1" spans="18:32">
      <c r="R1591" s="59"/>
      <c r="AF1591" s="3"/>
    </row>
    <row r="1592" s="2" customFormat="1" spans="18:32">
      <c r="R1592" s="59"/>
      <c r="AF1592" s="3"/>
    </row>
    <row r="1593" s="2" customFormat="1" spans="18:32">
      <c r="R1593" s="59"/>
      <c r="AF1593" s="3"/>
    </row>
    <row r="1594" s="2" customFormat="1" spans="18:32">
      <c r="R1594" s="59"/>
      <c r="AF1594" s="3"/>
    </row>
    <row r="1595" s="2" customFormat="1" spans="18:32">
      <c r="R1595" s="59"/>
      <c r="AF1595" s="3"/>
    </row>
    <row r="1596" s="2" customFormat="1" spans="18:32">
      <c r="R1596" s="59"/>
      <c r="AF1596" s="3"/>
    </row>
    <row r="1597" s="2" customFormat="1" spans="18:32">
      <c r="R1597" s="59"/>
      <c r="AF1597" s="3"/>
    </row>
    <row r="1598" s="2" customFormat="1" spans="18:32">
      <c r="R1598" s="59"/>
      <c r="AF1598" s="3"/>
    </row>
    <row r="1599" s="2" customFormat="1" spans="18:32">
      <c r="R1599" s="59"/>
      <c r="AF1599" s="3"/>
    </row>
    <row r="1600" s="2" customFormat="1" spans="18:32">
      <c r="R1600" s="59"/>
      <c r="AF1600" s="3"/>
    </row>
    <row r="1601" s="2" customFormat="1" spans="18:32">
      <c r="R1601" s="59"/>
      <c r="AF1601" s="3"/>
    </row>
    <row r="1602" s="2" customFormat="1" spans="18:32">
      <c r="R1602" s="59"/>
      <c r="AF1602" s="3"/>
    </row>
    <row r="1603" s="2" customFormat="1" spans="18:32">
      <c r="R1603" s="59"/>
      <c r="AF1603" s="3"/>
    </row>
    <row r="1604" s="2" customFormat="1" spans="18:32">
      <c r="R1604" s="59"/>
      <c r="AF1604" s="3"/>
    </row>
    <row r="1605" s="2" customFormat="1" spans="18:32">
      <c r="R1605" s="59"/>
      <c r="AF1605" s="3"/>
    </row>
    <row r="1606" s="2" customFormat="1" spans="18:32">
      <c r="R1606" s="59"/>
      <c r="AF1606" s="3"/>
    </row>
    <row r="1607" s="2" customFormat="1" spans="18:32">
      <c r="R1607" s="59"/>
      <c r="AF1607" s="3"/>
    </row>
    <row r="1608" s="2" customFormat="1" spans="18:32">
      <c r="R1608" s="59"/>
      <c r="AF1608" s="3"/>
    </row>
    <row r="1609" s="2" customFormat="1" spans="18:32">
      <c r="R1609" s="59"/>
      <c r="AF1609" s="3"/>
    </row>
    <row r="1610" s="2" customFormat="1" spans="18:32">
      <c r="R1610" s="59"/>
      <c r="AF1610" s="3"/>
    </row>
    <row r="1611" s="2" customFormat="1" spans="18:32">
      <c r="R1611" s="59"/>
      <c r="AF1611" s="3"/>
    </row>
    <row r="1612" s="2" customFormat="1" spans="18:32">
      <c r="R1612" s="59"/>
      <c r="AF1612" s="3"/>
    </row>
    <row r="1613" s="2" customFormat="1" spans="18:32">
      <c r="R1613" s="59"/>
      <c r="AF1613" s="3"/>
    </row>
    <row r="1614" s="2" customFormat="1" spans="18:32">
      <c r="R1614" s="59"/>
      <c r="AF1614" s="3"/>
    </row>
    <row r="1615" s="2" customFormat="1" spans="18:32">
      <c r="R1615" s="59"/>
      <c r="AF1615" s="3"/>
    </row>
    <row r="1616" s="2" customFormat="1" spans="18:32">
      <c r="R1616" s="59"/>
      <c r="AF1616" s="3"/>
    </row>
    <row r="1617" s="2" customFormat="1" spans="18:32">
      <c r="R1617" s="59"/>
      <c r="AF1617" s="3"/>
    </row>
    <row r="1618" s="2" customFormat="1" spans="18:32">
      <c r="R1618" s="59"/>
      <c r="AF1618" s="3"/>
    </row>
    <row r="1619" s="2" customFormat="1" spans="18:32">
      <c r="R1619" s="59"/>
      <c r="AF1619" s="3"/>
    </row>
    <row r="1620" s="2" customFormat="1" spans="18:32">
      <c r="R1620" s="59"/>
      <c r="AF1620" s="3"/>
    </row>
    <row r="1621" s="2" customFormat="1" spans="18:32">
      <c r="R1621" s="59"/>
      <c r="AF1621" s="3"/>
    </row>
    <row r="1622" s="2" customFormat="1" spans="18:32">
      <c r="R1622" s="59"/>
      <c r="AF1622" s="3"/>
    </row>
    <row r="1623" s="2" customFormat="1" spans="18:32">
      <c r="R1623" s="59"/>
      <c r="AF1623" s="3"/>
    </row>
    <row r="1624" s="2" customFormat="1" spans="18:32">
      <c r="R1624" s="59"/>
      <c r="AF1624" s="3"/>
    </row>
    <row r="1625" s="2" customFormat="1" spans="18:32">
      <c r="R1625" s="59"/>
      <c r="AF1625" s="3"/>
    </row>
    <row r="1626" s="2" customFormat="1" spans="18:32">
      <c r="R1626" s="59"/>
      <c r="AF1626" s="3"/>
    </row>
    <row r="1627" s="2" customFormat="1" spans="18:32">
      <c r="R1627" s="59"/>
      <c r="AF1627" s="3"/>
    </row>
    <row r="1628" s="2" customFormat="1" spans="18:32">
      <c r="R1628" s="59"/>
      <c r="AF1628" s="3"/>
    </row>
    <row r="1629" s="2" customFormat="1" spans="18:32">
      <c r="R1629" s="59"/>
      <c r="AF1629" s="3"/>
    </row>
    <row r="1630" s="2" customFormat="1" spans="18:32">
      <c r="R1630" s="59"/>
      <c r="AF1630" s="3"/>
    </row>
    <row r="1631" s="2" customFormat="1" spans="18:32">
      <c r="R1631" s="59"/>
      <c r="AF1631" s="3"/>
    </row>
    <row r="1632" s="2" customFormat="1" spans="18:32">
      <c r="R1632" s="59"/>
      <c r="AF1632" s="3"/>
    </row>
    <row r="1633" s="2" customFormat="1" spans="18:32">
      <c r="R1633" s="59"/>
      <c r="AF1633" s="3"/>
    </row>
    <row r="1634" s="2" customFormat="1" spans="18:32">
      <c r="R1634" s="59"/>
      <c r="AF1634" s="3"/>
    </row>
    <row r="1635" s="2" customFormat="1" spans="18:32">
      <c r="R1635" s="59"/>
      <c r="AF1635" s="3"/>
    </row>
    <row r="1636" s="2" customFormat="1" spans="18:32">
      <c r="R1636" s="59"/>
      <c r="AF1636" s="3"/>
    </row>
    <row r="1637" s="2" customFormat="1" spans="18:32">
      <c r="R1637" s="59"/>
      <c r="AF1637" s="3"/>
    </row>
    <row r="1638" s="2" customFormat="1" spans="18:32">
      <c r="R1638" s="59"/>
      <c r="AF1638" s="3"/>
    </row>
    <row r="1639" s="2" customFormat="1" spans="18:32">
      <c r="R1639" s="59"/>
      <c r="AF1639" s="3"/>
    </row>
    <row r="1640" s="2" customFormat="1" spans="18:32">
      <c r="R1640" s="59"/>
      <c r="AF1640" s="3"/>
    </row>
    <row r="1641" s="2" customFormat="1" spans="18:32">
      <c r="R1641" s="59"/>
      <c r="AF1641" s="3"/>
    </row>
    <row r="1642" s="2" customFormat="1" spans="18:32">
      <c r="R1642" s="59"/>
      <c r="AF1642" s="3"/>
    </row>
    <row r="1643" s="2" customFormat="1" spans="18:32">
      <c r="R1643" s="59"/>
      <c r="AF1643" s="3"/>
    </row>
    <row r="1644" s="2" customFormat="1" spans="18:32">
      <c r="R1644" s="59"/>
      <c r="AF1644" s="3"/>
    </row>
    <row r="1645" s="2" customFormat="1" spans="18:32">
      <c r="R1645" s="59"/>
      <c r="AF1645" s="3"/>
    </row>
    <row r="1646" s="2" customFormat="1" spans="18:32">
      <c r="R1646" s="59"/>
      <c r="AF1646" s="3"/>
    </row>
    <row r="1647" s="2" customFormat="1" spans="18:32">
      <c r="R1647" s="59"/>
      <c r="AF1647" s="3"/>
    </row>
    <row r="1648" s="2" customFormat="1" spans="18:32">
      <c r="R1648" s="59"/>
      <c r="AF1648" s="3"/>
    </row>
    <row r="1649" s="2" customFormat="1" spans="18:32">
      <c r="R1649" s="59"/>
      <c r="AF1649" s="3"/>
    </row>
    <row r="1650" s="2" customFormat="1" spans="18:32">
      <c r="R1650" s="59"/>
      <c r="AF1650" s="3"/>
    </row>
    <row r="1651" s="2" customFormat="1" spans="18:32">
      <c r="R1651" s="59"/>
      <c r="AF1651" s="3"/>
    </row>
    <row r="1652" s="2" customFormat="1" spans="18:32">
      <c r="R1652" s="59"/>
      <c r="AF1652" s="3"/>
    </row>
    <row r="1653" s="2" customFormat="1" spans="18:32">
      <c r="R1653" s="59"/>
      <c r="AF1653" s="3"/>
    </row>
    <row r="1654" s="2" customFormat="1" spans="18:32">
      <c r="R1654" s="59"/>
      <c r="AF1654" s="3"/>
    </row>
    <row r="1655" s="2" customFormat="1" spans="18:32">
      <c r="R1655" s="59"/>
      <c r="AF1655" s="3"/>
    </row>
    <row r="1656" s="2" customFormat="1" spans="18:32">
      <c r="R1656" s="59"/>
      <c r="AF1656" s="3"/>
    </row>
    <row r="1657" s="2" customFormat="1" spans="18:32">
      <c r="R1657" s="59"/>
      <c r="AF1657" s="3"/>
    </row>
    <row r="1658" s="2" customFormat="1" spans="18:32">
      <c r="R1658" s="59"/>
      <c r="AF1658" s="3"/>
    </row>
    <row r="1659" s="2" customFormat="1" spans="18:32">
      <c r="R1659" s="59"/>
      <c r="AF1659" s="3"/>
    </row>
    <row r="1660" s="2" customFormat="1" spans="18:32">
      <c r="R1660" s="59"/>
      <c r="AF1660" s="3"/>
    </row>
    <row r="1661" s="2" customFormat="1" spans="18:32">
      <c r="R1661" s="59"/>
      <c r="AF1661" s="3"/>
    </row>
    <row r="1662" s="2" customFormat="1" spans="18:32">
      <c r="R1662" s="59"/>
      <c r="AF1662" s="3"/>
    </row>
    <row r="1663" s="2" customFormat="1" spans="18:32">
      <c r="R1663" s="59"/>
      <c r="AF1663" s="3"/>
    </row>
    <row r="1664" s="2" customFormat="1" spans="18:32">
      <c r="R1664" s="59"/>
      <c r="AF1664" s="3"/>
    </row>
    <row r="1665" s="2" customFormat="1" spans="18:32">
      <c r="R1665" s="59"/>
      <c r="AF1665" s="3"/>
    </row>
    <row r="1666" s="2" customFormat="1" spans="18:32">
      <c r="R1666" s="59"/>
      <c r="AF1666" s="3"/>
    </row>
    <row r="1667" s="2" customFormat="1" spans="18:32">
      <c r="R1667" s="59"/>
      <c r="AF1667" s="3"/>
    </row>
    <row r="1668" s="2" customFormat="1" spans="18:32">
      <c r="R1668" s="59"/>
      <c r="AF1668" s="3"/>
    </row>
    <row r="1669" s="2" customFormat="1" spans="18:32">
      <c r="R1669" s="59"/>
      <c r="AF1669" s="3"/>
    </row>
    <row r="1670" s="2" customFormat="1" spans="18:32">
      <c r="R1670" s="59"/>
      <c r="AF1670" s="3"/>
    </row>
    <row r="1671" s="2" customFormat="1" spans="18:32">
      <c r="R1671" s="59"/>
      <c r="AF1671" s="3"/>
    </row>
    <row r="1672" s="2" customFormat="1" spans="18:32">
      <c r="R1672" s="59"/>
      <c r="AF1672" s="3"/>
    </row>
    <row r="1673" s="2" customFormat="1" spans="18:32">
      <c r="R1673" s="59"/>
      <c r="AF1673" s="3"/>
    </row>
    <row r="1674" s="2" customFormat="1" spans="18:32">
      <c r="R1674" s="59"/>
      <c r="AF1674" s="3"/>
    </row>
    <row r="1675" s="2" customFormat="1" spans="18:32">
      <c r="R1675" s="59"/>
      <c r="AF1675" s="3"/>
    </row>
    <row r="1676" s="2" customFormat="1" spans="18:32">
      <c r="R1676" s="59"/>
      <c r="AF1676" s="3"/>
    </row>
    <row r="1677" s="2" customFormat="1" spans="18:32">
      <c r="R1677" s="59"/>
      <c r="AF1677" s="3"/>
    </row>
    <row r="1678" s="2" customFormat="1" spans="18:32">
      <c r="R1678" s="59"/>
      <c r="AF1678" s="3"/>
    </row>
    <row r="1679" s="2" customFormat="1" spans="18:32">
      <c r="R1679" s="59"/>
      <c r="AF1679" s="3"/>
    </row>
    <row r="1680" s="2" customFormat="1" spans="18:32">
      <c r="R1680" s="59"/>
      <c r="AF1680" s="3"/>
    </row>
    <row r="1681" s="2" customFormat="1" spans="18:32">
      <c r="R1681" s="59"/>
      <c r="AF1681" s="3"/>
    </row>
    <row r="1682" s="2" customFormat="1" spans="18:32">
      <c r="R1682" s="59"/>
      <c r="AF1682" s="3"/>
    </row>
    <row r="1683" s="2" customFormat="1" spans="18:32">
      <c r="R1683" s="59"/>
      <c r="AF1683" s="3"/>
    </row>
    <row r="1684" s="2" customFormat="1" spans="18:32">
      <c r="R1684" s="59"/>
      <c r="AF1684" s="3"/>
    </row>
    <row r="1685" s="2" customFormat="1" spans="18:32">
      <c r="R1685" s="59"/>
      <c r="AF1685" s="3"/>
    </row>
    <row r="1686" s="2" customFormat="1" spans="18:32">
      <c r="R1686" s="59"/>
      <c r="AF1686" s="3"/>
    </row>
    <row r="1687" s="2" customFormat="1" spans="18:32">
      <c r="R1687" s="59"/>
      <c r="AF1687" s="3"/>
    </row>
    <row r="1688" s="2" customFormat="1" spans="18:32">
      <c r="R1688" s="59"/>
      <c r="AF1688" s="3"/>
    </row>
    <row r="1689" s="2" customFormat="1" spans="18:32">
      <c r="R1689" s="59"/>
      <c r="AF1689" s="3"/>
    </row>
    <row r="1690" s="2" customFormat="1" spans="18:32">
      <c r="R1690" s="59"/>
      <c r="AF1690" s="3"/>
    </row>
    <row r="1691" s="2" customFormat="1" spans="18:32">
      <c r="R1691" s="59"/>
      <c r="AF1691" s="3"/>
    </row>
    <row r="1692" s="2" customFormat="1" spans="18:32">
      <c r="R1692" s="59"/>
      <c r="AF1692" s="3"/>
    </row>
    <row r="1693" s="2" customFormat="1" spans="18:32">
      <c r="R1693" s="59"/>
      <c r="AF1693" s="3"/>
    </row>
    <row r="1694" s="2" customFormat="1" spans="18:32">
      <c r="R1694" s="59"/>
      <c r="AF1694" s="3"/>
    </row>
    <row r="1695" s="2" customFormat="1" spans="18:32">
      <c r="R1695" s="59"/>
      <c r="AF1695" s="3"/>
    </row>
    <row r="1696" s="2" customFormat="1" spans="18:32">
      <c r="R1696" s="59"/>
      <c r="AF1696" s="3"/>
    </row>
    <row r="1697" s="2" customFormat="1" spans="18:32">
      <c r="R1697" s="59"/>
      <c r="AF1697" s="3"/>
    </row>
    <row r="1698" s="2" customFormat="1" spans="18:32">
      <c r="R1698" s="59"/>
      <c r="AF1698" s="3"/>
    </row>
    <row r="1699" s="2" customFormat="1" spans="18:32">
      <c r="R1699" s="59"/>
      <c r="AF1699" s="3"/>
    </row>
    <row r="1700" s="2" customFormat="1" spans="18:32">
      <c r="R1700" s="59"/>
      <c r="AF1700" s="3"/>
    </row>
    <row r="1701" s="2" customFormat="1" spans="18:32">
      <c r="R1701" s="59"/>
      <c r="AF1701" s="3"/>
    </row>
    <row r="1702" s="2" customFormat="1" spans="18:32">
      <c r="R1702" s="59"/>
      <c r="AF1702" s="3"/>
    </row>
    <row r="1703" s="2" customFormat="1" spans="18:32">
      <c r="R1703" s="59"/>
      <c r="AF1703" s="3"/>
    </row>
    <row r="1704" s="2" customFormat="1" spans="18:32">
      <c r="R1704" s="59"/>
      <c r="AF1704" s="3"/>
    </row>
    <row r="1705" s="2" customFormat="1" spans="18:32">
      <c r="R1705" s="59"/>
      <c r="AF1705" s="3"/>
    </row>
    <row r="1706" s="2" customFormat="1" spans="18:32">
      <c r="R1706" s="59"/>
      <c r="AF1706" s="3"/>
    </row>
    <row r="1707" s="2" customFormat="1" spans="18:32">
      <c r="R1707" s="59"/>
      <c r="AF1707" s="3"/>
    </row>
    <row r="1708" s="2" customFormat="1" spans="18:32">
      <c r="R1708" s="59"/>
      <c r="AF1708" s="3"/>
    </row>
    <row r="1709" s="2" customFormat="1" spans="18:32">
      <c r="R1709" s="59"/>
      <c r="AF1709" s="3"/>
    </row>
    <row r="1710" s="2" customFormat="1" spans="18:32">
      <c r="R1710" s="59"/>
      <c r="AF1710" s="3"/>
    </row>
    <row r="1711" s="2" customFormat="1" spans="18:32">
      <c r="R1711" s="59"/>
      <c r="AF1711" s="3"/>
    </row>
    <row r="1712" s="2" customFormat="1" spans="18:32">
      <c r="R1712" s="59"/>
      <c r="AF1712" s="3"/>
    </row>
    <row r="1713" s="2" customFormat="1" spans="18:32">
      <c r="R1713" s="59"/>
      <c r="AF1713" s="3"/>
    </row>
    <row r="1714" s="2" customFormat="1" spans="18:32">
      <c r="R1714" s="59"/>
      <c r="AF1714" s="3"/>
    </row>
    <row r="1715" s="2" customFormat="1" spans="18:32">
      <c r="R1715" s="59"/>
      <c r="AF1715" s="3"/>
    </row>
    <row r="1716" s="2" customFormat="1" spans="18:32">
      <c r="R1716" s="59"/>
      <c r="AF1716" s="3"/>
    </row>
    <row r="1717" s="2" customFormat="1" spans="18:32">
      <c r="R1717" s="59"/>
      <c r="AF1717" s="3"/>
    </row>
    <row r="1718" s="2" customFormat="1" spans="18:32">
      <c r="R1718" s="59"/>
      <c r="AF1718" s="3"/>
    </row>
    <row r="1719" s="2" customFormat="1" spans="18:32">
      <c r="R1719" s="59"/>
      <c r="AF1719" s="3"/>
    </row>
    <row r="1720" s="2" customFormat="1" spans="18:32">
      <c r="R1720" s="59"/>
      <c r="AF1720" s="3"/>
    </row>
    <row r="1721" s="2" customFormat="1" spans="18:32">
      <c r="R1721" s="59"/>
      <c r="AF1721" s="3"/>
    </row>
    <row r="1722" s="2" customFormat="1" spans="18:32">
      <c r="R1722" s="59"/>
      <c r="AF1722" s="3"/>
    </row>
    <row r="1723" s="2" customFormat="1" spans="18:32">
      <c r="R1723" s="59"/>
      <c r="AF1723" s="3"/>
    </row>
    <row r="1724" s="2" customFormat="1" spans="18:32">
      <c r="R1724" s="59"/>
      <c r="AF1724" s="3"/>
    </row>
    <row r="1725" s="2" customFormat="1" spans="18:32">
      <c r="R1725" s="59"/>
      <c r="AF1725" s="3"/>
    </row>
    <row r="1726" s="2" customFormat="1" spans="18:32">
      <c r="R1726" s="59"/>
      <c r="AF1726" s="3"/>
    </row>
    <row r="1727" s="2" customFormat="1" spans="18:32">
      <c r="R1727" s="59"/>
      <c r="AF1727" s="3"/>
    </row>
    <row r="1728" s="2" customFormat="1" spans="18:32">
      <c r="R1728" s="59"/>
      <c r="AF1728" s="3"/>
    </row>
    <row r="1729" s="2" customFormat="1" spans="18:32">
      <c r="R1729" s="59"/>
      <c r="AF1729" s="3"/>
    </row>
    <row r="1730" s="2" customFormat="1" spans="18:32">
      <c r="R1730" s="59"/>
      <c r="AF1730" s="3"/>
    </row>
    <row r="1731" s="2" customFormat="1" spans="18:32">
      <c r="R1731" s="59"/>
      <c r="AF1731" s="3"/>
    </row>
    <row r="1732" s="2" customFormat="1" spans="18:32">
      <c r="R1732" s="59"/>
      <c r="AF1732" s="3"/>
    </row>
    <row r="1733" s="2" customFormat="1" spans="18:32">
      <c r="R1733" s="59"/>
      <c r="AF1733" s="3"/>
    </row>
    <row r="1734" s="2" customFormat="1" spans="18:32">
      <c r="R1734" s="59"/>
      <c r="AF1734" s="3"/>
    </row>
    <row r="1735" s="2" customFormat="1" spans="18:32">
      <c r="R1735" s="59"/>
      <c r="AF1735" s="3"/>
    </row>
    <row r="1736" s="2" customFormat="1" spans="18:32">
      <c r="R1736" s="59"/>
      <c r="AF1736" s="3"/>
    </row>
    <row r="1737" s="2" customFormat="1" spans="18:32">
      <c r="R1737" s="59"/>
      <c r="AF1737" s="3"/>
    </row>
    <row r="1738" s="2" customFormat="1" spans="18:32">
      <c r="R1738" s="59"/>
      <c r="AF1738" s="3"/>
    </row>
    <row r="1739" s="2" customFormat="1" spans="18:32">
      <c r="R1739" s="59"/>
      <c r="AF1739" s="3"/>
    </row>
    <row r="1740" s="2" customFormat="1" spans="18:32">
      <c r="R1740" s="59"/>
      <c r="AF1740" s="3"/>
    </row>
    <row r="1741" s="2" customFormat="1" spans="18:32">
      <c r="R1741" s="59"/>
      <c r="AF1741" s="3"/>
    </row>
    <row r="1742" s="2" customFormat="1" spans="18:32">
      <c r="R1742" s="59"/>
      <c r="AF1742" s="3"/>
    </row>
    <row r="1743" s="2" customFormat="1" spans="18:32">
      <c r="R1743" s="59"/>
      <c r="AF1743" s="3"/>
    </row>
    <row r="1744" s="2" customFormat="1" spans="18:32">
      <c r="R1744" s="59"/>
      <c r="AF1744" s="3"/>
    </row>
    <row r="1745" s="2" customFormat="1" spans="18:32">
      <c r="R1745" s="59"/>
      <c r="AF1745" s="3"/>
    </row>
    <row r="1746" s="2" customFormat="1" spans="18:32">
      <c r="R1746" s="59"/>
      <c r="AF1746" s="3"/>
    </row>
    <row r="1747" s="2" customFormat="1" spans="18:32">
      <c r="R1747" s="59"/>
      <c r="AF1747" s="3"/>
    </row>
    <row r="1748" s="2" customFormat="1" spans="18:32">
      <c r="R1748" s="59"/>
      <c r="AF1748" s="3"/>
    </row>
    <row r="1749" s="2" customFormat="1" spans="18:32">
      <c r="R1749" s="59"/>
      <c r="AF1749" s="3"/>
    </row>
    <row r="1750" s="2" customFormat="1" spans="18:32">
      <c r="R1750" s="59"/>
      <c r="AF1750" s="3"/>
    </row>
    <row r="1751" s="2" customFormat="1" spans="18:32">
      <c r="R1751" s="59"/>
      <c r="AF1751" s="3"/>
    </row>
    <row r="1752" s="2" customFormat="1" spans="18:32">
      <c r="R1752" s="59"/>
      <c r="AF1752" s="3"/>
    </row>
    <row r="1753" s="2" customFormat="1" spans="18:32">
      <c r="R1753" s="59"/>
      <c r="AF1753" s="3"/>
    </row>
    <row r="1754" s="2" customFormat="1" spans="18:32">
      <c r="R1754" s="59"/>
      <c r="AF1754" s="3"/>
    </row>
    <row r="1755" s="2" customFormat="1" spans="18:32">
      <c r="R1755" s="59"/>
      <c r="AF1755" s="3"/>
    </row>
    <row r="1756" s="2" customFormat="1" spans="18:32">
      <c r="R1756" s="59"/>
      <c r="AF1756" s="3"/>
    </row>
    <row r="1757" s="2" customFormat="1" spans="18:32">
      <c r="R1757" s="59"/>
      <c r="AF1757" s="3"/>
    </row>
    <row r="1758" s="2" customFormat="1" spans="18:32">
      <c r="R1758" s="59"/>
      <c r="AF1758" s="3"/>
    </row>
    <row r="1759" s="2" customFormat="1" spans="18:32">
      <c r="R1759" s="59"/>
      <c r="AF1759" s="3"/>
    </row>
    <row r="1760" s="2" customFormat="1" spans="18:32">
      <c r="R1760" s="59"/>
      <c r="AF1760" s="3"/>
    </row>
    <row r="1761" s="2" customFormat="1" spans="18:32">
      <c r="R1761" s="59"/>
      <c r="AF1761" s="3"/>
    </row>
    <row r="1762" s="2" customFormat="1" spans="18:32">
      <c r="R1762" s="59"/>
      <c r="AF1762" s="3"/>
    </row>
    <row r="1763" s="2" customFormat="1" spans="18:32">
      <c r="R1763" s="59"/>
      <c r="AF1763" s="3"/>
    </row>
    <row r="1764" s="2" customFormat="1" spans="18:32">
      <c r="R1764" s="59"/>
      <c r="AF1764" s="3"/>
    </row>
    <row r="1765" s="2" customFormat="1" spans="18:32">
      <c r="R1765" s="59"/>
      <c r="AF1765" s="3"/>
    </row>
    <row r="1766" s="2" customFormat="1" spans="18:32">
      <c r="R1766" s="59"/>
      <c r="AF1766" s="3"/>
    </row>
    <row r="1767" s="2" customFormat="1" spans="18:32">
      <c r="R1767" s="59"/>
      <c r="AF1767" s="3"/>
    </row>
    <row r="1768" s="2" customFormat="1" spans="18:32">
      <c r="R1768" s="59"/>
      <c r="AF1768" s="3"/>
    </row>
    <row r="1769" s="2" customFormat="1" spans="18:32">
      <c r="R1769" s="59"/>
      <c r="AF1769" s="3"/>
    </row>
    <row r="1770" s="2" customFormat="1" spans="18:32">
      <c r="R1770" s="59"/>
      <c r="AF1770" s="3"/>
    </row>
    <row r="1771" s="2" customFormat="1" spans="18:32">
      <c r="R1771" s="59"/>
      <c r="AF1771" s="3"/>
    </row>
    <row r="1772" s="2" customFormat="1" spans="18:32">
      <c r="R1772" s="59"/>
      <c r="AF1772" s="3"/>
    </row>
    <row r="1773" s="2" customFormat="1" spans="18:32">
      <c r="R1773" s="59"/>
      <c r="AF1773" s="3"/>
    </row>
    <row r="1774" s="2" customFormat="1" spans="18:32">
      <c r="R1774" s="59"/>
      <c r="AF1774" s="3"/>
    </row>
    <row r="1775" s="2" customFormat="1" spans="18:32">
      <c r="R1775" s="59"/>
      <c r="AF1775" s="3"/>
    </row>
    <row r="1776" s="2" customFormat="1" spans="18:32">
      <c r="R1776" s="59"/>
      <c r="AF1776" s="3"/>
    </row>
    <row r="1777" s="2" customFormat="1" spans="18:32">
      <c r="R1777" s="59"/>
      <c r="AF1777" s="3"/>
    </row>
    <row r="1778" s="2" customFormat="1" spans="18:32">
      <c r="R1778" s="59"/>
      <c r="AF1778" s="3"/>
    </row>
    <row r="1779" s="2" customFormat="1" spans="18:32">
      <c r="R1779" s="59"/>
      <c r="AF1779" s="3"/>
    </row>
    <row r="1780" s="2" customFormat="1" spans="18:32">
      <c r="R1780" s="59"/>
      <c r="AF1780" s="3"/>
    </row>
    <row r="1781" s="2" customFormat="1" spans="18:32">
      <c r="R1781" s="59"/>
      <c r="AF1781" s="3"/>
    </row>
    <row r="1782" s="2" customFormat="1" spans="18:32">
      <c r="R1782" s="59"/>
      <c r="AF1782" s="3"/>
    </row>
    <row r="1783" s="2" customFormat="1" spans="18:32">
      <c r="R1783" s="59"/>
      <c r="AF1783" s="3"/>
    </row>
    <row r="1784" s="2" customFormat="1" spans="18:32">
      <c r="R1784" s="59"/>
      <c r="AF1784" s="3"/>
    </row>
    <row r="1785" s="2" customFormat="1" spans="18:32">
      <c r="R1785" s="59"/>
      <c r="AF1785" s="3"/>
    </row>
    <row r="1786" s="2" customFormat="1" spans="18:32">
      <c r="R1786" s="59"/>
      <c r="AF1786" s="3"/>
    </row>
    <row r="1787" s="2" customFormat="1" spans="18:32">
      <c r="R1787" s="59"/>
      <c r="AF1787" s="3"/>
    </row>
    <row r="1788" s="2" customFormat="1" spans="18:32">
      <c r="R1788" s="59"/>
      <c r="AF1788" s="3"/>
    </row>
    <row r="1789" s="2" customFormat="1" spans="18:32">
      <c r="R1789" s="59"/>
      <c r="AF1789" s="3"/>
    </row>
    <row r="1790" s="2" customFormat="1" spans="18:32">
      <c r="R1790" s="59"/>
      <c r="AF1790" s="3"/>
    </row>
    <row r="1791" s="2" customFormat="1" spans="18:32">
      <c r="R1791" s="59"/>
      <c r="AF1791" s="3"/>
    </row>
    <row r="1792" s="2" customFormat="1" spans="18:32">
      <c r="R1792" s="59"/>
      <c r="AF1792" s="3"/>
    </row>
    <row r="1793" s="2" customFormat="1" spans="18:32">
      <c r="R1793" s="59"/>
      <c r="AF1793" s="3"/>
    </row>
    <row r="1794" s="2" customFormat="1" spans="18:32">
      <c r="R1794" s="59"/>
      <c r="AF1794" s="3"/>
    </row>
    <row r="1795" s="2" customFormat="1" spans="18:32">
      <c r="R1795" s="59"/>
      <c r="AF1795" s="3"/>
    </row>
    <row r="1796" s="2" customFormat="1" spans="18:32">
      <c r="R1796" s="59"/>
      <c r="AF1796" s="3"/>
    </row>
    <row r="1797" s="2" customFormat="1" spans="18:32">
      <c r="R1797" s="59"/>
      <c r="AF1797" s="3"/>
    </row>
    <row r="1798" s="2" customFormat="1" spans="18:32">
      <c r="R1798" s="59"/>
      <c r="AF1798" s="3"/>
    </row>
    <row r="1799" s="2" customFormat="1" spans="18:32">
      <c r="R1799" s="59"/>
      <c r="AF1799" s="3"/>
    </row>
    <row r="1800" s="2" customFormat="1" spans="18:32">
      <c r="R1800" s="59"/>
      <c r="AF1800" s="3"/>
    </row>
    <row r="1801" s="2" customFormat="1" spans="18:32">
      <c r="R1801" s="59"/>
      <c r="AF1801" s="3"/>
    </row>
    <row r="1802" s="2" customFormat="1" spans="18:32">
      <c r="R1802" s="59"/>
      <c r="AF1802" s="3"/>
    </row>
    <row r="1803" s="2" customFormat="1" spans="18:32">
      <c r="R1803" s="59"/>
      <c r="AF1803" s="3"/>
    </row>
    <row r="1804" s="2" customFormat="1" spans="18:32">
      <c r="R1804" s="59"/>
      <c r="AF1804" s="3"/>
    </row>
    <row r="1805" s="2" customFormat="1" spans="18:32">
      <c r="R1805" s="59"/>
      <c r="AF1805" s="3"/>
    </row>
    <row r="1806" s="2" customFormat="1" spans="18:32">
      <c r="R1806" s="59"/>
      <c r="AF1806" s="3"/>
    </row>
    <row r="1807" s="2" customFormat="1" spans="18:32">
      <c r="R1807" s="59"/>
      <c r="AF1807" s="3"/>
    </row>
    <row r="1808" s="2" customFormat="1" spans="18:32">
      <c r="R1808" s="59"/>
      <c r="AF1808" s="3"/>
    </row>
    <row r="1809" s="2" customFormat="1" spans="18:32">
      <c r="R1809" s="59"/>
      <c r="AF1809" s="3"/>
    </row>
    <row r="1810" s="2" customFormat="1" spans="18:32">
      <c r="R1810" s="59"/>
      <c r="AF1810" s="3"/>
    </row>
    <row r="1811" s="2" customFormat="1" spans="18:32">
      <c r="R1811" s="59"/>
      <c r="AF1811" s="3"/>
    </row>
    <row r="1812" s="2" customFormat="1" spans="18:32">
      <c r="R1812" s="59"/>
      <c r="AF1812" s="3"/>
    </row>
    <row r="1813" s="2" customFormat="1" spans="18:32">
      <c r="R1813" s="59"/>
      <c r="AF1813" s="3"/>
    </row>
    <row r="1814" s="2" customFormat="1" spans="18:32">
      <c r="R1814" s="59"/>
      <c r="AF1814" s="3"/>
    </row>
    <row r="1815" s="2" customFormat="1" spans="18:32">
      <c r="R1815" s="59"/>
      <c r="AF1815" s="3"/>
    </row>
    <row r="1816" s="2" customFormat="1" spans="18:32">
      <c r="R1816" s="59"/>
      <c r="AF1816" s="3"/>
    </row>
    <row r="1817" s="2" customFormat="1" spans="18:32">
      <c r="R1817" s="59"/>
      <c r="AF1817" s="3"/>
    </row>
    <row r="1818" s="2" customFormat="1" spans="18:32">
      <c r="R1818" s="59"/>
      <c r="AF1818" s="3"/>
    </row>
    <row r="1819" s="2" customFormat="1" spans="18:32">
      <c r="R1819" s="59"/>
      <c r="AF1819" s="3"/>
    </row>
    <row r="1820" s="2" customFormat="1" spans="18:32">
      <c r="R1820" s="59"/>
      <c r="AF1820" s="3"/>
    </row>
    <row r="1821" s="2" customFormat="1" spans="18:32">
      <c r="R1821" s="59"/>
      <c r="AF1821" s="3"/>
    </row>
    <row r="1822" s="2" customFormat="1" spans="18:32">
      <c r="R1822" s="59"/>
      <c r="AF1822" s="3"/>
    </row>
    <row r="1823" s="2" customFormat="1" spans="18:32">
      <c r="R1823" s="59"/>
      <c r="AF1823" s="3"/>
    </row>
    <row r="1824" s="2" customFormat="1" spans="18:32">
      <c r="R1824" s="59"/>
      <c r="AF1824" s="3"/>
    </row>
    <row r="1825" s="2" customFormat="1" spans="18:32">
      <c r="R1825" s="59"/>
      <c r="AF1825" s="3"/>
    </row>
    <row r="1826" s="2" customFormat="1" spans="18:32">
      <c r="R1826" s="59"/>
      <c r="AF1826" s="3"/>
    </row>
    <row r="1827" s="2" customFormat="1" spans="18:32">
      <c r="R1827" s="59"/>
      <c r="AF1827" s="3"/>
    </row>
    <row r="1828" s="2" customFormat="1" spans="18:32">
      <c r="R1828" s="59"/>
      <c r="AF1828" s="3"/>
    </row>
    <row r="1829" s="2" customFormat="1" spans="18:32">
      <c r="R1829" s="59"/>
      <c r="AF1829" s="3"/>
    </row>
    <row r="1830" s="2" customFormat="1" spans="18:32">
      <c r="R1830" s="59"/>
      <c r="AF1830" s="3"/>
    </row>
    <row r="1831" s="2" customFormat="1" spans="18:32">
      <c r="R1831" s="59"/>
      <c r="AF1831" s="3"/>
    </row>
    <row r="1832" s="2" customFormat="1" spans="18:32">
      <c r="R1832" s="59"/>
      <c r="AF1832" s="3"/>
    </row>
    <row r="1833" s="2" customFormat="1" spans="18:32">
      <c r="R1833" s="59"/>
      <c r="AF1833" s="3"/>
    </row>
    <row r="1834" s="2" customFormat="1" spans="18:32">
      <c r="R1834" s="59"/>
      <c r="AF1834" s="3"/>
    </row>
    <row r="1835" s="2" customFormat="1" spans="18:32">
      <c r="R1835" s="59"/>
      <c r="AF1835" s="3"/>
    </row>
    <row r="1836" s="2" customFormat="1" spans="18:32">
      <c r="R1836" s="59"/>
      <c r="AF1836" s="3"/>
    </row>
    <row r="1837" s="2" customFormat="1" spans="18:32">
      <c r="R1837" s="59"/>
      <c r="AF1837" s="3"/>
    </row>
    <row r="1838" s="2" customFormat="1" spans="18:32">
      <c r="R1838" s="59"/>
      <c r="AF1838" s="3"/>
    </row>
    <row r="1839" s="2" customFormat="1" spans="18:32">
      <c r="R1839" s="59"/>
      <c r="AF1839" s="3"/>
    </row>
    <row r="1840" s="2" customFormat="1" spans="18:32">
      <c r="R1840" s="59"/>
      <c r="AF1840" s="3"/>
    </row>
    <row r="1841" s="2" customFormat="1" spans="18:32">
      <c r="R1841" s="59"/>
      <c r="AF1841" s="3"/>
    </row>
    <row r="1842" s="2" customFormat="1" spans="18:32">
      <c r="R1842" s="59"/>
      <c r="AF1842" s="3"/>
    </row>
    <row r="1843" s="2" customFormat="1" spans="18:32">
      <c r="R1843" s="59"/>
      <c r="AF1843" s="3"/>
    </row>
    <row r="1844" s="2" customFormat="1" spans="18:32">
      <c r="R1844" s="59"/>
      <c r="AF1844" s="3"/>
    </row>
    <row r="1845" s="2" customFormat="1" spans="18:32">
      <c r="R1845" s="59"/>
      <c r="AF1845" s="3"/>
    </row>
    <row r="1846" s="2" customFormat="1" spans="18:32">
      <c r="R1846" s="59"/>
      <c r="AF1846" s="3"/>
    </row>
    <row r="1847" s="2" customFormat="1" spans="18:32">
      <c r="R1847" s="59"/>
      <c r="AF1847" s="3"/>
    </row>
    <row r="1848" s="2" customFormat="1" spans="18:32">
      <c r="R1848" s="59"/>
      <c r="AF1848" s="3"/>
    </row>
    <row r="1849" s="2" customFormat="1" spans="18:32">
      <c r="R1849" s="59"/>
      <c r="AF1849" s="3"/>
    </row>
    <row r="1850" s="2" customFormat="1" spans="18:32">
      <c r="R1850" s="59"/>
      <c r="AF1850" s="3"/>
    </row>
    <row r="1851" s="2" customFormat="1" spans="18:32">
      <c r="R1851" s="59"/>
      <c r="AF1851" s="3"/>
    </row>
    <row r="1852" s="2" customFormat="1" spans="18:32">
      <c r="R1852" s="59"/>
      <c r="AF1852" s="3"/>
    </row>
    <row r="1853" s="2" customFormat="1" spans="18:32">
      <c r="R1853" s="59"/>
      <c r="AF1853" s="3"/>
    </row>
    <row r="1854" s="2" customFormat="1" spans="18:32">
      <c r="R1854" s="59"/>
      <c r="AF1854" s="3"/>
    </row>
    <row r="1855" s="2" customFormat="1" spans="18:32">
      <c r="R1855" s="59"/>
      <c r="AF1855" s="3"/>
    </row>
    <row r="1856" s="2" customFormat="1" spans="18:32">
      <c r="R1856" s="59"/>
      <c r="AF1856" s="3"/>
    </row>
    <row r="1857" s="2" customFormat="1" spans="18:32">
      <c r="R1857" s="59"/>
      <c r="AF1857" s="3"/>
    </row>
    <row r="1858" s="2" customFormat="1" spans="18:32">
      <c r="R1858" s="59"/>
      <c r="AF1858" s="3"/>
    </row>
    <row r="1859" s="2" customFormat="1" spans="18:32">
      <c r="R1859" s="59"/>
      <c r="AF1859" s="3"/>
    </row>
    <row r="1860" s="2" customFormat="1" spans="18:32">
      <c r="R1860" s="59"/>
      <c r="AF1860" s="3"/>
    </row>
    <row r="1861" s="2" customFormat="1" spans="18:32">
      <c r="R1861" s="59"/>
      <c r="AF1861" s="3"/>
    </row>
    <row r="1862" s="2" customFormat="1" spans="18:32">
      <c r="R1862" s="59"/>
      <c r="AF1862" s="3"/>
    </row>
    <row r="1863" s="2" customFormat="1" spans="18:32">
      <c r="R1863" s="59"/>
      <c r="AF1863" s="3"/>
    </row>
    <row r="1864" s="2" customFormat="1" spans="18:32">
      <c r="R1864" s="59"/>
      <c r="AF1864" s="3"/>
    </row>
    <row r="1865" s="2" customFormat="1" spans="18:32">
      <c r="R1865" s="59"/>
      <c r="AF1865" s="3"/>
    </row>
    <row r="1866" s="2" customFormat="1" spans="18:32">
      <c r="R1866" s="59"/>
      <c r="AF1866" s="3"/>
    </row>
    <row r="1867" s="2" customFormat="1" spans="18:32">
      <c r="R1867" s="59"/>
      <c r="AF1867" s="3"/>
    </row>
    <row r="1868" s="2" customFormat="1" spans="18:32">
      <c r="R1868" s="59"/>
      <c r="AF1868" s="3"/>
    </row>
    <row r="1869" s="2" customFormat="1" spans="18:32">
      <c r="R1869" s="59"/>
      <c r="AF1869" s="3"/>
    </row>
    <row r="1870" s="2" customFormat="1" spans="18:32">
      <c r="R1870" s="59"/>
      <c r="AF1870" s="3"/>
    </row>
    <row r="1871" s="2" customFormat="1" spans="18:32">
      <c r="R1871" s="59"/>
      <c r="AF1871" s="3"/>
    </row>
    <row r="1872" s="2" customFormat="1" spans="18:32">
      <c r="R1872" s="59"/>
      <c r="AF1872" s="3"/>
    </row>
    <row r="1873" s="2" customFormat="1" spans="18:32">
      <c r="R1873" s="59"/>
      <c r="AF1873" s="3"/>
    </row>
    <row r="1874" s="2" customFormat="1" spans="18:32">
      <c r="R1874" s="59"/>
      <c r="AF1874" s="3"/>
    </row>
    <row r="1875" s="2" customFormat="1" spans="18:32">
      <c r="R1875" s="59"/>
      <c r="AF1875" s="3"/>
    </row>
    <row r="1876" s="2" customFormat="1" spans="18:32">
      <c r="R1876" s="59"/>
      <c r="AF1876" s="3"/>
    </row>
    <row r="1877" s="2" customFormat="1" spans="18:32">
      <c r="R1877" s="59"/>
      <c r="AF1877" s="3"/>
    </row>
    <row r="1878" s="2" customFormat="1" spans="18:32">
      <c r="R1878" s="59"/>
      <c r="AF1878" s="3"/>
    </row>
    <row r="1879" s="2" customFormat="1" spans="18:32">
      <c r="R1879" s="59"/>
      <c r="AF1879" s="3"/>
    </row>
    <row r="1880" s="2" customFormat="1" spans="18:32">
      <c r="R1880" s="59"/>
      <c r="AF1880" s="3"/>
    </row>
    <row r="1881" s="2" customFormat="1" spans="18:32">
      <c r="R1881" s="59"/>
      <c r="AF1881" s="3"/>
    </row>
    <row r="1882" s="2" customFormat="1" spans="18:32">
      <c r="R1882" s="59"/>
      <c r="AF1882" s="3"/>
    </row>
    <row r="1883" s="2" customFormat="1" spans="18:32">
      <c r="R1883" s="59"/>
      <c r="AF1883" s="3"/>
    </row>
    <row r="1884" s="2" customFormat="1" spans="18:32">
      <c r="R1884" s="59"/>
      <c r="AF1884" s="3"/>
    </row>
    <row r="1885" s="2" customFormat="1" spans="18:32">
      <c r="R1885" s="59"/>
      <c r="AF1885" s="3"/>
    </row>
    <row r="1886" s="2" customFormat="1" spans="18:32">
      <c r="R1886" s="59"/>
      <c r="AF1886" s="3"/>
    </row>
    <row r="1887" s="2" customFormat="1" spans="18:32">
      <c r="R1887" s="59"/>
      <c r="AF1887" s="3"/>
    </row>
    <row r="1888" s="2" customFormat="1" spans="18:32">
      <c r="R1888" s="59"/>
      <c r="AF1888" s="3"/>
    </row>
    <row r="1889" s="2" customFormat="1" spans="18:32">
      <c r="R1889" s="59"/>
      <c r="AF1889" s="3"/>
    </row>
    <row r="1890" s="2" customFormat="1" spans="18:32">
      <c r="R1890" s="59"/>
      <c r="AF1890" s="3"/>
    </row>
    <row r="1891" s="2" customFormat="1" spans="18:32">
      <c r="R1891" s="59"/>
      <c r="AF1891" s="3"/>
    </row>
    <row r="1892" s="2" customFormat="1" spans="18:32">
      <c r="R1892" s="59"/>
      <c r="AF1892" s="3"/>
    </row>
    <row r="1893" s="2" customFormat="1" spans="18:32">
      <c r="R1893" s="59"/>
      <c r="AF1893" s="3"/>
    </row>
    <row r="1894" s="2" customFormat="1" spans="18:32">
      <c r="R1894" s="59"/>
      <c r="AF1894" s="3"/>
    </row>
    <row r="1895" s="2" customFormat="1" spans="18:32">
      <c r="R1895" s="59"/>
      <c r="AF1895" s="3"/>
    </row>
    <row r="1896" s="2" customFormat="1" spans="18:32">
      <c r="R1896" s="59"/>
      <c r="AF1896" s="3"/>
    </row>
    <row r="1897" s="2" customFormat="1" spans="18:32">
      <c r="R1897" s="59"/>
      <c r="AF1897" s="3"/>
    </row>
    <row r="1898" s="2" customFormat="1" spans="18:32">
      <c r="R1898" s="59"/>
      <c r="AF1898" s="3"/>
    </row>
    <row r="1899" s="2" customFormat="1" spans="18:32">
      <c r="R1899" s="59"/>
      <c r="AF1899" s="3"/>
    </row>
    <row r="1900" s="2" customFormat="1" spans="18:32">
      <c r="R1900" s="59"/>
      <c r="AF1900" s="3"/>
    </row>
    <row r="1901" s="2" customFormat="1" spans="18:32">
      <c r="R1901" s="59"/>
      <c r="AF1901" s="3"/>
    </row>
    <row r="1902" s="2" customFormat="1" spans="18:32">
      <c r="R1902" s="59"/>
      <c r="AF1902" s="3"/>
    </row>
    <row r="1903" s="2" customFormat="1" spans="18:32">
      <c r="R1903" s="59"/>
      <c r="AF1903" s="3"/>
    </row>
    <row r="1904" s="2" customFormat="1" spans="18:32">
      <c r="R1904" s="59"/>
      <c r="AF1904" s="3"/>
    </row>
    <row r="1905" s="2" customFormat="1" spans="18:32">
      <c r="R1905" s="59"/>
      <c r="AF1905" s="3"/>
    </row>
    <row r="1906" s="2" customFormat="1" spans="18:32">
      <c r="R1906" s="59"/>
      <c r="AF1906" s="3"/>
    </row>
    <row r="1907" s="2" customFormat="1" spans="18:32">
      <c r="R1907" s="59"/>
      <c r="AF1907" s="3"/>
    </row>
    <row r="1908" s="2" customFormat="1" spans="18:32">
      <c r="R1908" s="59"/>
      <c r="AF1908" s="3"/>
    </row>
    <row r="1909" s="2" customFormat="1" spans="18:32">
      <c r="R1909" s="59"/>
      <c r="AF1909" s="3"/>
    </row>
    <row r="1910" s="2" customFormat="1" spans="18:32">
      <c r="R1910" s="59"/>
      <c r="AF1910" s="3"/>
    </row>
    <row r="1911" s="2" customFormat="1" spans="18:32">
      <c r="R1911" s="59"/>
      <c r="AF1911" s="3"/>
    </row>
    <row r="1912" s="2" customFormat="1" spans="18:32">
      <c r="R1912" s="59"/>
      <c r="AF1912" s="3"/>
    </row>
    <row r="1913" s="2" customFormat="1" spans="18:32">
      <c r="R1913" s="59"/>
      <c r="AF1913" s="3"/>
    </row>
    <row r="1914" s="2" customFormat="1" spans="18:32">
      <c r="R1914" s="59"/>
      <c r="AF1914" s="3"/>
    </row>
    <row r="1915" s="2" customFormat="1" spans="18:32">
      <c r="R1915" s="59"/>
      <c r="AF1915" s="3"/>
    </row>
    <row r="1916" s="2" customFormat="1" spans="18:32">
      <c r="R1916" s="59"/>
      <c r="AF1916" s="3"/>
    </row>
    <row r="1917" s="2" customFormat="1" spans="18:32">
      <c r="R1917" s="59"/>
      <c r="AF1917" s="3"/>
    </row>
    <row r="1918" s="2" customFormat="1" spans="18:32">
      <c r="R1918" s="59"/>
      <c r="AF1918" s="3"/>
    </row>
    <row r="1919" s="2" customFormat="1" spans="18:32">
      <c r="R1919" s="59"/>
      <c r="AF1919" s="3"/>
    </row>
    <row r="1920" s="2" customFormat="1" spans="18:32">
      <c r="R1920" s="59"/>
      <c r="AF1920" s="3"/>
    </row>
    <row r="1921" s="2" customFormat="1" spans="18:32">
      <c r="R1921" s="59"/>
      <c r="AF1921" s="3"/>
    </row>
    <row r="1922" s="2" customFormat="1" spans="18:32">
      <c r="R1922" s="59"/>
      <c r="AF1922" s="3"/>
    </row>
    <row r="1923" s="2" customFormat="1" spans="18:32">
      <c r="R1923" s="59"/>
      <c r="AF1923" s="3"/>
    </row>
    <row r="1924" s="2" customFormat="1" spans="18:32">
      <c r="R1924" s="59"/>
      <c r="AF1924" s="3"/>
    </row>
    <row r="1925" s="2" customFormat="1" spans="18:32">
      <c r="R1925" s="59"/>
      <c r="AF1925" s="3"/>
    </row>
    <row r="1926" s="2" customFormat="1" spans="18:32">
      <c r="R1926" s="59"/>
      <c r="AF1926" s="3"/>
    </row>
    <row r="1927" s="2" customFormat="1" spans="18:32">
      <c r="R1927" s="59"/>
      <c r="AF1927" s="3"/>
    </row>
    <row r="1928" s="2" customFormat="1" spans="18:32">
      <c r="R1928" s="59"/>
      <c r="AF1928" s="3"/>
    </row>
    <row r="1929" s="2" customFormat="1" spans="18:32">
      <c r="R1929" s="59"/>
      <c r="AF1929" s="3"/>
    </row>
    <row r="1930" s="2" customFormat="1" spans="18:32">
      <c r="R1930" s="59"/>
      <c r="AF1930" s="3"/>
    </row>
    <row r="1931" s="2" customFormat="1" spans="18:32">
      <c r="R1931" s="59"/>
      <c r="AF1931" s="3"/>
    </row>
    <row r="1932" s="2" customFormat="1" spans="18:32">
      <c r="R1932" s="59"/>
      <c r="AF1932" s="3"/>
    </row>
    <row r="1933" s="2" customFormat="1" spans="18:32">
      <c r="R1933" s="59"/>
      <c r="AF1933" s="3"/>
    </row>
    <row r="1934" s="2" customFormat="1" spans="18:32">
      <c r="R1934" s="59"/>
      <c r="AF1934" s="3"/>
    </row>
    <row r="1935" s="2" customFormat="1" spans="18:32">
      <c r="R1935" s="59"/>
      <c r="AF1935" s="3"/>
    </row>
    <row r="1936" s="2" customFormat="1" spans="18:32">
      <c r="R1936" s="59"/>
      <c r="AF1936" s="3"/>
    </row>
    <row r="1937" s="2" customFormat="1" spans="18:32">
      <c r="R1937" s="59"/>
      <c r="AF1937" s="3"/>
    </row>
    <row r="1938" s="2" customFormat="1" spans="18:32">
      <c r="R1938" s="59"/>
      <c r="AF1938" s="3"/>
    </row>
    <row r="1939" s="2" customFormat="1" spans="18:32">
      <c r="R1939" s="59"/>
      <c r="AF1939" s="3"/>
    </row>
    <row r="1940" s="2" customFormat="1" spans="18:32">
      <c r="R1940" s="59"/>
      <c r="AF1940" s="3"/>
    </row>
    <row r="1941" s="2" customFormat="1" spans="18:32">
      <c r="R1941" s="59"/>
      <c r="AF1941" s="3"/>
    </row>
    <row r="1942" s="2" customFormat="1" spans="18:32">
      <c r="R1942" s="59"/>
      <c r="AF1942" s="3"/>
    </row>
    <row r="1943" s="2" customFormat="1" spans="18:32">
      <c r="R1943" s="59"/>
      <c r="AF1943" s="3"/>
    </row>
    <row r="1944" s="2" customFormat="1" spans="18:32">
      <c r="R1944" s="59"/>
      <c r="AF1944" s="3"/>
    </row>
    <row r="1945" s="2" customFormat="1" spans="18:32">
      <c r="R1945" s="59"/>
      <c r="AF1945" s="3"/>
    </row>
    <row r="1946" s="2" customFormat="1" spans="18:32">
      <c r="R1946" s="59"/>
      <c r="AF1946" s="3"/>
    </row>
    <row r="1947" s="2" customFormat="1" spans="18:32">
      <c r="R1947" s="59"/>
      <c r="AF1947" s="3"/>
    </row>
    <row r="1948" s="2" customFormat="1" spans="18:32">
      <c r="R1948" s="59"/>
      <c r="AF1948" s="3"/>
    </row>
    <row r="1949" s="2" customFormat="1" spans="18:32">
      <c r="R1949" s="59"/>
      <c r="AF1949" s="3"/>
    </row>
    <row r="1950" s="2" customFormat="1" spans="18:32">
      <c r="R1950" s="59"/>
      <c r="AF1950" s="3"/>
    </row>
    <row r="1951" s="2" customFormat="1" spans="18:32">
      <c r="R1951" s="59"/>
      <c r="AF1951" s="3"/>
    </row>
    <row r="1952" s="2" customFormat="1" spans="18:32">
      <c r="R1952" s="59"/>
      <c r="AF1952" s="3"/>
    </row>
    <row r="1953" s="2" customFormat="1" spans="18:32">
      <c r="R1953" s="59"/>
      <c r="AF1953" s="3"/>
    </row>
    <row r="1954" s="2" customFormat="1" spans="18:32">
      <c r="R1954" s="59"/>
      <c r="AF1954" s="3"/>
    </row>
    <row r="1955" s="2" customFormat="1" spans="18:32">
      <c r="R1955" s="59"/>
      <c r="AF1955" s="3"/>
    </row>
    <row r="1956" s="2" customFormat="1" spans="18:32">
      <c r="R1956" s="59"/>
      <c r="AF1956" s="3"/>
    </row>
    <row r="1957" s="2" customFormat="1" spans="18:32">
      <c r="R1957" s="59"/>
      <c r="AF1957" s="3"/>
    </row>
    <row r="1958" s="2" customFormat="1" spans="18:32">
      <c r="R1958" s="59"/>
      <c r="AF1958" s="3"/>
    </row>
    <row r="1959" s="2" customFormat="1" spans="18:32">
      <c r="R1959" s="59"/>
      <c r="AF1959" s="3"/>
    </row>
    <row r="1960" s="2" customFormat="1" spans="18:32">
      <c r="R1960" s="59"/>
      <c r="AF1960" s="3"/>
    </row>
    <row r="1961" s="2" customFormat="1" spans="18:32">
      <c r="R1961" s="59"/>
      <c r="AF1961" s="3"/>
    </row>
    <row r="1962" s="2" customFormat="1" spans="18:32">
      <c r="R1962" s="59"/>
      <c r="AF1962" s="3"/>
    </row>
    <row r="1963" s="2" customFormat="1" spans="18:32">
      <c r="R1963" s="59"/>
      <c r="AF1963" s="3"/>
    </row>
    <row r="1964" s="2" customFormat="1" spans="18:32">
      <c r="R1964" s="59"/>
      <c r="AF1964" s="3"/>
    </row>
    <row r="1965" s="2" customFormat="1" spans="18:32">
      <c r="R1965" s="59"/>
      <c r="AF1965" s="3"/>
    </row>
    <row r="1966" s="2" customFormat="1" spans="18:32">
      <c r="R1966" s="59"/>
      <c r="AF1966" s="3"/>
    </row>
    <row r="1967" s="2" customFormat="1" spans="18:32">
      <c r="R1967" s="59"/>
      <c r="AF1967" s="3"/>
    </row>
    <row r="1968" s="2" customFormat="1" spans="18:32">
      <c r="R1968" s="59"/>
      <c r="AF1968" s="3"/>
    </row>
    <row r="1969" s="2" customFormat="1" spans="18:32">
      <c r="R1969" s="59"/>
      <c r="AF1969" s="3"/>
    </row>
    <row r="1970" s="2" customFormat="1" spans="18:32">
      <c r="R1970" s="59"/>
      <c r="AF1970" s="3"/>
    </row>
    <row r="1971" s="2" customFormat="1" spans="18:32">
      <c r="R1971" s="59"/>
      <c r="AF1971" s="3"/>
    </row>
    <row r="1972" s="2" customFormat="1" spans="18:32">
      <c r="R1972" s="59"/>
      <c r="AF1972" s="3"/>
    </row>
    <row r="1973" s="2" customFormat="1" spans="18:32">
      <c r="R1973" s="59"/>
      <c r="AF1973" s="3"/>
    </row>
    <row r="1974" s="2" customFormat="1" spans="18:32">
      <c r="R1974" s="59"/>
      <c r="AF1974" s="3"/>
    </row>
    <row r="1975" s="2" customFormat="1" spans="18:32">
      <c r="R1975" s="59"/>
      <c r="AF1975" s="3"/>
    </row>
    <row r="1976" s="2" customFormat="1" spans="18:32">
      <c r="R1976" s="59"/>
      <c r="AF1976" s="3"/>
    </row>
    <row r="1977" s="2" customFormat="1" spans="18:32">
      <c r="R1977" s="59"/>
      <c r="AF1977" s="3"/>
    </row>
    <row r="1978" s="2" customFormat="1" spans="18:32">
      <c r="R1978" s="59"/>
      <c r="AF1978" s="3"/>
    </row>
    <row r="1979" s="2" customFormat="1" spans="18:32">
      <c r="R1979" s="59"/>
      <c r="AF1979" s="3"/>
    </row>
    <row r="1980" s="2" customFormat="1" spans="18:32">
      <c r="R1980" s="59"/>
      <c r="AF1980" s="3"/>
    </row>
    <row r="1981" s="2" customFormat="1" spans="18:32">
      <c r="R1981" s="59"/>
      <c r="AF1981" s="3"/>
    </row>
    <row r="1982" s="2" customFormat="1" spans="18:32">
      <c r="R1982" s="59"/>
      <c r="AF1982" s="3"/>
    </row>
    <row r="1983" s="2" customFormat="1" spans="18:32">
      <c r="R1983" s="59"/>
      <c r="AF1983" s="3"/>
    </row>
    <row r="1984" s="2" customFormat="1" spans="18:32">
      <c r="R1984" s="59"/>
      <c r="AF1984" s="3"/>
    </row>
    <row r="1985" s="2" customFormat="1" spans="18:32">
      <c r="R1985" s="59"/>
      <c r="AF1985" s="3"/>
    </row>
    <row r="1986" s="2" customFormat="1" spans="18:32">
      <c r="R1986" s="59"/>
      <c r="AF1986" s="3"/>
    </row>
    <row r="1987" s="2" customFormat="1" spans="18:32">
      <c r="R1987" s="59"/>
      <c r="AF1987" s="3"/>
    </row>
    <row r="1988" s="2" customFormat="1" spans="18:32">
      <c r="R1988" s="59"/>
      <c r="AF1988" s="3"/>
    </row>
    <row r="1989" s="2" customFormat="1" spans="18:32">
      <c r="R1989" s="59"/>
      <c r="AF1989" s="3"/>
    </row>
    <row r="1990" s="2" customFormat="1" spans="18:32">
      <c r="R1990" s="59"/>
      <c r="AF1990" s="3"/>
    </row>
    <row r="1991" s="2" customFormat="1" spans="18:32">
      <c r="R1991" s="59"/>
      <c r="AF1991" s="3"/>
    </row>
    <row r="1992" s="2" customFormat="1" spans="18:32">
      <c r="R1992" s="59"/>
      <c r="AF1992" s="3"/>
    </row>
    <row r="1993" s="2" customFormat="1" spans="18:32">
      <c r="R1993" s="59"/>
      <c r="AF1993" s="3"/>
    </row>
    <row r="1994" s="2" customFormat="1" spans="18:32">
      <c r="R1994" s="59"/>
      <c r="AF1994" s="3"/>
    </row>
    <row r="1995" s="2" customFormat="1" spans="18:32">
      <c r="R1995" s="59"/>
      <c r="AF1995" s="3"/>
    </row>
    <row r="1996" s="2" customFormat="1" spans="18:32">
      <c r="R1996" s="59"/>
      <c r="AF1996" s="3"/>
    </row>
    <row r="1997" s="2" customFormat="1" spans="18:32">
      <c r="R1997" s="59"/>
      <c r="AF1997" s="3"/>
    </row>
    <row r="1998" s="2" customFormat="1" spans="18:32">
      <c r="R1998" s="59"/>
      <c r="AF1998" s="3"/>
    </row>
    <row r="1999" s="2" customFormat="1" spans="18:32">
      <c r="R1999" s="59"/>
      <c r="AF1999" s="3"/>
    </row>
    <row r="2000" s="2" customFormat="1" spans="18:32">
      <c r="R2000" s="59"/>
      <c r="AF2000" s="3"/>
    </row>
    <row r="2001" s="2" customFormat="1" spans="18:32">
      <c r="R2001" s="59"/>
      <c r="AF2001" s="3"/>
    </row>
    <row r="2002" s="2" customFormat="1" spans="18:32">
      <c r="R2002" s="59"/>
      <c r="AF2002" s="3"/>
    </row>
    <row r="2003" s="2" customFormat="1" spans="18:32">
      <c r="R2003" s="59"/>
      <c r="AF2003" s="3"/>
    </row>
    <row r="2004" s="2" customFormat="1" spans="18:32">
      <c r="R2004" s="59"/>
      <c r="AF2004" s="3"/>
    </row>
    <row r="2005" s="2" customFormat="1" spans="18:32">
      <c r="R2005" s="59"/>
      <c r="AF2005" s="3"/>
    </row>
    <row r="2006" s="2" customFormat="1" spans="18:32">
      <c r="R2006" s="59"/>
      <c r="AF2006" s="3"/>
    </row>
    <row r="2007" s="2" customFormat="1" spans="18:32">
      <c r="R2007" s="59"/>
      <c r="AF2007" s="3"/>
    </row>
    <row r="2008" s="2" customFormat="1" spans="18:32">
      <c r="R2008" s="59"/>
      <c r="AF2008" s="3"/>
    </row>
    <row r="2009" s="2" customFormat="1" spans="18:32">
      <c r="R2009" s="59"/>
      <c r="AF2009" s="3"/>
    </row>
    <row r="2010" s="2" customFormat="1" spans="18:32">
      <c r="R2010" s="59"/>
      <c r="AF2010" s="3"/>
    </row>
    <row r="2011" s="2" customFormat="1" spans="18:32">
      <c r="R2011" s="59"/>
      <c r="AF2011" s="3"/>
    </row>
    <row r="2012" s="2" customFormat="1" spans="18:32">
      <c r="R2012" s="59"/>
      <c r="AF2012" s="3"/>
    </row>
    <row r="2013" s="2" customFormat="1" spans="18:32">
      <c r="R2013" s="59"/>
      <c r="AF2013" s="3"/>
    </row>
    <row r="2014" s="2" customFormat="1" spans="18:32">
      <c r="R2014" s="59"/>
      <c r="AF2014" s="3"/>
    </row>
    <row r="2015" s="2" customFormat="1" spans="18:32">
      <c r="R2015" s="59"/>
      <c r="AF2015" s="3"/>
    </row>
    <row r="2016" s="2" customFormat="1" spans="18:32">
      <c r="R2016" s="59"/>
      <c r="AF2016" s="3"/>
    </row>
    <row r="2017" s="2" customFormat="1" spans="18:32">
      <c r="R2017" s="59"/>
      <c r="AF2017" s="3"/>
    </row>
    <row r="2018" s="2" customFormat="1" spans="18:32">
      <c r="R2018" s="59"/>
      <c r="AF2018" s="3"/>
    </row>
    <row r="2019" s="2" customFormat="1" spans="18:32">
      <c r="R2019" s="59"/>
      <c r="AF2019" s="3"/>
    </row>
    <row r="2020" s="2" customFormat="1" spans="18:32">
      <c r="R2020" s="59"/>
      <c r="AF2020" s="3"/>
    </row>
    <row r="2021" s="2" customFormat="1" spans="18:32">
      <c r="R2021" s="59"/>
      <c r="AF2021" s="3"/>
    </row>
    <row r="2022" s="2" customFormat="1" spans="18:32">
      <c r="R2022" s="59"/>
      <c r="AF2022" s="3"/>
    </row>
    <row r="2023" s="2" customFormat="1" spans="18:32">
      <c r="R2023" s="59"/>
      <c r="AF2023" s="3"/>
    </row>
    <row r="2024" s="2" customFormat="1" spans="18:32">
      <c r="R2024" s="59"/>
      <c r="AF2024" s="3"/>
    </row>
    <row r="2025" s="2" customFormat="1" spans="18:32">
      <c r="R2025" s="59"/>
      <c r="AF2025" s="3"/>
    </row>
    <row r="2026" s="2" customFormat="1" spans="18:32">
      <c r="R2026" s="59"/>
      <c r="AF2026" s="3"/>
    </row>
    <row r="2027" s="2" customFormat="1" spans="18:32">
      <c r="R2027" s="59"/>
      <c r="AF2027" s="3"/>
    </row>
    <row r="2028" s="2" customFormat="1" spans="18:32">
      <c r="R2028" s="59"/>
      <c r="AF2028" s="3"/>
    </row>
    <row r="2029" s="2" customFormat="1" spans="18:32">
      <c r="R2029" s="59"/>
      <c r="AF2029" s="3"/>
    </row>
    <row r="2030" s="2" customFormat="1" spans="18:32">
      <c r="R2030" s="59"/>
      <c r="AF2030" s="3"/>
    </row>
    <row r="2031" s="2" customFormat="1" spans="18:32">
      <c r="R2031" s="59"/>
      <c r="AF2031" s="3"/>
    </row>
    <row r="2032" s="2" customFormat="1" spans="18:32">
      <c r="R2032" s="59"/>
      <c r="AF2032" s="3"/>
    </row>
    <row r="2033" s="2" customFormat="1" spans="18:32">
      <c r="R2033" s="59"/>
      <c r="AF2033" s="3"/>
    </row>
    <row r="2034" s="2" customFormat="1" spans="18:32">
      <c r="R2034" s="59"/>
      <c r="AF2034" s="3"/>
    </row>
    <row r="2035" s="2" customFormat="1" spans="18:32">
      <c r="R2035" s="59"/>
      <c r="AF2035" s="3"/>
    </row>
    <row r="2036" s="2" customFormat="1" spans="18:32">
      <c r="R2036" s="59"/>
      <c r="AF2036" s="3"/>
    </row>
    <row r="2037" s="2" customFormat="1" spans="18:32">
      <c r="R2037" s="59"/>
      <c r="AF2037" s="3"/>
    </row>
    <row r="2038" s="2" customFormat="1" spans="18:32">
      <c r="R2038" s="59"/>
      <c r="AF2038" s="3"/>
    </row>
    <row r="2039" s="2" customFormat="1" spans="18:32">
      <c r="R2039" s="59"/>
      <c r="AF2039" s="3"/>
    </row>
    <row r="2040" s="2" customFormat="1" spans="18:32">
      <c r="R2040" s="59"/>
      <c r="AF2040" s="3"/>
    </row>
    <row r="2041" s="2" customFormat="1" spans="18:32">
      <c r="R2041" s="59"/>
      <c r="AF2041" s="3"/>
    </row>
    <row r="2042" s="2" customFormat="1" spans="18:32">
      <c r="R2042" s="59"/>
      <c r="AF2042" s="3"/>
    </row>
    <row r="2043" s="2" customFormat="1" spans="18:32">
      <c r="R2043" s="59"/>
      <c r="AF2043" s="3"/>
    </row>
    <row r="2044" s="2" customFormat="1" spans="18:32">
      <c r="R2044" s="59"/>
      <c r="AF2044" s="3"/>
    </row>
    <row r="2045" s="2" customFormat="1" spans="18:32">
      <c r="R2045" s="59"/>
      <c r="AF2045" s="3"/>
    </row>
    <row r="2046" s="2" customFormat="1" spans="18:32">
      <c r="R2046" s="59"/>
      <c r="AF2046" s="3"/>
    </row>
    <row r="2047" s="2" customFormat="1" spans="18:32">
      <c r="R2047" s="59"/>
      <c r="AF2047" s="3"/>
    </row>
    <row r="2048" s="2" customFormat="1" spans="18:32">
      <c r="R2048" s="59"/>
      <c r="AF2048" s="3"/>
    </row>
    <row r="2049" s="2" customFormat="1" spans="18:32">
      <c r="R2049" s="59"/>
      <c r="AF2049" s="3"/>
    </row>
    <row r="2050" s="2" customFormat="1" spans="18:32">
      <c r="R2050" s="59"/>
      <c r="AF2050" s="3"/>
    </row>
    <row r="2051" s="2" customFormat="1" spans="18:32">
      <c r="R2051" s="59"/>
      <c r="AF2051" s="3"/>
    </row>
    <row r="2052" s="2" customFormat="1" spans="18:32">
      <c r="R2052" s="59"/>
      <c r="AF2052" s="3"/>
    </row>
    <row r="2053" s="2" customFormat="1" spans="18:32">
      <c r="R2053" s="59"/>
      <c r="AF2053" s="3"/>
    </row>
    <row r="2054" s="2" customFormat="1" spans="18:32">
      <c r="R2054" s="59"/>
      <c r="AF2054" s="3"/>
    </row>
    <row r="2055" s="2" customFormat="1" spans="18:32">
      <c r="R2055" s="59"/>
      <c r="AF2055" s="3"/>
    </row>
    <row r="2056" s="2" customFormat="1" spans="18:32">
      <c r="R2056" s="59"/>
      <c r="AF2056" s="3"/>
    </row>
    <row r="2057" s="2" customFormat="1" spans="18:32">
      <c r="R2057" s="59"/>
      <c r="AF2057" s="3"/>
    </row>
    <row r="2058" s="2" customFormat="1" spans="18:32">
      <c r="R2058" s="59"/>
      <c r="AF2058" s="3"/>
    </row>
    <row r="2059" s="2" customFormat="1" spans="18:32">
      <c r="R2059" s="59"/>
      <c r="AF2059" s="3"/>
    </row>
    <row r="2060" s="2" customFormat="1" spans="18:32">
      <c r="R2060" s="59"/>
      <c r="AF2060" s="3"/>
    </row>
    <row r="2061" s="2" customFormat="1" spans="18:32">
      <c r="R2061" s="59"/>
      <c r="AF2061" s="3"/>
    </row>
    <row r="2062" s="2" customFormat="1" spans="18:32">
      <c r="R2062" s="59"/>
      <c r="AF2062" s="3"/>
    </row>
    <row r="2063" s="2" customFormat="1" spans="18:32">
      <c r="R2063" s="59"/>
      <c r="AF2063" s="3"/>
    </row>
    <row r="2064" s="2" customFormat="1" spans="18:32">
      <c r="R2064" s="59"/>
      <c r="AF2064" s="3"/>
    </row>
    <row r="2065" s="2" customFormat="1" spans="18:32">
      <c r="R2065" s="59"/>
      <c r="AF2065" s="3"/>
    </row>
    <row r="2066" s="2" customFormat="1" spans="18:32">
      <c r="R2066" s="59"/>
      <c r="AF2066" s="3"/>
    </row>
    <row r="2067" s="2" customFormat="1" spans="18:32">
      <c r="R2067" s="59"/>
      <c r="AF2067" s="3"/>
    </row>
    <row r="2068" s="2" customFormat="1" spans="18:32">
      <c r="R2068" s="59"/>
      <c r="AF2068" s="3"/>
    </row>
    <row r="2069" s="2" customFormat="1" spans="18:32">
      <c r="R2069" s="59"/>
      <c r="AF2069" s="3"/>
    </row>
    <row r="2070" s="2" customFormat="1" spans="18:32">
      <c r="R2070" s="59"/>
      <c r="AF2070" s="3"/>
    </row>
    <row r="2071" s="2" customFormat="1" spans="18:32">
      <c r="R2071" s="59"/>
      <c r="AF2071" s="3"/>
    </row>
    <row r="2072" s="2" customFormat="1" spans="18:32">
      <c r="R2072" s="59"/>
      <c r="AF2072" s="3"/>
    </row>
    <row r="2073" s="2" customFormat="1" spans="18:32">
      <c r="R2073" s="59"/>
      <c r="AF2073" s="3"/>
    </row>
    <row r="2074" s="2" customFormat="1" spans="18:32">
      <c r="R2074" s="59"/>
      <c r="AF2074" s="3"/>
    </row>
    <row r="2075" s="2" customFormat="1" spans="18:32">
      <c r="R2075" s="59"/>
      <c r="AF2075" s="3"/>
    </row>
    <row r="2076" s="2" customFormat="1" spans="18:32">
      <c r="R2076" s="59"/>
      <c r="AF2076" s="3"/>
    </row>
    <row r="2077" s="2" customFormat="1" spans="18:32">
      <c r="R2077" s="59"/>
      <c r="AF2077" s="3"/>
    </row>
    <row r="2078" s="2" customFormat="1" spans="18:32">
      <c r="R2078" s="59"/>
      <c r="AF2078" s="3"/>
    </row>
    <row r="2079" s="2" customFormat="1" spans="18:32">
      <c r="R2079" s="59"/>
      <c r="AF2079" s="3"/>
    </row>
    <row r="2080" s="2" customFormat="1" spans="18:32">
      <c r="R2080" s="59"/>
      <c r="AF2080" s="3"/>
    </row>
    <row r="2081" s="2" customFormat="1" spans="18:32">
      <c r="R2081" s="59"/>
      <c r="AF2081" s="3"/>
    </row>
    <row r="2082" s="2" customFormat="1" spans="18:32">
      <c r="R2082" s="59"/>
      <c r="AF2082" s="3"/>
    </row>
    <row r="2083" s="2" customFormat="1" spans="18:32">
      <c r="R2083" s="59"/>
      <c r="AF2083" s="3"/>
    </row>
    <row r="2084" s="2" customFormat="1" spans="18:32">
      <c r="R2084" s="59"/>
      <c r="AF2084" s="3"/>
    </row>
    <row r="2085" s="2" customFormat="1" spans="18:32">
      <c r="R2085" s="59"/>
      <c r="AF2085" s="3"/>
    </row>
    <row r="2086" s="2" customFormat="1" spans="18:32">
      <c r="R2086" s="59"/>
      <c r="AF2086" s="3"/>
    </row>
    <row r="2087" s="2" customFormat="1" spans="18:32">
      <c r="R2087" s="59"/>
      <c r="AF2087" s="3"/>
    </row>
    <row r="2088" s="2" customFormat="1" spans="18:32">
      <c r="R2088" s="59"/>
      <c r="AF2088" s="3"/>
    </row>
    <row r="2089" s="2" customFormat="1" spans="18:32">
      <c r="R2089" s="59"/>
      <c r="AF2089" s="3"/>
    </row>
    <row r="2090" s="2" customFormat="1" spans="18:32">
      <c r="R2090" s="59"/>
      <c r="AF2090" s="3"/>
    </row>
    <row r="2091" s="2" customFormat="1" spans="18:32">
      <c r="R2091" s="59"/>
      <c r="AF2091" s="3"/>
    </row>
    <row r="2092" s="2" customFormat="1" spans="18:32">
      <c r="R2092" s="59"/>
      <c r="AF2092" s="3"/>
    </row>
    <row r="2093" s="2" customFormat="1" spans="18:32">
      <c r="R2093" s="59"/>
      <c r="AF2093" s="3"/>
    </row>
    <row r="2094" s="2" customFormat="1" spans="18:32">
      <c r="R2094" s="59"/>
      <c r="AF2094" s="3"/>
    </row>
    <row r="2095" s="2" customFormat="1" spans="18:32">
      <c r="R2095" s="59"/>
      <c r="AF2095" s="3"/>
    </row>
    <row r="2096" s="2" customFormat="1" spans="18:32">
      <c r="R2096" s="59"/>
      <c r="AF2096" s="3"/>
    </row>
    <row r="2097" s="2" customFormat="1" spans="18:32">
      <c r="R2097" s="59"/>
      <c r="AF2097" s="3"/>
    </row>
    <row r="2098" s="2" customFormat="1" spans="18:32">
      <c r="R2098" s="59"/>
      <c r="AF2098" s="3"/>
    </row>
    <row r="2099" s="2" customFormat="1" spans="18:32">
      <c r="R2099" s="59"/>
      <c r="AF2099" s="3"/>
    </row>
    <row r="2100" s="2" customFormat="1" spans="18:32">
      <c r="R2100" s="59"/>
      <c r="AF2100" s="3"/>
    </row>
    <row r="2101" s="2" customFormat="1" spans="18:32">
      <c r="R2101" s="59"/>
      <c r="AF2101" s="3"/>
    </row>
    <row r="2102" s="2" customFormat="1" spans="18:32">
      <c r="R2102" s="59"/>
      <c r="AF2102" s="3"/>
    </row>
    <row r="2103" s="2" customFormat="1" spans="18:32">
      <c r="R2103" s="59"/>
      <c r="AF2103" s="3"/>
    </row>
    <row r="2104" s="2" customFormat="1" spans="18:32">
      <c r="R2104" s="59"/>
      <c r="AF2104" s="3"/>
    </row>
    <row r="2105" s="2" customFormat="1" spans="18:32">
      <c r="R2105" s="59"/>
      <c r="AF2105" s="3"/>
    </row>
    <row r="2106" s="2" customFormat="1" spans="18:32">
      <c r="R2106" s="59"/>
      <c r="AF2106" s="3"/>
    </row>
    <row r="2107" s="2" customFormat="1" spans="18:32">
      <c r="R2107" s="59"/>
      <c r="AF2107" s="3"/>
    </row>
    <row r="2108" s="2" customFormat="1" spans="18:32">
      <c r="R2108" s="59"/>
      <c r="AF2108" s="3"/>
    </row>
    <row r="2109" s="2" customFormat="1" spans="18:32">
      <c r="R2109" s="59"/>
      <c r="AF2109" s="3"/>
    </row>
    <row r="2110" s="2" customFormat="1" spans="18:32">
      <c r="R2110" s="59"/>
      <c r="AF2110" s="3"/>
    </row>
    <row r="2111" s="2" customFormat="1" spans="18:32">
      <c r="R2111" s="59"/>
      <c r="AF2111" s="3"/>
    </row>
    <row r="2112" s="2" customFormat="1" spans="18:32">
      <c r="R2112" s="59"/>
      <c r="AF2112" s="3"/>
    </row>
    <row r="2113" s="2" customFormat="1" spans="18:32">
      <c r="R2113" s="59"/>
      <c r="AF2113" s="3"/>
    </row>
    <row r="2114" s="2" customFormat="1" spans="18:32">
      <c r="R2114" s="59"/>
      <c r="AF2114" s="3"/>
    </row>
    <row r="2115" s="2" customFormat="1" spans="18:32">
      <c r="R2115" s="59"/>
      <c r="AF2115" s="3"/>
    </row>
    <row r="2116" s="2" customFormat="1" spans="18:32">
      <c r="R2116" s="59"/>
      <c r="AF2116" s="3"/>
    </row>
    <row r="2117" s="2" customFormat="1" spans="18:32">
      <c r="R2117" s="59"/>
      <c r="AF2117" s="3"/>
    </row>
    <row r="2118" s="2" customFormat="1" spans="18:32">
      <c r="R2118" s="59"/>
      <c r="AF2118" s="3"/>
    </row>
    <row r="2119" s="2" customFormat="1" spans="18:32">
      <c r="R2119" s="59"/>
      <c r="AF2119" s="3"/>
    </row>
    <row r="2120" s="2" customFormat="1" spans="18:32">
      <c r="R2120" s="59"/>
      <c r="AF2120" s="3"/>
    </row>
    <row r="2121" s="2" customFormat="1" spans="18:32">
      <c r="R2121" s="59"/>
      <c r="AF2121" s="3"/>
    </row>
    <row r="2122" s="2" customFormat="1" spans="18:32">
      <c r="R2122" s="59"/>
      <c r="AF2122" s="3"/>
    </row>
    <row r="2123" s="2" customFormat="1" spans="18:32">
      <c r="R2123" s="59"/>
      <c r="AF2123" s="3"/>
    </row>
    <row r="2124" s="2" customFormat="1" spans="18:32">
      <c r="R2124" s="59"/>
      <c r="AF2124" s="3"/>
    </row>
    <row r="2125" s="2" customFormat="1" spans="18:32">
      <c r="R2125" s="59"/>
      <c r="AF2125" s="3"/>
    </row>
    <row r="2126" s="2" customFormat="1" spans="18:32">
      <c r="R2126" s="59"/>
      <c r="AF2126" s="3"/>
    </row>
    <row r="2127" s="2" customFormat="1" spans="18:32">
      <c r="R2127" s="59"/>
      <c r="AF2127" s="3"/>
    </row>
    <row r="2128" s="2" customFormat="1" spans="18:32">
      <c r="R2128" s="59"/>
      <c r="AF2128" s="3"/>
    </row>
    <row r="2129" s="2" customFormat="1" spans="18:32">
      <c r="R2129" s="59"/>
      <c r="AF2129" s="3"/>
    </row>
    <row r="2130" s="2" customFormat="1" spans="18:32">
      <c r="R2130" s="59"/>
      <c r="AF2130" s="3"/>
    </row>
    <row r="2131" s="2" customFormat="1" spans="18:32">
      <c r="R2131" s="59"/>
      <c r="AF2131" s="3"/>
    </row>
    <row r="2132" s="2" customFormat="1" spans="18:32">
      <c r="R2132" s="59"/>
      <c r="AF2132" s="3"/>
    </row>
    <row r="2133" s="2" customFormat="1" spans="18:32">
      <c r="R2133" s="59"/>
      <c r="AF2133" s="3"/>
    </row>
    <row r="2134" s="2" customFormat="1" spans="18:32">
      <c r="R2134" s="59"/>
      <c r="AF2134" s="3"/>
    </row>
    <row r="2135" s="2" customFormat="1" spans="18:32">
      <c r="R2135" s="59"/>
      <c r="AF2135" s="3"/>
    </row>
    <row r="2136" s="2" customFormat="1" spans="18:32">
      <c r="R2136" s="59"/>
      <c r="AF2136" s="3"/>
    </row>
    <row r="2137" s="2" customFormat="1" spans="18:32">
      <c r="R2137" s="59"/>
      <c r="AF2137" s="3"/>
    </row>
    <row r="2138" s="2" customFormat="1" spans="18:32">
      <c r="R2138" s="59"/>
      <c r="AF2138" s="3"/>
    </row>
    <row r="2139" s="2" customFormat="1" spans="18:32">
      <c r="R2139" s="59"/>
      <c r="AF2139" s="3"/>
    </row>
    <row r="2140" s="2" customFormat="1" spans="18:32">
      <c r="R2140" s="59"/>
      <c r="AF2140" s="3"/>
    </row>
    <row r="2141" s="2" customFormat="1" spans="18:32">
      <c r="R2141" s="59"/>
      <c r="AF2141" s="3"/>
    </row>
    <row r="2142" s="2" customFormat="1" spans="18:32">
      <c r="R2142" s="59"/>
      <c r="AF2142" s="3"/>
    </row>
    <row r="2143" s="2" customFormat="1" spans="18:32">
      <c r="R2143" s="59"/>
      <c r="AF2143" s="3"/>
    </row>
    <row r="2144" s="2" customFormat="1" spans="18:32">
      <c r="R2144" s="59"/>
      <c r="AF2144" s="3"/>
    </row>
    <row r="2145" s="2" customFormat="1" spans="18:32">
      <c r="R2145" s="59"/>
      <c r="AF2145" s="3"/>
    </row>
    <row r="2146" s="2" customFormat="1" spans="18:32">
      <c r="R2146" s="59"/>
      <c r="AF2146" s="3"/>
    </row>
    <row r="2147" s="2" customFormat="1" spans="18:32">
      <c r="R2147" s="59"/>
      <c r="AF2147" s="3"/>
    </row>
    <row r="2148" s="2" customFormat="1" spans="18:32">
      <c r="R2148" s="59"/>
      <c r="AF2148" s="3"/>
    </row>
    <row r="2149" s="2" customFormat="1" spans="18:32">
      <c r="R2149" s="59"/>
      <c r="AF2149" s="3"/>
    </row>
    <row r="2150" s="2" customFormat="1" spans="18:32">
      <c r="R2150" s="59"/>
      <c r="AF2150" s="3"/>
    </row>
    <row r="2151" s="2" customFormat="1" spans="18:32">
      <c r="R2151" s="59"/>
      <c r="AF2151" s="3"/>
    </row>
    <row r="2152" s="2" customFormat="1" spans="18:32">
      <c r="R2152" s="59"/>
      <c r="AF2152" s="3"/>
    </row>
    <row r="2153" s="2" customFormat="1" spans="18:32">
      <c r="R2153" s="59"/>
      <c r="AF2153" s="3"/>
    </row>
    <row r="2154" s="2" customFormat="1" spans="18:32">
      <c r="R2154" s="59"/>
      <c r="AF2154" s="3"/>
    </row>
    <row r="2155" s="2" customFormat="1" spans="18:32">
      <c r="R2155" s="59"/>
      <c r="AF2155" s="3"/>
    </row>
    <row r="2156" s="2" customFormat="1" spans="18:32">
      <c r="R2156" s="59"/>
      <c r="AF2156" s="3"/>
    </row>
    <row r="2157" s="2" customFormat="1" spans="18:32">
      <c r="R2157" s="59"/>
      <c r="AF2157" s="3"/>
    </row>
    <row r="2158" s="2" customFormat="1" spans="18:32">
      <c r="R2158" s="59"/>
      <c r="AF2158" s="3"/>
    </row>
    <row r="2159" s="2" customFormat="1" spans="18:32">
      <c r="R2159" s="59"/>
      <c r="AF2159" s="3"/>
    </row>
    <row r="2160" s="2" customFormat="1" spans="18:32">
      <c r="R2160" s="59"/>
      <c r="AF2160" s="3"/>
    </row>
    <row r="2161" s="2" customFormat="1" spans="18:32">
      <c r="R2161" s="59"/>
      <c r="AF2161" s="3"/>
    </row>
    <row r="2162" s="2" customFormat="1" spans="18:32">
      <c r="R2162" s="59"/>
      <c r="AF2162" s="3"/>
    </row>
    <row r="2163" s="2" customFormat="1" spans="18:32">
      <c r="R2163" s="59"/>
      <c r="AF2163" s="3"/>
    </row>
    <row r="2164" s="2" customFormat="1" spans="18:32">
      <c r="R2164" s="59"/>
      <c r="AF2164" s="3"/>
    </row>
    <row r="2165" s="2" customFormat="1" spans="18:32">
      <c r="R2165" s="59"/>
      <c r="AF2165" s="3"/>
    </row>
    <row r="2166" s="2" customFormat="1" spans="18:32">
      <c r="R2166" s="59"/>
      <c r="AF2166" s="3"/>
    </row>
    <row r="2167" s="2" customFormat="1" spans="18:32">
      <c r="R2167" s="59"/>
      <c r="AF2167" s="3"/>
    </row>
    <row r="2168" s="2" customFormat="1" spans="18:32">
      <c r="R2168" s="59"/>
      <c r="AF2168" s="3"/>
    </row>
    <row r="2169" s="2" customFormat="1" spans="18:32">
      <c r="R2169" s="59"/>
      <c r="AF2169" s="3"/>
    </row>
    <row r="2170" s="2" customFormat="1" spans="18:32">
      <c r="R2170" s="59"/>
      <c r="AF2170" s="3"/>
    </row>
    <row r="2171" s="2" customFormat="1" spans="18:32">
      <c r="R2171" s="59"/>
      <c r="AF2171" s="3"/>
    </row>
    <row r="2172" s="2" customFormat="1" spans="18:32">
      <c r="R2172" s="59"/>
      <c r="AF2172" s="3"/>
    </row>
    <row r="2173" s="2" customFormat="1" spans="18:32">
      <c r="R2173" s="59"/>
      <c r="AF2173" s="3"/>
    </row>
    <row r="2174" s="2" customFormat="1" spans="18:32">
      <c r="R2174" s="59"/>
      <c r="AF2174" s="3"/>
    </row>
    <row r="2175" s="2" customFormat="1" spans="18:32">
      <c r="R2175" s="59"/>
      <c r="AF2175" s="3"/>
    </row>
    <row r="2176" s="2" customFormat="1" spans="18:32">
      <c r="R2176" s="59"/>
      <c r="AF2176" s="3"/>
    </row>
    <row r="2177" s="2" customFormat="1" spans="18:32">
      <c r="R2177" s="59"/>
      <c r="AF2177" s="3"/>
    </row>
    <row r="2178" s="2" customFormat="1" spans="18:32">
      <c r="R2178" s="59"/>
      <c r="AF2178" s="3"/>
    </row>
    <row r="2179" s="2" customFormat="1" spans="18:32">
      <c r="R2179" s="59"/>
      <c r="AF2179" s="3"/>
    </row>
    <row r="2180" s="2" customFormat="1" spans="18:32">
      <c r="R2180" s="59"/>
      <c r="AF2180" s="3"/>
    </row>
    <row r="2181" s="2" customFormat="1" spans="18:32">
      <c r="R2181" s="59"/>
      <c r="AF2181" s="3"/>
    </row>
    <row r="2182" s="2" customFormat="1" spans="18:32">
      <c r="R2182" s="59"/>
      <c r="AF2182" s="3"/>
    </row>
    <row r="2183" s="2" customFormat="1" spans="18:32">
      <c r="R2183" s="59"/>
      <c r="AF2183" s="3"/>
    </row>
    <row r="2184" s="2" customFormat="1" spans="18:32">
      <c r="R2184" s="59"/>
      <c r="AF2184" s="3"/>
    </row>
    <row r="2185" s="2" customFormat="1" spans="18:32">
      <c r="R2185" s="59"/>
      <c r="AF2185" s="3"/>
    </row>
    <row r="2186" s="2" customFormat="1" spans="18:32">
      <c r="R2186" s="59"/>
      <c r="AF2186" s="3"/>
    </row>
    <row r="2187" s="2" customFormat="1" spans="18:32">
      <c r="R2187" s="59"/>
      <c r="AF2187" s="3"/>
    </row>
    <row r="2188" s="2" customFormat="1" spans="18:32">
      <c r="R2188" s="59"/>
      <c r="AF2188" s="3"/>
    </row>
    <row r="2189" s="2" customFormat="1" spans="18:32">
      <c r="R2189" s="59"/>
      <c r="AF2189" s="3"/>
    </row>
    <row r="2190" s="2" customFormat="1" spans="18:32">
      <c r="R2190" s="59"/>
      <c r="AF2190" s="3"/>
    </row>
    <row r="2191" s="2" customFormat="1" spans="18:32">
      <c r="R2191" s="59"/>
      <c r="AF2191" s="3"/>
    </row>
    <row r="2192" s="2" customFormat="1" spans="18:32">
      <c r="R2192" s="59"/>
      <c r="AF2192" s="3"/>
    </row>
    <row r="2193" s="2" customFormat="1" spans="18:32">
      <c r="R2193" s="59"/>
      <c r="AF2193" s="3"/>
    </row>
    <row r="2194" s="2" customFormat="1" spans="18:32">
      <c r="R2194" s="59"/>
      <c r="AF2194" s="3"/>
    </row>
    <row r="2195" s="2" customFormat="1" spans="18:32">
      <c r="R2195" s="59"/>
      <c r="AF2195" s="3"/>
    </row>
    <row r="2196" s="2" customFormat="1" spans="18:32">
      <c r="R2196" s="59"/>
      <c r="AF2196" s="3"/>
    </row>
    <row r="2197" s="2" customFormat="1" spans="18:32">
      <c r="R2197" s="59"/>
      <c r="AF2197" s="3"/>
    </row>
    <row r="2198" s="2" customFormat="1" spans="18:32">
      <c r="R2198" s="59"/>
      <c r="AF2198" s="3"/>
    </row>
    <row r="2199" s="2" customFormat="1" spans="18:32">
      <c r="R2199" s="59"/>
      <c r="AF2199" s="3"/>
    </row>
    <row r="2200" s="2" customFormat="1" spans="18:32">
      <c r="R2200" s="59"/>
      <c r="AF2200" s="3"/>
    </row>
    <row r="2201" s="2" customFormat="1" spans="18:32">
      <c r="R2201" s="59"/>
      <c r="AF2201" s="3"/>
    </row>
    <row r="2202" s="2" customFormat="1" spans="18:32">
      <c r="R2202" s="59"/>
      <c r="AF2202" s="3"/>
    </row>
    <row r="2203" s="2" customFormat="1" spans="18:32">
      <c r="R2203" s="59"/>
      <c r="AF2203" s="3"/>
    </row>
    <row r="2204" s="2" customFormat="1" spans="18:32">
      <c r="R2204" s="59"/>
      <c r="AF2204" s="3"/>
    </row>
    <row r="2205" s="2" customFormat="1" spans="18:32">
      <c r="R2205" s="59"/>
      <c r="AF2205" s="3"/>
    </row>
    <row r="2206" s="2" customFormat="1" spans="18:32">
      <c r="R2206" s="59"/>
      <c r="AF2206" s="3"/>
    </row>
    <row r="2207" s="2" customFormat="1" spans="18:32">
      <c r="R2207" s="59"/>
      <c r="AF2207" s="3"/>
    </row>
    <row r="2208" s="2" customFormat="1" spans="18:32">
      <c r="R2208" s="59"/>
      <c r="AF2208" s="3"/>
    </row>
    <row r="2209" s="2" customFormat="1" spans="18:32">
      <c r="R2209" s="59"/>
      <c r="AF2209" s="3"/>
    </row>
    <row r="2210" s="2" customFormat="1" spans="18:32">
      <c r="R2210" s="59"/>
      <c r="AF2210" s="3"/>
    </row>
    <row r="2211" s="2" customFormat="1" spans="18:32">
      <c r="R2211" s="59"/>
      <c r="AF2211" s="3"/>
    </row>
    <row r="2212" s="2" customFormat="1" spans="18:32">
      <c r="R2212" s="59"/>
      <c r="AF2212" s="3"/>
    </row>
    <row r="2213" s="2" customFormat="1" spans="18:32">
      <c r="R2213" s="59"/>
      <c r="AF2213" s="3"/>
    </row>
    <row r="2214" s="2" customFormat="1" spans="18:32">
      <c r="R2214" s="59"/>
      <c r="AF2214" s="3"/>
    </row>
    <row r="2215" s="2" customFormat="1" spans="18:32">
      <c r="R2215" s="59"/>
      <c r="AF2215" s="3"/>
    </row>
    <row r="2216" s="2" customFormat="1" spans="18:32">
      <c r="R2216" s="59"/>
      <c r="AF2216" s="3"/>
    </row>
    <row r="2217" s="2" customFormat="1" spans="18:32">
      <c r="R2217" s="59"/>
      <c r="AF2217" s="3"/>
    </row>
    <row r="2218" s="2" customFormat="1" spans="18:32">
      <c r="R2218" s="59"/>
      <c r="AF2218" s="3"/>
    </row>
    <row r="2219" s="2" customFormat="1" spans="18:32">
      <c r="R2219" s="59"/>
      <c r="AF2219" s="3"/>
    </row>
    <row r="2220" s="2" customFormat="1" spans="18:32">
      <c r="R2220" s="59"/>
      <c r="AF2220" s="3"/>
    </row>
    <row r="2221" s="2" customFormat="1" spans="18:32">
      <c r="R2221" s="59"/>
      <c r="AF2221" s="3"/>
    </row>
    <row r="2222" s="2" customFormat="1" spans="18:32">
      <c r="R2222" s="59"/>
      <c r="AF2222" s="3"/>
    </row>
    <row r="2223" s="2" customFormat="1" spans="18:32">
      <c r="R2223" s="59"/>
      <c r="AF2223" s="3"/>
    </row>
    <row r="2224" s="2" customFormat="1" spans="18:32">
      <c r="R2224" s="59"/>
      <c r="AF2224" s="3"/>
    </row>
    <row r="2225" s="2" customFormat="1" spans="18:32">
      <c r="R2225" s="59"/>
      <c r="AF2225" s="3"/>
    </row>
    <row r="2226" s="2" customFormat="1" spans="18:32">
      <c r="R2226" s="59"/>
      <c r="AF2226" s="3"/>
    </row>
    <row r="2227" s="2" customFormat="1" spans="18:32">
      <c r="R2227" s="59"/>
      <c r="AF2227" s="3"/>
    </row>
    <row r="2228" s="2" customFormat="1" spans="18:32">
      <c r="R2228" s="59"/>
      <c r="AF2228" s="3"/>
    </row>
    <row r="2229" s="2" customFormat="1" spans="18:32">
      <c r="R2229" s="59"/>
      <c r="AF2229" s="3"/>
    </row>
    <row r="2230" s="2" customFormat="1" spans="18:32">
      <c r="R2230" s="59"/>
      <c r="AF2230" s="3"/>
    </row>
    <row r="2231" s="2" customFormat="1" spans="18:32">
      <c r="R2231" s="59"/>
      <c r="AF2231" s="3"/>
    </row>
    <row r="2232" s="2" customFormat="1" spans="18:32">
      <c r="R2232" s="59"/>
      <c r="AF2232" s="3"/>
    </row>
    <row r="2233" s="2" customFormat="1" spans="18:32">
      <c r="R2233" s="59"/>
      <c r="AF2233" s="3"/>
    </row>
    <row r="2234" s="2" customFormat="1" spans="18:32">
      <c r="R2234" s="59"/>
      <c r="AF2234" s="3"/>
    </row>
    <row r="2235" s="2" customFormat="1" spans="18:32">
      <c r="R2235" s="59"/>
      <c r="AF2235" s="3"/>
    </row>
    <row r="2236" s="2" customFormat="1" spans="18:32">
      <c r="R2236" s="59"/>
      <c r="AF2236" s="3"/>
    </row>
    <row r="2237" s="2" customFormat="1" spans="18:32">
      <c r="R2237" s="59"/>
      <c r="AF2237" s="3"/>
    </row>
    <row r="2238" s="2" customFormat="1" spans="18:32">
      <c r="R2238" s="59"/>
      <c r="AF2238" s="3"/>
    </row>
    <row r="2239" s="2" customFormat="1" spans="18:32">
      <c r="R2239" s="59"/>
      <c r="AF2239" s="3"/>
    </row>
    <row r="2240" s="2" customFormat="1" spans="18:32">
      <c r="R2240" s="59"/>
      <c r="AF2240" s="3"/>
    </row>
    <row r="2241" s="2" customFormat="1" spans="18:32">
      <c r="R2241" s="59"/>
      <c r="AF2241" s="3"/>
    </row>
    <row r="2242" s="2" customFormat="1" spans="18:32">
      <c r="R2242" s="59"/>
      <c r="AF2242" s="3"/>
    </row>
    <row r="2243" s="2" customFormat="1" spans="18:32">
      <c r="R2243" s="59"/>
      <c r="AF2243" s="3"/>
    </row>
    <row r="2244" s="2" customFormat="1" spans="18:32">
      <c r="R2244" s="59"/>
      <c r="AF2244" s="3"/>
    </row>
    <row r="2245" s="2" customFormat="1" spans="18:32">
      <c r="R2245" s="59"/>
      <c r="AF2245" s="3"/>
    </row>
    <row r="2246" s="2" customFormat="1" spans="18:32">
      <c r="R2246" s="59"/>
      <c r="AF2246" s="3"/>
    </row>
    <row r="2247" s="2" customFormat="1" spans="18:32">
      <c r="R2247" s="59"/>
      <c r="AF2247" s="3"/>
    </row>
    <row r="2248" s="2" customFormat="1" spans="18:32">
      <c r="R2248" s="59"/>
      <c r="AF2248" s="3"/>
    </row>
    <row r="2249" s="2" customFormat="1" spans="18:32">
      <c r="R2249" s="59"/>
      <c r="AF2249" s="3"/>
    </row>
    <row r="2250" s="2" customFormat="1" spans="18:32">
      <c r="R2250" s="59"/>
      <c r="AF2250" s="3"/>
    </row>
    <row r="2251" s="2" customFormat="1" spans="18:32">
      <c r="R2251" s="59"/>
      <c r="AF2251" s="3"/>
    </row>
    <row r="2252" s="2" customFormat="1" spans="18:32">
      <c r="R2252" s="59"/>
      <c r="AF2252" s="3"/>
    </row>
    <row r="2253" s="2" customFormat="1" spans="18:32">
      <c r="R2253" s="59"/>
      <c r="AF2253" s="3"/>
    </row>
    <row r="2254" s="2" customFormat="1" spans="18:32">
      <c r="R2254" s="59"/>
      <c r="AF2254" s="3"/>
    </row>
    <row r="2255" s="2" customFormat="1" spans="18:32">
      <c r="R2255" s="59"/>
      <c r="AF2255" s="3"/>
    </row>
    <row r="2256" s="2" customFormat="1" spans="18:32">
      <c r="R2256" s="59"/>
      <c r="AF2256" s="3"/>
    </row>
    <row r="2257" s="2" customFormat="1" spans="18:32">
      <c r="R2257" s="59"/>
      <c r="AF2257" s="3"/>
    </row>
    <row r="2258" s="2" customFormat="1" spans="18:32">
      <c r="R2258" s="59"/>
      <c r="AF2258" s="3"/>
    </row>
    <row r="2259" s="2" customFormat="1" spans="18:32">
      <c r="R2259" s="59"/>
      <c r="AF2259" s="3"/>
    </row>
    <row r="2260" s="2" customFormat="1" spans="18:32">
      <c r="R2260" s="59"/>
      <c r="AF2260" s="3"/>
    </row>
    <row r="2261" s="2" customFormat="1" spans="18:32">
      <c r="R2261" s="59"/>
      <c r="AF2261" s="3"/>
    </row>
    <row r="2262" s="2" customFormat="1" spans="18:32">
      <c r="R2262" s="59"/>
      <c r="AF2262" s="3"/>
    </row>
    <row r="2263" s="2" customFormat="1" spans="18:32">
      <c r="R2263" s="59"/>
      <c r="AF2263" s="3"/>
    </row>
    <row r="2264" s="2" customFormat="1" spans="18:32">
      <c r="R2264" s="59"/>
      <c r="AF2264" s="3"/>
    </row>
    <row r="2265" s="2" customFormat="1" spans="18:32">
      <c r="R2265" s="59"/>
      <c r="AF2265" s="3"/>
    </row>
    <row r="2266" s="2" customFormat="1" spans="18:32">
      <c r="R2266" s="59"/>
      <c r="AF2266" s="3"/>
    </row>
    <row r="2267" s="2" customFormat="1" spans="18:32">
      <c r="R2267" s="59"/>
      <c r="AF2267" s="3"/>
    </row>
    <row r="2268" s="2" customFormat="1" spans="18:32">
      <c r="R2268" s="59"/>
      <c r="AF2268" s="3"/>
    </row>
    <row r="2269" s="2" customFormat="1" spans="18:32">
      <c r="R2269" s="59"/>
      <c r="AF2269" s="3"/>
    </row>
    <row r="2270" s="2" customFormat="1" spans="18:32">
      <c r="R2270" s="59"/>
      <c r="AF2270" s="3"/>
    </row>
    <row r="2271" s="2" customFormat="1" spans="18:32">
      <c r="R2271" s="59"/>
      <c r="AF2271" s="3"/>
    </row>
    <row r="2272" s="2" customFormat="1" spans="18:32">
      <c r="R2272" s="59"/>
      <c r="AF2272" s="3"/>
    </row>
    <row r="2273" s="2" customFormat="1" spans="18:32">
      <c r="R2273" s="59"/>
      <c r="AF2273" s="3"/>
    </row>
    <row r="2274" s="2" customFormat="1" spans="18:32">
      <c r="R2274" s="59"/>
      <c r="AF2274" s="3"/>
    </row>
    <row r="2275" s="2" customFormat="1" spans="18:32">
      <c r="R2275" s="59"/>
      <c r="AF2275" s="3"/>
    </row>
    <row r="2276" s="2" customFormat="1" spans="18:32">
      <c r="R2276" s="59"/>
      <c r="AF2276" s="3"/>
    </row>
    <row r="2277" s="2" customFormat="1" spans="18:32">
      <c r="R2277" s="59"/>
      <c r="AF2277" s="3"/>
    </row>
    <row r="2278" s="2" customFormat="1" spans="18:32">
      <c r="R2278" s="59"/>
      <c r="AF2278" s="3"/>
    </row>
    <row r="2279" s="2" customFormat="1" spans="18:32">
      <c r="R2279" s="59"/>
      <c r="AF2279" s="3"/>
    </row>
    <row r="2280" s="2" customFormat="1" spans="18:32">
      <c r="R2280" s="59"/>
      <c r="AF2280" s="3"/>
    </row>
    <row r="2281" s="2" customFormat="1" spans="18:32">
      <c r="R2281" s="59"/>
      <c r="AF2281" s="3"/>
    </row>
    <row r="2282" s="2" customFormat="1" spans="18:32">
      <c r="R2282" s="59"/>
      <c r="AF2282" s="3"/>
    </row>
    <row r="2283" s="2" customFormat="1" spans="18:32">
      <c r="R2283" s="59"/>
      <c r="AF2283" s="3"/>
    </row>
    <row r="2284" s="2" customFormat="1" spans="18:32">
      <c r="R2284" s="59"/>
      <c r="AF2284" s="3"/>
    </row>
    <row r="2285" s="2" customFormat="1" spans="18:32">
      <c r="R2285" s="59"/>
      <c r="AF2285" s="3"/>
    </row>
    <row r="2286" s="2" customFormat="1" spans="18:32">
      <c r="R2286" s="59"/>
      <c r="AF2286" s="3"/>
    </row>
    <row r="2287" s="2" customFormat="1" spans="18:32">
      <c r="R2287" s="59"/>
      <c r="AF2287" s="3"/>
    </row>
    <row r="2288" s="2" customFormat="1" spans="18:32">
      <c r="R2288" s="59"/>
      <c r="AF2288" s="3"/>
    </row>
    <row r="2289" s="2" customFormat="1" spans="18:32">
      <c r="R2289" s="59"/>
      <c r="AF2289" s="3"/>
    </row>
    <row r="2290" s="2" customFormat="1" spans="18:32">
      <c r="R2290" s="59"/>
      <c r="AF2290" s="3"/>
    </row>
    <row r="2291" s="2" customFormat="1" spans="18:32">
      <c r="R2291" s="59"/>
      <c r="AF2291" s="3"/>
    </row>
    <row r="2292" s="2" customFormat="1" spans="18:32">
      <c r="R2292" s="59"/>
      <c r="AF2292" s="3"/>
    </row>
    <row r="2293" s="2" customFormat="1" spans="18:32">
      <c r="R2293" s="59"/>
      <c r="AF2293" s="3"/>
    </row>
    <row r="2294" s="2" customFormat="1" spans="18:32">
      <c r="R2294" s="59"/>
      <c r="AF2294" s="3"/>
    </row>
    <row r="2295" s="2" customFormat="1" spans="18:32">
      <c r="R2295" s="59"/>
      <c r="AF2295" s="3"/>
    </row>
    <row r="2296" s="2" customFormat="1" spans="18:32">
      <c r="R2296" s="59"/>
      <c r="AF2296" s="3"/>
    </row>
    <row r="2297" s="2" customFormat="1" spans="18:32">
      <c r="R2297" s="59"/>
      <c r="AF2297" s="3"/>
    </row>
    <row r="2298" s="2" customFormat="1" spans="18:32">
      <c r="R2298" s="59"/>
      <c r="AF2298" s="3"/>
    </row>
    <row r="2299" s="2" customFormat="1" spans="18:32">
      <c r="R2299" s="59"/>
      <c r="AF2299" s="3"/>
    </row>
    <row r="2300" s="2" customFormat="1" spans="18:32">
      <c r="R2300" s="59"/>
      <c r="AF2300" s="3"/>
    </row>
    <row r="2301" s="2" customFormat="1" spans="18:32">
      <c r="R2301" s="59"/>
      <c r="AF2301" s="3"/>
    </row>
    <row r="2302" s="2" customFormat="1" spans="18:32">
      <c r="R2302" s="59"/>
      <c r="AF2302" s="3"/>
    </row>
    <row r="2303" s="2" customFormat="1" spans="18:32">
      <c r="R2303" s="59"/>
      <c r="AF2303" s="3"/>
    </row>
    <row r="2304" s="2" customFormat="1" spans="18:32">
      <c r="R2304" s="59"/>
      <c r="AF2304" s="3"/>
    </row>
    <row r="2305" s="2" customFormat="1" spans="18:32">
      <c r="R2305" s="59"/>
      <c r="AF2305" s="3"/>
    </row>
    <row r="2306" s="2" customFormat="1" spans="18:32">
      <c r="R2306" s="59"/>
      <c r="AF2306" s="3"/>
    </row>
    <row r="2307" s="2" customFormat="1" spans="18:32">
      <c r="R2307" s="59"/>
      <c r="AF2307" s="3"/>
    </row>
    <row r="2308" s="2" customFormat="1" spans="18:32">
      <c r="R2308" s="59"/>
      <c r="AF2308" s="3"/>
    </row>
    <row r="2309" s="2" customFormat="1" spans="18:32">
      <c r="R2309" s="59"/>
      <c r="AF2309" s="3"/>
    </row>
    <row r="2310" s="2" customFormat="1" spans="18:32">
      <c r="R2310" s="59"/>
      <c r="AF2310" s="3"/>
    </row>
    <row r="2311" s="2" customFormat="1" spans="18:32">
      <c r="R2311" s="59"/>
      <c r="AF2311" s="3"/>
    </row>
    <row r="2312" s="2" customFormat="1" spans="18:32">
      <c r="R2312" s="59"/>
      <c r="AF2312" s="3"/>
    </row>
    <row r="2313" s="2" customFormat="1" spans="18:32">
      <c r="R2313" s="59"/>
      <c r="AF2313" s="3"/>
    </row>
    <row r="2314" s="2" customFormat="1" spans="18:32">
      <c r="R2314" s="59"/>
      <c r="AF2314" s="3"/>
    </row>
    <row r="2315" s="2" customFormat="1" spans="18:32">
      <c r="R2315" s="59"/>
      <c r="AF2315" s="3"/>
    </row>
    <row r="2316" s="2" customFormat="1" spans="18:32">
      <c r="R2316" s="59"/>
      <c r="AF2316" s="3"/>
    </row>
    <row r="2317" s="2" customFormat="1" spans="18:32">
      <c r="R2317" s="59"/>
      <c r="AF2317" s="3"/>
    </row>
    <row r="2318" s="2" customFormat="1" spans="18:32">
      <c r="R2318" s="59"/>
      <c r="AF2318" s="3"/>
    </row>
    <row r="2319" s="2" customFormat="1" spans="18:32">
      <c r="R2319" s="59"/>
      <c r="AF2319" s="3"/>
    </row>
    <row r="2320" s="2" customFormat="1" spans="18:32">
      <c r="R2320" s="59"/>
      <c r="AF2320" s="3"/>
    </row>
    <row r="2321" s="2" customFormat="1" spans="18:32">
      <c r="R2321" s="59"/>
      <c r="AF2321" s="3"/>
    </row>
    <row r="2322" s="2" customFormat="1" spans="18:32">
      <c r="R2322" s="59"/>
      <c r="AF2322" s="3"/>
    </row>
    <row r="2323" s="2" customFormat="1" spans="18:32">
      <c r="R2323" s="59"/>
      <c r="AF2323" s="3"/>
    </row>
    <row r="2324" s="2" customFormat="1" spans="18:32">
      <c r="R2324" s="59"/>
      <c r="AF2324" s="3"/>
    </row>
    <row r="2325" s="2" customFormat="1" spans="18:32">
      <c r="R2325" s="59"/>
      <c r="AF2325" s="3"/>
    </row>
    <row r="2326" s="2" customFormat="1" spans="18:32">
      <c r="R2326" s="59"/>
      <c r="AF2326" s="3"/>
    </row>
    <row r="2327" s="2" customFormat="1" spans="18:32">
      <c r="R2327" s="59"/>
      <c r="AF2327" s="3"/>
    </row>
    <row r="2328" s="2" customFormat="1" spans="18:32">
      <c r="R2328" s="59"/>
      <c r="AF2328" s="3"/>
    </row>
    <row r="2329" s="2" customFormat="1" spans="18:32">
      <c r="R2329" s="59"/>
      <c r="AF2329" s="3"/>
    </row>
    <row r="2330" s="2" customFormat="1" spans="18:32">
      <c r="R2330" s="59"/>
      <c r="AF2330" s="3"/>
    </row>
    <row r="2331" s="2" customFormat="1" spans="18:32">
      <c r="R2331" s="59"/>
      <c r="AF2331" s="3"/>
    </row>
    <row r="2332" s="2" customFormat="1" spans="18:32">
      <c r="R2332" s="59"/>
      <c r="AF2332" s="3"/>
    </row>
    <row r="2333" s="2" customFormat="1" spans="18:32">
      <c r="R2333" s="59"/>
      <c r="AF2333" s="3"/>
    </row>
    <row r="2334" s="2" customFormat="1" spans="18:32">
      <c r="R2334" s="59"/>
      <c r="AF2334" s="3"/>
    </row>
    <row r="2335" s="2" customFormat="1" spans="18:32">
      <c r="R2335" s="59"/>
      <c r="AF2335" s="3"/>
    </row>
    <row r="2336" s="2" customFormat="1" spans="18:32">
      <c r="R2336" s="59"/>
      <c r="AF2336" s="3"/>
    </row>
    <row r="2337" s="2" customFormat="1" spans="18:32">
      <c r="R2337" s="59"/>
      <c r="AF2337" s="3"/>
    </row>
    <row r="2338" s="2" customFormat="1" spans="18:32">
      <c r="R2338" s="59"/>
      <c r="AF2338" s="3"/>
    </row>
    <row r="2339" s="2" customFormat="1" spans="18:32">
      <c r="R2339" s="59"/>
      <c r="AF2339" s="3"/>
    </row>
    <row r="2340" s="2" customFormat="1" spans="18:32">
      <c r="R2340" s="59"/>
      <c r="AF2340" s="3"/>
    </row>
    <row r="2341" s="2" customFormat="1" spans="18:32">
      <c r="R2341" s="59"/>
      <c r="AF2341" s="3"/>
    </row>
    <row r="2342" s="2" customFormat="1" spans="18:32">
      <c r="R2342" s="59"/>
      <c r="AF2342" s="3"/>
    </row>
    <row r="2343" s="2" customFormat="1" spans="18:32">
      <c r="R2343" s="59"/>
      <c r="AF2343" s="3"/>
    </row>
    <row r="2344" s="2" customFormat="1" spans="18:32">
      <c r="R2344" s="59"/>
      <c r="AF2344" s="3"/>
    </row>
    <row r="2345" s="2" customFormat="1" spans="18:32">
      <c r="R2345" s="59"/>
      <c r="AF2345" s="3"/>
    </row>
    <row r="2346" s="2" customFormat="1" spans="18:32">
      <c r="R2346" s="59"/>
      <c r="AF2346" s="3"/>
    </row>
    <row r="2347" s="2" customFormat="1" spans="18:32">
      <c r="R2347" s="59"/>
      <c r="AF2347" s="3"/>
    </row>
    <row r="2348" s="2" customFormat="1" spans="18:32">
      <c r="R2348" s="59"/>
      <c r="AF2348" s="3"/>
    </row>
    <row r="2349" s="2" customFormat="1" spans="18:32">
      <c r="R2349" s="59"/>
      <c r="AF2349" s="3"/>
    </row>
    <row r="2350" s="2" customFormat="1" spans="18:32">
      <c r="R2350" s="59"/>
      <c r="AF2350" s="3"/>
    </row>
    <row r="2351" s="2" customFormat="1" spans="18:32">
      <c r="R2351" s="59"/>
      <c r="AF2351" s="3"/>
    </row>
    <row r="2352" s="2" customFormat="1" spans="18:32">
      <c r="R2352" s="59"/>
      <c r="AF2352" s="3"/>
    </row>
    <row r="2353" s="2" customFormat="1" spans="18:32">
      <c r="R2353" s="59"/>
      <c r="AF2353" s="3"/>
    </row>
    <row r="2354" s="2" customFormat="1" spans="18:32">
      <c r="R2354" s="59"/>
      <c r="AF2354" s="3"/>
    </row>
    <row r="2355" s="2" customFormat="1" spans="18:32">
      <c r="R2355" s="59"/>
      <c r="AF2355" s="3"/>
    </row>
    <row r="2356" s="2" customFormat="1" spans="18:32">
      <c r="R2356" s="59"/>
      <c r="AF2356" s="3"/>
    </row>
    <row r="2357" s="2" customFormat="1" spans="18:32">
      <c r="R2357" s="59"/>
      <c r="AF2357" s="3"/>
    </row>
    <row r="2358" s="2" customFormat="1" spans="18:32">
      <c r="R2358" s="59"/>
      <c r="AF2358" s="3"/>
    </row>
    <row r="2359" s="2" customFormat="1" spans="18:32">
      <c r="R2359" s="59"/>
      <c r="AF2359" s="3"/>
    </row>
    <row r="2360" s="2" customFormat="1" spans="18:32">
      <c r="R2360" s="59"/>
      <c r="AF2360" s="3"/>
    </row>
    <row r="2361" s="2" customFormat="1" spans="18:32">
      <c r="R2361" s="59"/>
      <c r="AF2361" s="3"/>
    </row>
    <row r="2362" s="2" customFormat="1" spans="18:32">
      <c r="R2362" s="59"/>
      <c r="AF2362" s="3"/>
    </row>
    <row r="2363" s="2" customFormat="1" spans="18:32">
      <c r="R2363" s="59"/>
      <c r="AF2363" s="3"/>
    </row>
    <row r="2364" s="2" customFormat="1" spans="18:32">
      <c r="R2364" s="59"/>
      <c r="AF2364" s="3"/>
    </row>
    <row r="2365" s="2" customFormat="1" spans="18:32">
      <c r="R2365" s="59"/>
      <c r="AF2365" s="3"/>
    </row>
    <row r="2366" s="2" customFormat="1" spans="18:32">
      <c r="R2366" s="59"/>
      <c r="AF2366" s="3"/>
    </row>
    <row r="2367" s="2" customFormat="1" spans="18:32">
      <c r="R2367" s="59"/>
      <c r="AF2367" s="3"/>
    </row>
    <row r="2368" s="2" customFormat="1" spans="18:32">
      <c r="R2368" s="59"/>
      <c r="AF2368" s="3"/>
    </row>
    <row r="2369" s="2" customFormat="1" spans="18:32">
      <c r="R2369" s="59"/>
      <c r="AF2369" s="3"/>
    </row>
    <row r="2370" s="2" customFormat="1" spans="18:32">
      <c r="R2370" s="59"/>
      <c r="AF2370" s="3"/>
    </row>
    <row r="2371" s="2" customFormat="1" spans="18:32">
      <c r="R2371" s="59"/>
      <c r="AF2371" s="3"/>
    </row>
    <row r="2372" s="2" customFormat="1" spans="18:32">
      <c r="R2372" s="59"/>
      <c r="AF2372" s="3"/>
    </row>
    <row r="2373" s="2" customFormat="1" spans="18:32">
      <c r="R2373" s="59"/>
      <c r="AF2373" s="3"/>
    </row>
    <row r="2374" s="2" customFormat="1" spans="18:32">
      <c r="R2374" s="59"/>
      <c r="AF2374" s="3"/>
    </row>
    <row r="2375" s="2" customFormat="1" spans="18:32">
      <c r="R2375" s="59"/>
      <c r="AF2375" s="3"/>
    </row>
    <row r="2376" s="2" customFormat="1" spans="18:32">
      <c r="R2376" s="59"/>
      <c r="AF2376" s="3"/>
    </row>
    <row r="2377" s="2" customFormat="1" spans="18:32">
      <c r="R2377" s="59"/>
      <c r="AF2377" s="3"/>
    </row>
    <row r="2378" s="2" customFormat="1" spans="18:32">
      <c r="R2378" s="59"/>
      <c r="AF2378" s="3"/>
    </row>
    <row r="2379" s="2" customFormat="1" spans="18:32">
      <c r="R2379" s="59"/>
      <c r="AF2379" s="3"/>
    </row>
    <row r="2380" s="2" customFormat="1" spans="18:32">
      <c r="R2380" s="59"/>
      <c r="AF2380" s="3"/>
    </row>
    <row r="2381" s="2" customFormat="1" spans="18:32">
      <c r="R2381" s="59"/>
      <c r="AF2381" s="3"/>
    </row>
    <row r="2382" s="2" customFormat="1" spans="18:32">
      <c r="R2382" s="59"/>
      <c r="AF2382" s="3"/>
    </row>
    <row r="2383" s="2" customFormat="1" spans="18:32">
      <c r="R2383" s="59"/>
      <c r="AF2383" s="3"/>
    </row>
    <row r="2384" s="2" customFormat="1" spans="18:32">
      <c r="R2384" s="59"/>
      <c r="AF2384" s="3"/>
    </row>
    <row r="2385" s="2" customFormat="1" spans="18:32">
      <c r="R2385" s="59"/>
      <c r="AF2385" s="3"/>
    </row>
    <row r="2386" s="2" customFormat="1" spans="18:32">
      <c r="R2386" s="59"/>
      <c r="AF2386" s="3"/>
    </row>
    <row r="2387" s="2" customFormat="1" spans="18:32">
      <c r="R2387" s="59"/>
      <c r="AF2387" s="3"/>
    </row>
    <row r="2388" s="2" customFormat="1" spans="18:32">
      <c r="R2388" s="59"/>
      <c r="AF2388" s="3"/>
    </row>
    <row r="2389" s="2" customFormat="1" spans="18:32">
      <c r="R2389" s="59"/>
      <c r="AF2389" s="3"/>
    </row>
    <row r="2390" s="2" customFormat="1" spans="18:32">
      <c r="R2390" s="59"/>
      <c r="AF2390" s="3"/>
    </row>
    <row r="2391" s="2" customFormat="1" spans="18:32">
      <c r="R2391" s="59"/>
      <c r="AF2391" s="3"/>
    </row>
    <row r="2392" s="2" customFormat="1" spans="18:32">
      <c r="R2392" s="59"/>
      <c r="AF2392" s="3"/>
    </row>
    <row r="2393" s="2" customFormat="1" spans="18:32">
      <c r="R2393" s="59"/>
      <c r="AF2393" s="3"/>
    </row>
    <row r="2394" s="2" customFormat="1" spans="18:32">
      <c r="R2394" s="59"/>
      <c r="AF2394" s="3"/>
    </row>
    <row r="2395" s="2" customFormat="1" spans="18:32">
      <c r="R2395" s="59"/>
      <c r="AF2395" s="3"/>
    </row>
    <row r="2396" s="2" customFormat="1" spans="18:32">
      <c r="R2396" s="59"/>
      <c r="AF2396" s="3"/>
    </row>
    <row r="2397" s="2" customFormat="1" spans="18:32">
      <c r="R2397" s="59"/>
      <c r="AF2397" s="3"/>
    </row>
    <row r="2398" s="2" customFormat="1" spans="18:32">
      <c r="R2398" s="59"/>
      <c r="AF2398" s="3"/>
    </row>
    <row r="2399" s="2" customFormat="1" spans="18:32">
      <c r="R2399" s="59"/>
      <c r="AF2399" s="3"/>
    </row>
    <row r="2400" s="2" customFormat="1" spans="18:32">
      <c r="R2400" s="59"/>
      <c r="AF2400" s="3"/>
    </row>
    <row r="2401" s="2" customFormat="1" spans="18:32">
      <c r="R2401" s="59"/>
      <c r="AF2401" s="3"/>
    </row>
    <row r="2402" s="2" customFormat="1" spans="18:32">
      <c r="R2402" s="59"/>
      <c r="AF2402" s="3"/>
    </row>
    <row r="2403" s="2" customFormat="1" spans="18:32">
      <c r="R2403" s="59"/>
      <c r="AF2403" s="3"/>
    </row>
    <row r="2404" s="2" customFormat="1" spans="18:32">
      <c r="R2404" s="59"/>
      <c r="AF2404" s="3"/>
    </row>
    <row r="2405" s="2" customFormat="1" spans="18:32">
      <c r="R2405" s="59"/>
      <c r="AF2405" s="3"/>
    </row>
    <row r="2406" s="2" customFormat="1" spans="18:32">
      <c r="R2406" s="59"/>
      <c r="AF2406" s="3"/>
    </row>
    <row r="2407" s="2" customFormat="1" spans="18:32">
      <c r="R2407" s="59"/>
      <c r="AF2407" s="3"/>
    </row>
    <row r="2408" s="2" customFormat="1" spans="18:32">
      <c r="R2408" s="59"/>
      <c r="AF2408" s="3"/>
    </row>
    <row r="2409" s="2" customFormat="1" spans="18:32">
      <c r="R2409" s="59"/>
      <c r="AF2409" s="3"/>
    </row>
    <row r="2410" s="2" customFormat="1" spans="18:32">
      <c r="R2410" s="59"/>
      <c r="AF2410" s="3"/>
    </row>
    <row r="2411" s="2" customFormat="1" spans="18:32">
      <c r="R2411" s="59"/>
      <c r="AF2411" s="3"/>
    </row>
    <row r="2412" s="2" customFormat="1" spans="18:32">
      <c r="R2412" s="59"/>
      <c r="AF2412" s="3"/>
    </row>
    <row r="2413" s="2" customFormat="1" spans="18:32">
      <c r="R2413" s="59"/>
      <c r="AF2413" s="3"/>
    </row>
    <row r="2414" s="2" customFormat="1" spans="18:32">
      <c r="R2414" s="59"/>
      <c r="AF2414" s="3"/>
    </row>
    <row r="2415" s="2" customFormat="1" spans="18:32">
      <c r="R2415" s="59"/>
      <c r="AF2415" s="3"/>
    </row>
    <row r="2416" s="2" customFormat="1" spans="18:32">
      <c r="R2416" s="59"/>
      <c r="AF2416" s="3"/>
    </row>
    <row r="2417" s="2" customFormat="1" spans="18:32">
      <c r="R2417" s="59"/>
      <c r="AF2417" s="3"/>
    </row>
    <row r="2418" s="2" customFormat="1" spans="18:32">
      <c r="R2418" s="59"/>
      <c r="AF2418" s="3"/>
    </row>
    <row r="2419" s="2" customFormat="1" spans="18:32">
      <c r="R2419" s="59"/>
      <c r="AF2419" s="3"/>
    </row>
    <row r="2420" s="2" customFormat="1" spans="18:32">
      <c r="R2420" s="59"/>
      <c r="AF2420" s="3"/>
    </row>
    <row r="2421" s="2" customFormat="1" spans="18:32">
      <c r="R2421" s="59"/>
      <c r="AF2421" s="3"/>
    </row>
    <row r="2422" s="2" customFormat="1" spans="18:32">
      <c r="R2422" s="59"/>
      <c r="AF2422" s="3"/>
    </row>
    <row r="2423" s="2" customFormat="1" spans="18:32">
      <c r="R2423" s="59"/>
      <c r="AF2423" s="3"/>
    </row>
    <row r="2424" s="2" customFormat="1" spans="18:32">
      <c r="R2424" s="59"/>
      <c r="AF2424" s="3"/>
    </row>
    <row r="2425" s="2" customFormat="1" spans="18:32">
      <c r="R2425" s="59"/>
      <c r="AF2425" s="3"/>
    </row>
    <row r="2426" s="2" customFormat="1" spans="18:32">
      <c r="R2426" s="59"/>
      <c r="AF2426" s="3"/>
    </row>
    <row r="2427" s="2" customFormat="1" spans="18:32">
      <c r="R2427" s="59"/>
      <c r="AF2427" s="3"/>
    </row>
    <row r="2428" s="2" customFormat="1" spans="18:32">
      <c r="R2428" s="59"/>
      <c r="AF2428" s="3"/>
    </row>
    <row r="2429" s="2" customFormat="1" spans="18:32">
      <c r="R2429" s="59"/>
      <c r="AF2429" s="3"/>
    </row>
    <row r="2430" s="2" customFormat="1" spans="18:32">
      <c r="R2430" s="59"/>
      <c r="AF2430" s="3"/>
    </row>
    <row r="2431" s="2" customFormat="1" spans="18:32">
      <c r="R2431" s="59"/>
      <c r="AF2431" s="3"/>
    </row>
    <row r="2432" s="2" customFormat="1" spans="18:32">
      <c r="R2432" s="59"/>
      <c r="AF2432" s="3"/>
    </row>
    <row r="2433" s="2" customFormat="1" spans="18:32">
      <c r="R2433" s="59"/>
      <c r="AF2433" s="3"/>
    </row>
    <row r="2434" s="2" customFormat="1" spans="18:32">
      <c r="R2434" s="59"/>
      <c r="AF2434" s="3"/>
    </row>
    <row r="2435" s="2" customFormat="1" spans="18:32">
      <c r="R2435" s="59"/>
      <c r="AF2435" s="3"/>
    </row>
    <row r="2436" s="2" customFormat="1" spans="18:32">
      <c r="R2436" s="59"/>
      <c r="AF2436" s="3"/>
    </row>
    <row r="2437" s="2" customFormat="1" spans="18:32">
      <c r="R2437" s="59"/>
      <c r="AF2437" s="3"/>
    </row>
    <row r="2438" s="2" customFormat="1" spans="18:32">
      <c r="R2438" s="59"/>
      <c r="AF2438" s="3"/>
    </row>
    <row r="2439" s="2" customFormat="1" spans="18:32">
      <c r="R2439" s="59"/>
      <c r="AF2439" s="3"/>
    </row>
    <row r="2440" s="2" customFormat="1" spans="18:32">
      <c r="R2440" s="59"/>
      <c r="AF2440" s="3"/>
    </row>
    <row r="2441" s="2" customFormat="1" spans="18:32">
      <c r="R2441" s="59"/>
      <c r="AF2441" s="3"/>
    </row>
    <row r="2442" s="2" customFormat="1" spans="18:32">
      <c r="R2442" s="59"/>
      <c r="AF2442" s="3"/>
    </row>
    <row r="2443" s="2" customFormat="1" spans="18:32">
      <c r="R2443" s="59"/>
      <c r="AF2443" s="3"/>
    </row>
    <row r="2444" s="2" customFormat="1" spans="18:32">
      <c r="R2444" s="59"/>
      <c r="AF2444" s="3"/>
    </row>
    <row r="2445" s="2" customFormat="1" spans="18:32">
      <c r="R2445" s="59"/>
      <c r="AF2445" s="3"/>
    </row>
    <row r="2446" s="2" customFormat="1" spans="18:32">
      <c r="R2446" s="59"/>
      <c r="AF2446" s="3"/>
    </row>
    <row r="2447" s="2" customFormat="1" spans="18:32">
      <c r="R2447" s="59"/>
      <c r="AF2447" s="3"/>
    </row>
    <row r="2448" s="2" customFormat="1" spans="18:32">
      <c r="R2448" s="59"/>
      <c r="AF2448" s="3"/>
    </row>
    <row r="2449" s="2" customFormat="1" spans="18:32">
      <c r="R2449" s="59"/>
      <c r="AF2449" s="3"/>
    </row>
    <row r="2450" s="2" customFormat="1" spans="18:32">
      <c r="R2450" s="59"/>
      <c r="AF2450" s="3"/>
    </row>
    <row r="2451" s="2" customFormat="1" spans="18:32">
      <c r="R2451" s="59"/>
      <c r="AF2451" s="3"/>
    </row>
    <row r="2452" s="2" customFormat="1" spans="18:32">
      <c r="R2452" s="59"/>
      <c r="AF2452" s="3"/>
    </row>
    <row r="2453" s="2" customFormat="1" spans="18:32">
      <c r="R2453" s="59"/>
      <c r="AF2453" s="3"/>
    </row>
    <row r="2454" s="2" customFormat="1" spans="18:32">
      <c r="R2454" s="59"/>
      <c r="AF2454" s="3"/>
    </row>
    <row r="2455" s="2" customFormat="1" spans="18:32">
      <c r="R2455" s="59"/>
      <c r="AF2455" s="3"/>
    </row>
    <row r="2456" s="2" customFormat="1" spans="18:32">
      <c r="R2456" s="59"/>
      <c r="AF2456" s="3"/>
    </row>
    <row r="2457" s="2" customFormat="1" spans="18:32">
      <c r="R2457" s="59"/>
      <c r="AF2457" s="3"/>
    </row>
    <row r="2458" s="2" customFormat="1" spans="18:32">
      <c r="R2458" s="59"/>
      <c r="AF2458" s="3"/>
    </row>
    <row r="2459" s="2" customFormat="1" spans="18:32">
      <c r="R2459" s="59"/>
      <c r="AF2459" s="3"/>
    </row>
    <row r="2460" s="2" customFormat="1" spans="18:32">
      <c r="R2460" s="59"/>
      <c r="AF2460" s="3"/>
    </row>
    <row r="2461" s="2" customFormat="1" spans="18:32">
      <c r="R2461" s="59"/>
      <c r="AF2461" s="3"/>
    </row>
    <row r="2462" s="2" customFormat="1" spans="18:32">
      <c r="R2462" s="59"/>
      <c r="AF2462" s="3"/>
    </row>
    <row r="2463" s="2" customFormat="1" spans="18:32">
      <c r="R2463" s="59"/>
      <c r="AF2463" s="3"/>
    </row>
    <row r="2464" s="2" customFormat="1" spans="18:32">
      <c r="R2464" s="59"/>
      <c r="AF2464" s="3"/>
    </row>
    <row r="2465" s="2" customFormat="1" spans="18:32">
      <c r="R2465" s="59"/>
      <c r="AF2465" s="3"/>
    </row>
    <row r="2466" s="2" customFormat="1" spans="18:32">
      <c r="R2466" s="59"/>
      <c r="AF2466" s="3"/>
    </row>
    <row r="2467" s="2" customFormat="1" spans="18:32">
      <c r="R2467" s="59"/>
      <c r="AF2467" s="3"/>
    </row>
    <row r="2468" s="2" customFormat="1" spans="18:32">
      <c r="R2468" s="59"/>
      <c r="AF2468" s="3"/>
    </row>
    <row r="2469" s="2" customFormat="1" spans="18:32">
      <c r="R2469" s="59"/>
      <c r="AF2469" s="3"/>
    </row>
    <row r="2470" s="2" customFormat="1" spans="18:32">
      <c r="R2470" s="59"/>
      <c r="AF2470" s="3"/>
    </row>
    <row r="2471" s="2" customFormat="1" spans="18:32">
      <c r="R2471" s="59"/>
      <c r="AF2471" s="3"/>
    </row>
    <row r="2472" s="2" customFormat="1" spans="18:32">
      <c r="R2472" s="59"/>
      <c r="AF2472" s="3"/>
    </row>
    <row r="2473" s="2" customFormat="1" spans="18:32">
      <c r="R2473" s="59"/>
      <c r="AF2473" s="3"/>
    </row>
    <row r="2474" s="2" customFormat="1" spans="18:32">
      <c r="R2474" s="59"/>
      <c r="AF2474" s="3"/>
    </row>
    <row r="2475" s="2" customFormat="1" spans="18:32">
      <c r="R2475" s="59"/>
      <c r="AF2475" s="3"/>
    </row>
    <row r="2476" s="2" customFormat="1" spans="18:32">
      <c r="R2476" s="59"/>
      <c r="AF2476" s="3"/>
    </row>
    <row r="2477" s="2" customFormat="1" spans="18:32">
      <c r="R2477" s="59"/>
      <c r="AF2477" s="3"/>
    </row>
    <row r="2478" s="2" customFormat="1" spans="18:32">
      <c r="R2478" s="59"/>
      <c r="AF2478" s="3"/>
    </row>
    <row r="2479" s="2" customFormat="1" spans="18:32">
      <c r="R2479" s="59"/>
      <c r="AF2479" s="3"/>
    </row>
    <row r="2480" s="2" customFormat="1" spans="18:32">
      <c r="R2480" s="59"/>
      <c r="AF2480" s="3"/>
    </row>
    <row r="2481" s="2" customFormat="1" spans="18:32">
      <c r="R2481" s="59"/>
      <c r="AF2481" s="3"/>
    </row>
    <row r="2482" s="2" customFormat="1" spans="18:32">
      <c r="R2482" s="59"/>
      <c r="AF2482" s="3"/>
    </row>
    <row r="2483" s="2" customFormat="1" spans="18:32">
      <c r="R2483" s="59"/>
      <c r="AF2483" s="3"/>
    </row>
    <row r="2484" s="2" customFormat="1" spans="18:32">
      <c r="R2484" s="59"/>
      <c r="AF2484" s="3"/>
    </row>
    <row r="2485" s="2" customFormat="1" spans="18:32">
      <c r="R2485" s="59"/>
      <c r="AF2485" s="3"/>
    </row>
    <row r="2486" s="2" customFormat="1" spans="18:32">
      <c r="R2486" s="59"/>
      <c r="AF2486" s="3"/>
    </row>
    <row r="2487" s="2" customFormat="1" spans="18:32">
      <c r="R2487" s="59"/>
      <c r="AF2487" s="3"/>
    </row>
    <row r="2488" s="2" customFormat="1" spans="18:32">
      <c r="R2488" s="59"/>
      <c r="AF2488" s="3"/>
    </row>
    <row r="2489" s="2" customFormat="1" spans="18:32">
      <c r="R2489" s="59"/>
      <c r="AF2489" s="3"/>
    </row>
    <row r="2490" s="2" customFormat="1" spans="18:32">
      <c r="R2490" s="59"/>
      <c r="AF2490" s="3"/>
    </row>
    <row r="2491" s="2" customFormat="1" spans="18:32">
      <c r="R2491" s="59"/>
      <c r="AF2491" s="3"/>
    </row>
    <row r="2492" s="2" customFormat="1" spans="18:32">
      <c r="R2492" s="59"/>
      <c r="AF2492" s="3"/>
    </row>
    <row r="2493" s="2" customFormat="1" spans="18:32">
      <c r="R2493" s="59"/>
      <c r="AF2493" s="3"/>
    </row>
    <row r="2494" s="2" customFormat="1" spans="18:32">
      <c r="R2494" s="59"/>
      <c r="AF2494" s="3"/>
    </row>
    <row r="2495" s="2" customFormat="1" spans="18:32">
      <c r="R2495" s="59"/>
      <c r="AF2495" s="3"/>
    </row>
    <row r="2496" s="2" customFormat="1" spans="18:32">
      <c r="R2496" s="59"/>
      <c r="AF2496" s="3"/>
    </row>
    <row r="2497" s="2" customFormat="1" spans="18:32">
      <c r="R2497" s="59"/>
      <c r="AF2497" s="3"/>
    </row>
    <row r="2498" s="2" customFormat="1" spans="18:32">
      <c r="R2498" s="59"/>
      <c r="AF2498" s="3"/>
    </row>
    <row r="2499" s="2" customFormat="1" spans="18:32">
      <c r="R2499" s="59"/>
      <c r="AF2499" s="3"/>
    </row>
    <row r="2500" s="2" customFormat="1" spans="18:32">
      <c r="R2500" s="59"/>
      <c r="AF2500" s="3"/>
    </row>
    <row r="2501" s="2" customFormat="1" spans="18:32">
      <c r="R2501" s="59"/>
      <c r="AF2501" s="3"/>
    </row>
    <row r="2502" s="2" customFormat="1" spans="18:32">
      <c r="R2502" s="59"/>
      <c r="AF2502" s="3"/>
    </row>
    <row r="2503" s="2" customFormat="1" spans="18:32">
      <c r="R2503" s="59"/>
      <c r="AF2503" s="3"/>
    </row>
    <row r="2504" s="2" customFormat="1" spans="18:32">
      <c r="R2504" s="59"/>
      <c r="AF2504" s="3"/>
    </row>
    <row r="2505" s="2" customFormat="1" spans="18:32">
      <c r="R2505" s="59"/>
      <c r="AF2505" s="3"/>
    </row>
    <row r="2506" s="2" customFormat="1" spans="18:32">
      <c r="R2506" s="59"/>
      <c r="AF2506" s="3"/>
    </row>
    <row r="2507" s="2" customFormat="1" spans="18:32">
      <c r="R2507" s="59"/>
      <c r="AF2507" s="3"/>
    </row>
    <row r="2508" s="2" customFormat="1" spans="18:32">
      <c r="R2508" s="59"/>
      <c r="AF2508" s="3"/>
    </row>
    <row r="2509" s="2" customFormat="1" spans="18:32">
      <c r="R2509" s="59"/>
      <c r="AF2509" s="3"/>
    </row>
    <row r="2510" s="2" customFormat="1" spans="18:32">
      <c r="R2510" s="59"/>
      <c r="AF2510" s="3"/>
    </row>
    <row r="2511" s="2" customFormat="1" spans="18:32">
      <c r="R2511" s="59"/>
      <c r="AF2511" s="3"/>
    </row>
    <row r="2512" s="2" customFormat="1" spans="18:32">
      <c r="R2512" s="59"/>
      <c r="AF2512" s="3"/>
    </row>
    <row r="2513" s="2" customFormat="1" spans="18:32">
      <c r="R2513" s="59"/>
      <c r="AF2513" s="3"/>
    </row>
    <row r="2514" s="2" customFormat="1" spans="18:32">
      <c r="R2514" s="59"/>
      <c r="AF2514" s="3"/>
    </row>
    <row r="2515" s="2" customFormat="1" spans="18:32">
      <c r="R2515" s="59"/>
      <c r="AF2515" s="3"/>
    </row>
    <row r="2516" s="2" customFormat="1" spans="18:32">
      <c r="R2516" s="59"/>
      <c r="AF2516" s="3"/>
    </row>
    <row r="2517" s="2" customFormat="1" spans="18:32">
      <c r="R2517" s="59"/>
      <c r="AF2517" s="3"/>
    </row>
    <row r="2518" s="2" customFormat="1" spans="18:32">
      <c r="R2518" s="59"/>
      <c r="AF2518" s="3"/>
    </row>
    <row r="2519" s="2" customFormat="1" spans="18:32">
      <c r="R2519" s="59"/>
      <c r="AF2519" s="3"/>
    </row>
    <row r="2520" s="2" customFormat="1" spans="18:32">
      <c r="R2520" s="59"/>
      <c r="AF2520" s="3"/>
    </row>
    <row r="2521" s="2" customFormat="1" spans="18:32">
      <c r="R2521" s="59"/>
      <c r="AF2521" s="3"/>
    </row>
    <row r="2522" s="2" customFormat="1" spans="18:32">
      <c r="R2522" s="59"/>
      <c r="AF2522" s="3"/>
    </row>
    <row r="2523" s="2" customFormat="1" spans="18:32">
      <c r="R2523" s="59"/>
      <c r="AF2523" s="3"/>
    </row>
    <row r="2524" s="2" customFormat="1" spans="18:32">
      <c r="R2524" s="59"/>
      <c r="AF2524" s="3"/>
    </row>
    <row r="2525" s="2" customFormat="1" spans="18:32">
      <c r="R2525" s="59"/>
      <c r="AF2525" s="3"/>
    </row>
    <row r="2526" s="2" customFormat="1" spans="18:32">
      <c r="R2526" s="59"/>
      <c r="AF2526" s="3"/>
    </row>
    <row r="2527" s="2" customFormat="1" spans="18:32">
      <c r="R2527" s="59"/>
      <c r="AF2527" s="3"/>
    </row>
    <row r="2528" s="2" customFormat="1" spans="18:32">
      <c r="R2528" s="59"/>
      <c r="AF2528" s="3"/>
    </row>
    <row r="2529" s="2" customFormat="1" spans="18:32">
      <c r="R2529" s="59"/>
      <c r="AF2529" s="3"/>
    </row>
    <row r="2530" s="2" customFormat="1" spans="18:32">
      <c r="R2530" s="59"/>
      <c r="AF2530" s="3"/>
    </row>
    <row r="2531" s="2" customFormat="1" spans="18:32">
      <c r="R2531" s="59"/>
      <c r="AF2531" s="3"/>
    </row>
    <row r="2532" s="2" customFormat="1" spans="18:32">
      <c r="R2532" s="59"/>
      <c r="AF2532" s="3"/>
    </row>
    <row r="2533" s="2" customFormat="1" spans="18:32">
      <c r="R2533" s="59"/>
      <c r="AF2533" s="3"/>
    </row>
    <row r="2534" s="2" customFormat="1" spans="18:32">
      <c r="R2534" s="59"/>
      <c r="AF2534" s="3"/>
    </row>
    <row r="2535" s="2" customFormat="1" spans="18:32">
      <c r="R2535" s="59"/>
      <c r="AF2535" s="3"/>
    </row>
    <row r="2536" s="2" customFormat="1" spans="18:32">
      <c r="R2536" s="59"/>
      <c r="AF2536" s="3"/>
    </row>
    <row r="2537" s="2" customFormat="1" spans="18:32">
      <c r="R2537" s="59"/>
      <c r="AF2537" s="3"/>
    </row>
    <row r="2538" s="2" customFormat="1" spans="18:32">
      <c r="R2538" s="59"/>
      <c r="AF2538" s="3"/>
    </row>
    <row r="2539" s="2" customFormat="1" spans="18:32">
      <c r="R2539" s="59"/>
      <c r="AF2539" s="3"/>
    </row>
    <row r="2540" s="2" customFormat="1" spans="18:32">
      <c r="R2540" s="59"/>
      <c r="AF2540" s="3"/>
    </row>
    <row r="2541" s="2" customFormat="1" spans="18:32">
      <c r="R2541" s="59"/>
      <c r="AF2541" s="3"/>
    </row>
    <row r="2542" s="2" customFormat="1" spans="18:32">
      <c r="R2542" s="59"/>
      <c r="AF2542" s="3"/>
    </row>
    <row r="2543" s="2" customFormat="1" spans="18:32">
      <c r="R2543" s="59"/>
      <c r="AF2543" s="3"/>
    </row>
    <row r="2544" s="2" customFormat="1" spans="18:32">
      <c r="R2544" s="59"/>
      <c r="AF2544" s="3"/>
    </row>
    <row r="2545" s="2" customFormat="1" spans="18:32">
      <c r="R2545" s="59"/>
      <c r="AF2545" s="3"/>
    </row>
    <row r="2546" s="2" customFormat="1" spans="18:32">
      <c r="R2546" s="59"/>
      <c r="AF2546" s="3"/>
    </row>
    <row r="2547" s="2" customFormat="1" spans="18:32">
      <c r="R2547" s="59"/>
      <c r="AF2547" s="3"/>
    </row>
    <row r="2548" s="2" customFormat="1" spans="18:32">
      <c r="R2548" s="59"/>
      <c r="AF2548" s="3"/>
    </row>
    <row r="2549" s="2" customFormat="1" spans="18:32">
      <c r="R2549" s="59"/>
      <c r="AF2549" s="3"/>
    </row>
    <row r="2550" s="2" customFormat="1" spans="18:32">
      <c r="R2550" s="59"/>
      <c r="AF2550" s="3"/>
    </row>
    <row r="2551" s="2" customFormat="1" spans="18:32">
      <c r="R2551" s="59"/>
      <c r="AF2551" s="3"/>
    </row>
    <row r="2552" s="2" customFormat="1" spans="18:32">
      <c r="R2552" s="59"/>
      <c r="AF2552" s="3"/>
    </row>
    <row r="2553" s="2" customFormat="1" spans="18:32">
      <c r="R2553" s="59"/>
      <c r="AF2553" s="3"/>
    </row>
    <row r="2554" s="2" customFormat="1" spans="18:32">
      <c r="R2554" s="59"/>
      <c r="AF2554" s="3"/>
    </row>
    <row r="2555" s="2" customFormat="1" spans="18:32">
      <c r="R2555" s="59"/>
      <c r="AF2555" s="3"/>
    </row>
    <row r="2556" s="2" customFormat="1" spans="18:32">
      <c r="R2556" s="59"/>
      <c r="AF2556" s="3"/>
    </row>
    <row r="2557" s="2" customFormat="1" spans="18:32">
      <c r="R2557" s="59"/>
      <c r="AF2557" s="3"/>
    </row>
    <row r="2558" s="2" customFormat="1" spans="18:32">
      <c r="R2558" s="59"/>
      <c r="AF2558" s="3"/>
    </row>
    <row r="2559" s="2" customFormat="1" spans="18:32">
      <c r="R2559" s="59"/>
      <c r="AF2559" s="3"/>
    </row>
    <row r="2560" s="2" customFormat="1" spans="18:32">
      <c r="R2560" s="59"/>
      <c r="AF2560" s="3"/>
    </row>
    <row r="2561" s="2" customFormat="1" spans="18:32">
      <c r="R2561" s="59"/>
      <c r="AF2561" s="3"/>
    </row>
    <row r="2562" s="2" customFormat="1" spans="18:32">
      <c r="R2562" s="59"/>
      <c r="AF2562" s="3"/>
    </row>
    <row r="2563" s="2" customFormat="1" spans="18:32">
      <c r="R2563" s="59"/>
      <c r="AF2563" s="3"/>
    </row>
    <row r="2564" s="2" customFormat="1" spans="18:32">
      <c r="R2564" s="59"/>
      <c r="AF2564" s="3"/>
    </row>
    <row r="2565" s="2" customFormat="1" spans="18:32">
      <c r="R2565" s="59"/>
      <c r="AF2565" s="3"/>
    </row>
    <row r="2566" s="2" customFormat="1" spans="18:32">
      <c r="R2566" s="59"/>
      <c r="AF2566" s="3"/>
    </row>
    <row r="2567" s="2" customFormat="1" spans="18:32">
      <c r="R2567" s="59"/>
      <c r="AF2567" s="3"/>
    </row>
    <row r="2568" s="2" customFormat="1" spans="18:32">
      <c r="R2568" s="59"/>
      <c r="AF2568" s="3"/>
    </row>
    <row r="2569" s="2" customFormat="1" spans="18:32">
      <c r="R2569" s="59"/>
      <c r="AF2569" s="3"/>
    </row>
    <row r="2570" s="2" customFormat="1" spans="18:32">
      <c r="R2570" s="59"/>
      <c r="AF2570" s="3"/>
    </row>
    <row r="2571" s="2" customFormat="1" spans="18:32">
      <c r="R2571" s="59"/>
      <c r="AF2571" s="3"/>
    </row>
    <row r="2572" s="2" customFormat="1" spans="18:32">
      <c r="R2572" s="59"/>
      <c r="AF2572" s="3"/>
    </row>
    <row r="2573" s="2" customFormat="1" spans="18:32">
      <c r="R2573" s="59"/>
      <c r="AF2573" s="3"/>
    </row>
    <row r="2574" s="2" customFormat="1" spans="18:32">
      <c r="R2574" s="59"/>
      <c r="AF2574" s="3"/>
    </row>
    <row r="2575" s="2" customFormat="1" spans="18:32">
      <c r="R2575" s="59"/>
      <c r="AF2575" s="3"/>
    </row>
    <row r="2576" s="2" customFormat="1" spans="18:32">
      <c r="R2576" s="59"/>
      <c r="AF2576" s="3"/>
    </row>
    <row r="2577" s="2" customFormat="1" spans="18:32">
      <c r="R2577" s="59"/>
      <c r="AF2577" s="3"/>
    </row>
    <row r="2578" s="2" customFormat="1" spans="18:32">
      <c r="R2578" s="59"/>
      <c r="AF2578" s="3"/>
    </row>
    <row r="2579" s="2" customFormat="1" spans="18:32">
      <c r="R2579" s="59"/>
      <c r="AF2579" s="3"/>
    </row>
    <row r="2580" s="2" customFormat="1" spans="18:32">
      <c r="R2580" s="59"/>
      <c r="AF2580" s="3"/>
    </row>
    <row r="2581" s="2" customFormat="1" spans="18:32">
      <c r="R2581" s="59"/>
      <c r="AF2581" s="3"/>
    </row>
    <row r="2582" s="2" customFormat="1" spans="18:32">
      <c r="R2582" s="59"/>
      <c r="AF2582" s="3"/>
    </row>
    <row r="2583" s="2" customFormat="1" spans="18:32">
      <c r="R2583" s="59"/>
      <c r="AF2583" s="3"/>
    </row>
    <row r="2584" s="2" customFormat="1" spans="18:32">
      <c r="R2584" s="59"/>
      <c r="AF2584" s="3"/>
    </row>
    <row r="2585" s="2" customFormat="1" spans="18:32">
      <c r="R2585" s="59"/>
      <c r="AF2585" s="3"/>
    </row>
    <row r="2586" s="2" customFormat="1" spans="18:32">
      <c r="R2586" s="59"/>
      <c r="AF2586" s="3"/>
    </row>
    <row r="2587" s="2" customFormat="1" spans="18:32">
      <c r="R2587" s="59"/>
      <c r="AF2587" s="3"/>
    </row>
    <row r="2588" s="2" customFormat="1" spans="18:32">
      <c r="R2588" s="59"/>
      <c r="AF2588" s="3"/>
    </row>
    <row r="2589" s="2" customFormat="1" spans="18:32">
      <c r="R2589" s="59"/>
      <c r="AF2589" s="3"/>
    </row>
    <row r="2590" s="2" customFormat="1" spans="18:32">
      <c r="R2590" s="59"/>
      <c r="AF2590" s="3"/>
    </row>
    <row r="2591" s="2" customFormat="1" spans="18:32">
      <c r="R2591" s="59"/>
      <c r="AF2591" s="3"/>
    </row>
    <row r="2592" s="2" customFormat="1" spans="18:32">
      <c r="R2592" s="59"/>
      <c r="AF2592" s="3"/>
    </row>
    <row r="2593" s="2" customFormat="1" spans="18:32">
      <c r="R2593" s="59"/>
      <c r="AF2593" s="3"/>
    </row>
    <row r="2594" s="2" customFormat="1" spans="18:32">
      <c r="R2594" s="59"/>
      <c r="AF2594" s="3"/>
    </row>
    <row r="2595" s="2" customFormat="1" spans="18:32">
      <c r="R2595" s="59"/>
      <c r="AF2595" s="3"/>
    </row>
    <row r="2596" s="2" customFormat="1" spans="18:32">
      <c r="R2596" s="59"/>
      <c r="AF2596" s="3"/>
    </row>
    <row r="2597" s="2" customFormat="1" spans="18:32">
      <c r="R2597" s="59"/>
      <c r="AF2597" s="3"/>
    </row>
    <row r="2598" s="2" customFormat="1" spans="18:32">
      <c r="R2598" s="59"/>
      <c r="AF2598" s="3"/>
    </row>
    <row r="2599" s="2" customFormat="1" spans="18:32">
      <c r="R2599" s="59"/>
      <c r="AF2599" s="3"/>
    </row>
    <row r="2600" s="2" customFormat="1" spans="18:32">
      <c r="R2600" s="59"/>
      <c r="AF2600" s="3"/>
    </row>
    <row r="2601" s="2" customFormat="1" spans="18:32">
      <c r="R2601" s="59"/>
      <c r="AF2601" s="3"/>
    </row>
    <row r="2602" s="2" customFormat="1" spans="18:32">
      <c r="R2602" s="59"/>
      <c r="AF2602" s="3"/>
    </row>
    <row r="2603" s="2" customFormat="1" spans="18:32">
      <c r="R2603" s="59"/>
      <c r="AF2603" s="3"/>
    </row>
    <row r="2604" s="2" customFormat="1" spans="18:32">
      <c r="R2604" s="59"/>
      <c r="AF2604" s="3"/>
    </row>
    <row r="2605" s="2" customFormat="1" spans="18:32">
      <c r="R2605" s="59"/>
      <c r="AF2605" s="3"/>
    </row>
    <row r="2606" s="2" customFormat="1" spans="18:32">
      <c r="R2606" s="59"/>
      <c r="AF2606" s="3"/>
    </row>
    <row r="2607" s="2" customFormat="1" spans="18:32">
      <c r="R2607" s="59"/>
      <c r="AF2607" s="3"/>
    </row>
    <row r="2608" s="2" customFormat="1" spans="18:32">
      <c r="R2608" s="59"/>
      <c r="AF2608" s="3"/>
    </row>
    <row r="2609" s="2" customFormat="1" spans="18:32">
      <c r="R2609" s="59"/>
      <c r="AF2609" s="3"/>
    </row>
    <row r="2610" s="2" customFormat="1" spans="18:32">
      <c r="R2610" s="59"/>
      <c r="AF2610" s="3"/>
    </row>
    <row r="2611" s="2" customFormat="1" spans="18:32">
      <c r="R2611" s="59"/>
      <c r="AF2611" s="3"/>
    </row>
    <row r="2612" s="2" customFormat="1" spans="18:32">
      <c r="R2612" s="59"/>
      <c r="AF2612" s="3"/>
    </row>
    <row r="2613" s="2" customFormat="1" spans="18:32">
      <c r="R2613" s="59"/>
      <c r="AF2613" s="3"/>
    </row>
    <row r="2614" s="2" customFormat="1" spans="18:32">
      <c r="R2614" s="59"/>
      <c r="AF2614" s="3"/>
    </row>
    <row r="2615" s="2" customFormat="1" spans="18:32">
      <c r="R2615" s="59"/>
      <c r="AF2615" s="3"/>
    </row>
    <row r="2616" s="2" customFormat="1" spans="18:32">
      <c r="R2616" s="59"/>
      <c r="AF2616" s="3"/>
    </row>
    <row r="2617" s="2" customFormat="1" spans="18:32">
      <c r="R2617" s="59"/>
      <c r="AF2617" s="3"/>
    </row>
    <row r="2618" s="2" customFormat="1" spans="18:32">
      <c r="R2618" s="59"/>
      <c r="AF2618" s="3"/>
    </row>
    <row r="2619" s="2" customFormat="1" spans="18:32">
      <c r="R2619" s="59"/>
      <c r="AF2619" s="3"/>
    </row>
    <row r="2620" s="2" customFormat="1" spans="18:32">
      <c r="R2620" s="59"/>
      <c r="AF2620" s="3"/>
    </row>
    <row r="2621" s="2" customFormat="1" spans="18:32">
      <c r="R2621" s="59"/>
      <c r="AF2621" s="3"/>
    </row>
    <row r="2622" s="2" customFormat="1" spans="18:32">
      <c r="R2622" s="59"/>
      <c r="AF2622" s="3"/>
    </row>
    <row r="2623" s="2" customFormat="1" spans="18:32">
      <c r="R2623" s="59"/>
      <c r="AF2623" s="3"/>
    </row>
    <row r="2624" s="2" customFormat="1" spans="18:32">
      <c r="R2624" s="59"/>
      <c r="AF2624" s="3"/>
    </row>
    <row r="2625" s="2" customFormat="1" spans="18:32">
      <c r="R2625" s="59"/>
      <c r="AF2625" s="3"/>
    </row>
    <row r="2626" s="2" customFormat="1" spans="18:32">
      <c r="R2626" s="59"/>
      <c r="AF2626" s="3"/>
    </row>
    <row r="2627" s="2" customFormat="1" spans="18:32">
      <c r="R2627" s="59"/>
      <c r="AF2627" s="3"/>
    </row>
    <row r="2628" s="2" customFormat="1" spans="18:32">
      <c r="R2628" s="59"/>
      <c r="AF2628" s="3"/>
    </row>
    <row r="2629" s="2" customFormat="1" spans="18:32">
      <c r="R2629" s="59"/>
      <c r="AF2629" s="3"/>
    </row>
    <row r="2630" s="2" customFormat="1" spans="18:32">
      <c r="R2630" s="59"/>
      <c r="AF2630" s="3"/>
    </row>
    <row r="2631" s="2" customFormat="1" spans="18:32">
      <c r="R2631" s="59"/>
      <c r="AF2631" s="3"/>
    </row>
    <row r="2632" s="2" customFormat="1" spans="18:32">
      <c r="R2632" s="59"/>
      <c r="AF2632" s="3"/>
    </row>
    <row r="2633" s="2" customFormat="1" spans="18:32">
      <c r="R2633" s="59"/>
      <c r="AF2633" s="3"/>
    </row>
    <row r="2634" s="2" customFormat="1" spans="18:32">
      <c r="R2634" s="59"/>
      <c r="AF2634" s="3"/>
    </row>
    <row r="2635" s="2" customFormat="1" spans="18:32">
      <c r="R2635" s="59"/>
      <c r="AF2635" s="3"/>
    </row>
    <row r="2636" s="2" customFormat="1" spans="18:32">
      <c r="R2636" s="59"/>
      <c r="AF2636" s="3"/>
    </row>
    <row r="2637" s="2" customFormat="1" spans="18:32">
      <c r="R2637" s="59"/>
      <c r="AF2637" s="3"/>
    </row>
    <row r="2638" s="2" customFormat="1" spans="18:32">
      <c r="R2638" s="59"/>
      <c r="AF2638" s="3"/>
    </row>
    <row r="2639" s="2" customFormat="1" spans="18:32">
      <c r="R2639" s="59"/>
      <c r="AF2639" s="3"/>
    </row>
    <row r="2640" s="2" customFormat="1" spans="18:32">
      <c r="R2640" s="59"/>
      <c r="AF2640" s="3"/>
    </row>
    <row r="2641" s="2" customFormat="1" spans="18:32">
      <c r="R2641" s="59"/>
      <c r="AF2641" s="3"/>
    </row>
    <row r="2642" s="2" customFormat="1" spans="18:32">
      <c r="R2642" s="59"/>
      <c r="AF2642" s="3"/>
    </row>
    <row r="2643" s="2" customFormat="1" spans="18:32">
      <c r="R2643" s="59"/>
      <c r="AF2643" s="3"/>
    </row>
    <row r="2644" s="2" customFormat="1" spans="18:32">
      <c r="R2644" s="59"/>
      <c r="AF2644" s="3"/>
    </row>
    <row r="2645" s="2" customFormat="1" spans="18:32">
      <c r="R2645" s="59"/>
      <c r="AF2645" s="3"/>
    </row>
    <row r="2646" s="2" customFormat="1" spans="18:32">
      <c r="R2646" s="59"/>
      <c r="AF2646" s="3"/>
    </row>
    <row r="2647" s="2" customFormat="1" spans="18:32">
      <c r="R2647" s="59"/>
      <c r="AF2647" s="3"/>
    </row>
    <row r="2648" s="2" customFormat="1" spans="18:32">
      <c r="R2648" s="59"/>
      <c r="AF2648" s="3"/>
    </row>
    <row r="2649" s="2" customFormat="1" spans="18:32">
      <c r="R2649" s="59"/>
      <c r="AF2649" s="3"/>
    </row>
    <row r="2650" s="2" customFormat="1" spans="18:32">
      <c r="R2650" s="59"/>
      <c r="AF2650" s="3"/>
    </row>
    <row r="2651" s="2" customFormat="1" spans="18:32">
      <c r="R2651" s="59"/>
      <c r="AF2651" s="3"/>
    </row>
    <row r="2652" s="2" customFormat="1" spans="18:32">
      <c r="R2652" s="59"/>
      <c r="AF2652" s="3"/>
    </row>
    <row r="2653" s="2" customFormat="1" spans="18:32">
      <c r="R2653" s="59"/>
      <c r="AF2653" s="3"/>
    </row>
    <row r="2654" s="2" customFormat="1" spans="18:32">
      <c r="R2654" s="59"/>
      <c r="AF2654" s="3"/>
    </row>
    <row r="2655" s="2" customFormat="1" spans="18:32">
      <c r="R2655" s="59"/>
      <c r="AF2655" s="3"/>
    </row>
    <row r="2656" s="2" customFormat="1" spans="18:32">
      <c r="R2656" s="59"/>
      <c r="AF2656" s="3"/>
    </row>
    <row r="2657" s="2" customFormat="1" spans="18:32">
      <c r="R2657" s="59"/>
      <c r="AF2657" s="3"/>
    </row>
    <row r="2658" s="2" customFormat="1" spans="18:32">
      <c r="R2658" s="59"/>
      <c r="AF2658" s="3"/>
    </row>
    <row r="2659" s="2" customFormat="1" spans="18:32">
      <c r="R2659" s="59"/>
      <c r="AF2659" s="3"/>
    </row>
    <row r="2660" s="2" customFormat="1" spans="18:32">
      <c r="R2660" s="59"/>
      <c r="AF2660" s="3"/>
    </row>
    <row r="2661" s="2" customFormat="1" spans="18:32">
      <c r="R2661" s="59"/>
      <c r="AF2661" s="3"/>
    </row>
    <row r="2662" s="2" customFormat="1" spans="18:32">
      <c r="R2662" s="59"/>
      <c r="AF2662" s="3"/>
    </row>
    <row r="2663" s="2" customFormat="1" spans="18:32">
      <c r="R2663" s="59"/>
      <c r="AF2663" s="3"/>
    </row>
    <row r="2664" s="2" customFormat="1" spans="18:32">
      <c r="R2664" s="59"/>
      <c r="AF2664" s="3"/>
    </row>
    <row r="2665" s="2" customFormat="1" spans="18:32">
      <c r="R2665" s="59"/>
      <c r="AF2665" s="3"/>
    </row>
    <row r="2666" s="2" customFormat="1" spans="18:32">
      <c r="R2666" s="59"/>
      <c r="AF2666" s="3"/>
    </row>
    <row r="2667" s="2" customFormat="1" spans="18:32">
      <c r="R2667" s="59"/>
      <c r="AF2667" s="3"/>
    </row>
    <row r="2668" s="2" customFormat="1" spans="18:32">
      <c r="R2668" s="59"/>
      <c r="AF2668" s="3"/>
    </row>
    <row r="2669" s="2" customFormat="1" spans="18:32">
      <c r="R2669" s="59"/>
      <c r="AF2669" s="3"/>
    </row>
    <row r="2670" s="2" customFormat="1" spans="18:32">
      <c r="R2670" s="59"/>
      <c r="AF2670" s="3"/>
    </row>
    <row r="2671" s="2" customFormat="1" spans="18:32">
      <c r="R2671" s="59"/>
      <c r="AF2671" s="3"/>
    </row>
    <row r="2672" s="2" customFormat="1" spans="18:32">
      <c r="R2672" s="59"/>
      <c r="AF2672" s="3"/>
    </row>
    <row r="2673" s="2" customFormat="1" spans="18:32">
      <c r="R2673" s="59"/>
      <c r="AF2673" s="3"/>
    </row>
    <row r="2674" s="2" customFormat="1" spans="18:32">
      <c r="R2674" s="59"/>
      <c r="AF2674" s="3"/>
    </row>
    <row r="2675" s="2" customFormat="1" spans="18:32">
      <c r="R2675" s="59"/>
      <c r="AF2675" s="3"/>
    </row>
    <row r="2676" s="2" customFormat="1" spans="18:32">
      <c r="R2676" s="59"/>
      <c r="AF2676" s="3"/>
    </row>
    <row r="2677" s="2" customFormat="1" spans="18:32">
      <c r="R2677" s="59"/>
      <c r="AF2677" s="3"/>
    </row>
    <row r="2678" s="2" customFormat="1" spans="18:32">
      <c r="R2678" s="59"/>
      <c r="AF2678" s="3"/>
    </row>
    <row r="2679" s="2" customFormat="1" spans="18:32">
      <c r="R2679" s="59"/>
      <c r="AF2679" s="3"/>
    </row>
    <row r="2680" s="2" customFormat="1" spans="18:32">
      <c r="R2680" s="59"/>
      <c r="AF2680" s="3"/>
    </row>
    <row r="2681" s="2" customFormat="1" spans="18:32">
      <c r="R2681" s="59"/>
      <c r="AF2681" s="3"/>
    </row>
    <row r="2682" s="2" customFormat="1" spans="18:32">
      <c r="R2682" s="59"/>
      <c r="AF2682" s="3"/>
    </row>
    <row r="2683" s="2" customFormat="1" spans="18:32">
      <c r="R2683" s="59"/>
      <c r="AF2683" s="3"/>
    </row>
    <row r="2684" s="2" customFormat="1" spans="18:32">
      <c r="R2684" s="59"/>
      <c r="AF2684" s="3"/>
    </row>
    <row r="2685" s="2" customFormat="1" spans="18:32">
      <c r="R2685" s="59"/>
      <c r="AF2685" s="3"/>
    </row>
    <row r="2686" s="2" customFormat="1" spans="18:32">
      <c r="R2686" s="59"/>
      <c r="AF2686" s="3"/>
    </row>
    <row r="2687" s="2" customFormat="1" spans="18:32">
      <c r="R2687" s="59"/>
      <c r="AF2687" s="3"/>
    </row>
    <row r="2688" s="2" customFormat="1" spans="18:32">
      <c r="R2688" s="59"/>
      <c r="AF2688" s="3"/>
    </row>
    <row r="2689" s="2" customFormat="1" spans="18:32">
      <c r="R2689" s="59"/>
      <c r="AF2689" s="3"/>
    </row>
    <row r="2690" s="2" customFormat="1" spans="18:32">
      <c r="R2690" s="59"/>
      <c r="AF2690" s="3"/>
    </row>
    <row r="2691" s="2" customFormat="1" spans="18:32">
      <c r="R2691" s="59"/>
      <c r="AF2691" s="3"/>
    </row>
    <row r="2692" s="2" customFormat="1" spans="18:32">
      <c r="R2692" s="59"/>
      <c r="AF2692" s="3"/>
    </row>
    <row r="2693" s="2" customFormat="1" spans="18:32">
      <c r="R2693" s="59"/>
      <c r="AF2693" s="3"/>
    </row>
    <row r="2694" s="2" customFormat="1" spans="18:32">
      <c r="R2694" s="59"/>
      <c r="AF2694" s="3"/>
    </row>
    <row r="2695" s="2" customFormat="1" spans="18:32">
      <c r="R2695" s="59"/>
      <c r="AF2695" s="3"/>
    </row>
    <row r="2696" s="2" customFormat="1" spans="18:32">
      <c r="R2696" s="59"/>
      <c r="AF2696" s="3"/>
    </row>
    <row r="2697" s="2" customFormat="1" spans="18:32">
      <c r="R2697" s="59"/>
      <c r="AF2697" s="3"/>
    </row>
    <row r="2698" s="2" customFormat="1" spans="18:32">
      <c r="R2698" s="59"/>
      <c r="AF2698" s="3"/>
    </row>
    <row r="2699" s="2" customFormat="1" spans="18:32">
      <c r="R2699" s="59"/>
      <c r="AF2699" s="3"/>
    </row>
    <row r="2700" s="2" customFormat="1" spans="18:32">
      <c r="R2700" s="59"/>
      <c r="AF2700" s="3"/>
    </row>
    <row r="2701" s="2" customFormat="1" spans="18:32">
      <c r="R2701" s="59"/>
      <c r="AF2701" s="3"/>
    </row>
    <row r="2702" s="2" customFormat="1" spans="18:32">
      <c r="R2702" s="59"/>
      <c r="AF2702" s="3"/>
    </row>
    <row r="2703" s="2" customFormat="1" spans="18:32">
      <c r="R2703" s="59"/>
      <c r="AF2703" s="3"/>
    </row>
    <row r="2704" s="2" customFormat="1" spans="18:32">
      <c r="R2704" s="59"/>
      <c r="AF2704" s="3"/>
    </row>
    <row r="2705" s="2" customFormat="1" spans="18:32">
      <c r="R2705" s="59"/>
      <c r="AF2705" s="3"/>
    </row>
    <row r="2706" s="2" customFormat="1" spans="18:32">
      <c r="R2706" s="59"/>
      <c r="AF2706" s="3"/>
    </row>
    <row r="2707" s="2" customFormat="1" spans="18:32">
      <c r="R2707" s="59"/>
      <c r="AF2707" s="3"/>
    </row>
    <row r="2708" s="2" customFormat="1" spans="18:32">
      <c r="R2708" s="59"/>
      <c r="AF2708" s="3"/>
    </row>
    <row r="2709" s="2" customFormat="1" spans="18:32">
      <c r="R2709" s="59"/>
      <c r="AF2709" s="3"/>
    </row>
    <row r="2710" s="2" customFormat="1" spans="18:32">
      <c r="R2710" s="59"/>
      <c r="AF2710" s="3"/>
    </row>
    <row r="2711" s="2" customFormat="1" spans="18:32">
      <c r="R2711" s="59"/>
      <c r="AF2711" s="3"/>
    </row>
    <row r="2712" s="2" customFormat="1" spans="18:32">
      <c r="R2712" s="59"/>
      <c r="AF2712" s="3"/>
    </row>
    <row r="2713" s="2" customFormat="1" spans="18:32">
      <c r="R2713" s="59"/>
      <c r="AF2713" s="3"/>
    </row>
    <row r="2714" s="2" customFormat="1" spans="18:32">
      <c r="R2714" s="59"/>
      <c r="AF2714" s="3"/>
    </row>
    <row r="2715" s="2" customFormat="1" spans="18:32">
      <c r="R2715" s="59"/>
      <c r="AF2715" s="3"/>
    </row>
    <row r="2716" s="2" customFormat="1" spans="18:32">
      <c r="R2716" s="59"/>
      <c r="AF2716" s="3"/>
    </row>
    <row r="2717" s="2" customFormat="1" spans="18:32">
      <c r="R2717" s="59"/>
      <c r="AF2717" s="3"/>
    </row>
    <row r="2718" s="2" customFormat="1" spans="18:32">
      <c r="R2718" s="59"/>
      <c r="AF2718" s="3"/>
    </row>
    <row r="2719" s="2" customFormat="1" spans="18:32">
      <c r="R2719" s="59"/>
      <c r="AF2719" s="3"/>
    </row>
    <row r="2720" s="2" customFormat="1" spans="18:32">
      <c r="R2720" s="59"/>
      <c r="AF2720" s="3"/>
    </row>
    <row r="2721" s="2" customFormat="1" spans="18:32">
      <c r="R2721" s="59"/>
      <c r="AF2721" s="3"/>
    </row>
    <row r="2722" s="2" customFormat="1" spans="18:32">
      <c r="R2722" s="59"/>
      <c r="AF2722" s="3"/>
    </row>
    <row r="2723" s="2" customFormat="1" spans="18:32">
      <c r="R2723" s="59"/>
      <c r="AF2723" s="3"/>
    </row>
    <row r="2724" s="2" customFormat="1" spans="18:32">
      <c r="R2724" s="59"/>
      <c r="AF2724" s="3"/>
    </row>
    <row r="2725" s="2" customFormat="1" spans="18:32">
      <c r="R2725" s="59"/>
      <c r="AF2725" s="3"/>
    </row>
    <row r="2726" s="2" customFormat="1" spans="18:32">
      <c r="R2726" s="59"/>
      <c r="AF2726" s="3"/>
    </row>
    <row r="2727" s="2" customFormat="1" spans="18:32">
      <c r="R2727" s="59"/>
      <c r="AF2727" s="3"/>
    </row>
    <row r="2728" s="2" customFormat="1" spans="18:32">
      <c r="R2728" s="59"/>
      <c r="AF2728" s="3"/>
    </row>
    <row r="2729" s="2" customFormat="1" spans="18:32">
      <c r="R2729" s="59"/>
      <c r="AF2729" s="3"/>
    </row>
    <row r="2730" s="2" customFormat="1" spans="18:32">
      <c r="R2730" s="59"/>
      <c r="AF2730" s="3"/>
    </row>
    <row r="2731" s="2" customFormat="1" spans="18:32">
      <c r="R2731" s="59"/>
      <c r="AF2731" s="3"/>
    </row>
    <row r="2732" s="2" customFormat="1" spans="18:32">
      <c r="R2732" s="59"/>
      <c r="AF2732" s="3"/>
    </row>
    <row r="2733" s="2" customFormat="1" spans="18:32">
      <c r="R2733" s="59"/>
      <c r="AF2733" s="3"/>
    </row>
    <row r="2734" s="2" customFormat="1" spans="18:32">
      <c r="R2734" s="59"/>
      <c r="AF2734" s="3"/>
    </row>
    <row r="2735" s="2" customFormat="1" spans="18:32">
      <c r="R2735" s="59"/>
      <c r="AF2735" s="3"/>
    </row>
    <row r="2736" s="2" customFormat="1" spans="18:32">
      <c r="R2736" s="59"/>
      <c r="AF2736" s="3"/>
    </row>
    <row r="2737" s="2" customFormat="1" spans="18:32">
      <c r="R2737" s="59"/>
      <c r="AF2737" s="3"/>
    </row>
    <row r="2738" s="2" customFormat="1" spans="18:32">
      <c r="R2738" s="59"/>
      <c r="AF2738" s="3"/>
    </row>
    <row r="2739" s="2" customFormat="1" spans="18:32">
      <c r="R2739" s="59"/>
      <c r="AF2739" s="3"/>
    </row>
    <row r="2740" s="2" customFormat="1" spans="18:32">
      <c r="R2740" s="59"/>
      <c r="AF2740" s="3"/>
    </row>
    <row r="2741" s="2" customFormat="1" spans="18:32">
      <c r="R2741" s="59"/>
      <c r="AF2741" s="3"/>
    </row>
    <row r="2742" s="2" customFormat="1" spans="18:32">
      <c r="R2742" s="59"/>
      <c r="AF2742" s="3"/>
    </row>
    <row r="2743" s="2" customFormat="1" spans="18:32">
      <c r="R2743" s="59"/>
      <c r="AF2743" s="3"/>
    </row>
    <row r="2744" s="2" customFormat="1" spans="18:32">
      <c r="R2744" s="59"/>
      <c r="AF2744" s="3"/>
    </row>
    <row r="2745" s="2" customFormat="1" spans="18:32">
      <c r="R2745" s="59"/>
      <c r="AF2745" s="3"/>
    </row>
    <row r="2746" s="2" customFormat="1" spans="18:32">
      <c r="R2746" s="59"/>
      <c r="AF2746" s="3"/>
    </row>
    <row r="2747" s="2" customFormat="1" spans="18:32">
      <c r="R2747" s="59"/>
      <c r="AF2747" s="3"/>
    </row>
    <row r="2748" s="2" customFormat="1" spans="18:32">
      <c r="R2748" s="59"/>
      <c r="AF2748" s="3"/>
    </row>
    <row r="2749" s="2" customFormat="1" spans="18:32">
      <c r="R2749" s="59"/>
      <c r="AF2749" s="3"/>
    </row>
    <row r="2750" s="2" customFormat="1" spans="18:32">
      <c r="R2750" s="59"/>
      <c r="AF2750" s="3"/>
    </row>
    <row r="2751" s="2" customFormat="1" spans="18:32">
      <c r="R2751" s="59"/>
      <c r="AF2751" s="3"/>
    </row>
    <row r="2752" s="2" customFormat="1" spans="18:32">
      <c r="R2752" s="59"/>
      <c r="AF2752" s="3"/>
    </row>
    <row r="2753" s="2" customFormat="1" spans="18:32">
      <c r="R2753" s="59"/>
      <c r="AF2753" s="3"/>
    </row>
    <row r="2754" s="2" customFormat="1" spans="18:32">
      <c r="R2754" s="59"/>
      <c r="AF2754" s="3"/>
    </row>
    <row r="2755" s="2" customFormat="1" spans="18:32">
      <c r="R2755" s="59"/>
      <c r="AF2755" s="3"/>
    </row>
    <row r="2756" s="2" customFormat="1" spans="18:32">
      <c r="R2756" s="59"/>
      <c r="AF2756" s="3"/>
    </row>
    <row r="2757" s="2" customFormat="1" spans="18:32">
      <c r="R2757" s="59"/>
      <c r="AF2757" s="3"/>
    </row>
    <row r="2758" s="2" customFormat="1" spans="18:32">
      <c r="R2758" s="59"/>
      <c r="AF2758" s="3"/>
    </row>
    <row r="2759" s="2" customFormat="1" spans="18:32">
      <c r="R2759" s="59"/>
      <c r="AF2759" s="3"/>
    </row>
    <row r="2760" s="2" customFormat="1" spans="18:32">
      <c r="R2760" s="59"/>
      <c r="AF2760" s="3"/>
    </row>
    <row r="2761" s="2" customFormat="1" spans="18:32">
      <c r="R2761" s="59"/>
      <c r="AF2761" s="3"/>
    </row>
    <row r="2762" s="2" customFormat="1" spans="18:32">
      <c r="R2762" s="59"/>
      <c r="AF2762" s="3"/>
    </row>
    <row r="2763" s="2" customFormat="1" spans="18:32">
      <c r="R2763" s="59"/>
      <c r="AF2763" s="3"/>
    </row>
    <row r="2764" s="2" customFormat="1" spans="18:32">
      <c r="R2764" s="59"/>
      <c r="AF2764" s="3"/>
    </row>
    <row r="2765" s="2" customFormat="1" spans="18:32">
      <c r="R2765" s="59"/>
      <c r="AF2765" s="3"/>
    </row>
    <row r="2766" s="2" customFormat="1" spans="18:32">
      <c r="R2766" s="59"/>
      <c r="AF2766" s="3"/>
    </row>
    <row r="2767" s="2" customFormat="1" spans="18:32">
      <c r="R2767" s="59"/>
      <c r="AF2767" s="3"/>
    </row>
    <row r="2768" s="2" customFormat="1" spans="18:32">
      <c r="R2768" s="59"/>
      <c r="AF2768" s="3"/>
    </row>
    <row r="2769" s="2" customFormat="1" spans="18:32">
      <c r="R2769" s="59"/>
      <c r="AF2769" s="3"/>
    </row>
    <row r="2770" s="2" customFormat="1" spans="18:32">
      <c r="R2770" s="59"/>
      <c r="AF2770" s="3"/>
    </row>
    <row r="2771" s="2" customFormat="1" spans="18:32">
      <c r="R2771" s="59"/>
      <c r="AF2771" s="3"/>
    </row>
    <row r="2772" s="2" customFormat="1" spans="18:32">
      <c r="R2772" s="59"/>
      <c r="AF2772" s="3"/>
    </row>
    <row r="2773" s="2" customFormat="1" spans="18:32">
      <c r="R2773" s="59"/>
      <c r="AF2773" s="3"/>
    </row>
    <row r="2774" s="2" customFormat="1" spans="18:32">
      <c r="R2774" s="59"/>
      <c r="AF2774" s="3"/>
    </row>
    <row r="2775" s="2" customFormat="1" spans="18:32">
      <c r="R2775" s="59"/>
      <c r="AF2775" s="3"/>
    </row>
    <row r="2776" s="2" customFormat="1" spans="18:32">
      <c r="R2776" s="59"/>
      <c r="AF2776" s="3"/>
    </row>
    <row r="2777" s="2" customFormat="1" spans="18:32">
      <c r="R2777" s="59"/>
      <c r="AF2777" s="3"/>
    </row>
    <row r="2778" s="2" customFormat="1" spans="18:32">
      <c r="R2778" s="59"/>
      <c r="AF2778" s="3"/>
    </row>
    <row r="2779" s="2" customFormat="1" spans="18:32">
      <c r="R2779" s="59"/>
      <c r="AF2779" s="3"/>
    </row>
    <row r="2780" s="2" customFormat="1" spans="18:32">
      <c r="R2780" s="59"/>
      <c r="AF2780" s="3"/>
    </row>
    <row r="2781" s="2" customFormat="1" spans="18:32">
      <c r="R2781" s="59"/>
      <c r="AF2781" s="3"/>
    </row>
    <row r="2782" s="2" customFormat="1" spans="18:32">
      <c r="R2782" s="59"/>
      <c r="AF2782" s="3"/>
    </row>
    <row r="2783" s="2" customFormat="1" spans="18:32">
      <c r="R2783" s="59"/>
      <c r="AF2783" s="3"/>
    </row>
    <row r="2784" s="2" customFormat="1" spans="18:32">
      <c r="R2784" s="59"/>
      <c r="AF2784" s="3"/>
    </row>
    <row r="2785" s="2" customFormat="1" spans="18:32">
      <c r="R2785" s="59"/>
      <c r="AF2785" s="3"/>
    </row>
    <row r="2786" s="2" customFormat="1" spans="18:32">
      <c r="R2786" s="59"/>
      <c r="AF2786" s="3"/>
    </row>
    <row r="2787" s="2" customFormat="1" spans="18:32">
      <c r="R2787" s="59"/>
      <c r="AF2787" s="3"/>
    </row>
    <row r="2788" s="2" customFormat="1" spans="18:32">
      <c r="R2788" s="59"/>
      <c r="AF2788" s="3"/>
    </row>
    <row r="2789" s="2" customFormat="1" spans="18:32">
      <c r="R2789" s="59"/>
      <c r="AF2789" s="3"/>
    </row>
    <row r="2790" s="2" customFormat="1" spans="18:32">
      <c r="R2790" s="59"/>
      <c r="AF2790" s="3"/>
    </row>
    <row r="2791" s="2" customFormat="1" spans="18:32">
      <c r="R2791" s="59"/>
      <c r="AF2791" s="3"/>
    </row>
    <row r="2792" s="2" customFormat="1" spans="18:32">
      <c r="R2792" s="59"/>
      <c r="AF2792" s="3"/>
    </row>
    <row r="2793" s="2" customFormat="1" spans="18:32">
      <c r="R2793" s="59"/>
      <c r="AF2793" s="3"/>
    </row>
    <row r="2794" s="2" customFormat="1" spans="18:32">
      <c r="R2794" s="59"/>
      <c r="AF2794" s="3"/>
    </row>
    <row r="2795" s="2" customFormat="1" spans="18:32">
      <c r="R2795" s="59"/>
      <c r="AF2795" s="3"/>
    </row>
    <row r="2796" s="2" customFormat="1" spans="18:32">
      <c r="R2796" s="59"/>
      <c r="AF2796" s="3"/>
    </row>
    <row r="2797" s="2" customFormat="1" spans="18:32">
      <c r="R2797" s="59"/>
      <c r="AF2797" s="3"/>
    </row>
    <row r="2798" s="2" customFormat="1" spans="18:32">
      <c r="R2798" s="59"/>
      <c r="AF2798" s="3"/>
    </row>
    <row r="2799" s="2" customFormat="1" spans="18:32">
      <c r="R2799" s="59"/>
      <c r="AF2799" s="3"/>
    </row>
    <row r="2800" s="2" customFormat="1" spans="18:32">
      <c r="R2800" s="59"/>
      <c r="AF2800" s="3"/>
    </row>
    <row r="2801" s="2" customFormat="1" spans="18:32">
      <c r="R2801" s="59"/>
      <c r="AF2801" s="3"/>
    </row>
    <row r="2802" s="2" customFormat="1" spans="18:32">
      <c r="R2802" s="59"/>
      <c r="AF2802" s="3"/>
    </row>
    <row r="2803" s="2" customFormat="1" spans="18:32">
      <c r="R2803" s="59"/>
      <c r="AF2803" s="3"/>
    </row>
    <row r="2804" s="2" customFormat="1" spans="18:32">
      <c r="R2804" s="59"/>
      <c r="AF2804" s="3"/>
    </row>
    <row r="2805" s="2" customFormat="1" spans="18:32">
      <c r="R2805" s="59"/>
      <c r="AF2805" s="3"/>
    </row>
    <row r="2806" s="2" customFormat="1" spans="18:32">
      <c r="R2806" s="59"/>
      <c r="AF2806" s="3"/>
    </row>
    <row r="2807" s="2" customFormat="1" spans="18:32">
      <c r="R2807" s="59"/>
      <c r="AF2807" s="3"/>
    </row>
    <row r="2808" s="2" customFormat="1" spans="18:32">
      <c r="R2808" s="59"/>
      <c r="AF2808" s="3"/>
    </row>
    <row r="2809" s="2" customFormat="1" spans="18:32">
      <c r="R2809" s="59"/>
      <c r="AF2809" s="3"/>
    </row>
    <row r="2810" s="2" customFormat="1" spans="18:32">
      <c r="R2810" s="59"/>
      <c r="AF2810" s="3"/>
    </row>
    <row r="2811" s="2" customFormat="1" spans="18:32">
      <c r="R2811" s="59"/>
      <c r="AF2811" s="3"/>
    </row>
    <row r="2812" s="2" customFormat="1" spans="18:32">
      <c r="R2812" s="59"/>
      <c r="AF2812" s="3"/>
    </row>
    <row r="2813" s="2" customFormat="1" spans="18:32">
      <c r="R2813" s="59"/>
      <c r="AF2813" s="3"/>
    </row>
    <row r="2814" s="2" customFormat="1" spans="18:32">
      <c r="R2814" s="59"/>
      <c r="AF2814" s="3"/>
    </row>
    <row r="2815" s="2" customFormat="1" spans="18:32">
      <c r="R2815" s="59"/>
      <c r="AF2815" s="3"/>
    </row>
    <row r="2816" s="2" customFormat="1" spans="18:32">
      <c r="R2816" s="59"/>
      <c r="AF2816" s="3"/>
    </row>
    <row r="2817" s="2" customFormat="1" spans="18:32">
      <c r="R2817" s="59"/>
      <c r="AF2817" s="3"/>
    </row>
    <row r="2818" s="2" customFormat="1" spans="18:32">
      <c r="R2818" s="59"/>
      <c r="AF2818" s="3"/>
    </row>
    <row r="2819" s="2" customFormat="1" spans="18:32">
      <c r="R2819" s="59"/>
      <c r="AF2819" s="3"/>
    </row>
    <row r="2820" s="2" customFormat="1" spans="18:32">
      <c r="R2820" s="59"/>
      <c r="AF2820" s="3"/>
    </row>
    <row r="2821" s="2" customFormat="1" spans="18:32">
      <c r="R2821" s="59"/>
      <c r="AF2821" s="3"/>
    </row>
    <row r="2822" s="2" customFormat="1" spans="18:32">
      <c r="R2822" s="59"/>
      <c r="AF2822" s="3"/>
    </row>
    <row r="2823" s="2" customFormat="1" spans="18:32">
      <c r="R2823" s="59"/>
      <c r="AF2823" s="3"/>
    </row>
    <row r="2824" s="2" customFormat="1" spans="18:32">
      <c r="R2824" s="59"/>
      <c r="AF2824" s="3"/>
    </row>
    <row r="2825" s="2" customFormat="1" spans="18:32">
      <c r="R2825" s="59"/>
      <c r="AF2825" s="3"/>
    </row>
    <row r="2826" s="2" customFormat="1" spans="18:32">
      <c r="R2826" s="59"/>
      <c r="AF2826" s="3"/>
    </row>
    <row r="2827" s="2" customFormat="1" spans="18:32">
      <c r="R2827" s="59"/>
      <c r="AF2827" s="3"/>
    </row>
    <row r="2828" s="2" customFormat="1" spans="18:32">
      <c r="R2828" s="59"/>
      <c r="AF2828" s="3"/>
    </row>
    <row r="2829" s="2" customFormat="1" spans="18:32">
      <c r="R2829" s="59"/>
      <c r="AF2829" s="3"/>
    </row>
    <row r="2830" s="2" customFormat="1" spans="18:32">
      <c r="R2830" s="59"/>
      <c r="AF2830" s="3"/>
    </row>
    <row r="2831" s="2" customFormat="1" spans="18:32">
      <c r="R2831" s="59"/>
      <c r="AF2831" s="3"/>
    </row>
    <row r="2832" s="2" customFormat="1" spans="18:32">
      <c r="R2832" s="59"/>
      <c r="AF2832" s="3"/>
    </row>
    <row r="2833" s="2" customFormat="1" spans="18:32">
      <c r="R2833" s="59"/>
      <c r="AF2833" s="3"/>
    </row>
    <row r="2834" s="2" customFormat="1" spans="18:32">
      <c r="R2834" s="59"/>
      <c r="AF2834" s="3"/>
    </row>
    <row r="2835" s="2" customFormat="1" spans="18:32">
      <c r="R2835" s="59"/>
      <c r="AF2835" s="3"/>
    </row>
    <row r="2836" s="2" customFormat="1" spans="18:32">
      <c r="R2836" s="59"/>
      <c r="AF2836" s="3"/>
    </row>
    <row r="2837" s="2" customFormat="1" spans="18:32">
      <c r="R2837" s="59"/>
      <c r="AF2837" s="3"/>
    </row>
    <row r="2838" s="2" customFormat="1" spans="18:32">
      <c r="R2838" s="59"/>
      <c r="AF2838" s="3"/>
    </row>
    <row r="2839" s="2" customFormat="1" spans="18:32">
      <c r="R2839" s="59"/>
      <c r="AF2839" s="3"/>
    </row>
    <row r="2840" s="2" customFormat="1" spans="18:32">
      <c r="R2840" s="59"/>
      <c r="AF2840" s="3"/>
    </row>
    <row r="2841" s="2" customFormat="1" spans="18:32">
      <c r="R2841" s="59"/>
      <c r="AF2841" s="3"/>
    </row>
    <row r="2842" s="2" customFormat="1" spans="18:32">
      <c r="R2842" s="59"/>
      <c r="AF2842" s="3"/>
    </row>
    <row r="2843" s="2" customFormat="1" spans="18:32">
      <c r="R2843" s="59"/>
      <c r="AF2843" s="3"/>
    </row>
    <row r="2844" s="2" customFormat="1" spans="18:32">
      <c r="R2844" s="59"/>
      <c r="AF2844" s="3"/>
    </row>
    <row r="2845" s="2" customFormat="1" spans="18:32">
      <c r="R2845" s="59"/>
      <c r="AF2845" s="3"/>
    </row>
    <row r="2846" s="2" customFormat="1" spans="18:32">
      <c r="R2846" s="59"/>
      <c r="AF2846" s="3"/>
    </row>
    <row r="2847" s="2" customFormat="1" spans="18:32">
      <c r="R2847" s="59"/>
      <c r="AF2847" s="3"/>
    </row>
    <row r="2848" s="2" customFormat="1" spans="18:32">
      <c r="R2848" s="59"/>
      <c r="AF2848" s="3"/>
    </row>
    <row r="2849" s="2" customFormat="1" spans="18:32">
      <c r="R2849" s="59"/>
      <c r="AF2849" s="3"/>
    </row>
    <row r="2850" s="2" customFormat="1" spans="18:32">
      <c r="R2850" s="59"/>
      <c r="AF2850" s="3"/>
    </row>
    <row r="2851" s="2" customFormat="1" spans="18:32">
      <c r="R2851" s="59"/>
      <c r="AF2851" s="3"/>
    </row>
    <row r="2852" s="2" customFormat="1" spans="18:32">
      <c r="R2852" s="59"/>
      <c r="AF2852" s="3"/>
    </row>
    <row r="2853" s="2" customFormat="1" spans="18:32">
      <c r="R2853" s="59"/>
      <c r="AF2853" s="3"/>
    </row>
    <row r="2854" s="2" customFormat="1" spans="18:32">
      <c r="R2854" s="59"/>
      <c r="AF2854" s="3"/>
    </row>
    <row r="2855" s="2" customFormat="1" spans="18:32">
      <c r="R2855" s="59"/>
      <c r="AF2855" s="3"/>
    </row>
    <row r="2856" s="2" customFormat="1" spans="18:32">
      <c r="R2856" s="59"/>
      <c r="AF2856" s="3"/>
    </row>
    <row r="2857" s="2" customFormat="1" spans="18:32">
      <c r="R2857" s="59"/>
      <c r="AF2857" s="3"/>
    </row>
    <row r="2858" s="2" customFormat="1" spans="18:32">
      <c r="R2858" s="59"/>
      <c r="AF2858" s="3"/>
    </row>
    <row r="2859" s="2" customFormat="1" spans="18:32">
      <c r="R2859" s="59"/>
      <c r="AF2859" s="3"/>
    </row>
    <row r="2860" s="2" customFormat="1" spans="18:32">
      <c r="R2860" s="59"/>
      <c r="AF2860" s="3"/>
    </row>
    <row r="2861" s="2" customFormat="1" spans="18:32">
      <c r="R2861" s="59"/>
      <c r="AF2861" s="3"/>
    </row>
    <row r="2862" s="2" customFormat="1" spans="18:32">
      <c r="R2862" s="59"/>
      <c r="AF2862" s="3"/>
    </row>
    <row r="2863" s="2" customFormat="1" spans="18:32">
      <c r="R2863" s="59"/>
      <c r="AF2863" s="3"/>
    </row>
    <row r="2864" s="2" customFormat="1" spans="18:32">
      <c r="R2864" s="59"/>
      <c r="AF2864" s="3"/>
    </row>
    <row r="2865" s="2" customFormat="1" spans="18:32">
      <c r="R2865" s="59"/>
      <c r="AF2865" s="3"/>
    </row>
    <row r="2866" s="2" customFormat="1" spans="18:32">
      <c r="R2866" s="59"/>
      <c r="AF2866" s="3"/>
    </row>
    <row r="2867" s="2" customFormat="1" spans="18:32">
      <c r="R2867" s="59"/>
      <c r="AF2867" s="3"/>
    </row>
    <row r="2868" s="2" customFormat="1" spans="18:32">
      <c r="R2868" s="59"/>
      <c r="AF2868" s="3"/>
    </row>
    <row r="2869" s="2" customFormat="1" spans="18:32">
      <c r="R2869" s="59"/>
      <c r="AF2869" s="3"/>
    </row>
    <row r="2870" s="2" customFormat="1" spans="18:32">
      <c r="R2870" s="59"/>
      <c r="AF2870" s="3"/>
    </row>
    <row r="2871" s="2" customFormat="1" spans="18:32">
      <c r="R2871" s="59"/>
      <c r="AF2871" s="3"/>
    </row>
    <row r="2872" s="2" customFormat="1" spans="18:32">
      <c r="R2872" s="59"/>
      <c r="AF2872" s="3"/>
    </row>
    <row r="2873" s="2" customFormat="1" spans="18:32">
      <c r="R2873" s="59"/>
      <c r="AF2873" s="3"/>
    </row>
    <row r="2874" s="2" customFormat="1" spans="18:32">
      <c r="R2874" s="59"/>
      <c r="AF2874" s="3"/>
    </row>
    <row r="2875" s="2" customFormat="1" spans="18:32">
      <c r="R2875" s="59"/>
      <c r="AF2875" s="3"/>
    </row>
    <row r="2876" s="2" customFormat="1" spans="18:32">
      <c r="R2876" s="59"/>
      <c r="AF2876" s="3"/>
    </row>
    <row r="2877" s="2" customFormat="1" spans="18:32">
      <c r="R2877" s="59"/>
      <c r="AF2877" s="3"/>
    </row>
    <row r="2878" s="2" customFormat="1" spans="18:32">
      <c r="R2878" s="59"/>
      <c r="AF2878" s="3"/>
    </row>
    <row r="2879" s="2" customFormat="1" spans="18:32">
      <c r="R2879" s="59"/>
      <c r="AF2879" s="3"/>
    </row>
    <row r="2880" s="2" customFormat="1" spans="18:32">
      <c r="R2880" s="59"/>
      <c r="AF2880" s="3"/>
    </row>
    <row r="2881" s="2" customFormat="1" spans="18:32">
      <c r="R2881" s="59"/>
      <c r="AF2881" s="3"/>
    </row>
    <row r="2882" s="2" customFormat="1" spans="18:32">
      <c r="R2882" s="59"/>
      <c r="AF2882" s="3"/>
    </row>
    <row r="2883" s="2" customFormat="1" spans="18:32">
      <c r="R2883" s="59"/>
      <c r="AF2883" s="3"/>
    </row>
    <row r="2884" s="2" customFormat="1" spans="18:32">
      <c r="R2884" s="59"/>
      <c r="AF2884" s="3"/>
    </row>
    <row r="2885" s="2" customFormat="1" spans="18:32">
      <c r="R2885" s="59"/>
      <c r="AF2885" s="3"/>
    </row>
    <row r="2886" s="2" customFormat="1" spans="18:32">
      <c r="R2886" s="59"/>
      <c r="AF2886" s="3"/>
    </row>
    <row r="2887" s="2" customFormat="1" spans="18:32">
      <c r="R2887" s="59"/>
      <c r="AF2887" s="3"/>
    </row>
    <row r="2888" s="2" customFormat="1" spans="18:32">
      <c r="R2888" s="59"/>
      <c r="AF2888" s="3"/>
    </row>
    <row r="2889" s="2" customFormat="1" spans="18:32">
      <c r="R2889" s="59"/>
      <c r="AF2889" s="3"/>
    </row>
    <row r="2890" s="2" customFormat="1" spans="18:32">
      <c r="R2890" s="59"/>
      <c r="AF2890" s="3"/>
    </row>
    <row r="2891" s="2" customFormat="1" spans="18:32">
      <c r="R2891" s="59"/>
      <c r="AF2891" s="3"/>
    </row>
    <row r="2892" s="2" customFormat="1" spans="18:32">
      <c r="R2892" s="59"/>
      <c r="AF2892" s="3"/>
    </row>
    <row r="2893" s="2" customFormat="1" spans="18:32">
      <c r="R2893" s="59"/>
      <c r="AF2893" s="3"/>
    </row>
    <row r="2894" s="2" customFormat="1" spans="18:32">
      <c r="R2894" s="59"/>
      <c r="AF2894" s="3"/>
    </row>
    <row r="2895" s="2" customFormat="1" spans="18:32">
      <c r="R2895" s="59"/>
      <c r="AF2895" s="3"/>
    </row>
    <row r="2896" s="2" customFormat="1" spans="18:32">
      <c r="R2896" s="59"/>
      <c r="AF2896" s="3"/>
    </row>
    <row r="2897" s="2" customFormat="1" spans="18:32">
      <c r="R2897" s="59"/>
      <c r="AF2897" s="3"/>
    </row>
    <row r="2898" s="2" customFormat="1" spans="18:32">
      <c r="R2898" s="59"/>
      <c r="AF2898" s="3"/>
    </row>
    <row r="2899" s="2" customFormat="1" spans="18:32">
      <c r="R2899" s="59"/>
      <c r="AF2899" s="3"/>
    </row>
    <row r="2900" s="2" customFormat="1" spans="18:32">
      <c r="R2900" s="59"/>
      <c r="AF2900" s="3"/>
    </row>
    <row r="2901" s="2" customFormat="1" spans="18:32">
      <c r="R2901" s="59"/>
      <c r="AF2901" s="3"/>
    </row>
    <row r="2902" s="2" customFormat="1" spans="18:32">
      <c r="R2902" s="59"/>
      <c r="AF2902" s="3"/>
    </row>
    <row r="2903" s="2" customFormat="1" spans="18:32">
      <c r="R2903" s="59"/>
      <c r="AF2903" s="3"/>
    </row>
    <row r="2904" s="2" customFormat="1" spans="18:32">
      <c r="R2904" s="59"/>
      <c r="AF2904" s="3"/>
    </row>
    <row r="2905" s="2" customFormat="1" spans="18:32">
      <c r="R2905" s="59"/>
      <c r="AF2905" s="3"/>
    </row>
    <row r="2906" s="2" customFormat="1" spans="18:32">
      <c r="R2906" s="59"/>
      <c r="AF2906" s="3"/>
    </row>
    <row r="2907" s="2" customFormat="1" spans="18:32">
      <c r="R2907" s="59"/>
      <c r="AF2907" s="3"/>
    </row>
    <row r="2908" s="2" customFormat="1" spans="18:32">
      <c r="R2908" s="59"/>
      <c r="AF2908" s="3"/>
    </row>
    <row r="2909" s="2" customFormat="1" spans="18:32">
      <c r="R2909" s="59"/>
      <c r="AF2909" s="3"/>
    </row>
    <row r="2910" s="2" customFormat="1" spans="18:32">
      <c r="R2910" s="59"/>
      <c r="AF2910" s="3"/>
    </row>
    <row r="2911" s="2" customFormat="1" spans="18:32">
      <c r="R2911" s="59"/>
      <c r="AF2911" s="3"/>
    </row>
    <row r="2912" s="2" customFormat="1" spans="18:32">
      <c r="R2912" s="59"/>
      <c r="AF2912" s="3"/>
    </row>
    <row r="2913" s="2" customFormat="1" spans="18:32">
      <c r="R2913" s="59"/>
      <c r="AF2913" s="3"/>
    </row>
    <row r="2914" s="2" customFormat="1" spans="18:32">
      <c r="R2914" s="59"/>
      <c r="AF2914" s="3"/>
    </row>
    <row r="2915" s="2" customFormat="1" spans="18:32">
      <c r="R2915" s="59"/>
      <c r="AF2915" s="3"/>
    </row>
    <row r="2916" s="2" customFormat="1" spans="18:32">
      <c r="R2916" s="59"/>
      <c r="AF2916" s="3"/>
    </row>
    <row r="2917" s="2" customFormat="1" spans="18:32">
      <c r="R2917" s="59"/>
      <c r="AF2917" s="3"/>
    </row>
    <row r="2918" s="2" customFormat="1" spans="18:32">
      <c r="R2918" s="59"/>
      <c r="AF2918" s="3"/>
    </row>
    <row r="2919" s="2" customFormat="1" spans="18:32">
      <c r="R2919" s="59"/>
      <c r="AF2919" s="3"/>
    </row>
    <row r="2920" s="2" customFormat="1" spans="18:32">
      <c r="R2920" s="59"/>
      <c r="AF2920" s="3"/>
    </row>
    <row r="2921" s="2" customFormat="1" spans="18:32">
      <c r="R2921" s="59"/>
      <c r="AF2921" s="3"/>
    </row>
    <row r="2922" s="2" customFormat="1" spans="18:32">
      <c r="R2922" s="59"/>
      <c r="AF2922" s="3"/>
    </row>
    <row r="2923" s="2" customFormat="1" spans="18:32">
      <c r="R2923" s="59"/>
      <c r="AF2923" s="3"/>
    </row>
    <row r="2924" s="2" customFormat="1" spans="18:32">
      <c r="R2924" s="59"/>
      <c r="AF2924" s="3"/>
    </row>
    <row r="2925" s="2" customFormat="1" spans="18:32">
      <c r="R2925" s="59"/>
      <c r="AF2925" s="3"/>
    </row>
    <row r="2926" s="2" customFormat="1" spans="18:32">
      <c r="R2926" s="59"/>
      <c r="AF2926" s="3"/>
    </row>
    <row r="2927" s="2" customFormat="1" spans="18:32">
      <c r="R2927" s="59"/>
      <c r="AF2927" s="3"/>
    </row>
    <row r="2928" s="2" customFormat="1" spans="18:32">
      <c r="R2928" s="59"/>
      <c r="AF2928" s="3"/>
    </row>
    <row r="2929" s="2" customFormat="1" spans="18:32">
      <c r="R2929" s="59"/>
      <c r="AF2929" s="3"/>
    </row>
    <row r="2930" s="2" customFormat="1" spans="18:32">
      <c r="R2930" s="59"/>
      <c r="AF2930" s="3"/>
    </row>
    <row r="2931" s="2" customFormat="1" spans="18:32">
      <c r="R2931" s="59"/>
      <c r="AF2931" s="3"/>
    </row>
    <row r="2932" s="2" customFormat="1" spans="18:32">
      <c r="R2932" s="59"/>
      <c r="AF2932" s="3"/>
    </row>
    <row r="2933" s="2" customFormat="1" spans="18:32">
      <c r="R2933" s="59"/>
      <c r="AF2933" s="3"/>
    </row>
    <row r="2934" s="2" customFormat="1" spans="18:32">
      <c r="R2934" s="59"/>
      <c r="AF2934" s="3"/>
    </row>
    <row r="2935" s="2" customFormat="1" spans="18:32">
      <c r="R2935" s="59"/>
      <c r="AF2935" s="3"/>
    </row>
    <row r="2936" s="2" customFormat="1" spans="18:32">
      <c r="R2936" s="59"/>
      <c r="AF2936" s="3"/>
    </row>
    <row r="2937" s="2" customFormat="1" spans="18:32">
      <c r="R2937" s="59"/>
      <c r="AF2937" s="3"/>
    </row>
    <row r="2938" s="2" customFormat="1" spans="18:32">
      <c r="R2938" s="59"/>
      <c r="AF2938" s="3"/>
    </row>
    <row r="2939" s="2" customFormat="1" spans="18:32">
      <c r="R2939" s="59"/>
      <c r="AF2939" s="3"/>
    </row>
    <row r="2940" s="2" customFormat="1" spans="18:32">
      <c r="R2940" s="59"/>
      <c r="AF2940" s="3"/>
    </row>
    <row r="2941" s="2" customFormat="1" spans="18:32">
      <c r="R2941" s="59"/>
      <c r="AF2941" s="3"/>
    </row>
    <row r="2942" s="2" customFormat="1" spans="18:32">
      <c r="R2942" s="59"/>
      <c r="AF2942" s="3"/>
    </row>
    <row r="2943" s="2" customFormat="1" spans="18:32">
      <c r="R2943" s="59"/>
      <c r="AF2943" s="3"/>
    </row>
    <row r="2944" s="2" customFormat="1" spans="18:32">
      <c r="R2944" s="59"/>
      <c r="AF2944" s="3"/>
    </row>
    <row r="2945" s="2" customFormat="1" spans="18:32">
      <c r="R2945" s="59"/>
      <c r="AF2945" s="3"/>
    </row>
    <row r="2946" s="2" customFormat="1" spans="18:32">
      <c r="R2946" s="59"/>
      <c r="AF2946" s="3"/>
    </row>
    <row r="2947" s="2" customFormat="1" spans="18:32">
      <c r="R2947" s="59"/>
      <c r="AF2947" s="3"/>
    </row>
    <row r="2948" s="2" customFormat="1" spans="18:32">
      <c r="R2948" s="59"/>
      <c r="AF2948" s="3"/>
    </row>
    <row r="2949" s="2" customFormat="1" spans="18:32">
      <c r="R2949" s="59"/>
      <c r="AF2949" s="3"/>
    </row>
    <row r="2950" s="2" customFormat="1" spans="18:32">
      <c r="R2950" s="59"/>
      <c r="AF2950" s="3"/>
    </row>
    <row r="2951" s="2" customFormat="1" spans="18:32">
      <c r="R2951" s="59"/>
      <c r="AF2951" s="3"/>
    </row>
    <row r="2952" s="2" customFormat="1" spans="18:32">
      <c r="R2952" s="59"/>
      <c r="AF2952" s="3"/>
    </row>
    <row r="2953" s="2" customFormat="1" spans="18:32">
      <c r="R2953" s="59"/>
      <c r="AF2953" s="3"/>
    </row>
    <row r="2954" s="2" customFormat="1" spans="18:32">
      <c r="R2954" s="59"/>
      <c r="AF2954" s="3"/>
    </row>
    <row r="2955" s="2" customFormat="1" spans="18:32">
      <c r="R2955" s="59"/>
      <c r="AF2955" s="3"/>
    </row>
    <row r="2956" s="2" customFormat="1" spans="18:32">
      <c r="R2956" s="59"/>
      <c r="AF2956" s="3"/>
    </row>
    <row r="2957" s="2" customFormat="1" spans="18:32">
      <c r="R2957" s="59"/>
      <c r="AF2957" s="3"/>
    </row>
    <row r="2958" s="2" customFormat="1" spans="18:32">
      <c r="R2958" s="59"/>
      <c r="AF2958" s="3"/>
    </row>
    <row r="2959" s="2" customFormat="1" spans="18:32">
      <c r="R2959" s="59"/>
      <c r="AF2959" s="3"/>
    </row>
    <row r="2960" s="2" customFormat="1" spans="18:32">
      <c r="R2960" s="59"/>
      <c r="AF2960" s="3"/>
    </row>
    <row r="2961" s="2" customFormat="1" spans="18:32">
      <c r="R2961" s="59"/>
      <c r="AF2961" s="3"/>
    </row>
    <row r="2962" s="2" customFormat="1" spans="18:32">
      <c r="R2962" s="59"/>
      <c r="AF2962" s="3"/>
    </row>
    <row r="2963" s="2" customFormat="1" spans="18:32">
      <c r="R2963" s="59"/>
      <c r="AF2963" s="3"/>
    </row>
    <row r="2964" s="2" customFormat="1" spans="18:32">
      <c r="R2964" s="59"/>
      <c r="AF2964" s="3"/>
    </row>
    <row r="2965" s="2" customFormat="1" spans="18:32">
      <c r="R2965" s="59"/>
      <c r="AF2965" s="3"/>
    </row>
    <row r="2966" s="2" customFormat="1" spans="18:32">
      <c r="R2966" s="59"/>
      <c r="AF2966" s="3"/>
    </row>
    <row r="2967" s="2" customFormat="1" spans="18:32">
      <c r="R2967" s="59"/>
      <c r="AF2967" s="3"/>
    </row>
    <row r="2968" s="2" customFormat="1" spans="18:32">
      <c r="R2968" s="59"/>
      <c r="AF2968" s="3"/>
    </row>
    <row r="2969" s="2" customFormat="1" spans="18:32">
      <c r="R2969" s="59"/>
      <c r="AF2969" s="3"/>
    </row>
    <row r="2970" s="2" customFormat="1" spans="18:32">
      <c r="R2970" s="59"/>
      <c r="AF2970" s="3"/>
    </row>
    <row r="2971" s="2" customFormat="1" spans="18:32">
      <c r="R2971" s="59"/>
      <c r="AF2971" s="3"/>
    </row>
    <row r="2972" s="2" customFormat="1" spans="18:32">
      <c r="R2972" s="59"/>
      <c r="AF2972" s="3"/>
    </row>
    <row r="2973" s="2" customFormat="1" spans="18:32">
      <c r="R2973" s="59"/>
      <c r="AF2973" s="3"/>
    </row>
    <row r="2974" s="2" customFormat="1" spans="18:32">
      <c r="R2974" s="59"/>
      <c r="AF2974" s="3"/>
    </row>
    <row r="2975" s="2" customFormat="1" spans="18:32">
      <c r="R2975" s="59"/>
      <c r="AF2975" s="3"/>
    </row>
    <row r="2976" s="2" customFormat="1" spans="18:32">
      <c r="R2976" s="59"/>
      <c r="AF2976" s="3"/>
    </row>
    <row r="2977" s="2" customFormat="1" spans="18:32">
      <c r="R2977" s="59"/>
      <c r="AF2977" s="3"/>
    </row>
    <row r="2978" s="2" customFormat="1" spans="18:32">
      <c r="R2978" s="59"/>
      <c r="AF2978" s="3"/>
    </row>
    <row r="2979" s="2" customFormat="1" spans="18:32">
      <c r="R2979" s="59"/>
      <c r="AF2979" s="3"/>
    </row>
    <row r="2980" s="2" customFormat="1" spans="18:32">
      <c r="R2980" s="59"/>
      <c r="AF2980" s="3"/>
    </row>
    <row r="2981" s="2" customFormat="1" spans="18:32">
      <c r="R2981" s="59"/>
      <c r="AF2981" s="3"/>
    </row>
    <row r="2982" s="2" customFormat="1" spans="18:32">
      <c r="R2982" s="59"/>
      <c r="AF2982" s="3"/>
    </row>
    <row r="2983" s="2" customFormat="1" spans="18:32">
      <c r="R2983" s="59"/>
      <c r="AF2983" s="3"/>
    </row>
    <row r="2984" s="2" customFormat="1" spans="18:32">
      <c r="R2984" s="59"/>
      <c r="AF2984" s="3"/>
    </row>
    <row r="2985" s="2" customFormat="1" spans="18:32">
      <c r="R2985" s="59"/>
      <c r="AF2985" s="3"/>
    </row>
    <row r="2986" s="2" customFormat="1" spans="18:32">
      <c r="R2986" s="59"/>
      <c r="AF2986" s="3"/>
    </row>
    <row r="2987" s="2" customFormat="1" spans="18:32">
      <c r="R2987" s="59"/>
      <c r="AF2987" s="3"/>
    </row>
    <row r="2988" s="2" customFormat="1" spans="18:32">
      <c r="R2988" s="59"/>
      <c r="AF2988" s="3"/>
    </row>
    <row r="2989" s="2" customFormat="1" spans="18:32">
      <c r="R2989" s="59"/>
      <c r="AF2989" s="3"/>
    </row>
    <row r="2990" s="2" customFormat="1" spans="18:32">
      <c r="R2990" s="59"/>
      <c r="AF2990" s="3"/>
    </row>
    <row r="2991" s="2" customFormat="1" spans="18:32">
      <c r="R2991" s="59"/>
      <c r="AF2991" s="3"/>
    </row>
    <row r="2992" s="2" customFormat="1" spans="18:32">
      <c r="R2992" s="59"/>
      <c r="AF2992" s="3"/>
    </row>
    <row r="2993" s="2" customFormat="1" spans="18:32">
      <c r="R2993" s="59"/>
      <c r="AF2993" s="3"/>
    </row>
    <row r="2994" s="2" customFormat="1" spans="18:32">
      <c r="R2994" s="59"/>
      <c r="AF2994" s="3"/>
    </row>
    <row r="2995" s="2" customFormat="1" spans="18:32">
      <c r="R2995" s="59"/>
      <c r="AF2995" s="3"/>
    </row>
    <row r="2996" s="2" customFormat="1" spans="18:32">
      <c r="R2996" s="59"/>
      <c r="AF2996" s="3"/>
    </row>
    <row r="2997" s="2" customFormat="1" spans="18:32">
      <c r="R2997" s="59"/>
      <c r="AF2997" s="3"/>
    </row>
    <row r="2998" s="2" customFormat="1" spans="18:32">
      <c r="R2998" s="59"/>
      <c r="AF2998" s="3"/>
    </row>
    <row r="2999" s="2" customFormat="1" spans="18:32">
      <c r="R2999" s="59"/>
      <c r="AF2999" s="3"/>
    </row>
    <row r="3000" s="2" customFormat="1" spans="18:32">
      <c r="R3000" s="59"/>
      <c r="AF3000" s="3"/>
    </row>
    <row r="3001" s="2" customFormat="1" spans="18:32">
      <c r="R3001" s="59"/>
      <c r="AF3001" s="3"/>
    </row>
    <row r="3002" s="2" customFormat="1" spans="18:32">
      <c r="R3002" s="59"/>
      <c r="AF3002" s="3"/>
    </row>
    <row r="3003" s="2" customFormat="1" spans="18:32">
      <c r="R3003" s="59"/>
      <c r="AF3003" s="3"/>
    </row>
    <row r="3004" s="2" customFormat="1" spans="18:32">
      <c r="R3004" s="59"/>
      <c r="AF3004" s="3"/>
    </row>
    <row r="3005" s="2" customFormat="1" spans="18:32">
      <c r="R3005" s="59"/>
      <c r="AF3005" s="3"/>
    </row>
    <row r="3006" s="2" customFormat="1" spans="18:32">
      <c r="R3006" s="59"/>
      <c r="AF3006" s="3"/>
    </row>
    <row r="3007" s="2" customFormat="1" spans="18:32">
      <c r="R3007" s="59"/>
      <c r="AF3007" s="3"/>
    </row>
    <row r="3008" s="2" customFormat="1" spans="18:32">
      <c r="R3008" s="59"/>
      <c r="AF3008" s="3"/>
    </row>
    <row r="3009" s="2" customFormat="1" spans="18:32">
      <c r="R3009" s="59"/>
      <c r="AF3009" s="3"/>
    </row>
    <row r="3010" s="2" customFormat="1" spans="18:32">
      <c r="R3010" s="59"/>
      <c r="AF3010" s="3"/>
    </row>
    <row r="3011" s="2" customFormat="1" spans="18:32">
      <c r="R3011" s="59"/>
      <c r="AF3011" s="3"/>
    </row>
    <row r="3012" s="2" customFormat="1" spans="18:32">
      <c r="R3012" s="59"/>
      <c r="AF3012" s="3"/>
    </row>
    <row r="3013" s="2" customFormat="1" spans="18:32">
      <c r="R3013" s="59"/>
      <c r="AF3013" s="3"/>
    </row>
    <row r="3014" s="2" customFormat="1" spans="18:32">
      <c r="R3014" s="59"/>
      <c r="AF3014" s="3"/>
    </row>
    <row r="3015" s="2" customFormat="1" spans="18:32">
      <c r="R3015" s="59"/>
      <c r="AF3015" s="3"/>
    </row>
    <row r="3016" s="2" customFormat="1" spans="18:32">
      <c r="R3016" s="59"/>
      <c r="AF3016" s="3"/>
    </row>
    <row r="3017" s="2" customFormat="1" spans="18:32">
      <c r="R3017" s="59"/>
      <c r="AF3017" s="3"/>
    </row>
    <row r="3018" s="2" customFormat="1" spans="18:32">
      <c r="R3018" s="59"/>
      <c r="AF3018" s="3"/>
    </row>
    <row r="3019" s="2" customFormat="1" spans="18:32">
      <c r="R3019" s="59"/>
      <c r="AF3019" s="3"/>
    </row>
    <row r="3020" s="2" customFormat="1" spans="18:32">
      <c r="R3020" s="59"/>
      <c r="AF3020" s="3"/>
    </row>
    <row r="3021" s="2" customFormat="1" spans="18:32">
      <c r="R3021" s="59"/>
      <c r="AF3021" s="3"/>
    </row>
    <row r="3022" s="2" customFormat="1" spans="18:32">
      <c r="R3022" s="59"/>
      <c r="AF3022" s="3"/>
    </row>
    <row r="3023" s="2" customFormat="1" spans="18:32">
      <c r="R3023" s="59"/>
      <c r="AF3023" s="3"/>
    </row>
    <row r="3024" s="2" customFormat="1" spans="18:32">
      <c r="R3024" s="59"/>
      <c r="AF3024" s="3"/>
    </row>
    <row r="3025" s="2" customFormat="1" spans="18:32">
      <c r="R3025" s="59"/>
      <c r="AF3025" s="3"/>
    </row>
    <row r="3026" s="2" customFormat="1" spans="18:32">
      <c r="R3026" s="59"/>
      <c r="AF3026" s="3"/>
    </row>
    <row r="3027" s="2" customFormat="1" spans="18:32">
      <c r="R3027" s="59"/>
      <c r="AF3027" s="3"/>
    </row>
    <row r="3028" s="2" customFormat="1" spans="18:32">
      <c r="R3028" s="59"/>
      <c r="AF3028" s="3"/>
    </row>
    <row r="3029" s="2" customFormat="1" spans="18:32">
      <c r="R3029" s="59"/>
      <c r="AF3029" s="3"/>
    </row>
    <row r="3030" s="2" customFormat="1" spans="18:32">
      <c r="R3030" s="59"/>
      <c r="AF3030" s="3"/>
    </row>
    <row r="3031" s="2" customFormat="1" spans="18:32">
      <c r="R3031" s="59"/>
      <c r="AF3031" s="3"/>
    </row>
    <row r="3032" s="2" customFormat="1" spans="18:32">
      <c r="R3032" s="59"/>
      <c r="AF3032" s="3"/>
    </row>
    <row r="3033" s="2" customFormat="1" spans="18:32">
      <c r="R3033" s="59"/>
      <c r="AF3033" s="3"/>
    </row>
    <row r="3034" s="2" customFormat="1" spans="18:32">
      <c r="R3034" s="59"/>
      <c r="AF3034" s="3"/>
    </row>
    <row r="3035" s="2" customFormat="1" spans="18:32">
      <c r="R3035" s="59"/>
      <c r="AF3035" s="3"/>
    </row>
    <row r="3036" s="2" customFormat="1" spans="18:32">
      <c r="R3036" s="59"/>
      <c r="AF3036" s="3"/>
    </row>
    <row r="3037" s="2" customFormat="1" spans="18:32">
      <c r="R3037" s="59"/>
      <c r="AF3037" s="3"/>
    </row>
    <row r="3038" s="2" customFormat="1" spans="18:32">
      <c r="R3038" s="59"/>
      <c r="AF3038" s="3"/>
    </row>
    <row r="3039" s="2" customFormat="1" spans="18:32">
      <c r="R3039" s="59"/>
      <c r="AF3039" s="3"/>
    </row>
    <row r="3040" s="2" customFormat="1" spans="18:32">
      <c r="R3040" s="59"/>
      <c r="AF3040" s="3"/>
    </row>
    <row r="3041" s="2" customFormat="1" spans="18:32">
      <c r="R3041" s="59"/>
      <c r="AF3041" s="3"/>
    </row>
    <row r="3042" s="2" customFormat="1" spans="18:32">
      <c r="R3042" s="59"/>
      <c r="AF3042" s="3"/>
    </row>
    <row r="3043" s="2" customFormat="1" spans="18:32">
      <c r="R3043" s="59"/>
      <c r="AF3043" s="3"/>
    </row>
    <row r="3044" s="2" customFormat="1" spans="18:32">
      <c r="R3044" s="59"/>
      <c r="AF3044" s="3"/>
    </row>
    <row r="3045" s="2" customFormat="1" spans="18:32">
      <c r="R3045" s="59"/>
      <c r="AF3045" s="3"/>
    </row>
    <row r="3046" s="2" customFormat="1" spans="18:32">
      <c r="R3046" s="59"/>
      <c r="AF3046" s="3"/>
    </row>
    <row r="3047" s="2" customFormat="1" spans="18:32">
      <c r="R3047" s="59"/>
      <c r="AF3047" s="3"/>
    </row>
    <row r="3048" s="2" customFormat="1" spans="18:32">
      <c r="R3048" s="59"/>
      <c r="AF3048" s="3"/>
    </row>
    <row r="3049" s="2" customFormat="1" spans="18:32">
      <c r="R3049" s="59"/>
      <c r="AF3049" s="3"/>
    </row>
    <row r="3050" s="2" customFormat="1" spans="18:32">
      <c r="R3050" s="59"/>
      <c r="AF3050" s="3"/>
    </row>
    <row r="3051" s="2" customFormat="1" spans="18:32">
      <c r="R3051" s="59"/>
      <c r="AF3051" s="3"/>
    </row>
    <row r="3052" s="2" customFormat="1" spans="18:32">
      <c r="R3052" s="59"/>
      <c r="AF3052" s="3"/>
    </row>
    <row r="3053" s="2" customFormat="1" spans="18:32">
      <c r="R3053" s="59"/>
      <c r="AF3053" s="3"/>
    </row>
    <row r="3054" s="2" customFormat="1" spans="18:32">
      <c r="R3054" s="59"/>
      <c r="AF3054" s="3"/>
    </row>
    <row r="3055" s="2" customFormat="1" spans="18:32">
      <c r="R3055" s="59"/>
      <c r="AF3055" s="3"/>
    </row>
    <row r="3056" s="2" customFormat="1" spans="18:32">
      <c r="R3056" s="59"/>
      <c r="AF3056" s="3"/>
    </row>
    <row r="3057" s="2" customFormat="1" spans="18:32">
      <c r="R3057" s="59"/>
      <c r="AF3057" s="3"/>
    </row>
    <row r="3058" s="2" customFormat="1" spans="18:32">
      <c r="R3058" s="59"/>
      <c r="AF3058" s="3"/>
    </row>
    <row r="3059" s="2" customFormat="1" spans="18:32">
      <c r="R3059" s="59"/>
      <c r="AF3059" s="3"/>
    </row>
    <row r="3060" s="2" customFormat="1" spans="18:32">
      <c r="R3060" s="59"/>
      <c r="AF3060" s="3"/>
    </row>
    <row r="3061" s="2" customFormat="1" spans="18:32">
      <c r="R3061" s="59"/>
      <c r="AF3061" s="3"/>
    </row>
    <row r="3062" s="2" customFormat="1" spans="18:32">
      <c r="R3062" s="59"/>
      <c r="AF3062" s="3"/>
    </row>
    <row r="3063" s="2" customFormat="1" spans="18:32">
      <c r="R3063" s="59"/>
      <c r="AF3063" s="3"/>
    </row>
    <row r="3064" s="2" customFormat="1" spans="18:32">
      <c r="R3064" s="59"/>
      <c r="AF3064" s="3"/>
    </row>
    <row r="3065" s="2" customFormat="1" spans="18:32">
      <c r="R3065" s="59"/>
      <c r="AF3065" s="3"/>
    </row>
    <row r="3066" s="2" customFormat="1" spans="18:32">
      <c r="R3066" s="59"/>
      <c r="AF3066" s="3"/>
    </row>
    <row r="3067" s="2" customFormat="1" spans="18:32">
      <c r="R3067" s="59"/>
      <c r="AF3067" s="3"/>
    </row>
    <row r="3068" s="2" customFormat="1" spans="18:32">
      <c r="R3068" s="59"/>
      <c r="AF3068" s="3"/>
    </row>
    <row r="3069" s="2" customFormat="1" spans="18:32">
      <c r="R3069" s="59"/>
      <c r="AF3069" s="3"/>
    </row>
    <row r="3070" s="2" customFormat="1" spans="18:32">
      <c r="R3070" s="59"/>
      <c r="AF3070" s="3"/>
    </row>
    <row r="3071" s="2" customFormat="1" spans="18:32">
      <c r="R3071" s="59"/>
      <c r="AF3071" s="3"/>
    </row>
    <row r="3072" s="2" customFormat="1" spans="18:32">
      <c r="R3072" s="59"/>
      <c r="AF3072" s="3"/>
    </row>
    <row r="3073" s="2" customFormat="1" spans="18:32">
      <c r="R3073" s="59"/>
      <c r="AF3073" s="3"/>
    </row>
    <row r="3074" s="2" customFormat="1" spans="18:32">
      <c r="R3074" s="59"/>
      <c r="AF3074" s="3"/>
    </row>
    <row r="3075" s="2" customFormat="1" spans="18:32">
      <c r="R3075" s="59"/>
      <c r="AF3075" s="3"/>
    </row>
    <row r="3076" s="2" customFormat="1" spans="18:32">
      <c r="R3076" s="59"/>
      <c r="AF3076" s="3"/>
    </row>
    <row r="3077" s="2" customFormat="1" spans="18:32">
      <c r="R3077" s="59"/>
      <c r="AF3077" s="3"/>
    </row>
    <row r="3078" s="2" customFormat="1" spans="18:32">
      <c r="R3078" s="59"/>
      <c r="AF3078" s="3"/>
    </row>
    <row r="3079" s="2" customFormat="1" spans="18:32">
      <c r="R3079" s="59"/>
      <c r="AF3079" s="3"/>
    </row>
    <row r="3080" s="2" customFormat="1" spans="18:32">
      <c r="R3080" s="59"/>
      <c r="AF3080" s="3"/>
    </row>
    <row r="3081" s="2" customFormat="1" spans="18:32">
      <c r="R3081" s="59"/>
      <c r="AF3081" s="3"/>
    </row>
    <row r="3082" s="2" customFormat="1" spans="18:32">
      <c r="R3082" s="59"/>
      <c r="AF3082" s="3"/>
    </row>
    <row r="3083" s="2" customFormat="1" spans="18:32">
      <c r="R3083" s="59"/>
      <c r="AF3083" s="3"/>
    </row>
    <row r="3084" s="2" customFormat="1" spans="18:32">
      <c r="R3084" s="59"/>
      <c r="AF3084" s="3"/>
    </row>
    <row r="3085" s="2" customFormat="1" spans="18:32">
      <c r="R3085" s="59"/>
      <c r="AF3085" s="3"/>
    </row>
    <row r="3086" s="2" customFormat="1" spans="18:32">
      <c r="R3086" s="59"/>
      <c r="AF3086" s="3"/>
    </row>
    <row r="3087" s="2" customFormat="1" spans="18:32">
      <c r="R3087" s="59"/>
      <c r="AF3087" s="3"/>
    </row>
    <row r="3088" s="2" customFormat="1" spans="18:32">
      <c r="R3088" s="59"/>
      <c r="AF3088" s="3"/>
    </row>
    <row r="3089" s="2" customFormat="1" spans="18:32">
      <c r="R3089" s="59"/>
      <c r="AF3089" s="3"/>
    </row>
    <row r="3090" s="2" customFormat="1" spans="18:32">
      <c r="R3090" s="59"/>
      <c r="AF3090" s="3"/>
    </row>
    <row r="3091" s="2" customFormat="1" spans="18:32">
      <c r="R3091" s="59"/>
      <c r="AF3091" s="3"/>
    </row>
    <row r="3092" s="2" customFormat="1" spans="18:32">
      <c r="R3092" s="59"/>
      <c r="AF3092" s="3"/>
    </row>
    <row r="3093" s="2" customFormat="1" spans="18:32">
      <c r="R3093" s="59"/>
      <c r="AF3093" s="3"/>
    </row>
    <row r="3094" s="2" customFormat="1" spans="18:32">
      <c r="R3094" s="59"/>
      <c r="AF3094" s="3"/>
    </row>
    <row r="3095" s="2" customFormat="1" spans="18:32">
      <c r="R3095" s="59"/>
      <c r="AF3095" s="3"/>
    </row>
    <row r="3096" s="2" customFormat="1" spans="18:32">
      <c r="R3096" s="59"/>
      <c r="AF3096" s="3"/>
    </row>
    <row r="3097" s="2" customFormat="1" spans="18:32">
      <c r="R3097" s="59"/>
      <c r="AF3097" s="3"/>
    </row>
    <row r="3098" s="2" customFormat="1" spans="18:32">
      <c r="R3098" s="59"/>
      <c r="AF3098" s="3"/>
    </row>
    <row r="3099" s="2" customFormat="1" spans="18:32">
      <c r="R3099" s="59"/>
      <c r="AF3099" s="3"/>
    </row>
    <row r="3100" s="2" customFormat="1" spans="18:32">
      <c r="R3100" s="59"/>
      <c r="AF3100" s="3"/>
    </row>
    <row r="3101" s="2" customFormat="1" spans="18:32">
      <c r="R3101" s="59"/>
      <c r="AF3101" s="3"/>
    </row>
    <row r="3102" s="2" customFormat="1" spans="18:32">
      <c r="R3102" s="59"/>
      <c r="AF3102" s="3"/>
    </row>
    <row r="3103" s="2" customFormat="1" spans="18:32">
      <c r="R3103" s="59"/>
      <c r="AF3103" s="3"/>
    </row>
    <row r="3104" s="2" customFormat="1" spans="18:32">
      <c r="R3104" s="59"/>
      <c r="AF3104" s="3"/>
    </row>
    <row r="3105" s="2" customFormat="1" spans="18:32">
      <c r="R3105" s="59"/>
      <c r="AF3105" s="3"/>
    </row>
    <row r="3106" s="2" customFormat="1" spans="18:32">
      <c r="R3106" s="59"/>
      <c r="AF3106" s="3"/>
    </row>
    <row r="3107" s="2" customFormat="1" spans="18:32">
      <c r="R3107" s="59"/>
      <c r="AF3107" s="3"/>
    </row>
    <row r="3108" s="2" customFormat="1" spans="18:32">
      <c r="R3108" s="59"/>
      <c r="AF3108" s="3"/>
    </row>
    <row r="3109" s="2" customFormat="1" spans="18:32">
      <c r="R3109" s="59"/>
      <c r="AF3109" s="3"/>
    </row>
    <row r="3110" s="2" customFormat="1" spans="18:32">
      <c r="R3110" s="59"/>
      <c r="AF3110" s="3"/>
    </row>
    <row r="3111" s="2" customFormat="1" spans="18:32">
      <c r="R3111" s="59"/>
      <c r="AF3111" s="3"/>
    </row>
    <row r="3112" s="2" customFormat="1" spans="18:32">
      <c r="R3112" s="59"/>
      <c r="AF3112" s="3"/>
    </row>
    <row r="3113" s="2" customFormat="1" spans="18:32">
      <c r="R3113" s="59"/>
      <c r="AF3113" s="3"/>
    </row>
    <row r="3114" s="2" customFormat="1" spans="18:32">
      <c r="R3114" s="59"/>
      <c r="AF3114" s="3"/>
    </row>
    <row r="3115" s="2" customFormat="1" spans="18:32">
      <c r="R3115" s="59"/>
      <c r="AF3115" s="3"/>
    </row>
    <row r="3116" s="2" customFormat="1" spans="18:32">
      <c r="R3116" s="59"/>
      <c r="AF3116" s="3"/>
    </row>
    <row r="3117" s="2" customFormat="1" spans="18:32">
      <c r="R3117" s="59"/>
      <c r="AF3117" s="3"/>
    </row>
    <row r="3118" s="2" customFormat="1" spans="18:32">
      <c r="R3118" s="59"/>
      <c r="AF3118" s="3"/>
    </row>
    <row r="3119" s="2" customFormat="1" spans="18:32">
      <c r="R3119" s="59"/>
      <c r="AF3119" s="3"/>
    </row>
    <row r="3120" s="2" customFormat="1" spans="18:32">
      <c r="R3120" s="59"/>
      <c r="AF3120" s="3"/>
    </row>
    <row r="3121" s="2" customFormat="1" spans="18:32">
      <c r="R3121" s="59"/>
      <c r="AF3121" s="3"/>
    </row>
    <row r="3122" s="2" customFormat="1" spans="18:32">
      <c r="R3122" s="59"/>
      <c r="AF3122" s="3"/>
    </row>
    <row r="3123" s="2" customFormat="1" spans="18:32">
      <c r="R3123" s="59"/>
      <c r="AF3123" s="3"/>
    </row>
    <row r="3124" s="2" customFormat="1" spans="18:32">
      <c r="R3124" s="59"/>
      <c r="AF3124" s="3"/>
    </row>
    <row r="3125" s="2" customFormat="1" spans="18:32">
      <c r="R3125" s="59"/>
      <c r="AF3125" s="3"/>
    </row>
    <row r="3126" s="2" customFormat="1" spans="18:32">
      <c r="R3126" s="59"/>
      <c r="AF3126" s="3"/>
    </row>
    <row r="3127" s="2" customFormat="1" spans="18:32">
      <c r="R3127" s="59"/>
      <c r="AF3127" s="3"/>
    </row>
    <row r="3128" s="2" customFormat="1" spans="18:32">
      <c r="R3128" s="59"/>
      <c r="AF3128" s="3"/>
    </row>
    <row r="3129" s="2" customFormat="1" spans="18:32">
      <c r="R3129" s="59"/>
      <c r="AF3129" s="3"/>
    </row>
    <row r="3130" s="2" customFormat="1" spans="18:32">
      <c r="R3130" s="59"/>
      <c r="AF3130" s="3"/>
    </row>
    <row r="3131" s="2" customFormat="1" spans="18:32">
      <c r="R3131" s="59"/>
      <c r="AF3131" s="3"/>
    </row>
    <row r="3132" s="2" customFormat="1" spans="18:32">
      <c r="R3132" s="59"/>
      <c r="AF3132" s="3"/>
    </row>
    <row r="3133" s="2" customFormat="1" spans="18:32">
      <c r="R3133" s="59"/>
      <c r="AF3133" s="3"/>
    </row>
    <row r="3134" s="2" customFormat="1" spans="18:32">
      <c r="R3134" s="59"/>
      <c r="AF3134" s="3"/>
    </row>
    <row r="3135" s="2" customFormat="1" spans="18:32">
      <c r="R3135" s="59"/>
      <c r="AF3135" s="3"/>
    </row>
    <row r="3136" s="2" customFormat="1" spans="18:32">
      <c r="R3136" s="59"/>
      <c r="AF3136" s="3"/>
    </row>
    <row r="3137" s="2" customFormat="1" spans="18:32">
      <c r="R3137" s="59"/>
      <c r="AF3137" s="3"/>
    </row>
    <row r="3138" s="2" customFormat="1" spans="18:32">
      <c r="R3138" s="59"/>
      <c r="AF3138" s="3"/>
    </row>
    <row r="3139" s="2" customFormat="1" spans="18:32">
      <c r="R3139" s="59"/>
      <c r="AF3139" s="3"/>
    </row>
    <row r="3140" s="2" customFormat="1" spans="18:32">
      <c r="R3140" s="59"/>
      <c r="AF3140" s="3"/>
    </row>
    <row r="3141" s="2" customFormat="1" spans="18:32">
      <c r="R3141" s="59"/>
      <c r="AF3141" s="3"/>
    </row>
    <row r="3142" s="2" customFormat="1" spans="18:32">
      <c r="R3142" s="59"/>
      <c r="AF3142" s="3"/>
    </row>
    <row r="3143" s="2" customFormat="1" spans="18:32">
      <c r="R3143" s="59"/>
      <c r="AF3143" s="3"/>
    </row>
    <row r="3144" s="2" customFormat="1" spans="18:32">
      <c r="R3144" s="59"/>
      <c r="AF3144" s="3"/>
    </row>
    <row r="3145" s="2" customFormat="1" spans="18:32">
      <c r="R3145" s="59"/>
      <c r="AF3145" s="3"/>
    </row>
    <row r="3146" s="2" customFormat="1" spans="18:32">
      <c r="R3146" s="59"/>
      <c r="AF3146" s="3"/>
    </row>
    <row r="3147" s="2" customFormat="1" spans="18:32">
      <c r="R3147" s="59"/>
      <c r="AF3147" s="3"/>
    </row>
    <row r="3148" s="2" customFormat="1" spans="18:32">
      <c r="R3148" s="59"/>
      <c r="AF3148" s="3"/>
    </row>
    <row r="3149" s="2" customFormat="1" spans="18:32">
      <c r="R3149" s="59"/>
      <c r="AF3149" s="3"/>
    </row>
    <row r="3150" s="2" customFormat="1" spans="18:32">
      <c r="R3150" s="59"/>
      <c r="AF3150" s="3"/>
    </row>
    <row r="3151" s="2" customFormat="1" spans="18:32">
      <c r="R3151" s="59"/>
      <c r="AF3151" s="3"/>
    </row>
    <row r="3152" s="2" customFormat="1" spans="18:32">
      <c r="R3152" s="59"/>
      <c r="AF3152" s="3"/>
    </row>
    <row r="3153" s="2" customFormat="1" spans="18:32">
      <c r="R3153" s="59"/>
      <c r="AF3153" s="3"/>
    </row>
    <row r="3154" s="2" customFormat="1" spans="18:32">
      <c r="R3154" s="59"/>
      <c r="AF3154" s="3"/>
    </row>
    <row r="3155" s="2" customFormat="1" spans="18:32">
      <c r="R3155" s="59"/>
      <c r="AF3155" s="3"/>
    </row>
    <row r="3156" s="2" customFormat="1" spans="18:32">
      <c r="R3156" s="59"/>
      <c r="AF3156" s="3"/>
    </row>
    <row r="3157" s="2" customFormat="1" spans="18:32">
      <c r="R3157" s="59"/>
      <c r="AF3157" s="3"/>
    </row>
    <row r="3158" s="2" customFormat="1" spans="18:32">
      <c r="R3158" s="59"/>
      <c r="AF3158" s="3"/>
    </row>
    <row r="3159" s="2" customFormat="1" spans="18:32">
      <c r="R3159" s="59"/>
      <c r="AF3159" s="3"/>
    </row>
    <row r="3160" s="2" customFormat="1" spans="18:32">
      <c r="R3160" s="59"/>
      <c r="AF3160" s="3"/>
    </row>
    <row r="3161" s="2" customFormat="1" spans="18:32">
      <c r="R3161" s="59"/>
      <c r="AF3161" s="3"/>
    </row>
    <row r="3162" s="2" customFormat="1" spans="18:32">
      <c r="R3162" s="59"/>
      <c r="AF3162" s="3"/>
    </row>
    <row r="3163" s="2" customFormat="1" spans="18:32">
      <c r="R3163" s="59"/>
      <c r="AF3163" s="3"/>
    </row>
    <row r="3164" s="2" customFormat="1" spans="18:32">
      <c r="R3164" s="59"/>
      <c r="AF3164" s="3"/>
    </row>
    <row r="3165" s="2" customFormat="1" spans="18:32">
      <c r="R3165" s="59"/>
      <c r="AF3165" s="3"/>
    </row>
    <row r="3166" s="2" customFormat="1" spans="18:32">
      <c r="R3166" s="59"/>
      <c r="AF3166" s="3"/>
    </row>
    <row r="3167" s="2" customFormat="1" spans="18:32">
      <c r="R3167" s="59"/>
      <c r="AF3167" s="3"/>
    </row>
    <row r="3168" s="2" customFormat="1" spans="18:32">
      <c r="R3168" s="59"/>
      <c r="AF3168" s="3"/>
    </row>
    <row r="3169" s="2" customFormat="1" spans="18:32">
      <c r="R3169" s="59"/>
      <c r="AF3169" s="3"/>
    </row>
    <row r="3170" s="2" customFormat="1" spans="18:32">
      <c r="R3170" s="59"/>
      <c r="AF3170" s="3"/>
    </row>
    <row r="3171" s="2" customFormat="1" spans="18:32">
      <c r="R3171" s="59"/>
      <c r="AF3171" s="3"/>
    </row>
    <row r="3172" s="2" customFormat="1" spans="18:32">
      <c r="R3172" s="59"/>
      <c r="AF3172" s="3"/>
    </row>
    <row r="3173" s="2" customFormat="1" spans="18:32">
      <c r="R3173" s="59"/>
      <c r="AF3173" s="3"/>
    </row>
    <row r="3174" s="2" customFormat="1" spans="18:32">
      <c r="R3174" s="59"/>
      <c r="AF3174" s="3"/>
    </row>
    <row r="3175" s="2" customFormat="1" spans="18:32">
      <c r="R3175" s="59"/>
      <c r="AF3175" s="3"/>
    </row>
    <row r="3176" s="2" customFormat="1" spans="18:32">
      <c r="R3176" s="59"/>
      <c r="AF3176" s="3"/>
    </row>
    <row r="3177" s="2" customFormat="1" spans="18:32">
      <c r="R3177" s="59"/>
      <c r="AF3177" s="3"/>
    </row>
    <row r="3178" s="2" customFormat="1" spans="18:32">
      <c r="R3178" s="59"/>
      <c r="AF3178" s="3"/>
    </row>
    <row r="3179" s="2" customFormat="1" spans="18:32">
      <c r="R3179" s="59"/>
      <c r="AF3179" s="3"/>
    </row>
    <row r="3180" s="2" customFormat="1" spans="18:32">
      <c r="R3180" s="59"/>
      <c r="AF3180" s="3"/>
    </row>
    <row r="3181" s="2" customFormat="1" spans="18:32">
      <c r="R3181" s="59"/>
      <c r="AF3181" s="3"/>
    </row>
    <row r="3182" s="2" customFormat="1" spans="18:32">
      <c r="R3182" s="59"/>
      <c r="AF3182" s="3"/>
    </row>
    <row r="3183" s="2" customFormat="1" spans="18:32">
      <c r="R3183" s="59"/>
      <c r="AF3183" s="3"/>
    </row>
    <row r="3184" s="2" customFormat="1" spans="18:32">
      <c r="R3184" s="59"/>
      <c r="AF3184" s="3"/>
    </row>
    <row r="3185" s="2" customFormat="1" spans="18:32">
      <c r="R3185" s="59"/>
      <c r="AF3185" s="3"/>
    </row>
    <row r="3186" s="2" customFormat="1" spans="18:32">
      <c r="R3186" s="59"/>
      <c r="AF3186" s="3"/>
    </row>
    <row r="3187" s="2" customFormat="1" spans="18:32">
      <c r="R3187" s="59"/>
      <c r="AF3187" s="3"/>
    </row>
    <row r="3188" s="2" customFormat="1" spans="18:32">
      <c r="R3188" s="59"/>
      <c r="AF3188" s="3"/>
    </row>
    <row r="3189" s="2" customFormat="1" spans="18:32">
      <c r="R3189" s="59"/>
      <c r="AF3189" s="3"/>
    </row>
    <row r="3190" s="2" customFormat="1" spans="18:32">
      <c r="R3190" s="59"/>
      <c r="AF3190" s="3"/>
    </row>
    <row r="3191" s="2" customFormat="1" spans="18:32">
      <c r="R3191" s="59"/>
      <c r="AF3191" s="3"/>
    </row>
    <row r="3192" s="2" customFormat="1" spans="18:32">
      <c r="R3192" s="59"/>
      <c r="AF3192" s="3"/>
    </row>
    <row r="3193" s="2" customFormat="1" spans="18:32">
      <c r="R3193" s="59"/>
      <c r="AF3193" s="3"/>
    </row>
    <row r="3194" s="2" customFormat="1" spans="18:32">
      <c r="R3194" s="59"/>
      <c r="AF3194" s="3"/>
    </row>
    <row r="3195" s="2" customFormat="1" spans="18:32">
      <c r="R3195" s="59"/>
      <c r="AF3195" s="3"/>
    </row>
    <row r="3196" s="2" customFormat="1" spans="18:32">
      <c r="R3196" s="59"/>
      <c r="AF3196" s="3"/>
    </row>
    <row r="3197" s="2" customFormat="1" spans="18:32">
      <c r="R3197" s="59"/>
      <c r="AF3197" s="3"/>
    </row>
    <row r="3198" s="2" customFormat="1" spans="18:32">
      <c r="R3198" s="59"/>
      <c r="AF3198" s="3"/>
    </row>
    <row r="3199" s="2" customFormat="1" spans="18:32">
      <c r="R3199" s="59"/>
      <c r="AF3199" s="3"/>
    </row>
    <row r="3200" s="2" customFormat="1"/>
    <row r="3201" s="2" customFormat="1"/>
    <row r="3202" s="2" customFormat="1"/>
    <row r="3203" s="2" customFormat="1"/>
    <row r="3204" s="2" customFormat="1"/>
    <row r="3205" s="2" customFormat="1"/>
    <row r="3206" s="2" customFormat="1"/>
    <row r="3207" s="2" customFormat="1"/>
    <row r="3208" s="2" customFormat="1"/>
    <row r="3209" s="2" customFormat="1"/>
    <row r="3210" s="2" customFormat="1"/>
    <row r="3211" s="2" customFormat="1"/>
    <row r="3212" s="2" customFormat="1"/>
    <row r="3213" s="2" customFormat="1"/>
    <row r="3214" s="2" customFormat="1"/>
    <row r="3215" s="2" customFormat="1"/>
    <row r="3216" s="2" customFormat="1"/>
    <row r="3217" s="2" customFormat="1"/>
    <row r="3218" s="2" customFormat="1"/>
    <row r="3219" s="2" customFormat="1"/>
    <row r="3220" s="2" customFormat="1"/>
    <row r="3221" s="2" customFormat="1"/>
    <row r="3222" s="2" customFormat="1"/>
    <row r="3223" s="2" customFormat="1"/>
    <row r="3224" s="2" customFormat="1"/>
    <row r="3225" s="2" customFormat="1"/>
    <row r="3226" s="2" customFormat="1"/>
    <row r="3227" s="2" customFormat="1"/>
    <row r="3228" s="2" customFormat="1"/>
    <row r="3229" s="2" customFormat="1"/>
    <row r="3230" s="2" customFormat="1"/>
    <row r="3231" s="2" customFormat="1"/>
    <row r="3232" s="2" customFormat="1"/>
    <row r="3233" s="2" customFormat="1"/>
    <row r="3234" s="2" customFormat="1"/>
    <row r="3235" s="2" customFormat="1"/>
    <row r="3236" s="2" customFormat="1"/>
    <row r="3237" s="2" customFormat="1"/>
    <row r="3238" s="2" customFormat="1"/>
    <row r="3239" s="2" customFormat="1"/>
    <row r="3240" s="2" customFormat="1"/>
    <row r="3241" s="2" customFormat="1"/>
    <row r="3242" s="2" customFormat="1"/>
    <row r="3243" s="2" customFormat="1"/>
    <row r="3244" s="2" customFormat="1"/>
    <row r="3245" s="2" customFormat="1"/>
    <row r="3246" s="2" customFormat="1"/>
    <row r="3247" s="2" customFormat="1"/>
    <row r="3248" s="2" customFormat="1"/>
    <row r="3249" s="2" customFormat="1"/>
    <row r="3250" s="2" customFormat="1"/>
    <row r="3251" s="2" customFormat="1"/>
    <row r="3252" s="2" customFormat="1"/>
    <row r="3253" s="2" customFormat="1"/>
    <row r="3254" s="2" customFormat="1"/>
    <row r="3255" s="2" customFormat="1"/>
    <row r="3256" s="2" customFormat="1"/>
    <row r="3257" s="2" customFormat="1"/>
    <row r="3258" s="2" customFormat="1"/>
    <row r="3259" s="2" customFormat="1"/>
    <row r="3260" s="2" customFormat="1"/>
    <row r="3261" s="2" customFormat="1"/>
    <row r="3262" s="2" customFormat="1"/>
    <row r="3263" s="2" customFormat="1"/>
    <row r="3264" s="2" customFormat="1"/>
    <row r="3265" s="2" customFormat="1"/>
    <row r="3266" s="2" customFormat="1"/>
    <row r="3267" s="2" customFormat="1"/>
    <row r="3268" s="2" customFormat="1"/>
    <row r="3269" s="2" customFormat="1"/>
    <row r="3270" s="2" customFormat="1"/>
    <row r="3271" s="2" customFormat="1"/>
    <row r="3272" s="2" customFormat="1"/>
    <row r="3273" s="2" customFormat="1"/>
    <row r="3274" s="2" customFormat="1"/>
    <row r="3275" s="2" customFormat="1"/>
    <row r="3276" s="2" customFormat="1"/>
    <row r="3277" s="2" customFormat="1"/>
    <row r="3278" s="2" customFormat="1"/>
    <row r="3279" s="2" customFormat="1"/>
    <row r="3280" s="2" customFormat="1"/>
    <row r="3281" s="2" customFormat="1"/>
    <row r="3282" s="2" customFormat="1"/>
    <row r="3283" s="2" customFormat="1"/>
    <row r="3284" s="2" customFormat="1"/>
    <row r="3285" s="2" customFormat="1"/>
    <row r="3286" s="2" customFormat="1"/>
    <row r="3287" s="2" customFormat="1"/>
    <row r="3288" s="2" customFormat="1"/>
    <row r="3289" s="2" customFormat="1"/>
    <row r="3290" s="2" customFormat="1"/>
    <row r="3291" s="2" customFormat="1"/>
    <row r="3292" s="2" customFormat="1"/>
    <row r="3293" s="2" customFormat="1"/>
    <row r="3294" s="2" customFormat="1"/>
    <row r="3295" s="2" customFormat="1"/>
    <row r="3296" s="2" customFormat="1"/>
    <row r="3297" s="2" customFormat="1"/>
    <row r="3298" s="2" customFormat="1"/>
    <row r="3299" s="2" customFormat="1"/>
    <row r="3300" s="2" customFormat="1"/>
    <row r="3301" s="2" customFormat="1"/>
    <row r="3302" s="2" customFormat="1"/>
    <row r="3303" s="2" customFormat="1"/>
    <row r="3304" s="2" customFormat="1"/>
    <row r="3305" s="2" customFormat="1"/>
    <row r="3306" s="2" customFormat="1"/>
    <row r="3307" s="2" customFormat="1"/>
    <row r="3308" s="2" customFormat="1"/>
    <row r="3309" s="2" customFormat="1"/>
    <row r="3310" s="2" customFormat="1"/>
    <row r="3311" s="2" customFormat="1"/>
    <row r="3312" s="2" customFormat="1"/>
    <row r="3313" s="2" customFormat="1"/>
    <row r="3314" s="2" customFormat="1"/>
    <row r="3315" s="2" customFormat="1"/>
    <row r="3316" s="2" customFormat="1"/>
    <row r="3317" s="2" customFormat="1"/>
    <row r="3318" s="2" customFormat="1"/>
    <row r="3319" s="2" customFormat="1"/>
    <row r="3320" s="2" customFormat="1"/>
    <row r="3321" s="2" customFormat="1"/>
    <row r="3322" s="2" customFormat="1"/>
    <row r="3323" s="2" customFormat="1"/>
    <row r="3324" s="2" customFormat="1"/>
    <row r="3325" s="2" customFormat="1"/>
    <row r="3326" s="2" customFormat="1"/>
    <row r="3327" s="2" customFormat="1"/>
    <row r="3328" s="2" customFormat="1"/>
    <row r="3329" s="2" customFormat="1"/>
    <row r="3330" s="2" customFormat="1"/>
    <row r="3331" s="2" customFormat="1"/>
    <row r="3332" s="2" customFormat="1"/>
    <row r="3333" s="2" customFormat="1"/>
    <row r="3334" s="2" customFormat="1"/>
    <row r="3335" s="2" customFormat="1"/>
    <row r="3336" s="2" customFormat="1"/>
    <row r="3337" s="2" customFormat="1"/>
    <row r="3338" s="2" customFormat="1"/>
    <row r="3339" s="2" customFormat="1"/>
    <row r="3340" s="2" customFormat="1"/>
    <row r="3341" s="2" customFormat="1"/>
    <row r="3342" s="2" customFormat="1"/>
    <row r="3343" s="2" customFormat="1"/>
    <row r="3344" s="2" customFormat="1"/>
    <row r="3345" s="2" customFormat="1"/>
    <row r="3346" s="2" customFormat="1"/>
    <row r="3347" s="2" customFormat="1"/>
    <row r="3348" s="2" customFormat="1"/>
    <row r="3349" s="2" customFormat="1"/>
    <row r="3350" s="2" customFormat="1"/>
    <row r="3351" s="2" customFormat="1"/>
    <row r="3352" s="2" customFormat="1"/>
    <row r="3353" s="2" customFormat="1"/>
    <row r="3354" s="2" customFormat="1"/>
    <row r="3355" s="2" customFormat="1"/>
    <row r="3356" s="2" customFormat="1"/>
    <row r="3357" s="2" customFormat="1"/>
    <row r="3358" s="2" customFormat="1"/>
    <row r="3359" s="2" customFormat="1"/>
    <row r="3360" s="2" customFormat="1"/>
    <row r="3361" s="2" customFormat="1"/>
    <row r="3362" s="2" customFormat="1"/>
    <row r="3363" s="2" customFormat="1"/>
    <row r="3364" s="2" customFormat="1"/>
    <row r="3365" s="2" customFormat="1"/>
    <row r="3366" s="2" customFormat="1"/>
    <row r="3367" s="2" customFormat="1"/>
    <row r="3368" s="2" customFormat="1"/>
    <row r="3369" s="2" customFormat="1"/>
    <row r="3370" s="2" customFormat="1"/>
    <row r="3371" s="2" customFormat="1"/>
    <row r="3372" s="2" customFormat="1"/>
    <row r="3373" s="2" customFormat="1"/>
    <row r="3374" s="2" customFormat="1"/>
    <row r="3375" s="2" customFormat="1"/>
    <row r="3376" s="2" customFormat="1"/>
    <row r="3377" s="2" customFormat="1"/>
    <row r="3378" s="2" customFormat="1"/>
    <row r="3379" s="2" customFormat="1"/>
    <row r="3380" s="2" customFormat="1"/>
    <row r="3381" s="2" customFormat="1"/>
    <row r="3382" s="2" customFormat="1"/>
    <row r="3383" s="2" customFormat="1"/>
    <row r="3384" s="2" customFormat="1"/>
    <row r="3385" s="2" customFormat="1"/>
    <row r="3386" s="2" customFormat="1"/>
    <row r="3387" s="2" customFormat="1"/>
    <row r="3388" s="2" customFormat="1"/>
    <row r="3389" s="2" customFormat="1"/>
    <row r="3390" s="2" customFormat="1"/>
    <row r="3391" s="2" customFormat="1"/>
    <row r="3392" s="2" customFormat="1"/>
    <row r="3393" s="2" customFormat="1"/>
    <row r="3394" s="2" customFormat="1"/>
    <row r="3395" s="2" customFormat="1"/>
    <row r="3396" s="2" customFormat="1"/>
    <row r="3397" s="2" customFormat="1"/>
    <row r="3398" s="2" customFormat="1"/>
    <row r="3399" s="2" customFormat="1"/>
    <row r="3400" s="2" customFormat="1"/>
    <row r="3401" s="2" customFormat="1"/>
    <row r="3402" s="2" customFormat="1"/>
    <row r="3403" s="2" customFormat="1"/>
    <row r="3404" s="2" customFormat="1"/>
    <row r="3405" s="2" customFormat="1"/>
    <row r="3406" s="2" customFormat="1"/>
    <row r="3407" s="2" customFormat="1"/>
    <row r="3408" s="2" customFormat="1"/>
    <row r="3409" s="2" customFormat="1"/>
    <row r="3410" s="2" customFormat="1"/>
    <row r="3411" s="2" customFormat="1"/>
    <row r="3412" s="2" customFormat="1"/>
    <row r="3413" s="2" customFormat="1"/>
    <row r="3414" s="2" customFormat="1"/>
    <row r="3415" s="2" customFormat="1"/>
    <row r="3416" s="2" customFormat="1"/>
    <row r="3417" s="2" customFormat="1"/>
    <row r="3418" s="2" customFormat="1"/>
    <row r="3419" s="2" customFormat="1"/>
    <row r="3420" s="2" customFormat="1"/>
    <row r="3421" s="2" customFormat="1"/>
    <row r="3422" s="2" customFormat="1"/>
    <row r="3423" s="2" customFormat="1"/>
    <row r="3424" s="2" customFormat="1"/>
    <row r="3425" s="2" customFormat="1"/>
    <row r="3426" s="2" customFormat="1"/>
    <row r="3427" s="2" customFormat="1"/>
    <row r="3428" s="2" customFormat="1"/>
    <row r="3429" s="2" customFormat="1"/>
    <row r="3430" s="2" customFormat="1"/>
    <row r="3431" s="2" customFormat="1"/>
    <row r="3432" s="2" customFormat="1"/>
    <row r="3433" s="2" customFormat="1"/>
    <row r="3434" s="2" customFormat="1"/>
    <row r="3435" s="2" customFormat="1"/>
    <row r="3436" s="2" customFormat="1"/>
    <row r="3437" s="2" customFormat="1"/>
    <row r="3438" s="2" customFormat="1"/>
    <row r="3439" s="2" customFormat="1"/>
    <row r="3440" s="2" customFormat="1"/>
    <row r="3441" s="2" customFormat="1"/>
    <row r="3442" s="2" customFormat="1"/>
    <row r="3443" s="2" customFormat="1"/>
    <row r="3444" s="2" customFormat="1"/>
    <row r="3445" s="2" customFormat="1"/>
    <row r="3446" s="2" customFormat="1"/>
    <row r="3447" s="2" customFormat="1"/>
    <row r="3448" s="2" customFormat="1"/>
    <row r="3449" s="2" customFormat="1"/>
    <row r="3450" s="2" customFormat="1"/>
    <row r="3451" s="2" customFormat="1"/>
    <row r="3452" s="2" customFormat="1"/>
    <row r="3453" s="2" customFormat="1"/>
    <row r="3454" s="2" customFormat="1"/>
    <row r="3455" s="2" customFormat="1"/>
    <row r="3456" s="2" customFormat="1"/>
    <row r="3457" s="2" customFormat="1"/>
    <row r="3458" s="2" customFormat="1"/>
    <row r="3459" s="2" customFormat="1"/>
    <row r="3460" s="2" customFormat="1"/>
    <row r="3461" s="2" customFormat="1"/>
    <row r="3462" s="2" customFormat="1"/>
    <row r="3463" s="2" customFormat="1"/>
    <row r="3464" s="2" customFormat="1"/>
    <row r="3465" s="2" customFormat="1"/>
    <row r="3466" s="2" customFormat="1"/>
    <row r="3467" s="2" customFormat="1"/>
    <row r="3468" s="2" customFormat="1"/>
    <row r="3469" s="2" customFormat="1"/>
    <row r="3470" s="2" customFormat="1"/>
    <row r="3471" s="2" customFormat="1"/>
    <row r="3472" s="2" customFormat="1"/>
    <row r="3473" s="2" customFormat="1"/>
    <row r="3474" s="2" customFormat="1"/>
    <row r="3475" s="2" customFormat="1"/>
    <row r="3476" s="2" customFormat="1"/>
    <row r="3477" s="2" customFormat="1"/>
    <row r="3478" s="2" customFormat="1"/>
    <row r="3479" s="2" customFormat="1"/>
    <row r="3480" s="2" customFormat="1"/>
    <row r="3481" s="2" customFormat="1"/>
    <row r="3482" s="2" customFormat="1"/>
    <row r="3483" s="2" customFormat="1"/>
    <row r="3484" s="2" customFormat="1"/>
    <row r="3485" s="2" customFormat="1"/>
    <row r="3486" s="2" customFormat="1"/>
    <row r="3487" s="2" customFormat="1"/>
    <row r="3488" s="2" customFormat="1"/>
    <row r="3489" s="2" customFormat="1"/>
    <row r="3490" s="2" customFormat="1"/>
    <row r="3491" s="2" customFormat="1"/>
    <row r="3492" s="2" customFormat="1"/>
    <row r="3493" s="2" customFormat="1"/>
    <row r="3494" s="2" customFormat="1"/>
    <row r="3495" s="2" customFormat="1"/>
    <row r="3496" s="2" customFormat="1"/>
    <row r="3497" s="2" customFormat="1"/>
    <row r="3498" s="2" customFormat="1"/>
    <row r="3499" s="2" customFormat="1"/>
    <row r="3500" s="2" customFormat="1"/>
    <row r="3501" s="2" customFormat="1"/>
    <row r="3502" s="2" customFormat="1"/>
    <row r="3503" s="2" customFormat="1"/>
    <row r="3504" s="2" customFormat="1"/>
    <row r="3505" s="2" customFormat="1"/>
    <row r="3506" s="2" customFormat="1"/>
    <row r="3507" s="2" customFormat="1"/>
    <row r="3508" s="2" customFormat="1"/>
    <row r="3509" s="2" customFormat="1"/>
    <row r="3510" s="2" customFormat="1"/>
    <row r="3511" s="2" customFormat="1"/>
    <row r="3512" s="2" customFormat="1"/>
    <row r="3513" s="2" customFormat="1"/>
    <row r="3514" s="2" customFormat="1"/>
    <row r="3515" s="2" customFormat="1"/>
    <row r="3516" s="2" customFormat="1"/>
    <row r="3517" s="2" customFormat="1"/>
    <row r="3518" s="2" customFormat="1"/>
    <row r="3519" s="2" customFormat="1"/>
    <row r="3520" s="2" customFormat="1"/>
    <row r="3521" s="2" customFormat="1"/>
    <row r="3522" s="2" customFormat="1"/>
    <row r="3523" s="2" customFormat="1"/>
    <row r="3524" s="2" customFormat="1"/>
    <row r="3525" s="2" customFormat="1"/>
    <row r="3526" s="2" customFormat="1"/>
    <row r="3527" s="2" customFormat="1"/>
    <row r="3528" s="2" customFormat="1"/>
    <row r="3529" s="2" customFormat="1"/>
    <row r="3530" s="2" customFormat="1"/>
    <row r="3531" s="2" customFormat="1"/>
    <row r="3532" s="2" customFormat="1"/>
    <row r="3533" s="2" customFormat="1"/>
    <row r="3534" s="2" customFormat="1"/>
    <row r="3535" s="2" customFormat="1"/>
    <row r="3536" s="2" customFormat="1"/>
    <row r="3537" s="2" customFormat="1"/>
    <row r="3538" s="2" customFormat="1"/>
    <row r="3539" s="2" customFormat="1"/>
    <row r="3540" s="2" customFormat="1"/>
    <row r="3541" s="2" customFormat="1"/>
    <row r="3542" s="2" customFormat="1"/>
    <row r="3543" s="2" customFormat="1"/>
    <row r="3544" s="2" customFormat="1"/>
    <row r="3545" s="2" customFormat="1"/>
    <row r="3546" s="2" customFormat="1"/>
    <row r="3547" s="2" customFormat="1"/>
    <row r="3548" s="2" customFormat="1"/>
    <row r="3549" s="2" customFormat="1"/>
    <row r="3550" s="2" customFormat="1"/>
    <row r="3551" s="2" customFormat="1"/>
    <row r="3552" s="2" customFormat="1"/>
    <row r="3553" s="2" customFormat="1"/>
    <row r="3554" s="2" customFormat="1"/>
    <row r="3555" s="2" customFormat="1"/>
    <row r="3556" s="2" customFormat="1"/>
    <row r="3557" s="2" customFormat="1"/>
    <row r="3558" s="2" customFormat="1"/>
    <row r="3559" s="2" customFormat="1"/>
    <row r="3560" s="2" customFormat="1"/>
    <row r="3561" s="2" customFormat="1"/>
    <row r="3562" s="2" customFormat="1"/>
    <row r="3563" s="2" customFormat="1"/>
    <row r="3564" s="2" customFormat="1"/>
    <row r="3565" s="2" customFormat="1"/>
    <row r="3566" s="2" customFormat="1"/>
    <row r="3567" s="2" customFormat="1"/>
    <row r="3568" s="2" customFormat="1"/>
    <row r="3569" s="2" customFormat="1"/>
    <row r="3570" s="2" customFormat="1"/>
    <row r="3571" s="2" customFormat="1"/>
    <row r="3572" s="2" customFormat="1"/>
    <row r="3573" s="2" customFormat="1"/>
    <row r="3574" s="2" customFormat="1"/>
    <row r="3575" s="2" customFormat="1"/>
    <row r="3576" s="2" customFormat="1"/>
    <row r="3577" s="2" customFormat="1"/>
    <row r="3578" s="2" customFormat="1"/>
    <row r="3579" s="2" customFormat="1"/>
    <row r="3580" s="2" customFormat="1"/>
    <row r="3581" s="2" customFormat="1"/>
    <row r="3582" s="2" customFormat="1"/>
    <row r="3583" s="2" customFormat="1"/>
    <row r="3584" s="2" customFormat="1"/>
    <row r="3585" s="2" customFormat="1"/>
    <row r="3586" s="2" customFormat="1"/>
    <row r="3587" s="2" customFormat="1"/>
    <row r="3588" s="2" customFormat="1"/>
    <row r="3589" s="2" customFormat="1"/>
    <row r="3590" s="2" customFormat="1"/>
    <row r="3591" s="2" customFormat="1"/>
    <row r="3592" s="2" customFormat="1"/>
    <row r="3593" s="2" customFormat="1"/>
    <row r="3594" s="2" customFormat="1"/>
    <row r="3595" s="2" customFormat="1"/>
    <row r="3596" s="2" customFormat="1"/>
    <row r="3597" s="2" customFormat="1"/>
    <row r="3598" s="2" customFormat="1"/>
    <row r="3599" s="2" customFormat="1"/>
    <row r="3600" s="2" customFormat="1"/>
    <row r="3601" s="2" customFormat="1"/>
    <row r="3602" s="2" customFormat="1"/>
    <row r="3603" s="2" customFormat="1"/>
    <row r="3604" s="2" customFormat="1"/>
    <row r="3605" s="2" customFormat="1"/>
    <row r="3606" s="2" customFormat="1"/>
    <row r="3607" s="2" customFormat="1"/>
    <row r="3608" s="2" customFormat="1"/>
    <row r="3609" s="2" customFormat="1"/>
    <row r="3610" s="2" customFormat="1"/>
    <row r="3611" s="2" customFormat="1"/>
    <row r="3612" s="2" customFormat="1"/>
    <row r="3613" s="2" customFormat="1"/>
    <row r="3614" s="2" customFormat="1"/>
    <row r="3615" s="2" customFormat="1"/>
    <row r="3616" s="2" customFormat="1"/>
    <row r="3617" s="2" customFormat="1"/>
    <row r="3618" s="2" customFormat="1"/>
    <row r="3619" s="2" customFormat="1"/>
    <row r="3620" s="2" customFormat="1"/>
    <row r="3621" s="2" customFormat="1"/>
    <row r="3622" s="2" customFormat="1"/>
    <row r="3623" s="2" customFormat="1"/>
    <row r="3624" s="2" customFormat="1"/>
    <row r="3625" s="2" customFormat="1"/>
    <row r="3626" s="2" customFormat="1"/>
    <row r="3627" s="2" customFormat="1"/>
    <row r="3628" s="2" customFormat="1"/>
    <row r="3629" s="2" customFormat="1"/>
    <row r="3630" s="2" customFormat="1"/>
    <row r="3631" s="2" customFormat="1"/>
    <row r="3632" s="2" customFormat="1"/>
    <row r="3633" s="2" customFormat="1"/>
    <row r="3634" s="2" customFormat="1"/>
    <row r="3635" s="2" customFormat="1"/>
    <row r="3636" s="2" customFormat="1"/>
    <row r="3637" s="2" customFormat="1"/>
    <row r="3638" s="2" customFormat="1"/>
    <row r="3639" s="2" customFormat="1"/>
    <row r="3640" s="2" customFormat="1"/>
    <row r="3641" s="2" customFormat="1"/>
    <row r="3642" s="2" customFormat="1"/>
    <row r="3643" s="2" customFormat="1"/>
    <row r="3644" s="2" customFormat="1"/>
    <row r="3645" s="2" customFormat="1"/>
    <row r="3646" s="2" customFormat="1"/>
    <row r="3647" s="2" customFormat="1"/>
    <row r="3648" s="2" customFormat="1"/>
    <row r="3649" s="2" customFormat="1"/>
    <row r="3650" s="2" customFormat="1"/>
    <row r="3651" s="2" customFormat="1"/>
    <row r="3652" s="2" customFormat="1"/>
    <row r="3653" s="2" customFormat="1"/>
    <row r="3654" s="2" customFormat="1"/>
    <row r="3655" s="2" customFormat="1"/>
    <row r="3656" s="2" customFormat="1"/>
    <row r="3657" s="2" customFormat="1"/>
    <row r="3658" s="2" customFormat="1"/>
    <row r="3659" s="2" customFormat="1"/>
    <row r="3660" s="2" customFormat="1"/>
    <row r="3661" s="2" customFormat="1"/>
    <row r="3662" s="2" customFormat="1"/>
    <row r="3663" s="2" customFormat="1"/>
    <row r="3664" s="2" customFormat="1"/>
    <row r="3665" s="2" customFormat="1"/>
    <row r="3666" s="2" customFormat="1"/>
    <row r="3667" s="2" customFormat="1"/>
    <row r="3668" s="2" customFormat="1"/>
    <row r="3669" s="2" customFormat="1"/>
    <row r="3670" s="2" customFormat="1"/>
    <row r="3671" s="2" customFormat="1"/>
    <row r="3672" s="2" customFormat="1"/>
    <row r="3673" s="2" customFormat="1"/>
    <row r="3674" s="2" customFormat="1"/>
    <row r="3675" s="2" customFormat="1"/>
    <row r="3676" s="2" customFormat="1"/>
    <row r="3677" s="2" customFormat="1"/>
    <row r="3678" s="2" customFormat="1"/>
    <row r="3679" s="2" customFormat="1"/>
    <row r="3680" s="2" customFormat="1"/>
    <row r="3681" s="2" customFormat="1"/>
    <row r="3682" s="2" customFormat="1"/>
    <row r="3683" s="2" customFormat="1"/>
    <row r="3684" s="2" customFormat="1"/>
    <row r="3685" s="2" customFormat="1"/>
    <row r="3686" s="2" customFormat="1"/>
    <row r="3687" s="2" customFormat="1"/>
    <row r="3688" s="2" customFormat="1"/>
    <row r="3689" s="2" customFormat="1"/>
    <row r="3690" s="2" customFormat="1"/>
    <row r="3691" s="2" customFormat="1"/>
    <row r="3692" s="2" customFormat="1"/>
    <row r="3693" s="2" customFormat="1"/>
    <row r="3694" s="2" customFormat="1"/>
    <row r="3695" s="2" customFormat="1"/>
    <row r="3696" s="2" customFormat="1"/>
    <row r="3697" s="2" customFormat="1"/>
    <row r="3698" s="2" customFormat="1"/>
    <row r="3699" s="2" customFormat="1"/>
    <row r="3700" s="2" customFormat="1"/>
    <row r="3701" s="2" customFormat="1"/>
    <row r="3702" s="2" customFormat="1"/>
    <row r="3703" s="2" customFormat="1"/>
    <row r="3704" s="2" customFormat="1"/>
    <row r="3705" s="2" customFormat="1"/>
    <row r="3706" s="2" customFormat="1"/>
    <row r="3707" s="2" customFormat="1"/>
    <row r="3708" s="2" customFormat="1"/>
    <row r="3709" s="2" customFormat="1"/>
    <row r="3710" s="2" customFormat="1"/>
    <row r="3711" s="2" customFormat="1"/>
    <row r="3712" s="2" customFormat="1"/>
    <row r="3713" s="2" customFormat="1"/>
    <row r="3714" s="2" customFormat="1"/>
    <row r="3715" s="2" customFormat="1"/>
    <row r="3716" s="2" customFormat="1"/>
    <row r="3717" s="2" customFormat="1"/>
    <row r="3718" s="2" customFormat="1"/>
    <row r="3719" s="2" customFormat="1"/>
    <row r="3720" s="2" customFormat="1"/>
    <row r="3721" s="2" customFormat="1"/>
    <row r="3722" s="2" customFormat="1"/>
    <row r="3723" s="2" customFormat="1"/>
    <row r="3724" s="2" customFormat="1"/>
    <row r="3725" s="2" customFormat="1"/>
    <row r="3726" s="2" customFormat="1"/>
    <row r="3727" s="2" customFormat="1"/>
    <row r="3728" s="2" customFormat="1"/>
    <row r="3729" s="2" customFormat="1"/>
    <row r="3730" s="2" customFormat="1"/>
    <row r="3731" s="2" customFormat="1"/>
    <row r="3732" s="2" customFormat="1"/>
    <row r="3733" s="2" customFormat="1"/>
    <row r="3734" s="2" customFormat="1"/>
    <row r="3735" s="2" customFormat="1"/>
    <row r="3736" s="2" customFormat="1"/>
    <row r="3737" s="2" customFormat="1"/>
    <row r="3738" s="2" customFormat="1"/>
    <row r="3739" s="2" customFormat="1"/>
    <row r="3740" s="2" customFormat="1"/>
    <row r="3741" s="2" customFormat="1"/>
    <row r="3742" s="2" customFormat="1"/>
    <row r="3743" s="2" customFormat="1"/>
    <row r="3744" s="2" customFormat="1"/>
    <row r="3745" s="2" customFormat="1"/>
    <row r="3746" s="2" customFormat="1"/>
    <row r="3747" s="2" customFormat="1"/>
    <row r="3748" s="2" customFormat="1"/>
    <row r="3749" s="2" customFormat="1"/>
    <row r="3750" s="2" customFormat="1"/>
    <row r="3751" s="2" customFormat="1"/>
    <row r="3752" s="2" customFormat="1"/>
    <row r="3753" s="2" customFormat="1"/>
    <row r="3754" s="2" customFormat="1"/>
    <row r="3755" s="2" customFormat="1"/>
    <row r="3756" s="2" customFormat="1"/>
    <row r="3757" s="2" customFormat="1"/>
    <row r="3758" s="2" customFormat="1"/>
    <row r="3759" s="2" customFormat="1"/>
    <row r="3760" s="2" customFormat="1"/>
    <row r="3761" s="2" customFormat="1"/>
    <row r="3762" s="2" customFormat="1"/>
    <row r="3763" s="2" customFormat="1"/>
    <row r="3764" s="2" customFormat="1"/>
    <row r="3765" s="2" customFormat="1"/>
    <row r="3766" s="2" customFormat="1"/>
    <row r="3767" s="2" customFormat="1"/>
    <row r="3768" s="2" customFormat="1"/>
    <row r="3769" s="2" customFormat="1"/>
    <row r="3770" s="2" customFormat="1"/>
    <row r="3771" s="2" customFormat="1"/>
    <row r="3772" s="2" customFormat="1"/>
    <row r="3773" s="2" customFormat="1"/>
    <row r="3774" s="2" customFormat="1"/>
    <row r="3775" s="2" customFormat="1"/>
    <row r="3776" s="2" customFormat="1"/>
    <row r="3777" s="2" customFormat="1"/>
    <row r="3778" s="2" customFormat="1"/>
    <row r="3779" s="2" customFormat="1"/>
    <row r="3780" s="2" customFormat="1"/>
    <row r="3781" s="2" customFormat="1"/>
    <row r="3782" s="2" customFormat="1"/>
    <row r="3783" s="2" customFormat="1"/>
    <row r="3784" s="2" customFormat="1"/>
    <row r="3785" s="2" customFormat="1"/>
    <row r="3786" s="2" customFormat="1"/>
    <row r="3787" s="2" customFormat="1"/>
    <row r="3788" s="2" customFormat="1"/>
    <row r="3789" s="2" customFormat="1"/>
    <row r="3790" s="2" customFormat="1"/>
    <row r="3791" s="2" customFormat="1"/>
    <row r="3792" s="2" customFormat="1"/>
    <row r="3793" s="2" customFormat="1"/>
    <row r="3794" s="2" customFormat="1"/>
    <row r="3795" s="2" customFormat="1"/>
    <row r="3796" s="2" customFormat="1"/>
    <row r="3797" s="2" customFormat="1"/>
    <row r="3798" s="2" customFormat="1"/>
    <row r="3799" s="2" customFormat="1"/>
    <row r="3800" s="2" customFormat="1"/>
    <row r="3801" s="2" customFormat="1"/>
    <row r="3802" s="2" customFormat="1"/>
    <row r="3803" s="2" customFormat="1"/>
    <row r="3804" s="2" customFormat="1"/>
    <row r="3805" s="2" customFormat="1"/>
    <row r="3806" s="2" customFormat="1"/>
    <row r="3807" s="2" customFormat="1"/>
    <row r="3808" s="2" customFormat="1"/>
    <row r="3809" s="2" customFormat="1"/>
    <row r="3810" s="2" customFormat="1"/>
    <row r="3811" s="2" customFormat="1"/>
    <row r="3812" s="2" customFormat="1"/>
    <row r="3813" s="2" customFormat="1"/>
    <row r="3814" s="2" customFormat="1"/>
    <row r="3815" s="2" customFormat="1"/>
    <row r="3816" s="2" customFormat="1"/>
    <row r="3817" s="2" customFormat="1"/>
    <row r="3818" s="2" customFormat="1"/>
    <row r="3819" s="2" customFormat="1"/>
    <row r="3820" s="2" customFormat="1"/>
    <row r="3821" s="2" customFormat="1"/>
    <row r="3822" s="2" customFormat="1"/>
    <row r="3823" s="2" customFormat="1"/>
    <row r="3824" s="2" customFormat="1"/>
    <row r="3825" s="2" customFormat="1"/>
    <row r="3826" s="2" customFormat="1"/>
    <row r="3827" s="2" customFormat="1"/>
    <row r="3828" s="2" customFormat="1"/>
    <row r="3829" s="2" customFormat="1"/>
    <row r="3830" s="2" customFormat="1"/>
    <row r="3831" s="2" customFormat="1"/>
    <row r="3832" s="2" customFormat="1"/>
    <row r="3833" s="2" customFormat="1"/>
    <row r="3834" s="2" customFormat="1"/>
    <row r="3835" s="2" customFormat="1"/>
    <row r="3836" s="2" customFormat="1"/>
    <row r="3837" s="2" customFormat="1"/>
    <row r="3838" s="2" customFormat="1"/>
    <row r="3839" s="2" customFormat="1"/>
    <row r="3840" s="2" customFormat="1"/>
    <row r="3841" s="2" customFormat="1"/>
    <row r="3842" s="2" customFormat="1"/>
    <row r="3843" s="2" customFormat="1"/>
    <row r="3844" s="2" customFormat="1"/>
    <row r="3845" s="2" customFormat="1"/>
    <row r="3846" s="2" customFormat="1"/>
    <row r="3847" s="2" customFormat="1"/>
    <row r="3848" s="2" customFormat="1"/>
    <row r="3849" s="2" customFormat="1"/>
    <row r="3850" s="2" customFormat="1"/>
    <row r="3851" s="2" customFormat="1"/>
    <row r="3852" s="2" customFormat="1"/>
    <row r="3853" s="2" customFormat="1"/>
    <row r="3854" s="2" customFormat="1"/>
    <row r="3855" s="2" customFormat="1"/>
    <row r="3856" s="2" customFormat="1"/>
    <row r="3857" s="2" customFormat="1"/>
    <row r="3858" s="2" customFormat="1"/>
    <row r="3859" s="2" customFormat="1"/>
    <row r="3860" s="2" customFormat="1"/>
    <row r="3861" s="2" customFormat="1"/>
    <row r="3862" s="2" customFormat="1"/>
    <row r="3863" s="2" customFormat="1"/>
    <row r="3864" s="2" customFormat="1"/>
    <row r="3865" s="2" customFormat="1"/>
    <row r="3866" s="2" customFormat="1"/>
    <row r="3867" s="2" customFormat="1"/>
    <row r="3868" s="2" customFormat="1"/>
    <row r="3869" s="2" customFormat="1"/>
    <row r="3870" s="2" customFormat="1"/>
    <row r="3871" s="2" customFormat="1"/>
    <row r="3872" s="2" customFormat="1"/>
    <row r="3873" s="2" customFormat="1"/>
    <row r="3874" s="2" customFormat="1"/>
    <row r="3875" s="2" customFormat="1"/>
    <row r="3876" s="2" customFormat="1"/>
    <row r="3877" s="2" customFormat="1"/>
    <row r="3878" s="2" customFormat="1"/>
    <row r="3879" s="2" customFormat="1"/>
    <row r="3880" s="2" customFormat="1"/>
    <row r="3881" s="2" customFormat="1"/>
    <row r="3882" s="2" customFormat="1"/>
    <row r="3883" s="2" customFormat="1"/>
    <row r="3884" s="2" customFormat="1"/>
    <row r="3885" s="2" customFormat="1"/>
    <row r="3886" s="2" customFormat="1"/>
    <row r="3887" s="2" customFormat="1"/>
    <row r="3888" s="2" customFormat="1"/>
    <row r="3889" s="2" customFormat="1"/>
    <row r="3890" s="2" customFormat="1"/>
    <row r="3891" s="2" customFormat="1"/>
    <row r="3892" s="2" customFormat="1"/>
    <row r="3893" s="2" customFormat="1"/>
    <row r="3894" s="2" customFormat="1"/>
    <row r="3895" s="2" customFormat="1"/>
    <row r="3896" s="2" customFormat="1"/>
    <row r="3897" s="2" customFormat="1"/>
    <row r="3898" s="2" customFormat="1"/>
    <row r="3899" s="2" customFormat="1"/>
    <row r="3900" s="2" customFormat="1"/>
    <row r="3901" s="2" customFormat="1"/>
    <row r="3902" s="2" customFormat="1"/>
    <row r="3903" s="2" customFormat="1"/>
    <row r="3904" s="2" customFormat="1"/>
    <row r="3905" s="2" customFormat="1"/>
    <row r="3906" s="2" customFormat="1"/>
    <row r="3907" s="2" customFormat="1"/>
    <row r="3908" s="2" customFormat="1"/>
    <row r="3909" s="2" customFormat="1"/>
    <row r="3910" s="2" customFormat="1"/>
    <row r="3911" s="2" customFormat="1"/>
    <row r="3912" s="2" customFormat="1"/>
    <row r="3913" s="2" customFormat="1"/>
    <row r="3914" s="2" customFormat="1"/>
    <row r="3915" s="2" customFormat="1"/>
    <row r="3916" s="2" customFormat="1"/>
    <row r="3917" s="2" customFormat="1"/>
    <row r="3918" s="2" customFormat="1"/>
    <row r="3919" s="2" customFormat="1"/>
    <row r="3920" s="2" customFormat="1"/>
    <row r="3921" s="2" customFormat="1"/>
    <row r="3922" s="2" customFormat="1"/>
    <row r="3923" s="2" customFormat="1"/>
    <row r="3924" s="2" customFormat="1"/>
    <row r="3925" s="2" customFormat="1"/>
    <row r="3926" s="2" customFormat="1"/>
    <row r="3927" s="2" customFormat="1"/>
    <row r="3928" s="2" customFormat="1"/>
    <row r="3929" s="2" customFormat="1"/>
    <row r="3930" s="2" customFormat="1"/>
    <row r="3931" s="2" customFormat="1"/>
    <row r="3932" s="2" customFormat="1"/>
    <row r="3933" s="2" customFormat="1"/>
    <row r="3934" s="2" customFormat="1"/>
    <row r="3935" s="2" customFormat="1"/>
    <row r="3936" s="2" customFormat="1"/>
    <row r="3937" s="2" customFormat="1"/>
    <row r="3938" s="2" customFormat="1"/>
    <row r="3939" s="2" customFormat="1"/>
    <row r="3940" s="2" customFormat="1"/>
    <row r="3941" s="2" customFormat="1"/>
    <row r="3942" s="2" customFormat="1"/>
    <row r="3943" s="2" customFormat="1"/>
    <row r="3944" s="2" customFormat="1"/>
    <row r="3945" s="2" customFormat="1"/>
    <row r="3946" s="2" customFormat="1"/>
    <row r="3947" s="2" customFormat="1"/>
    <row r="3948" s="2" customFormat="1"/>
    <row r="3949" s="2" customFormat="1"/>
    <row r="3950" s="2" customFormat="1"/>
    <row r="3951" s="2" customFormat="1"/>
    <row r="3952" s="2" customFormat="1"/>
    <row r="3953" s="2" customFormat="1"/>
    <row r="3954" s="2" customFormat="1"/>
    <row r="3955" s="2" customFormat="1"/>
    <row r="3956" s="2" customFormat="1"/>
    <row r="3957" s="2" customFormat="1"/>
    <row r="3958" s="2" customFormat="1"/>
    <row r="3959" s="2" customFormat="1"/>
    <row r="3960" s="2" customFormat="1"/>
    <row r="3961" s="2" customFormat="1"/>
    <row r="3962" s="2" customFormat="1"/>
    <row r="3963" s="2" customFormat="1"/>
    <row r="3964" s="2" customFormat="1"/>
    <row r="3965" s="2" customFormat="1"/>
    <row r="3966" s="2" customFormat="1"/>
    <row r="3967" s="2" customFormat="1"/>
    <row r="3968" s="2" customFormat="1"/>
    <row r="3969" s="2" customFormat="1"/>
    <row r="3970" s="2" customFormat="1"/>
    <row r="3971" s="2" customFormat="1"/>
    <row r="3972" s="2" customFormat="1"/>
    <row r="3973" s="2" customFormat="1"/>
    <row r="3974" s="2" customFormat="1"/>
    <row r="3975" s="2" customFormat="1"/>
    <row r="3976" s="2" customFormat="1"/>
    <row r="3977" s="2" customFormat="1"/>
    <row r="3978" s="2" customFormat="1"/>
    <row r="3979" s="2" customFormat="1"/>
    <row r="3980" s="2" customFormat="1"/>
    <row r="3981" s="2" customFormat="1"/>
    <row r="3982" s="2" customFormat="1"/>
    <row r="3983" s="2" customFormat="1"/>
    <row r="3984" s="2" customFormat="1"/>
    <row r="3985" s="2" customFormat="1"/>
    <row r="3986" s="2" customFormat="1"/>
    <row r="3987" s="2" customFormat="1"/>
    <row r="3988" s="2" customFormat="1"/>
    <row r="3989" s="2" customFormat="1"/>
    <row r="3990" s="2" customFormat="1"/>
    <row r="3991" s="2" customFormat="1"/>
    <row r="3992" s="2" customFormat="1"/>
    <row r="3993" s="2" customFormat="1"/>
    <row r="3994" s="2" customFormat="1"/>
    <row r="3995" s="2" customFormat="1"/>
    <row r="3996" s="2" customFormat="1"/>
    <row r="3997" s="2" customFormat="1"/>
    <row r="3998" s="2" customFormat="1"/>
    <row r="3999" s="2" customFormat="1"/>
    <row r="4000" s="2" customFormat="1"/>
    <row r="4001" s="2" customFormat="1"/>
    <row r="4002" s="2" customFormat="1"/>
    <row r="4003" s="2" customFormat="1"/>
    <row r="4004" s="2" customFormat="1"/>
    <row r="4005" s="2" customFormat="1"/>
    <row r="4006" s="2" customFormat="1"/>
    <row r="4007" s="2" customFormat="1"/>
    <row r="4008" s="2" customFormat="1"/>
    <row r="4009" s="2" customFormat="1"/>
    <row r="4010" s="2" customFormat="1"/>
    <row r="4011" s="2" customFormat="1"/>
    <row r="4012" s="2" customFormat="1"/>
    <row r="4013" s="2" customFormat="1"/>
    <row r="4014" s="2" customFormat="1"/>
    <row r="4015" s="2" customFormat="1"/>
    <row r="4016" s="2" customFormat="1"/>
    <row r="4017" s="2" customFormat="1"/>
    <row r="4018" s="2" customFormat="1"/>
    <row r="4019" s="2" customFormat="1"/>
    <row r="4020" s="2" customFormat="1"/>
    <row r="4021" s="2" customFormat="1"/>
    <row r="4022" s="2" customFormat="1"/>
    <row r="4023" s="2" customFormat="1"/>
    <row r="4024" s="2" customFormat="1"/>
    <row r="4025" s="2" customFormat="1"/>
    <row r="4026" s="2" customFormat="1"/>
    <row r="4027" s="2" customFormat="1"/>
    <row r="4028" s="2" customFormat="1"/>
    <row r="4029" s="2" customFormat="1"/>
    <row r="4030" s="2" customFormat="1"/>
    <row r="4031" s="2" customFormat="1"/>
    <row r="4032" s="2" customFormat="1"/>
    <row r="4033" s="2" customFormat="1"/>
    <row r="4034" s="2" customFormat="1"/>
    <row r="4035" s="2" customFormat="1"/>
    <row r="4036" s="2" customFormat="1"/>
    <row r="4037" s="2" customFormat="1"/>
    <row r="4038" s="2" customFormat="1"/>
    <row r="4039" s="2" customFormat="1"/>
    <row r="4040" s="2" customFormat="1"/>
    <row r="4041" s="2" customFormat="1"/>
    <row r="4042" s="2" customFormat="1"/>
    <row r="4043" s="2" customFormat="1"/>
    <row r="4044" s="2" customFormat="1"/>
    <row r="4045" s="2" customFormat="1"/>
    <row r="4046" s="2" customFormat="1"/>
    <row r="4047" s="2" customFormat="1"/>
    <row r="4048" s="2" customFormat="1"/>
    <row r="4049" s="2" customFormat="1"/>
    <row r="4050" s="2" customFormat="1"/>
    <row r="4051" s="2" customFormat="1"/>
    <row r="4052" s="2" customFormat="1"/>
    <row r="4053" s="2" customFormat="1"/>
    <row r="4054" s="2" customFormat="1"/>
    <row r="4055" s="2" customFormat="1"/>
    <row r="4056" s="2" customFormat="1"/>
    <row r="4057" s="2" customFormat="1"/>
    <row r="4058" s="2" customFormat="1"/>
    <row r="4059" s="2" customFormat="1"/>
    <row r="4060" s="2" customFormat="1"/>
    <row r="4061" s="2" customFormat="1"/>
    <row r="4062" s="2" customFormat="1"/>
    <row r="4063" s="2" customFormat="1"/>
    <row r="4064" s="2" customFormat="1"/>
    <row r="4065" s="2" customFormat="1"/>
    <row r="4066" s="2" customFormat="1"/>
    <row r="4067" s="2" customFormat="1"/>
    <row r="4068" s="2" customFormat="1"/>
    <row r="4069" s="2" customFormat="1"/>
    <row r="4070" s="2" customFormat="1"/>
    <row r="4071" s="2" customFormat="1"/>
    <row r="4072" s="2" customFormat="1"/>
    <row r="4073" s="2" customFormat="1"/>
    <row r="4074" s="2" customFormat="1"/>
    <row r="4075" s="2" customFormat="1"/>
    <row r="4076" s="2" customFormat="1"/>
    <row r="4077" s="2" customFormat="1"/>
    <row r="4078" s="2" customFormat="1"/>
    <row r="4079" s="2" customFormat="1"/>
    <row r="4080" s="2" customFormat="1"/>
    <row r="4081" s="2" customFormat="1"/>
    <row r="4082" s="2" customFormat="1"/>
    <row r="4083" s="2" customFormat="1"/>
    <row r="4084" s="2" customFormat="1"/>
    <row r="4085" s="2" customFormat="1"/>
    <row r="4086" s="2" customFormat="1"/>
    <row r="4087" s="2" customFormat="1"/>
    <row r="4088" s="2" customFormat="1"/>
    <row r="4089" s="2" customFormat="1"/>
    <row r="4090" s="2" customFormat="1"/>
    <row r="4091" s="2" customFormat="1"/>
    <row r="4092" s="2" customFormat="1"/>
    <row r="4093" s="2" customFormat="1"/>
    <row r="4094" s="2" customFormat="1"/>
    <row r="4095" s="2" customFormat="1"/>
    <row r="4096" s="2" customFormat="1"/>
    <row r="4097" s="2" customFormat="1"/>
    <row r="4098" s="2" customFormat="1"/>
    <row r="4099" s="2" customFormat="1"/>
    <row r="4100" s="2" customFormat="1"/>
    <row r="4101" s="2" customFormat="1"/>
    <row r="4102" s="2" customFormat="1"/>
    <row r="4103" s="2" customFormat="1"/>
    <row r="4104" s="2" customFormat="1"/>
    <row r="4105" s="2" customFormat="1"/>
    <row r="4106" s="2" customFormat="1"/>
    <row r="4107" s="2" customFormat="1"/>
    <row r="4108" s="2" customFormat="1"/>
    <row r="4109" s="2" customFormat="1"/>
    <row r="4110" s="2" customFormat="1"/>
    <row r="4111" s="2" customFormat="1"/>
    <row r="4112" s="2" customFormat="1"/>
    <row r="4113" s="2" customFormat="1"/>
    <row r="4114" s="2" customFormat="1"/>
    <row r="4115" s="2" customFormat="1"/>
    <row r="4116" s="2" customFormat="1"/>
    <row r="4117" s="2" customFormat="1"/>
    <row r="4118" s="2" customFormat="1"/>
    <row r="4119" s="2" customFormat="1"/>
    <row r="4120" s="2" customFormat="1"/>
    <row r="4121" s="2" customFormat="1"/>
    <row r="4122" s="2" customFormat="1"/>
    <row r="4123" s="2" customFormat="1"/>
    <row r="4124" s="2" customFormat="1"/>
    <row r="4125" s="2" customFormat="1"/>
    <row r="4126" s="2" customFormat="1"/>
    <row r="4127" s="2" customFormat="1"/>
    <row r="4128" s="2" customFormat="1"/>
    <row r="4129" s="2" customFormat="1"/>
    <row r="4130" s="2" customFormat="1"/>
    <row r="4131" s="2" customFormat="1"/>
    <row r="4132" s="2" customFormat="1"/>
    <row r="4133" s="2" customFormat="1"/>
    <row r="4134" s="2" customFormat="1"/>
    <row r="4135" s="2" customFormat="1"/>
    <row r="4136" s="2" customFormat="1"/>
    <row r="4137" s="2" customFormat="1"/>
    <row r="4138" s="2" customFormat="1"/>
    <row r="4139" s="2" customFormat="1"/>
    <row r="4140" s="2" customFormat="1"/>
    <row r="4141" s="2" customFormat="1"/>
    <row r="4142" s="2" customFormat="1"/>
    <row r="4143" s="2" customFormat="1"/>
    <row r="4144" s="2" customFormat="1"/>
    <row r="4145" s="2" customFormat="1"/>
    <row r="4146" s="2" customFormat="1"/>
    <row r="4147" s="2" customFormat="1"/>
    <row r="4148" s="2" customFormat="1"/>
    <row r="4149" s="2" customFormat="1"/>
    <row r="4150" s="2" customFormat="1"/>
    <row r="4151" s="2" customFormat="1"/>
    <row r="4152" s="2" customFormat="1"/>
    <row r="4153" s="2" customFormat="1"/>
    <row r="4154" s="2" customFormat="1"/>
    <row r="4155" s="2" customFormat="1"/>
    <row r="4156" s="2" customFormat="1"/>
    <row r="4157" s="2" customFormat="1"/>
    <row r="4158" s="2" customFormat="1"/>
    <row r="4159" s="2" customFormat="1"/>
    <row r="4160" s="2" customFormat="1"/>
    <row r="4161" s="2" customFormat="1"/>
    <row r="4162" s="2" customFormat="1"/>
    <row r="4163" s="2" customFormat="1"/>
    <row r="4164" s="2" customFormat="1"/>
    <row r="4165" s="2" customFormat="1"/>
    <row r="4166" s="2" customFormat="1"/>
    <row r="4167" s="2" customFormat="1"/>
    <row r="4168" s="2" customFormat="1"/>
    <row r="4169" s="2" customFormat="1"/>
    <row r="4170" s="2" customFormat="1"/>
    <row r="4171" s="2" customFormat="1"/>
    <row r="4172" s="2" customFormat="1"/>
    <row r="4173" s="2" customFormat="1"/>
    <row r="4174" s="2" customFormat="1"/>
    <row r="4175" s="2" customFormat="1"/>
    <row r="4176" s="2" customFormat="1"/>
    <row r="4177" s="2" customFormat="1"/>
    <row r="4178" s="2" customFormat="1"/>
    <row r="4179" s="2" customFormat="1"/>
    <row r="4180" s="2" customFormat="1"/>
    <row r="4181" s="2" customFormat="1"/>
    <row r="4182" s="2" customFormat="1"/>
    <row r="4183" s="2" customFormat="1"/>
    <row r="4184" s="2" customFormat="1"/>
    <row r="4185" s="2" customFormat="1"/>
    <row r="4186" s="2" customFormat="1"/>
    <row r="4187" s="2" customFormat="1"/>
    <row r="4188" s="2" customFormat="1"/>
    <row r="4189" s="2" customFormat="1"/>
    <row r="4190" s="2" customFormat="1"/>
    <row r="4191" s="2" customFormat="1"/>
    <row r="4192" s="2" customFormat="1"/>
    <row r="4193" s="2" customFormat="1"/>
    <row r="4194" s="2" customFormat="1"/>
    <row r="4195" s="2" customFormat="1"/>
    <row r="4196" s="2" customFormat="1"/>
    <row r="4197" s="2" customFormat="1"/>
    <row r="4198" s="2" customFormat="1"/>
    <row r="4199" s="2" customFormat="1"/>
    <row r="4200" s="2" customFormat="1"/>
    <row r="4201" s="2" customFormat="1"/>
    <row r="4202" s="2" customFormat="1"/>
    <row r="4203" s="2" customFormat="1"/>
    <row r="4204" s="2" customFormat="1"/>
    <row r="4205" s="2" customFormat="1"/>
    <row r="4206" s="2" customFormat="1"/>
    <row r="4207" s="2" customFormat="1"/>
    <row r="4208" s="2" customFormat="1"/>
    <row r="4209" s="2" customFormat="1"/>
    <row r="4210" s="2" customFormat="1"/>
    <row r="4211" s="2" customFormat="1"/>
    <row r="4212" s="2" customFormat="1"/>
    <row r="4213" s="2" customFormat="1"/>
    <row r="4214" s="2" customFormat="1"/>
    <row r="4215" s="2" customFormat="1"/>
    <row r="4216" s="2" customFormat="1"/>
    <row r="4217" s="2" customFormat="1"/>
    <row r="4218" s="2" customFormat="1"/>
    <row r="4219" s="2" customFormat="1"/>
    <row r="4220" s="2" customFormat="1"/>
    <row r="4221" s="2" customFormat="1"/>
    <row r="4222" s="2" customFormat="1"/>
    <row r="4223" s="2" customFormat="1"/>
    <row r="4224" s="2" customFormat="1"/>
    <row r="4225" s="2" customFormat="1"/>
    <row r="4226" s="2" customFormat="1"/>
    <row r="4227" s="2" customFormat="1"/>
    <row r="4228" s="2" customFormat="1"/>
    <row r="4229" s="2" customFormat="1"/>
    <row r="4230" s="2" customFormat="1"/>
    <row r="4231" s="2" customFormat="1"/>
    <row r="4232" s="2" customFormat="1"/>
    <row r="4233" s="2" customFormat="1"/>
    <row r="4234" s="2" customFormat="1"/>
    <row r="4235" s="2" customFormat="1"/>
    <row r="4236" s="2" customFormat="1"/>
    <row r="4237" s="2" customFormat="1"/>
    <row r="4238" s="2" customFormat="1"/>
    <row r="4239" s="2" customFormat="1"/>
    <row r="4240" s="2" customFormat="1"/>
    <row r="4241" s="2" customFormat="1"/>
    <row r="4242" s="2" customFormat="1"/>
    <row r="4243" s="2" customFormat="1"/>
    <row r="4244" s="2" customFormat="1"/>
    <row r="4245" s="2" customFormat="1"/>
    <row r="4246" s="2" customFormat="1"/>
    <row r="4247" s="2" customFormat="1"/>
    <row r="4248" s="2" customFormat="1"/>
    <row r="4249" s="2" customFormat="1"/>
    <row r="4250" s="2" customFormat="1"/>
    <row r="4251" s="2" customFormat="1"/>
    <row r="4252" s="2" customFormat="1"/>
    <row r="4253" s="2" customFormat="1"/>
    <row r="4254" s="2" customFormat="1"/>
    <row r="4255" s="2" customFormat="1"/>
    <row r="4256" s="2" customFormat="1"/>
    <row r="4257" s="2" customFormat="1"/>
    <row r="4258" s="2" customFormat="1"/>
    <row r="4259" s="2" customFormat="1"/>
    <row r="4260" s="2" customFormat="1"/>
    <row r="4261" s="2" customFormat="1"/>
    <row r="4262" s="2" customFormat="1"/>
    <row r="4263" s="2" customFormat="1"/>
    <row r="4264" s="2" customFormat="1"/>
    <row r="4265" s="2" customFormat="1"/>
    <row r="4266" s="2" customFormat="1"/>
    <row r="4267" s="2" customFormat="1"/>
    <row r="4268" s="2" customFormat="1"/>
    <row r="4269" s="2" customFormat="1"/>
    <row r="4270" s="2" customFormat="1"/>
    <row r="4271" s="2" customFormat="1"/>
    <row r="4272" s="2" customFormat="1"/>
    <row r="4273" s="2" customFormat="1"/>
    <row r="4274" s="2" customFormat="1"/>
    <row r="4275" s="2" customFormat="1"/>
    <row r="4276" s="2" customFormat="1"/>
    <row r="4277" s="2" customFormat="1"/>
    <row r="4278" s="2" customFormat="1"/>
    <row r="4279" s="2" customFormat="1"/>
    <row r="4280" s="2" customFormat="1"/>
    <row r="4281" s="2" customFormat="1"/>
    <row r="4282" s="2" customFormat="1"/>
    <row r="4283" s="2" customFormat="1"/>
    <row r="4284" s="2" customFormat="1"/>
    <row r="4285" s="2" customFormat="1"/>
    <row r="4286" s="2" customFormat="1"/>
    <row r="4287" s="2" customFormat="1"/>
    <row r="4288" s="2" customFormat="1"/>
    <row r="4289" s="2" customFormat="1"/>
    <row r="4290" s="2" customFormat="1"/>
    <row r="4291" s="2" customFormat="1"/>
    <row r="4292" s="2" customFormat="1"/>
    <row r="4293" s="2" customFormat="1"/>
    <row r="4294" s="2" customFormat="1"/>
    <row r="4295" s="2" customFormat="1"/>
    <row r="4296" s="2" customFormat="1"/>
    <row r="4297" s="2" customFormat="1"/>
    <row r="4298" s="2" customFormat="1"/>
    <row r="4299" s="2" customFormat="1"/>
    <row r="4300" s="2" customFormat="1"/>
    <row r="4301" s="2" customFormat="1"/>
    <row r="4302" s="2" customFormat="1"/>
    <row r="4303" s="2" customFormat="1"/>
    <row r="4304" s="2" customFormat="1"/>
    <row r="4305" s="2" customFormat="1"/>
    <row r="4306" s="2" customFormat="1"/>
    <row r="4307" s="2" customFormat="1"/>
    <row r="4308" s="2" customFormat="1"/>
    <row r="4309" s="2" customFormat="1"/>
    <row r="4310" s="2" customFormat="1"/>
    <row r="4311" s="2" customFormat="1"/>
    <row r="4312" s="2" customFormat="1"/>
    <row r="4313" s="2" customFormat="1"/>
    <row r="4314" s="2" customFormat="1"/>
    <row r="4315" s="2" customFormat="1"/>
    <row r="4316" s="2" customFormat="1"/>
    <row r="4317" s="2" customFormat="1"/>
    <row r="4318" s="2" customFormat="1"/>
    <row r="4319" s="2" customFormat="1"/>
    <row r="4320" s="2" customFormat="1"/>
    <row r="4321" s="2" customFormat="1"/>
    <row r="4322" s="2" customFormat="1"/>
    <row r="4323" s="2" customFormat="1"/>
    <row r="4324" s="2" customFormat="1"/>
    <row r="4325" s="2" customFormat="1"/>
    <row r="4326" s="2" customFormat="1"/>
    <row r="4327" s="2" customFormat="1"/>
    <row r="4328" s="2" customFormat="1"/>
    <row r="4329" s="2" customFormat="1"/>
    <row r="4330" s="2" customFormat="1"/>
    <row r="4331" s="2" customFormat="1"/>
    <row r="4332" s="2" customFormat="1"/>
    <row r="4333" s="2" customFormat="1"/>
    <row r="4334" s="2" customFormat="1"/>
    <row r="4335" s="2" customFormat="1"/>
    <row r="4336" s="2" customFormat="1"/>
    <row r="4337" s="2" customFormat="1"/>
    <row r="4338" s="2" customFormat="1"/>
    <row r="4339" s="2" customFormat="1"/>
    <row r="4340" s="2" customFormat="1"/>
    <row r="4341" s="2" customFormat="1"/>
    <row r="4342" s="2" customFormat="1"/>
    <row r="4343" s="2" customFormat="1"/>
    <row r="4344" s="2" customFormat="1"/>
    <row r="4345" s="2" customFormat="1"/>
    <row r="4346" s="2" customFormat="1"/>
    <row r="4347" s="2" customFormat="1"/>
    <row r="4348" s="2" customFormat="1"/>
    <row r="4349" s="2" customFormat="1"/>
    <row r="4350" s="2" customFormat="1"/>
    <row r="4351" s="2" customFormat="1"/>
    <row r="4352" s="2" customFormat="1"/>
    <row r="4353" s="2" customFormat="1"/>
    <row r="4354" s="2" customFormat="1"/>
    <row r="4355" s="2" customFormat="1"/>
    <row r="4356" s="2" customFormat="1"/>
    <row r="4357" s="2" customFormat="1"/>
    <row r="4358" s="2" customFormat="1"/>
    <row r="4359" s="2" customFormat="1"/>
    <row r="4360" s="2" customFormat="1"/>
    <row r="4361" s="2" customFormat="1"/>
    <row r="4362" s="2" customFormat="1"/>
    <row r="4363" s="2" customFormat="1"/>
    <row r="4364" s="2" customFormat="1"/>
    <row r="4365" s="2" customFormat="1"/>
    <row r="4366" s="2" customFormat="1"/>
    <row r="4367" s="2" customFormat="1"/>
    <row r="4368" s="2" customFormat="1"/>
    <row r="4369" s="2" customFormat="1"/>
    <row r="4370" s="2" customFormat="1"/>
    <row r="4371" s="2" customFormat="1"/>
    <row r="4372" s="2" customFormat="1"/>
    <row r="4373" s="2" customFormat="1"/>
    <row r="4374" s="2" customFormat="1"/>
    <row r="4375" s="2" customFormat="1"/>
    <row r="4376" s="2" customFormat="1"/>
    <row r="4377" s="2" customFormat="1"/>
    <row r="4378" s="2" customFormat="1"/>
    <row r="4379" s="2" customFormat="1"/>
    <row r="4380" s="2" customFormat="1"/>
    <row r="4381" s="2" customFormat="1"/>
    <row r="4382" s="2" customFormat="1"/>
    <row r="4383" s="2" customFormat="1"/>
    <row r="4384" s="2" customFormat="1"/>
    <row r="4385" s="2" customFormat="1"/>
    <row r="4386" s="2" customFormat="1"/>
    <row r="4387" s="2" customFormat="1"/>
    <row r="4388" s="2" customFormat="1"/>
    <row r="4389" s="2" customFormat="1"/>
    <row r="4390" s="2" customFormat="1"/>
    <row r="4391" s="2" customFormat="1"/>
    <row r="4392" s="2" customFormat="1"/>
    <row r="4393" s="2" customFormat="1"/>
    <row r="4394" s="2" customFormat="1"/>
    <row r="4395" s="2" customFormat="1"/>
    <row r="4396" s="2" customFormat="1"/>
    <row r="4397" s="2" customFormat="1"/>
    <row r="4398" s="2" customFormat="1"/>
    <row r="4399" s="2" customFormat="1"/>
    <row r="4400" s="2" customFormat="1"/>
    <row r="4401" s="2" customFormat="1"/>
    <row r="4402" s="2" customFormat="1"/>
    <row r="4403" s="2" customFormat="1"/>
    <row r="4404" s="2" customFormat="1"/>
    <row r="4405" s="2" customFormat="1"/>
    <row r="4406" s="2" customFormat="1"/>
    <row r="4407" s="2" customFormat="1"/>
    <row r="4408" s="2" customFormat="1"/>
    <row r="4409" s="2" customFormat="1"/>
    <row r="4410" s="2" customFormat="1"/>
    <row r="4411" s="2" customFormat="1"/>
    <row r="4412" s="2" customFormat="1"/>
    <row r="4413" s="2" customFormat="1"/>
    <row r="4414" s="2" customFormat="1"/>
    <row r="4415" s="2" customFormat="1"/>
    <row r="4416" s="2" customFormat="1"/>
    <row r="4417" s="2" customFormat="1"/>
    <row r="4418" s="2" customFormat="1"/>
    <row r="4419" s="2" customFormat="1"/>
    <row r="4420" s="2" customFormat="1"/>
    <row r="4421" s="2" customFormat="1"/>
    <row r="4422" s="2" customFormat="1"/>
    <row r="4423" s="2" customFormat="1"/>
    <row r="4424" s="2" customFormat="1"/>
    <row r="4425" s="2" customFormat="1"/>
    <row r="4426" s="2" customFormat="1"/>
    <row r="4427" s="2" customFormat="1"/>
    <row r="4428" s="2" customFormat="1"/>
    <row r="4429" s="2" customFormat="1"/>
    <row r="4430" s="2" customFormat="1"/>
    <row r="4431" s="2" customFormat="1"/>
    <row r="4432" s="2" customFormat="1"/>
    <row r="4433" s="2" customFormat="1"/>
    <row r="4434" s="2" customFormat="1"/>
    <row r="4435" s="2" customFormat="1"/>
    <row r="4436" s="2" customFormat="1"/>
    <row r="4437" s="2" customFormat="1"/>
    <row r="4438" s="2" customFormat="1"/>
    <row r="4439" s="2" customFormat="1"/>
    <row r="4440" s="2" customFormat="1"/>
    <row r="4441" s="2" customFormat="1"/>
    <row r="4442" s="2" customFormat="1"/>
    <row r="4443" s="2" customFormat="1"/>
    <row r="4444" s="2" customFormat="1"/>
    <row r="4445" s="2" customFormat="1"/>
    <row r="4446" s="2" customFormat="1"/>
    <row r="4447" s="2" customFormat="1"/>
    <row r="4448" s="2" customFormat="1"/>
    <row r="4449" s="2" customFormat="1"/>
    <row r="4450" s="2" customFormat="1"/>
    <row r="4451" s="2" customFormat="1"/>
    <row r="4452" s="2" customFormat="1"/>
    <row r="4453" s="2" customFormat="1"/>
    <row r="4454" s="2" customFormat="1"/>
    <row r="4455" s="2" customFormat="1"/>
    <row r="4456" s="2" customFormat="1"/>
    <row r="4457" s="2" customFormat="1"/>
    <row r="4458" s="2" customFormat="1"/>
    <row r="4459" s="2" customFormat="1"/>
    <row r="4460" s="2" customFormat="1"/>
    <row r="4461" s="2" customFormat="1"/>
    <row r="4462" s="2" customFormat="1"/>
    <row r="4463" s="2" customFormat="1"/>
    <row r="4464" s="2" customFormat="1"/>
    <row r="4465" s="2" customFormat="1"/>
    <row r="4466" s="2" customFormat="1"/>
    <row r="4467" s="2" customFormat="1"/>
    <row r="4468" s="2" customFormat="1"/>
    <row r="4469" s="2" customFormat="1"/>
    <row r="4470" s="2" customFormat="1"/>
    <row r="4471" s="2" customFormat="1"/>
    <row r="4472" s="2" customFormat="1"/>
    <row r="4473" s="2" customFormat="1"/>
    <row r="4474" s="2" customFormat="1"/>
    <row r="4475" s="2" customFormat="1"/>
    <row r="4476" s="2" customFormat="1"/>
    <row r="4477" s="2" customFormat="1"/>
    <row r="4478" s="2" customFormat="1"/>
    <row r="4479" s="2" customFormat="1"/>
    <row r="4480" s="2" customFormat="1"/>
    <row r="4481" s="2" customFormat="1"/>
    <row r="4482" s="2" customFormat="1"/>
    <row r="4483" s="2" customFormat="1"/>
    <row r="4484" s="2" customFormat="1"/>
    <row r="4485" s="2" customFormat="1"/>
    <row r="4486" s="2" customFormat="1"/>
    <row r="4487" s="2" customFormat="1"/>
    <row r="4488" s="2" customFormat="1"/>
    <row r="4489" s="2" customFormat="1"/>
    <row r="4490" s="2" customFormat="1"/>
    <row r="4491" s="2" customFormat="1"/>
    <row r="4492" s="2" customFormat="1"/>
    <row r="4493" s="2" customFormat="1"/>
    <row r="4494" s="2" customFormat="1"/>
    <row r="4495" s="2" customFormat="1"/>
    <row r="4496" s="2" customFormat="1"/>
    <row r="4497" s="2" customFormat="1"/>
    <row r="4498" s="2" customFormat="1"/>
    <row r="4499" s="2" customFormat="1"/>
    <row r="4500" s="2" customFormat="1"/>
    <row r="4501" s="2" customFormat="1"/>
    <row r="4502" s="2" customFormat="1"/>
    <row r="4503" s="2" customFormat="1"/>
    <row r="4504" s="2" customFormat="1"/>
    <row r="4505" s="2" customFormat="1"/>
    <row r="4506" s="2" customFormat="1"/>
    <row r="4507" s="2" customFormat="1"/>
    <row r="4508" s="2" customFormat="1"/>
    <row r="4509" s="2" customFormat="1"/>
    <row r="4510" s="2" customFormat="1"/>
    <row r="4511" s="2" customFormat="1"/>
    <row r="4512" s="2" customFormat="1"/>
    <row r="4513" s="2" customFormat="1"/>
    <row r="4514" s="2" customFormat="1"/>
    <row r="4515" s="2" customFormat="1"/>
    <row r="4516" s="2" customFormat="1"/>
    <row r="4517" s="2" customFormat="1"/>
    <row r="4518" s="2" customFormat="1"/>
    <row r="4519" s="2" customFormat="1"/>
    <row r="4520" s="2" customFormat="1"/>
    <row r="4521" s="2" customFormat="1"/>
    <row r="4522" s="2" customFormat="1"/>
    <row r="4523" s="2" customFormat="1"/>
    <row r="4524" s="2" customFormat="1"/>
    <row r="4525" s="2" customFormat="1"/>
    <row r="4526" s="2" customFormat="1"/>
    <row r="4527" s="2" customFormat="1"/>
    <row r="4528" s="2" customFormat="1"/>
    <row r="4529" s="2" customFormat="1"/>
    <row r="4530" s="2" customFormat="1"/>
    <row r="4531" s="2" customFormat="1"/>
    <row r="4532" s="2" customFormat="1"/>
    <row r="4533" s="2" customFormat="1"/>
    <row r="4534" s="2" customFormat="1"/>
    <row r="4535" s="2" customFormat="1"/>
    <row r="4536" s="2" customFormat="1"/>
    <row r="4537" s="2" customFormat="1"/>
    <row r="4538" s="2" customFormat="1"/>
    <row r="4539" s="2" customFormat="1"/>
    <row r="4540" s="2" customFormat="1"/>
    <row r="4541" s="2" customFormat="1"/>
    <row r="4542" s="2" customFormat="1"/>
    <row r="4543" s="2" customFormat="1"/>
    <row r="4544" s="2" customFormat="1"/>
    <row r="4545" s="2" customFormat="1"/>
    <row r="4546" s="2" customFormat="1"/>
    <row r="4547" s="2" customFormat="1"/>
    <row r="4548" s="2" customFormat="1"/>
    <row r="4549" s="2" customFormat="1"/>
    <row r="4550" s="2" customFormat="1"/>
    <row r="4551" s="2" customFormat="1"/>
    <row r="4552" s="2" customFormat="1"/>
    <row r="4553" s="2" customFormat="1"/>
    <row r="4554" s="2" customFormat="1"/>
    <row r="4555" s="2" customFormat="1"/>
    <row r="4556" s="2" customFormat="1"/>
    <row r="4557" s="2" customFormat="1"/>
    <row r="4558" s="2" customFormat="1"/>
    <row r="4559" s="2" customFormat="1"/>
    <row r="4560" s="2" customFormat="1"/>
    <row r="4561" s="2" customFormat="1"/>
    <row r="4562" s="2" customFormat="1"/>
    <row r="4563" s="2" customFormat="1"/>
    <row r="4564" s="2" customFormat="1"/>
    <row r="4565" s="2" customFormat="1"/>
    <row r="4566" s="2" customFormat="1"/>
    <row r="4567" s="2" customFormat="1"/>
    <row r="4568" s="2" customFormat="1"/>
    <row r="4569" s="2" customFormat="1"/>
    <row r="4570" s="2" customFormat="1"/>
    <row r="4571" s="2" customFormat="1"/>
    <row r="4572" s="2" customFormat="1"/>
    <row r="4573" s="2" customFormat="1"/>
    <row r="4574" s="2" customFormat="1"/>
    <row r="4575" s="2" customFormat="1"/>
    <row r="4576" s="2" customFormat="1"/>
    <row r="4577" s="2" customFormat="1"/>
    <row r="4578" s="2" customFormat="1"/>
    <row r="4579" s="2" customFormat="1"/>
    <row r="4580" s="2" customFormat="1"/>
    <row r="4581" s="2" customFormat="1"/>
    <row r="4582" s="2" customFormat="1"/>
    <row r="4583" s="2" customFormat="1"/>
    <row r="4584" s="2" customFormat="1"/>
    <row r="4585" s="2" customFormat="1"/>
    <row r="4586" s="2" customFormat="1"/>
    <row r="4587" s="2" customFormat="1"/>
    <row r="4588" s="2" customFormat="1"/>
    <row r="4589" s="2" customFormat="1"/>
    <row r="4590" s="2" customFormat="1"/>
    <row r="4591" s="2" customFormat="1"/>
    <row r="4592" s="2" customFormat="1"/>
    <row r="4593" s="2" customFormat="1"/>
    <row r="4594" s="2" customFormat="1"/>
    <row r="4595" s="2" customFormat="1"/>
    <row r="4596" s="2" customFormat="1"/>
    <row r="4597" s="2" customFormat="1"/>
    <row r="4598" s="2" customFormat="1"/>
    <row r="4599" s="2" customFormat="1"/>
    <row r="4600" s="2" customFormat="1"/>
    <row r="4601" s="2" customFormat="1"/>
    <row r="4602" s="2" customFormat="1"/>
    <row r="4603" s="2" customFormat="1"/>
    <row r="4604" s="2" customFormat="1"/>
    <row r="4605" s="2" customFormat="1"/>
    <row r="4606" s="2" customFormat="1"/>
    <row r="4607" s="2" customFormat="1"/>
    <row r="4608" s="2" customFormat="1"/>
    <row r="4609" s="2" customFormat="1"/>
    <row r="4610" s="2" customFormat="1"/>
    <row r="4611" s="2" customFormat="1"/>
    <row r="4612" s="2" customFormat="1"/>
    <row r="4613" s="2" customFormat="1"/>
    <row r="4614" s="2" customFormat="1"/>
    <row r="4615" s="2" customFormat="1"/>
    <row r="4616" s="2" customFormat="1"/>
    <row r="4617" s="2" customFormat="1"/>
    <row r="4618" s="2" customFormat="1"/>
    <row r="4619" s="2" customFormat="1"/>
    <row r="4620" s="2" customFormat="1"/>
    <row r="4621" s="2" customFormat="1"/>
    <row r="4622" s="2" customFormat="1"/>
    <row r="4623" s="2" customFormat="1"/>
    <row r="4624" s="2" customFormat="1"/>
    <row r="4625" s="2" customFormat="1"/>
    <row r="4626" s="2" customFormat="1"/>
    <row r="4627" s="2" customFormat="1"/>
    <row r="4628" s="2" customFormat="1"/>
    <row r="4629" s="2" customFormat="1"/>
    <row r="4630" s="2" customFormat="1"/>
    <row r="4631" s="2" customFormat="1"/>
    <row r="4632" s="2" customFormat="1"/>
    <row r="4633" s="2" customFormat="1"/>
    <row r="4634" s="2" customFormat="1"/>
    <row r="4635" s="2" customFormat="1"/>
    <row r="4636" s="2" customFormat="1"/>
    <row r="4637" s="2" customFormat="1"/>
    <row r="4638" s="2" customFormat="1"/>
    <row r="4639" s="2" customFormat="1"/>
    <row r="4640" s="2" customFormat="1"/>
    <row r="4641" s="2" customFormat="1"/>
    <row r="4642" s="2" customFormat="1"/>
    <row r="4643" s="2" customFormat="1"/>
    <row r="4644" s="2" customFormat="1"/>
    <row r="4645" s="2" customFormat="1"/>
    <row r="4646" s="2" customFormat="1"/>
    <row r="4647" s="2" customFormat="1"/>
    <row r="4648" s="2" customFormat="1"/>
    <row r="4649" s="2" customFormat="1"/>
    <row r="4650" s="2" customFormat="1"/>
    <row r="4651" s="2" customFormat="1"/>
    <row r="4652" s="2" customFormat="1"/>
    <row r="4653" s="2" customFormat="1"/>
    <row r="4654" s="2" customFormat="1"/>
    <row r="4655" s="2" customFormat="1"/>
    <row r="4656" s="2" customFormat="1"/>
    <row r="4657" s="2" customFormat="1"/>
    <row r="4658" s="2" customFormat="1"/>
    <row r="4659" s="2" customFormat="1"/>
    <row r="4660" s="2" customFormat="1"/>
    <row r="4661" s="2" customFormat="1"/>
    <row r="4662" s="2" customFormat="1"/>
    <row r="4663" s="2" customFormat="1"/>
    <row r="4664" s="2" customFormat="1"/>
    <row r="4665" s="2" customFormat="1"/>
    <row r="4666" s="2" customFormat="1"/>
    <row r="4667" s="2" customFormat="1"/>
    <row r="4668" s="2" customFormat="1"/>
    <row r="4669" s="2" customFormat="1"/>
    <row r="4670" s="2" customFormat="1"/>
    <row r="4671" s="2" customFormat="1"/>
    <row r="4672" s="2" customFormat="1"/>
    <row r="4673" s="2" customFormat="1"/>
    <row r="4674" s="2" customFormat="1"/>
    <row r="4675" s="2" customFormat="1"/>
    <row r="4676" s="2" customFormat="1"/>
    <row r="4677" s="2" customFormat="1"/>
    <row r="4678" s="2" customFormat="1"/>
    <row r="4679" s="2" customFormat="1"/>
    <row r="4680" s="2" customFormat="1"/>
    <row r="4681" s="2" customFormat="1"/>
    <row r="4682" s="2" customFormat="1"/>
    <row r="4683" s="2" customFormat="1"/>
    <row r="4684" s="2" customFormat="1"/>
    <row r="4685" s="2" customFormat="1"/>
    <row r="4686" s="2" customFormat="1"/>
    <row r="4687" s="2" customFormat="1"/>
    <row r="4688" s="2" customFormat="1"/>
    <row r="4689" s="2" customFormat="1"/>
    <row r="4690" s="2" customFormat="1"/>
    <row r="4691" s="2" customFormat="1"/>
    <row r="4692" s="2" customFormat="1"/>
    <row r="4693" s="2" customFormat="1"/>
    <row r="4694" s="2" customFormat="1"/>
    <row r="4695" s="2" customFormat="1"/>
    <row r="4696" s="2" customFormat="1"/>
    <row r="4697" s="2" customFormat="1"/>
    <row r="4698" s="2" customFormat="1"/>
    <row r="4699" s="2" customFormat="1"/>
    <row r="4700" s="2" customFormat="1"/>
    <row r="4701" s="2" customFormat="1"/>
    <row r="4702" s="2" customFormat="1"/>
    <row r="4703" s="2" customFormat="1"/>
    <row r="4704" s="2" customFormat="1"/>
    <row r="4705" s="2" customFormat="1"/>
    <row r="4706" s="2" customFormat="1"/>
    <row r="4707" s="2" customFormat="1"/>
    <row r="4708" s="2" customFormat="1"/>
    <row r="4709" s="2" customFormat="1"/>
    <row r="4710" s="2" customFormat="1"/>
    <row r="4711" s="2" customFormat="1"/>
    <row r="4712" s="2" customFormat="1"/>
    <row r="4713" s="2" customFormat="1"/>
    <row r="4714" s="2" customFormat="1"/>
    <row r="4715" s="2" customFormat="1"/>
    <row r="4716" s="2" customFormat="1"/>
    <row r="4717" s="2" customFormat="1"/>
    <row r="4718" s="2" customFormat="1"/>
    <row r="4719" s="2" customFormat="1"/>
    <row r="4720" s="2" customFormat="1"/>
    <row r="4721" s="2" customFormat="1"/>
    <row r="4722" s="2" customFormat="1"/>
    <row r="4723" s="2" customFormat="1"/>
    <row r="4724" s="2" customFormat="1"/>
    <row r="4725" s="2" customFormat="1"/>
    <row r="4726" s="2" customFormat="1"/>
    <row r="4727" s="2" customFormat="1"/>
    <row r="4728" s="2" customFormat="1"/>
    <row r="4729" s="2" customFormat="1"/>
    <row r="4730" s="2" customFormat="1"/>
    <row r="4731" s="2" customFormat="1"/>
    <row r="4732" s="2" customFormat="1"/>
    <row r="4733" s="2" customFormat="1"/>
    <row r="4734" s="2" customFormat="1"/>
    <row r="4735" s="2" customFormat="1"/>
    <row r="4736" s="2" customFormat="1"/>
    <row r="4737" s="2" customFormat="1"/>
    <row r="4738" s="2" customFormat="1"/>
    <row r="4739" s="2" customFormat="1"/>
    <row r="4740" s="2" customFormat="1"/>
    <row r="4741" s="2" customFormat="1"/>
    <row r="4742" s="2" customFormat="1"/>
    <row r="4743" s="2" customFormat="1"/>
    <row r="4744" s="2" customFormat="1"/>
    <row r="4745" s="2" customFormat="1"/>
    <row r="4746" s="2" customFormat="1"/>
    <row r="4747" s="2" customFormat="1"/>
    <row r="4748" s="2" customFormat="1"/>
    <row r="4749" s="2" customFormat="1"/>
    <row r="4750" s="2" customFormat="1"/>
    <row r="4751" s="2" customFormat="1"/>
    <row r="4752" s="2" customFormat="1"/>
    <row r="4753" s="2" customFormat="1"/>
    <row r="4754" s="2" customFormat="1"/>
    <row r="4755" s="2" customFormat="1"/>
    <row r="4756" s="2" customFormat="1"/>
    <row r="4757" s="2" customFormat="1"/>
    <row r="4758" s="2" customFormat="1"/>
    <row r="4759" s="2" customFormat="1"/>
    <row r="4760" s="2" customFormat="1"/>
    <row r="4761" s="2" customFormat="1"/>
    <row r="4762" s="2" customFormat="1"/>
    <row r="4763" s="2" customFormat="1"/>
    <row r="4764" s="2" customFormat="1"/>
    <row r="4765" s="2" customFormat="1"/>
    <row r="4766" s="2" customFormat="1"/>
    <row r="4767" s="2" customFormat="1"/>
    <row r="4768" s="2" customFormat="1"/>
    <row r="4769" s="2" customFormat="1"/>
    <row r="4770" s="2" customFormat="1"/>
    <row r="4771" s="2" customFormat="1"/>
    <row r="4772" s="2" customFormat="1"/>
    <row r="4773" s="2" customFormat="1"/>
    <row r="4774" s="2" customFormat="1"/>
    <row r="4775" s="2" customFormat="1"/>
    <row r="4776" s="2" customFormat="1"/>
    <row r="4777" s="2" customFormat="1"/>
    <row r="4778" s="2" customFormat="1"/>
    <row r="4779" s="2" customFormat="1"/>
    <row r="4780" s="2" customFormat="1"/>
    <row r="4781" s="2" customFormat="1"/>
    <row r="4782" s="2" customFormat="1"/>
    <row r="4783" s="2" customFormat="1"/>
    <row r="4784" s="2" customFormat="1"/>
    <row r="4785" s="2" customFormat="1"/>
    <row r="4786" s="2" customFormat="1"/>
    <row r="4787" s="2" customFormat="1"/>
    <row r="4788" s="2" customFormat="1"/>
    <row r="4789" s="2" customFormat="1"/>
    <row r="4790" s="2" customFormat="1"/>
    <row r="4791" s="2" customFormat="1"/>
    <row r="4792" s="2" customFormat="1"/>
    <row r="4793" s="2" customFormat="1"/>
    <row r="4794" s="2" customFormat="1"/>
    <row r="4795" s="2" customFormat="1"/>
    <row r="4796" s="2" customFormat="1"/>
    <row r="4797" s="2" customFormat="1"/>
    <row r="4798" s="2" customFormat="1"/>
    <row r="4799" s="2" customFormat="1"/>
    <row r="4800" s="2" customFormat="1"/>
    <row r="4801" s="2" customFormat="1"/>
    <row r="4802" s="2" customFormat="1"/>
    <row r="4803" s="2" customFormat="1"/>
    <row r="4804" s="2" customFormat="1"/>
    <row r="4805" s="2" customFormat="1"/>
    <row r="4806" s="2" customFormat="1"/>
    <row r="4807" s="2" customFormat="1"/>
    <row r="4808" s="2" customFormat="1"/>
    <row r="4809" s="2" customFormat="1"/>
    <row r="4810" s="2" customFormat="1"/>
    <row r="4811" s="2" customFormat="1"/>
    <row r="4812" s="2" customFormat="1"/>
    <row r="4813" s="2" customFormat="1"/>
    <row r="4814" s="2" customFormat="1"/>
    <row r="4815" s="2" customFormat="1"/>
    <row r="4816" s="2" customFormat="1"/>
    <row r="4817" s="2" customFormat="1"/>
    <row r="4818" s="2" customFormat="1"/>
    <row r="4819" s="2" customFormat="1"/>
    <row r="4820" s="2" customFormat="1"/>
    <row r="4821" s="2" customFormat="1"/>
    <row r="4822" s="2" customFormat="1"/>
    <row r="4823" s="2" customFormat="1"/>
    <row r="4824" s="2" customFormat="1"/>
    <row r="4825" s="2" customFormat="1"/>
    <row r="4826" s="2" customFormat="1"/>
    <row r="4827" s="2" customFormat="1"/>
    <row r="4828" s="2" customFormat="1"/>
    <row r="4829" s="2" customFormat="1"/>
    <row r="4830" s="2" customFormat="1"/>
    <row r="4831" s="2" customFormat="1"/>
    <row r="4832" s="2" customFormat="1"/>
    <row r="4833" s="2" customFormat="1"/>
    <row r="4834" s="2" customFormat="1"/>
    <row r="4835" s="2" customFormat="1"/>
    <row r="4836" s="2" customFormat="1"/>
    <row r="4837" s="2" customFormat="1"/>
    <row r="4838" s="2" customFormat="1"/>
    <row r="4839" s="2" customFormat="1"/>
    <row r="4840" s="2" customFormat="1"/>
    <row r="4841" s="2" customFormat="1"/>
    <row r="4842" s="2" customFormat="1"/>
    <row r="4843" s="2" customFormat="1"/>
    <row r="4844" s="2" customFormat="1"/>
    <row r="4845" s="2" customFormat="1"/>
    <row r="4846" s="2" customFormat="1"/>
    <row r="4847" s="2" customFormat="1"/>
    <row r="4848" s="2" customFormat="1"/>
    <row r="4849" s="2" customFormat="1"/>
    <row r="4850" s="2" customFormat="1"/>
    <row r="4851" s="2" customFormat="1"/>
    <row r="4852" s="2" customFormat="1"/>
    <row r="4853" s="2" customFormat="1"/>
    <row r="4854" s="2" customFormat="1"/>
    <row r="4855" s="2" customFormat="1"/>
    <row r="4856" s="2" customFormat="1"/>
    <row r="4857" s="2" customFormat="1"/>
    <row r="4858" s="2" customFormat="1"/>
    <row r="4859" s="2" customFormat="1"/>
    <row r="4860" s="2" customFormat="1"/>
    <row r="4861" s="2" customFormat="1"/>
    <row r="4862" s="2" customFormat="1"/>
    <row r="4863" s="2" customFormat="1"/>
    <row r="4864" s="2" customFormat="1"/>
    <row r="4865" s="2" customFormat="1"/>
    <row r="4866" s="2" customFormat="1"/>
    <row r="4867" s="2" customFormat="1"/>
    <row r="4868" s="2" customFormat="1"/>
    <row r="4869" s="2" customFormat="1"/>
    <row r="4870" s="2" customFormat="1"/>
    <row r="4871" s="2" customFormat="1"/>
    <row r="4872" s="2" customFormat="1"/>
    <row r="4873" s="2" customFormat="1"/>
    <row r="4874" s="2" customFormat="1"/>
    <row r="4875" s="2" customFormat="1"/>
    <row r="4876" s="2" customFormat="1"/>
    <row r="4877" s="2" customFormat="1"/>
    <row r="4878" s="2" customFormat="1"/>
    <row r="4879" s="2" customFormat="1"/>
    <row r="4880" s="2" customFormat="1"/>
    <row r="4881" s="2" customFormat="1"/>
    <row r="4882" s="2" customFormat="1"/>
    <row r="4883" s="2" customFormat="1"/>
    <row r="4884" s="2" customFormat="1"/>
    <row r="4885" s="2" customFormat="1"/>
    <row r="4886" s="2" customFormat="1"/>
    <row r="4887" s="2" customFormat="1"/>
    <row r="4888" s="2" customFormat="1"/>
    <row r="4889" s="2" customFormat="1"/>
    <row r="4890" s="2" customFormat="1"/>
    <row r="4891" s="2" customFormat="1"/>
    <row r="4892" s="2" customFormat="1"/>
    <row r="4893" s="2" customFormat="1"/>
    <row r="4894" s="2" customFormat="1"/>
    <row r="4895" s="2" customFormat="1"/>
    <row r="4896" s="2" customFormat="1"/>
    <row r="4897" s="2" customFormat="1"/>
    <row r="4898" s="2" customFormat="1"/>
    <row r="4899" s="2" customFormat="1"/>
    <row r="4900" s="2" customFormat="1"/>
    <row r="4901" s="2" customFormat="1"/>
    <row r="4902" s="2" customFormat="1"/>
    <row r="4903" s="2" customFormat="1"/>
    <row r="4904" s="2" customFormat="1"/>
    <row r="4905" s="2" customFormat="1"/>
    <row r="4906" s="2" customFormat="1"/>
    <row r="4907" s="2" customFormat="1"/>
    <row r="4908" s="2" customFormat="1"/>
    <row r="4909" s="2" customFormat="1"/>
    <row r="4910" s="2" customFormat="1"/>
    <row r="4911" s="2" customFormat="1"/>
    <row r="4912" s="2" customFormat="1"/>
    <row r="4913" s="2" customFormat="1"/>
    <row r="4914" s="2" customFormat="1"/>
    <row r="4915" s="2" customFormat="1"/>
    <row r="4916" s="2" customFormat="1"/>
    <row r="4917" s="2" customFormat="1"/>
    <row r="4918" s="2" customFormat="1"/>
    <row r="4919" s="2" customFormat="1"/>
    <row r="4920" s="2" customFormat="1"/>
    <row r="4921" s="2" customFormat="1"/>
    <row r="4922" s="2" customFormat="1"/>
    <row r="4923" s="2" customFormat="1"/>
    <row r="4924" s="2" customFormat="1"/>
    <row r="4925" s="2" customFormat="1"/>
    <row r="4926" s="2" customFormat="1"/>
    <row r="4927" s="2" customFormat="1"/>
    <row r="4928" s="2" customFormat="1"/>
    <row r="4929" s="2" customFormat="1"/>
    <row r="4930" s="2" customFormat="1"/>
    <row r="4931" s="2" customFormat="1"/>
    <row r="4932" s="2" customFormat="1"/>
    <row r="4933" s="2" customFormat="1"/>
    <row r="4934" s="2" customFormat="1"/>
    <row r="4935" s="2" customFormat="1"/>
    <row r="4936" s="2" customFormat="1"/>
    <row r="4937" s="2" customFormat="1"/>
    <row r="4938" s="2" customFormat="1"/>
    <row r="4939" s="2" customFormat="1"/>
    <row r="4940" s="2" customFormat="1"/>
    <row r="4941" s="2" customFormat="1"/>
    <row r="4942" s="2" customFormat="1"/>
    <row r="4943" s="2" customFormat="1"/>
    <row r="4944" s="2" customFormat="1"/>
    <row r="4945" s="2" customFormat="1"/>
    <row r="4946" s="2" customFormat="1"/>
    <row r="4947" s="2" customFormat="1"/>
    <row r="4948" s="2" customFormat="1"/>
    <row r="4949" s="2" customFormat="1"/>
    <row r="4950" s="2" customFormat="1"/>
    <row r="4951" s="2" customFormat="1"/>
    <row r="4952" s="2" customFormat="1"/>
    <row r="4953" s="2" customFormat="1"/>
    <row r="4954" s="2" customFormat="1"/>
    <row r="4955" s="2" customFormat="1"/>
    <row r="4956" s="2" customFormat="1"/>
    <row r="4957" s="2" customFormat="1"/>
    <row r="4958" s="2" customFormat="1"/>
    <row r="4959" s="2" customFormat="1"/>
    <row r="4960" s="2" customFormat="1"/>
    <row r="4961" s="2" customFormat="1"/>
    <row r="4962" s="2" customFormat="1"/>
    <row r="4963" s="2" customFormat="1"/>
    <row r="4964" s="2" customFormat="1"/>
    <row r="4965" s="2" customFormat="1"/>
    <row r="4966" s="2" customFormat="1"/>
    <row r="4967" s="2" customFormat="1"/>
    <row r="4968" s="2" customFormat="1"/>
    <row r="4969" s="2" customFormat="1"/>
    <row r="4970" s="2" customFormat="1"/>
    <row r="4971" s="2" customFormat="1"/>
    <row r="4972" s="2" customFormat="1"/>
    <row r="4973" s="2" customFormat="1"/>
    <row r="4974" s="2" customFormat="1"/>
    <row r="4975" s="2" customFormat="1"/>
    <row r="4976" s="2" customFormat="1"/>
    <row r="4977" s="2" customFormat="1"/>
    <row r="4978" s="2" customFormat="1"/>
    <row r="4979" s="2" customFormat="1"/>
    <row r="4980" s="2" customFormat="1"/>
    <row r="4981" s="2" customFormat="1"/>
    <row r="4982" s="2" customFormat="1"/>
    <row r="4983" s="2" customFormat="1"/>
    <row r="4984" s="2" customFormat="1"/>
    <row r="4985" s="2" customFormat="1"/>
    <row r="4986" s="2" customFormat="1"/>
    <row r="4987" s="2" customFormat="1"/>
    <row r="4988" s="2" customFormat="1"/>
    <row r="4989" s="2" customFormat="1"/>
    <row r="4990" s="2" customFormat="1"/>
    <row r="4991" s="2" customFormat="1"/>
    <row r="4992" s="2" customFormat="1"/>
    <row r="4993" s="2" customFormat="1"/>
    <row r="4994" s="2" customFormat="1"/>
    <row r="4995" s="2" customFormat="1"/>
    <row r="4996" s="2" customFormat="1"/>
    <row r="4997" s="2" customFormat="1"/>
    <row r="4998" s="2" customFormat="1"/>
    <row r="4999" s="2" customFormat="1"/>
    <row r="5000" s="2" customFormat="1"/>
    <row r="5001" s="2" customFormat="1"/>
    <row r="5002" s="2" customFormat="1"/>
    <row r="5003" s="2" customFormat="1"/>
    <row r="5004" s="2" customFormat="1"/>
    <row r="5005" s="2" customFormat="1"/>
    <row r="5006" s="2" customFormat="1"/>
    <row r="5007" s="2" customFormat="1"/>
    <row r="5008" s="2" customFormat="1"/>
    <row r="5009" s="2" customFormat="1"/>
    <row r="5010" s="2" customFormat="1"/>
    <row r="5011" s="2" customFormat="1"/>
    <row r="5012" s="2" customFormat="1"/>
    <row r="5013" s="2" customFormat="1"/>
    <row r="5014" s="2" customFormat="1"/>
    <row r="5015" s="2" customFormat="1"/>
    <row r="5016" s="2" customFormat="1"/>
    <row r="5017" s="2" customFormat="1"/>
    <row r="5018" s="2" customFormat="1"/>
    <row r="5019" s="2" customFormat="1"/>
    <row r="5020" s="2" customFormat="1"/>
    <row r="5021" s="2" customFormat="1"/>
    <row r="5022" s="2" customFormat="1"/>
    <row r="5023" s="2" customFormat="1"/>
    <row r="5024" s="2" customFormat="1"/>
    <row r="5025" s="2" customFormat="1"/>
    <row r="5026" s="2" customFormat="1"/>
    <row r="5027" s="2" customFormat="1"/>
    <row r="5028" s="2" customFormat="1"/>
    <row r="5029" s="2" customFormat="1"/>
    <row r="5030" s="2" customFormat="1"/>
    <row r="5031" s="2" customFormat="1"/>
    <row r="5032" s="2" customFormat="1"/>
    <row r="5033" s="2" customFormat="1"/>
    <row r="5034" s="2" customFormat="1"/>
    <row r="5035" s="2" customFormat="1"/>
    <row r="5036" s="2" customFormat="1"/>
    <row r="5037" s="2" customFormat="1"/>
    <row r="5038" s="2" customFormat="1"/>
    <row r="5039" s="2" customFormat="1"/>
    <row r="5040" s="2" customFormat="1"/>
    <row r="5041" s="2" customFormat="1"/>
    <row r="5042" s="2" customFormat="1"/>
    <row r="5043" s="2" customFormat="1"/>
    <row r="5044" s="2" customFormat="1"/>
    <row r="5045" s="2" customFormat="1"/>
    <row r="5046" s="2" customFormat="1"/>
    <row r="5047" s="2" customFormat="1"/>
    <row r="5048" s="2" customFormat="1"/>
    <row r="5049" s="2" customFormat="1"/>
    <row r="5050" s="2" customFormat="1"/>
    <row r="5051" s="2" customFormat="1"/>
    <row r="5052" s="2" customFormat="1"/>
    <row r="5053" s="2" customFormat="1"/>
    <row r="5054" s="2" customFormat="1"/>
    <row r="5055" s="2" customFormat="1"/>
    <row r="5056" s="2" customFormat="1"/>
    <row r="5057" s="2" customFormat="1"/>
    <row r="5058" s="2" customFormat="1"/>
    <row r="5059" s="2" customFormat="1"/>
    <row r="5060" s="2" customFormat="1"/>
    <row r="5061" s="2" customFormat="1"/>
    <row r="5062" s="2" customFormat="1"/>
    <row r="5063" s="2" customFormat="1"/>
    <row r="5064" s="2" customFormat="1"/>
    <row r="5065" s="2" customFormat="1"/>
    <row r="5066" s="2" customFormat="1"/>
    <row r="5067" s="2" customFormat="1"/>
    <row r="5068" s="2" customFormat="1"/>
    <row r="5069" s="2" customFormat="1"/>
    <row r="5070" s="2" customFormat="1"/>
    <row r="5071" s="2" customFormat="1"/>
    <row r="5072" s="2" customFormat="1"/>
    <row r="5073" s="2" customFormat="1"/>
    <row r="5074" s="2" customFormat="1"/>
    <row r="5075" s="2" customFormat="1"/>
    <row r="5076" s="2" customFormat="1"/>
    <row r="5077" s="2" customFormat="1"/>
    <row r="5078" s="2" customFormat="1"/>
    <row r="5079" s="2" customFormat="1"/>
    <row r="5080" s="2" customFormat="1"/>
    <row r="5081" s="2" customFormat="1"/>
    <row r="5082" s="2" customFormat="1"/>
    <row r="5083" s="2" customFormat="1"/>
    <row r="5084" s="2" customFormat="1"/>
    <row r="5085" s="2" customFormat="1"/>
    <row r="5086" s="2" customFormat="1"/>
    <row r="5087" s="2" customFormat="1"/>
    <row r="5088" s="2" customFormat="1"/>
    <row r="5089" s="2" customFormat="1"/>
    <row r="5090" s="2" customFormat="1"/>
    <row r="5091" s="2" customFormat="1"/>
    <row r="5092" s="2" customFormat="1"/>
    <row r="5093" s="2" customFormat="1"/>
    <row r="5094" s="2" customFormat="1"/>
    <row r="5095" s="2" customFormat="1"/>
    <row r="5096" s="2" customFormat="1"/>
    <row r="5097" s="2" customFormat="1"/>
    <row r="5098" s="2" customFormat="1"/>
    <row r="5099" s="2" customFormat="1"/>
    <row r="5100" s="2" customFormat="1"/>
    <row r="5101" s="2" customFormat="1"/>
    <row r="5102" s="2" customFormat="1"/>
    <row r="5103" s="2" customFormat="1"/>
    <row r="5104" s="2" customFormat="1"/>
    <row r="5105" s="2" customFormat="1"/>
    <row r="5106" s="2" customFormat="1"/>
    <row r="5107" s="2" customFormat="1"/>
    <row r="5108" s="2" customFormat="1"/>
    <row r="5109" s="2" customFormat="1"/>
    <row r="5110" s="2" customFormat="1"/>
    <row r="5111" s="2" customFormat="1"/>
    <row r="5112" s="2" customFormat="1"/>
    <row r="5113" s="2" customFormat="1"/>
    <row r="5114" s="2" customFormat="1"/>
    <row r="5115" s="2" customFormat="1"/>
    <row r="5116" s="2" customFormat="1"/>
    <row r="5117" s="2" customFormat="1"/>
    <row r="5118" s="2" customFormat="1"/>
    <row r="5119" s="2" customFormat="1"/>
    <row r="5120" s="2" customFormat="1"/>
    <row r="5121" s="2" customFormat="1"/>
    <row r="5122" s="2" customFormat="1"/>
    <row r="5123" s="2" customFormat="1"/>
    <row r="5124" s="2" customFormat="1"/>
    <row r="5125" s="2" customFormat="1"/>
    <row r="5126" s="2" customFormat="1"/>
    <row r="5127" s="2" customFormat="1"/>
    <row r="5128" s="2" customFormat="1"/>
    <row r="5129" s="2" customFormat="1"/>
    <row r="5130" s="2" customFormat="1"/>
    <row r="5131" s="2" customFormat="1"/>
    <row r="5132" s="2" customFormat="1"/>
    <row r="5133" s="2" customFormat="1"/>
    <row r="5134" s="2" customFormat="1"/>
    <row r="5135" s="2" customFormat="1"/>
    <row r="5136" s="2" customFormat="1"/>
    <row r="5137" s="2" customFormat="1"/>
    <row r="5138" s="2" customFormat="1"/>
    <row r="5139" s="2" customFormat="1"/>
    <row r="5140" s="2" customFormat="1"/>
    <row r="5141" s="2" customFormat="1"/>
    <row r="5142" s="2" customFormat="1"/>
    <row r="5143" s="2" customFormat="1"/>
    <row r="5144" s="2" customFormat="1"/>
    <row r="5145" s="2" customFormat="1"/>
    <row r="5146" s="2" customFormat="1"/>
    <row r="5147" s="2" customFormat="1"/>
    <row r="5148" s="2" customFormat="1"/>
    <row r="5149" s="2" customFormat="1"/>
    <row r="5150" s="2" customFormat="1"/>
    <row r="5151" s="2" customFormat="1"/>
    <row r="5152" s="2" customFormat="1"/>
    <row r="5153" s="2" customFormat="1"/>
    <row r="5154" s="2" customFormat="1"/>
    <row r="5155" s="2" customFormat="1"/>
    <row r="5156" s="2" customFormat="1"/>
    <row r="5157" s="2" customFormat="1"/>
    <row r="5158" s="2" customFormat="1"/>
    <row r="5159" s="2" customFormat="1"/>
    <row r="5160" s="2" customFormat="1"/>
    <row r="5161" s="2" customFormat="1"/>
    <row r="5162" s="2" customFormat="1"/>
    <row r="5163" s="2" customFormat="1"/>
    <row r="5164" s="2" customFormat="1"/>
    <row r="5165" s="2" customFormat="1"/>
    <row r="5166" s="2" customFormat="1"/>
    <row r="5167" s="2" customFormat="1"/>
    <row r="5168" s="2" customFormat="1"/>
    <row r="5169" s="2" customFormat="1"/>
    <row r="5170" s="2" customFormat="1"/>
    <row r="5171" s="2" customFormat="1"/>
    <row r="5172" s="2" customFormat="1"/>
    <row r="5173" s="2" customFormat="1"/>
    <row r="5174" s="2" customFormat="1"/>
    <row r="5175" s="2" customFormat="1"/>
    <row r="5176" s="2" customFormat="1"/>
    <row r="5177" s="2" customFormat="1"/>
    <row r="5178" s="2" customFormat="1"/>
    <row r="5179" s="2" customFormat="1"/>
    <row r="5180" s="2" customFormat="1"/>
    <row r="5181" s="2" customFormat="1"/>
    <row r="5182" s="2" customFormat="1"/>
    <row r="5183" s="2" customFormat="1"/>
    <row r="5184" s="2" customFormat="1"/>
    <row r="5185" s="2" customFormat="1"/>
    <row r="5186" s="2" customFormat="1"/>
    <row r="5187" s="2" customFormat="1"/>
    <row r="5188" s="2" customFormat="1"/>
    <row r="5189" s="2" customFormat="1"/>
    <row r="5190" s="2" customFormat="1"/>
    <row r="5191" s="2" customFormat="1"/>
    <row r="5192" s="2" customFormat="1"/>
    <row r="5193" s="2" customFormat="1"/>
    <row r="5194" s="2" customFormat="1"/>
    <row r="5195" s="2" customFormat="1"/>
    <row r="5196" s="2" customFormat="1"/>
    <row r="5197" s="2" customFormat="1"/>
    <row r="5198" s="2" customFormat="1"/>
    <row r="5199" s="2" customFormat="1"/>
    <row r="5200" s="2" customFormat="1"/>
    <row r="5201" s="2" customFormat="1"/>
    <row r="5202" s="2" customFormat="1"/>
    <row r="5203" s="2" customFormat="1"/>
    <row r="5204" s="2" customFormat="1"/>
    <row r="5205" s="2" customFormat="1"/>
    <row r="5206" s="2" customFormat="1"/>
    <row r="5207" s="2" customFormat="1"/>
    <row r="5208" s="2" customFormat="1"/>
    <row r="5209" s="2" customFormat="1"/>
    <row r="5210" s="2" customFormat="1"/>
    <row r="5211" s="2" customFormat="1"/>
    <row r="5212" s="2" customFormat="1"/>
    <row r="5213" s="2" customFormat="1"/>
    <row r="5214" s="2" customFormat="1"/>
    <row r="5215" s="2" customFormat="1"/>
    <row r="5216" s="2" customFormat="1"/>
    <row r="5217" s="2" customFormat="1"/>
    <row r="5218" s="2" customFormat="1"/>
    <row r="5219" s="2" customFormat="1"/>
    <row r="5220" s="2" customFormat="1"/>
    <row r="5221" s="2" customFormat="1"/>
    <row r="5222" s="2" customFormat="1"/>
    <row r="5223" s="2" customFormat="1"/>
    <row r="5224" s="2" customFormat="1"/>
    <row r="5225" s="2" customFormat="1"/>
    <row r="5226" s="2" customFormat="1"/>
    <row r="5227" s="2" customFormat="1"/>
    <row r="5228" s="2" customFormat="1"/>
    <row r="5229" s="2" customFormat="1"/>
    <row r="5230" s="2" customFormat="1"/>
    <row r="5231" s="2" customFormat="1"/>
    <row r="5232" s="2" customFormat="1"/>
    <row r="5233" s="2" customFormat="1"/>
    <row r="5234" s="2" customFormat="1"/>
    <row r="5235" s="2" customFormat="1"/>
    <row r="5236" s="2" customFormat="1"/>
    <row r="5237" s="2" customFormat="1"/>
    <row r="5238" s="2" customFormat="1"/>
    <row r="5239" s="2" customFormat="1"/>
    <row r="5240" s="2" customFormat="1"/>
    <row r="5241" s="2" customFormat="1"/>
    <row r="5242" s="2" customFormat="1"/>
    <row r="5243" s="2" customFormat="1"/>
    <row r="5244" s="2" customFormat="1"/>
    <row r="5245" s="2" customFormat="1"/>
    <row r="5246" s="2" customFormat="1"/>
    <row r="5247" s="2" customFormat="1"/>
    <row r="5248" s="2" customFormat="1"/>
    <row r="5249" s="2" customFormat="1"/>
    <row r="5250" s="2" customFormat="1"/>
    <row r="5251" s="2" customFormat="1"/>
    <row r="5252" s="2" customFormat="1"/>
    <row r="5253" s="2" customFormat="1"/>
    <row r="5254" s="2" customFormat="1"/>
    <row r="5255" s="2" customFormat="1"/>
    <row r="5256" s="2" customFormat="1"/>
    <row r="5257" s="2" customFormat="1"/>
    <row r="5258" s="2" customFormat="1"/>
    <row r="5259" s="2" customFormat="1"/>
    <row r="5260" s="2" customFormat="1"/>
    <row r="5261" s="2" customFormat="1"/>
    <row r="5262" s="2" customFormat="1"/>
    <row r="5263" s="2" customFormat="1"/>
    <row r="5264" s="2" customFormat="1"/>
    <row r="5265" s="2" customFormat="1"/>
    <row r="5266" s="2" customFormat="1"/>
    <row r="5267" s="2" customFormat="1"/>
    <row r="5268" s="2" customFormat="1"/>
    <row r="5269" s="2" customFormat="1"/>
    <row r="5270" s="2" customFormat="1"/>
    <row r="5271" s="2" customFormat="1"/>
    <row r="5272" s="2" customFormat="1"/>
    <row r="5273" s="2" customFormat="1"/>
    <row r="5274" s="2" customFormat="1"/>
    <row r="5275" s="2" customFormat="1"/>
    <row r="5276" s="2" customFormat="1"/>
    <row r="5277" s="2" customFormat="1"/>
    <row r="5278" s="2" customFormat="1"/>
    <row r="5279" s="2" customFormat="1"/>
    <row r="5280" s="2" customFormat="1"/>
    <row r="5281" s="2" customFormat="1"/>
    <row r="5282" s="2" customFormat="1"/>
    <row r="5283" s="2" customFormat="1"/>
    <row r="5284" s="2" customFormat="1"/>
    <row r="5285" s="2" customFormat="1"/>
    <row r="5286" s="2" customFormat="1"/>
    <row r="5287" s="2" customFormat="1"/>
    <row r="5288" s="2" customFormat="1"/>
    <row r="5289" s="2" customFormat="1"/>
    <row r="5290" s="2" customFormat="1"/>
    <row r="5291" s="2" customFormat="1"/>
    <row r="5292" s="2" customFormat="1"/>
    <row r="5293" s="2" customFormat="1"/>
    <row r="5294" s="2" customFormat="1"/>
    <row r="5295" s="2" customFormat="1"/>
    <row r="5296" s="2" customFormat="1"/>
    <row r="5297" s="2" customFormat="1"/>
    <row r="5298" s="2" customFormat="1"/>
    <row r="5299" s="2" customFormat="1"/>
    <row r="5300" s="2" customFormat="1"/>
    <row r="5301" s="2" customFormat="1"/>
    <row r="5302" s="2" customFormat="1"/>
    <row r="5303" s="2" customFormat="1"/>
    <row r="5304" s="2" customFormat="1"/>
    <row r="5305" s="2" customFormat="1"/>
    <row r="5306" s="2" customFormat="1"/>
    <row r="5307" s="2" customFormat="1"/>
    <row r="5308" s="2" customFormat="1"/>
    <row r="5309" s="2" customFormat="1"/>
    <row r="5310" s="2" customFormat="1"/>
    <row r="5311" s="2" customFormat="1"/>
    <row r="5312" s="2" customFormat="1"/>
    <row r="5313" s="2" customFormat="1"/>
    <row r="5314" s="2" customFormat="1"/>
    <row r="5315" s="2" customFormat="1"/>
    <row r="5316" s="2" customFormat="1"/>
    <row r="5317" s="2" customFormat="1"/>
    <row r="5318" s="2" customFormat="1"/>
    <row r="5319" s="2" customFormat="1"/>
    <row r="5320" s="2" customFormat="1"/>
    <row r="5321" s="2" customFormat="1"/>
    <row r="5322" s="2" customFormat="1"/>
    <row r="5323" s="2" customFormat="1"/>
    <row r="5324" s="2" customFormat="1"/>
    <row r="5325" s="2" customFormat="1"/>
    <row r="5326" s="2" customFormat="1"/>
    <row r="5327" s="2" customFormat="1"/>
    <row r="5328" s="2" customFormat="1"/>
    <row r="5329" s="2" customFormat="1"/>
    <row r="5330" s="2" customFormat="1"/>
    <row r="5331" s="2" customFormat="1"/>
    <row r="5332" s="2" customFormat="1"/>
    <row r="5333" s="2" customFormat="1"/>
    <row r="5334" s="2" customFormat="1"/>
    <row r="5335" s="2" customFormat="1"/>
    <row r="5336" s="2" customFormat="1"/>
    <row r="5337" s="2" customFormat="1"/>
    <row r="5338" s="2" customFormat="1"/>
    <row r="5339" s="2" customFormat="1"/>
    <row r="5340" s="2" customFormat="1"/>
    <row r="5341" s="2" customFormat="1"/>
    <row r="5342" s="2" customFormat="1"/>
    <row r="5343" s="2" customFormat="1"/>
    <row r="5344" s="2" customFormat="1"/>
    <row r="5345" s="2" customFormat="1"/>
    <row r="5346" s="2" customFormat="1"/>
    <row r="5347" s="2" customFormat="1"/>
    <row r="5348" s="2" customFormat="1"/>
    <row r="5349" s="2" customFormat="1"/>
    <row r="5350" s="2" customFormat="1"/>
    <row r="5351" s="2" customFormat="1"/>
    <row r="5352" s="2" customFormat="1"/>
    <row r="5353" s="2" customFormat="1"/>
    <row r="5354" s="2" customFormat="1"/>
    <row r="5355" s="2" customFormat="1"/>
    <row r="5356" s="2" customFormat="1"/>
    <row r="5357" s="2" customFormat="1"/>
    <row r="5358" s="2" customFormat="1"/>
    <row r="5359" s="2" customFormat="1"/>
    <row r="5360" s="2" customFormat="1"/>
    <row r="5361" s="2" customFormat="1"/>
    <row r="5362" s="2" customFormat="1"/>
    <row r="5363" s="2" customFormat="1"/>
    <row r="5364" s="2" customFormat="1"/>
    <row r="5365" s="2" customFormat="1"/>
    <row r="5366" s="2" customFormat="1"/>
    <row r="5367" s="2" customFormat="1"/>
    <row r="5368" s="2" customFormat="1"/>
    <row r="5369" s="2" customFormat="1"/>
    <row r="5370" s="2" customFormat="1"/>
    <row r="5371" s="2" customFormat="1"/>
    <row r="5372" s="2" customFormat="1"/>
    <row r="5373" s="2" customFormat="1"/>
    <row r="5374" s="2" customFormat="1"/>
    <row r="5375" s="2" customFormat="1"/>
    <row r="5376" s="2" customFormat="1"/>
    <row r="5377" s="2" customFormat="1"/>
    <row r="5378" s="2" customFormat="1"/>
    <row r="5379" s="2" customFormat="1"/>
    <row r="5380" s="2" customFormat="1"/>
    <row r="5381" s="2" customFormat="1"/>
    <row r="5382" s="2" customFormat="1"/>
    <row r="5383" s="2" customFormat="1"/>
    <row r="5384" s="2" customFormat="1"/>
    <row r="5385" s="2" customFormat="1"/>
    <row r="5386" s="2" customFormat="1"/>
    <row r="5387" s="2" customFormat="1"/>
    <row r="5388" s="2" customFormat="1"/>
    <row r="5389" s="2" customFormat="1"/>
    <row r="5390" s="2" customFormat="1"/>
    <row r="5391" s="2" customFormat="1"/>
    <row r="5392" s="2" customFormat="1"/>
    <row r="5393" s="2" customFormat="1"/>
    <row r="5394" s="2" customFormat="1"/>
    <row r="5395" s="2" customFormat="1"/>
    <row r="5396" s="2" customFormat="1"/>
    <row r="5397" s="2" customFormat="1"/>
    <row r="5398" s="2" customFormat="1"/>
    <row r="5399" s="2" customFormat="1"/>
    <row r="5400" s="2" customFormat="1"/>
    <row r="5401" s="2" customFormat="1"/>
    <row r="5402" s="2" customFormat="1"/>
    <row r="5403" s="2" customFormat="1"/>
    <row r="5404" s="2" customFormat="1"/>
    <row r="5405" s="2" customFormat="1"/>
    <row r="5406" s="2" customFormat="1"/>
    <row r="5407" s="2" customFormat="1"/>
    <row r="5408" s="2" customFormat="1"/>
    <row r="5409" s="2" customFormat="1"/>
    <row r="5410" s="2" customFormat="1"/>
    <row r="5411" s="2" customFormat="1"/>
    <row r="5412" s="2" customFormat="1"/>
    <row r="5413" s="2" customFormat="1"/>
    <row r="5414" s="2" customFormat="1"/>
    <row r="5415" s="2" customFormat="1"/>
    <row r="5416" s="2" customFormat="1"/>
    <row r="5417" s="2" customFormat="1"/>
    <row r="5418" s="2" customFormat="1"/>
    <row r="5419" s="2" customFormat="1"/>
    <row r="5420" s="2" customFormat="1"/>
    <row r="5421" s="2" customFormat="1"/>
    <row r="5422" s="2" customFormat="1"/>
    <row r="5423" s="2" customFormat="1"/>
    <row r="5424" s="2" customFormat="1"/>
    <row r="5425" s="2" customFormat="1"/>
    <row r="5426" s="2" customFormat="1"/>
    <row r="5427" s="2" customFormat="1"/>
    <row r="5428" s="2" customFormat="1"/>
    <row r="5429" s="2" customFormat="1"/>
    <row r="5430" s="2" customFormat="1"/>
    <row r="5431" s="2" customFormat="1"/>
    <row r="5432" s="2" customFormat="1"/>
    <row r="5433" s="2" customFormat="1"/>
    <row r="5434" s="2" customFormat="1"/>
    <row r="5435" s="2" customFormat="1"/>
    <row r="5436" s="2" customFormat="1"/>
    <row r="5437" s="2" customFormat="1"/>
    <row r="5438" s="2" customFormat="1"/>
    <row r="5439" s="2" customFormat="1"/>
    <row r="5440" s="2" customFormat="1"/>
    <row r="5441" s="2" customFormat="1"/>
    <row r="5442" s="2" customFormat="1"/>
    <row r="5443" s="2" customFormat="1"/>
    <row r="5444" s="2" customFormat="1"/>
    <row r="5445" s="2" customFormat="1"/>
    <row r="5446" s="2" customFormat="1"/>
    <row r="5447" s="2" customFormat="1"/>
    <row r="5448" s="2" customFormat="1"/>
    <row r="5449" s="2" customFormat="1"/>
    <row r="5450" s="2" customFormat="1"/>
    <row r="5451" s="2" customFormat="1"/>
    <row r="5452" s="2" customFormat="1"/>
    <row r="5453" s="2" customFormat="1"/>
    <row r="5454" s="2" customFormat="1"/>
    <row r="5455" s="2" customFormat="1"/>
    <row r="5456" s="2" customFormat="1"/>
    <row r="5457" s="2" customFormat="1"/>
    <row r="5458" s="2" customFormat="1"/>
    <row r="5459" s="2" customFormat="1"/>
    <row r="5460" s="2" customFormat="1"/>
    <row r="5461" s="2" customFormat="1"/>
    <row r="5462" s="2" customFormat="1"/>
    <row r="5463" s="2" customFormat="1"/>
    <row r="5464" s="2" customFormat="1"/>
    <row r="5465" s="2" customFormat="1"/>
    <row r="5466" s="2" customFormat="1"/>
    <row r="5467" s="2" customFormat="1"/>
    <row r="5468" s="2" customFormat="1"/>
    <row r="5469" s="2" customFormat="1"/>
    <row r="5470" s="2" customFormat="1"/>
    <row r="5471" s="2" customFormat="1"/>
    <row r="5472" s="2" customFormat="1"/>
    <row r="5473" s="2" customFormat="1"/>
    <row r="5474" s="2" customFormat="1"/>
    <row r="5475" s="2" customFormat="1"/>
    <row r="5476" s="2" customFormat="1"/>
    <row r="5477" s="2" customFormat="1"/>
    <row r="5478" s="2" customFormat="1"/>
    <row r="5479" s="2" customFormat="1"/>
    <row r="5480" s="2" customFormat="1"/>
    <row r="5481" s="2" customFormat="1"/>
    <row r="5482" s="2" customFormat="1"/>
    <row r="5483" s="2" customFormat="1"/>
    <row r="5484" s="2" customFormat="1"/>
    <row r="5485" s="2" customFormat="1"/>
    <row r="5486" s="2" customFormat="1"/>
    <row r="5487" s="2" customFormat="1"/>
    <row r="5488" s="2" customFormat="1"/>
    <row r="5489" s="2" customFormat="1"/>
    <row r="5490" s="2" customFormat="1"/>
    <row r="5491" s="2" customFormat="1"/>
    <row r="5492" s="2" customFormat="1"/>
    <row r="5493" s="2" customFormat="1"/>
    <row r="5494" s="2" customFormat="1"/>
    <row r="5495" s="2" customFormat="1"/>
    <row r="5496" s="2" customFormat="1"/>
    <row r="5497" s="2" customFormat="1"/>
    <row r="5498" s="2" customFormat="1"/>
    <row r="5499" s="2" customFormat="1"/>
    <row r="5500" s="2" customFormat="1"/>
    <row r="5501" s="2" customFormat="1"/>
    <row r="5502" s="2" customFormat="1"/>
    <row r="5503" s="2" customFormat="1"/>
    <row r="5504" s="2" customFormat="1"/>
    <row r="5505" s="2" customFormat="1"/>
    <row r="5506" s="2" customFormat="1"/>
    <row r="5507" s="2" customFormat="1"/>
    <row r="5508" s="2" customFormat="1"/>
    <row r="5509" s="2" customFormat="1"/>
    <row r="5510" s="2" customFormat="1"/>
    <row r="5511" s="2" customFormat="1"/>
    <row r="5512" s="2" customFormat="1"/>
    <row r="5513" s="2" customFormat="1"/>
    <row r="5514" s="2" customFormat="1"/>
    <row r="5515" s="2" customFormat="1"/>
    <row r="5516" s="2" customFormat="1"/>
    <row r="5517" s="2" customFormat="1"/>
    <row r="5518" s="2" customFormat="1"/>
    <row r="5519" s="2" customFormat="1"/>
    <row r="5520" s="2" customFormat="1"/>
    <row r="5521" s="2" customFormat="1"/>
    <row r="5522" s="2" customFormat="1"/>
    <row r="5523" s="2" customFormat="1"/>
    <row r="5524" s="2" customFormat="1"/>
    <row r="5525" s="2" customFormat="1"/>
    <row r="5526" s="2" customFormat="1"/>
    <row r="5527" s="2" customFormat="1"/>
    <row r="5528" s="2" customFormat="1"/>
    <row r="5529" s="2" customFormat="1"/>
    <row r="5530" s="2" customFormat="1"/>
    <row r="5531" s="2" customFormat="1"/>
    <row r="5532" s="2" customFormat="1"/>
    <row r="5533" s="2" customFormat="1"/>
    <row r="5534" s="2" customFormat="1"/>
    <row r="5535" s="2" customFormat="1"/>
    <row r="5536" s="2" customFormat="1"/>
    <row r="5537" s="2" customFormat="1"/>
    <row r="5538" s="2" customFormat="1"/>
    <row r="5539" s="2" customFormat="1"/>
    <row r="5540" s="2" customFormat="1"/>
    <row r="5541" s="2" customFormat="1"/>
    <row r="5542" s="2" customFormat="1"/>
    <row r="5543" s="2" customFormat="1"/>
    <row r="5544" s="2" customFormat="1"/>
    <row r="5545" s="2" customFormat="1"/>
    <row r="5546" s="2" customFormat="1"/>
    <row r="5547" s="2" customFormat="1"/>
    <row r="5548" s="2" customFormat="1"/>
    <row r="5549" s="2" customFormat="1"/>
    <row r="5550" s="2" customFormat="1"/>
    <row r="5551" s="2" customFormat="1"/>
    <row r="5552" s="2" customFormat="1"/>
    <row r="5553" s="2" customFormat="1"/>
    <row r="5554" s="2" customFormat="1"/>
    <row r="5555" s="2" customFormat="1"/>
    <row r="5556" s="2" customFormat="1"/>
    <row r="5557" s="2" customFormat="1"/>
    <row r="5558" s="2" customFormat="1"/>
    <row r="5559" s="2" customFormat="1"/>
    <row r="5560" s="2" customFormat="1"/>
    <row r="5561" s="2" customFormat="1"/>
    <row r="5562" s="2" customFormat="1"/>
    <row r="5563" s="2" customFormat="1"/>
    <row r="5564" s="2" customFormat="1"/>
    <row r="5565" s="2" customFormat="1"/>
    <row r="5566" s="2" customFormat="1"/>
    <row r="5567" s="2" customFormat="1"/>
    <row r="5568" s="2" customFormat="1"/>
    <row r="5569" s="2" customFormat="1"/>
    <row r="5570" s="2" customFormat="1"/>
    <row r="5571" s="2" customFormat="1"/>
    <row r="5572" s="2" customFormat="1"/>
    <row r="5573" s="2" customFormat="1"/>
    <row r="5574" s="2" customFormat="1"/>
    <row r="5575" s="2" customFormat="1"/>
    <row r="5576" s="2" customFormat="1"/>
    <row r="5577" s="2" customFormat="1"/>
    <row r="5578" s="2" customFormat="1"/>
    <row r="5579" s="2" customFormat="1"/>
    <row r="5580" s="2" customFormat="1"/>
    <row r="5581" s="2" customFormat="1"/>
    <row r="5582" s="2" customFormat="1"/>
    <row r="5583" s="2" customFormat="1"/>
    <row r="5584" s="2" customFormat="1"/>
    <row r="5585" s="2" customFormat="1"/>
    <row r="5586" s="2" customFormat="1"/>
    <row r="5587" s="2" customFormat="1"/>
    <row r="5588" s="2" customFormat="1"/>
    <row r="5589" s="2" customFormat="1"/>
    <row r="5590" s="2" customFormat="1"/>
    <row r="5591" s="2" customFormat="1"/>
    <row r="5592" s="2" customFormat="1"/>
    <row r="5593" s="2" customFormat="1"/>
    <row r="5594" s="2" customFormat="1"/>
    <row r="5595" s="2" customFormat="1"/>
    <row r="5596" s="2" customFormat="1"/>
    <row r="5597" s="2" customFormat="1"/>
    <row r="5598" s="2" customFormat="1"/>
    <row r="5599" s="2" customFormat="1"/>
    <row r="5600" s="2" customFormat="1"/>
    <row r="5601" s="2" customFormat="1"/>
    <row r="5602" s="2" customFormat="1"/>
    <row r="5603" s="2" customFormat="1"/>
    <row r="5604" s="2" customFormat="1"/>
    <row r="5605" s="2" customFormat="1"/>
    <row r="5606" s="2" customFormat="1"/>
    <row r="5607" s="2" customFormat="1"/>
    <row r="5608" s="2" customFormat="1"/>
    <row r="5609" s="2" customFormat="1"/>
    <row r="5610" s="2" customFormat="1"/>
    <row r="5611" s="2" customFormat="1"/>
    <row r="5612" s="2" customFormat="1"/>
    <row r="5613" s="2" customFormat="1"/>
    <row r="5614" s="2" customFormat="1"/>
    <row r="5615" s="2" customFormat="1"/>
    <row r="5616" s="2" customFormat="1"/>
    <row r="5617" s="2" customFormat="1"/>
    <row r="5618" s="2" customFormat="1"/>
    <row r="5619" s="2" customFormat="1"/>
    <row r="5620" s="2" customFormat="1"/>
    <row r="5621" s="2" customFormat="1"/>
    <row r="5622" s="2" customFormat="1"/>
    <row r="5623" s="2" customFormat="1"/>
    <row r="5624" s="2" customFormat="1"/>
    <row r="5625" s="2" customFormat="1"/>
    <row r="5626" s="2" customFormat="1"/>
    <row r="5627" s="2" customFormat="1"/>
    <row r="5628" s="2" customFormat="1"/>
    <row r="5629" s="2" customFormat="1"/>
    <row r="5630" s="2" customFormat="1"/>
    <row r="5631" s="2" customFormat="1"/>
    <row r="5632" s="2" customFormat="1"/>
    <row r="5633" s="2" customFormat="1"/>
    <row r="5634" s="2" customFormat="1"/>
    <row r="5635" s="2" customFormat="1"/>
    <row r="5636" s="2" customFormat="1"/>
    <row r="5637" s="2" customFormat="1"/>
    <row r="5638" s="2" customFormat="1"/>
    <row r="5639" s="2" customFormat="1"/>
    <row r="5640" s="2" customFormat="1"/>
    <row r="5641" s="2" customFormat="1"/>
    <row r="5642" s="2" customFormat="1"/>
    <row r="5643" s="2" customFormat="1"/>
    <row r="5644" s="2" customFormat="1"/>
    <row r="5645" s="2" customFormat="1"/>
    <row r="5646" s="2" customFormat="1"/>
    <row r="5647" s="2" customFormat="1"/>
    <row r="5648" s="2" customFormat="1"/>
    <row r="5649" s="2" customFormat="1"/>
    <row r="5650" s="2" customFormat="1"/>
    <row r="5651" s="2" customFormat="1"/>
    <row r="5652" s="2" customFormat="1"/>
    <row r="5653" s="2" customFormat="1"/>
    <row r="5654" s="2" customFormat="1"/>
    <row r="5655" s="2" customFormat="1"/>
    <row r="5656" s="2" customFormat="1"/>
    <row r="5657" s="2" customFormat="1"/>
    <row r="5658" s="2" customFormat="1"/>
    <row r="5659" s="2" customFormat="1"/>
    <row r="5660" s="2" customFormat="1"/>
    <row r="5661" s="2" customFormat="1"/>
    <row r="5662" s="2" customFormat="1"/>
    <row r="5663" s="2" customFormat="1"/>
    <row r="5664" s="2" customFormat="1"/>
    <row r="5665" s="2" customFormat="1"/>
    <row r="5666" s="2" customFormat="1"/>
    <row r="5667" s="2" customFormat="1"/>
    <row r="5668" s="2" customFormat="1"/>
    <row r="5669" s="2" customFormat="1"/>
    <row r="5670" s="2" customFormat="1"/>
    <row r="5671" s="2" customFormat="1"/>
    <row r="5672" s="2" customFormat="1"/>
    <row r="5673" s="2" customFormat="1"/>
    <row r="5674" s="2" customFormat="1"/>
    <row r="5675" s="2" customFormat="1"/>
    <row r="5676" s="2" customFormat="1"/>
    <row r="5677" s="2" customFormat="1"/>
    <row r="5678" s="2" customFormat="1"/>
    <row r="5679" s="2" customFormat="1"/>
    <row r="5680" s="2" customFormat="1"/>
    <row r="5681" s="2" customFormat="1"/>
    <row r="5682" s="2" customFormat="1"/>
    <row r="5683" s="2" customFormat="1"/>
    <row r="5684" s="2" customFormat="1"/>
    <row r="5685" s="2" customFormat="1"/>
    <row r="5686" s="2" customFormat="1"/>
    <row r="5687" s="2" customFormat="1"/>
    <row r="5688" s="2" customFormat="1"/>
    <row r="5689" s="2" customFormat="1"/>
    <row r="5690" s="2" customFormat="1"/>
    <row r="5691" s="2" customFormat="1"/>
    <row r="5692" s="2" customFormat="1"/>
    <row r="5693" s="2" customFormat="1"/>
    <row r="5694" s="2" customFormat="1"/>
    <row r="5695" s="2" customFormat="1"/>
    <row r="5696" s="2" customFormat="1"/>
    <row r="5697" s="2" customFormat="1"/>
    <row r="5698" s="2" customFormat="1"/>
    <row r="5699" s="2" customFormat="1"/>
    <row r="5700" s="2" customFormat="1"/>
    <row r="5701" s="2" customFormat="1"/>
    <row r="5702" s="2" customFormat="1"/>
    <row r="5703" s="2" customFormat="1"/>
    <row r="5704" s="2" customFormat="1"/>
    <row r="5705" s="2" customFormat="1"/>
    <row r="5706" s="2" customFormat="1"/>
    <row r="5707" s="2" customFormat="1"/>
    <row r="5708" s="2" customFormat="1"/>
    <row r="5709" s="2" customFormat="1"/>
    <row r="5710" s="2" customFormat="1"/>
    <row r="5711" s="2" customFormat="1"/>
    <row r="5712" s="2" customFormat="1"/>
    <row r="5713" s="2" customFormat="1"/>
    <row r="5714" s="2" customFormat="1"/>
    <row r="5715" s="2" customFormat="1"/>
    <row r="5716" s="2" customFormat="1"/>
    <row r="5717" s="2" customFormat="1"/>
    <row r="5718" s="2" customFormat="1"/>
    <row r="5719" s="2" customFormat="1"/>
    <row r="5720" s="2" customFormat="1"/>
    <row r="5721" s="2" customFormat="1"/>
    <row r="5722" s="2" customFormat="1"/>
    <row r="5723" s="2" customFormat="1"/>
    <row r="5724" s="2" customFormat="1"/>
    <row r="5725" s="2" customFormat="1"/>
    <row r="5726" s="2" customFormat="1"/>
    <row r="5727" s="2" customFormat="1"/>
    <row r="5728" s="2" customFormat="1"/>
    <row r="5729" s="2" customFormat="1"/>
    <row r="5730" s="2" customFormat="1"/>
    <row r="5731" s="2" customFormat="1"/>
    <row r="5732" s="2" customFormat="1"/>
    <row r="5733" s="2" customFormat="1"/>
    <row r="5734" s="2" customFormat="1"/>
    <row r="5735" s="2" customFormat="1"/>
    <row r="5736" s="2" customFormat="1"/>
    <row r="5737" s="2" customFormat="1"/>
    <row r="5738" s="2" customFormat="1"/>
    <row r="5739" s="2" customFormat="1"/>
    <row r="5740" s="2" customFormat="1"/>
    <row r="5741" s="2" customFormat="1"/>
    <row r="5742" s="2" customFormat="1"/>
    <row r="5743" s="2" customFormat="1"/>
    <row r="5744" s="2" customFormat="1"/>
    <row r="5745" s="2" customFormat="1"/>
    <row r="5746" s="2" customFormat="1"/>
    <row r="5747" s="2" customFormat="1"/>
    <row r="5748" s="2" customFormat="1"/>
    <row r="5749" s="2" customFormat="1"/>
    <row r="5750" s="2" customFormat="1"/>
    <row r="5751" s="2" customFormat="1"/>
    <row r="5752" s="2" customFormat="1"/>
    <row r="5753" s="2" customFormat="1"/>
    <row r="5754" s="2" customFormat="1"/>
    <row r="5755" s="2" customFormat="1"/>
    <row r="5756" s="2" customFormat="1"/>
    <row r="5757" s="2" customFormat="1"/>
    <row r="5758" s="2" customFormat="1"/>
    <row r="5759" s="2" customFormat="1"/>
    <row r="5760" s="2" customFormat="1"/>
    <row r="5761" s="2" customFormat="1"/>
    <row r="5762" s="2" customFormat="1"/>
    <row r="5763" s="2" customFormat="1"/>
    <row r="5764" s="2" customFormat="1"/>
    <row r="5765" s="2" customFormat="1"/>
    <row r="5766" s="2" customFormat="1"/>
    <row r="5767" s="2" customFormat="1"/>
    <row r="5768" s="2" customFormat="1"/>
    <row r="5769" s="2" customFormat="1"/>
    <row r="5770" s="2" customFormat="1"/>
    <row r="5771" s="2" customFormat="1"/>
    <row r="5772" s="2" customFormat="1"/>
    <row r="5773" s="2" customFormat="1"/>
    <row r="5774" s="2" customFormat="1"/>
    <row r="5775" s="2" customFormat="1"/>
    <row r="5776" s="2" customFormat="1"/>
    <row r="5777" s="2" customFormat="1"/>
    <row r="5778" s="2" customFormat="1"/>
    <row r="5779" s="2" customFormat="1"/>
    <row r="5780" s="2" customFormat="1"/>
    <row r="5781" s="2" customFormat="1"/>
    <row r="5782" s="2" customFormat="1"/>
    <row r="5783" s="2" customFormat="1"/>
    <row r="5784" s="2" customFormat="1"/>
    <row r="5785" s="2" customFormat="1"/>
    <row r="5786" s="2" customFormat="1"/>
    <row r="5787" s="2" customFormat="1"/>
    <row r="5788" s="2" customFormat="1"/>
    <row r="5789" s="2" customFormat="1"/>
    <row r="5790" s="2" customFormat="1"/>
    <row r="5791" s="2" customFormat="1"/>
    <row r="5792" s="2" customFormat="1"/>
    <row r="5793" s="2" customFormat="1"/>
    <row r="5794" s="2" customFormat="1"/>
    <row r="5795" s="2" customFormat="1"/>
    <row r="5796" s="2" customFormat="1"/>
    <row r="5797" s="2" customFormat="1"/>
    <row r="5798" s="2" customFormat="1"/>
    <row r="5799" s="2" customFormat="1"/>
    <row r="5800" s="2" customFormat="1"/>
    <row r="5801" s="2" customFormat="1"/>
    <row r="5802" s="2" customFormat="1"/>
    <row r="5803" s="2" customFormat="1"/>
    <row r="5804" s="2" customFormat="1"/>
    <row r="5805" s="2" customFormat="1"/>
    <row r="5806" s="2" customFormat="1"/>
    <row r="5807" s="2" customFormat="1"/>
    <row r="5808" s="2" customFormat="1"/>
    <row r="5809" s="2" customFormat="1"/>
    <row r="5810" s="2" customFormat="1"/>
    <row r="5811" s="2" customFormat="1"/>
    <row r="5812" s="2" customFormat="1"/>
    <row r="5813" s="2" customFormat="1"/>
    <row r="5814" s="2" customFormat="1"/>
    <row r="5815" s="2" customFormat="1"/>
    <row r="5816" s="2" customFormat="1"/>
    <row r="5817" s="2" customFormat="1"/>
    <row r="5818" s="2" customFormat="1"/>
    <row r="5819" s="2" customFormat="1"/>
    <row r="5820" s="2" customFormat="1"/>
    <row r="5821" s="2" customFormat="1"/>
    <row r="5822" s="2" customFormat="1"/>
    <row r="5823" s="2" customFormat="1"/>
    <row r="5824" s="2" customFormat="1"/>
    <row r="5825" s="2" customFormat="1"/>
    <row r="5826" s="2" customFormat="1"/>
    <row r="5827" s="2" customFormat="1"/>
    <row r="5828" s="2" customFormat="1"/>
    <row r="5829" s="2" customFormat="1"/>
    <row r="5830" s="2" customFormat="1"/>
    <row r="5831" s="2" customFormat="1"/>
    <row r="5832" s="2" customFormat="1"/>
    <row r="5833" s="2" customFormat="1"/>
    <row r="5834" s="2" customFormat="1"/>
    <row r="5835" s="2" customFormat="1"/>
    <row r="5836" s="2" customFormat="1"/>
    <row r="5837" s="2" customFormat="1"/>
    <row r="5838" s="2" customFormat="1"/>
    <row r="5839" s="2" customFormat="1"/>
    <row r="5840" s="2" customFormat="1"/>
    <row r="5841" s="2" customFormat="1"/>
    <row r="5842" s="2" customFormat="1"/>
    <row r="5843" s="2" customFormat="1"/>
    <row r="5844" s="2" customFormat="1"/>
    <row r="5845" s="2" customFormat="1"/>
    <row r="5846" s="2" customFormat="1"/>
    <row r="5847" s="2" customFormat="1"/>
    <row r="5848" s="2" customFormat="1"/>
    <row r="5849" s="2" customFormat="1"/>
    <row r="5850" s="2" customFormat="1"/>
    <row r="5851" s="2" customFormat="1"/>
    <row r="5852" s="2" customFormat="1"/>
    <row r="5853" s="2" customFormat="1"/>
    <row r="5854" s="2" customFormat="1"/>
    <row r="5855" s="2" customFormat="1"/>
    <row r="5856" s="2" customFormat="1"/>
    <row r="5857" s="2" customFormat="1"/>
    <row r="5858" s="2" customFormat="1"/>
    <row r="5859" s="2" customFormat="1"/>
    <row r="5860" s="2" customFormat="1"/>
    <row r="5861" s="2" customFormat="1"/>
    <row r="5862" s="2" customFormat="1"/>
    <row r="5863" s="2" customFormat="1"/>
    <row r="5864" s="2" customFormat="1"/>
    <row r="5865" s="2" customFormat="1"/>
    <row r="5866" s="2" customFormat="1"/>
    <row r="5867" s="2" customFormat="1"/>
    <row r="5868" s="2" customFormat="1"/>
    <row r="5869" s="2" customFormat="1"/>
    <row r="5870" s="2" customFormat="1"/>
    <row r="5871" s="2" customFormat="1"/>
    <row r="5872" s="2" customFormat="1"/>
    <row r="5873" s="2" customFormat="1"/>
    <row r="5874" s="2" customFormat="1"/>
    <row r="5875" s="2" customFormat="1"/>
    <row r="5876" s="2" customFormat="1"/>
    <row r="5877" s="2" customFormat="1"/>
    <row r="5878" s="2" customFormat="1"/>
    <row r="5879" s="2" customFormat="1"/>
    <row r="5880" s="2" customFormat="1"/>
    <row r="5881" s="2" customFormat="1"/>
    <row r="5882" s="2" customFormat="1"/>
    <row r="5883" s="2" customFormat="1"/>
    <row r="5884" s="2" customFormat="1"/>
    <row r="5885" s="2" customFormat="1"/>
    <row r="5886" s="2" customFormat="1"/>
    <row r="5887" s="2" customFormat="1"/>
    <row r="5888" s="2" customFormat="1"/>
    <row r="5889" s="2" customFormat="1"/>
    <row r="5890" s="2" customFormat="1"/>
    <row r="5891" s="2" customFormat="1"/>
    <row r="5892" s="2" customFormat="1"/>
    <row r="5893" s="2" customFormat="1"/>
    <row r="5894" s="2" customFormat="1"/>
    <row r="5895" s="2" customFormat="1"/>
    <row r="5896" s="2" customFormat="1"/>
    <row r="5897" s="2" customFormat="1"/>
    <row r="5898" s="2" customFormat="1"/>
    <row r="5899" s="2" customFormat="1"/>
    <row r="5900" s="2" customFormat="1"/>
    <row r="5901" s="2" customFormat="1"/>
    <row r="5902" s="2" customFormat="1"/>
    <row r="5903" s="2" customFormat="1"/>
    <row r="5904" s="2" customFormat="1"/>
    <row r="5905" s="2" customFormat="1"/>
    <row r="5906" s="2" customFormat="1"/>
    <row r="5907" s="2" customFormat="1"/>
    <row r="5908" s="2" customFormat="1"/>
    <row r="5909" s="2" customFormat="1"/>
    <row r="5910" s="2" customFormat="1"/>
    <row r="5911" s="2" customFormat="1"/>
    <row r="5912" s="2" customFormat="1"/>
    <row r="5913" s="2" customFormat="1"/>
    <row r="5914" s="2" customFormat="1"/>
    <row r="5915" s="2" customFormat="1"/>
    <row r="5916" s="2" customFormat="1"/>
    <row r="5917" s="2" customFormat="1"/>
    <row r="5918" s="2" customFormat="1"/>
    <row r="5919" s="2" customFormat="1"/>
    <row r="5920" s="2" customFormat="1"/>
    <row r="5921" s="2" customFormat="1"/>
    <row r="5922" s="2" customFormat="1"/>
    <row r="5923" s="2" customFormat="1"/>
    <row r="5924" s="2" customFormat="1"/>
    <row r="5925" s="2" customFormat="1"/>
    <row r="5926" s="2" customFormat="1"/>
    <row r="5927" s="2" customFormat="1"/>
    <row r="5928" s="2" customFormat="1"/>
    <row r="5929" s="2" customFormat="1"/>
    <row r="5930" s="2" customFormat="1"/>
    <row r="5931" s="2" customFormat="1"/>
    <row r="5932" s="2" customFormat="1"/>
    <row r="5933" s="2" customFormat="1"/>
    <row r="5934" s="2" customFormat="1"/>
    <row r="5935" s="2" customFormat="1"/>
    <row r="5936" s="2" customFormat="1"/>
    <row r="5937" s="2" customFormat="1"/>
    <row r="5938" s="2" customFormat="1"/>
    <row r="5939" s="2" customFormat="1"/>
    <row r="5940" s="2" customFormat="1"/>
    <row r="5941" s="2" customFormat="1"/>
    <row r="5942" s="2" customFormat="1"/>
    <row r="5943" s="2" customFormat="1"/>
    <row r="5944" s="2" customFormat="1"/>
    <row r="5945" s="2" customFormat="1"/>
    <row r="5946" s="2" customFormat="1"/>
    <row r="5947" s="2" customFormat="1"/>
    <row r="5948" s="2" customFormat="1"/>
    <row r="5949" s="2" customFormat="1"/>
    <row r="5950" s="2" customFormat="1"/>
    <row r="5951" s="2" customFormat="1"/>
    <row r="5952" s="2" customFormat="1"/>
    <row r="5953" s="2" customFormat="1"/>
    <row r="5954" s="2" customFormat="1"/>
    <row r="5955" s="2" customFormat="1"/>
    <row r="5956" s="2" customFormat="1"/>
    <row r="5957" s="2" customFormat="1"/>
    <row r="5958" s="2" customFormat="1"/>
    <row r="5959" s="2" customFormat="1"/>
    <row r="5960" s="2" customFormat="1"/>
    <row r="5961" s="2" customFormat="1"/>
    <row r="5962" s="2" customFormat="1"/>
    <row r="5963" s="2" customFormat="1"/>
    <row r="5964" s="2" customFormat="1"/>
    <row r="5965" s="2" customFormat="1"/>
    <row r="5966" s="2" customFormat="1"/>
    <row r="5967" s="2" customFormat="1"/>
    <row r="5968" s="2" customFormat="1"/>
    <row r="5969" s="2" customFormat="1"/>
    <row r="5970" s="2" customFormat="1"/>
    <row r="5971" s="2" customFormat="1"/>
    <row r="5972" s="2" customFormat="1"/>
    <row r="5973" s="2" customFormat="1"/>
    <row r="5974" s="2" customFormat="1"/>
    <row r="5975" s="2" customFormat="1"/>
    <row r="5976" s="2" customFormat="1"/>
    <row r="5977" s="2" customFormat="1"/>
    <row r="5978" s="2" customFormat="1"/>
    <row r="5979" s="2" customFormat="1"/>
    <row r="5980" s="2" customFormat="1"/>
    <row r="5981" s="2" customFormat="1"/>
    <row r="5982" s="2" customFormat="1"/>
    <row r="5983" s="2" customFormat="1"/>
    <row r="5984" s="2" customFormat="1"/>
    <row r="5985" s="2" customFormat="1"/>
    <row r="5986" s="2" customFormat="1"/>
    <row r="5987" s="2" customFormat="1"/>
    <row r="5988" s="2" customFormat="1"/>
    <row r="5989" s="2" customFormat="1"/>
    <row r="5990" s="2" customFormat="1"/>
    <row r="5991" s="2" customFormat="1"/>
    <row r="5992" s="2" customFormat="1"/>
    <row r="5993" s="2" customFormat="1"/>
    <row r="5994" s="2" customFormat="1"/>
    <row r="5995" s="2" customFormat="1"/>
    <row r="5996" s="2" customFormat="1"/>
    <row r="5997" s="2" customFormat="1"/>
    <row r="5998" s="2" customFormat="1"/>
    <row r="5999" s="2" customFormat="1"/>
    <row r="6000" s="2" customFormat="1"/>
    <row r="6001" s="2" customFormat="1"/>
    <row r="6002" s="2" customFormat="1"/>
    <row r="6003" s="2" customFormat="1"/>
    <row r="6004" s="2" customFormat="1"/>
    <row r="6005" s="2" customFormat="1"/>
    <row r="6006" s="2" customFormat="1"/>
    <row r="6007" s="2" customFormat="1"/>
    <row r="6008" s="2" customFormat="1"/>
    <row r="6009" s="2" customFormat="1"/>
    <row r="6010" s="2" customFormat="1"/>
    <row r="6011" s="2" customFormat="1"/>
    <row r="6012" s="2" customFormat="1"/>
    <row r="6013" s="2" customFormat="1"/>
    <row r="6014" s="2" customFormat="1"/>
    <row r="6015" s="2" customFormat="1"/>
    <row r="6016" s="2" customFormat="1"/>
    <row r="6017" s="2" customFormat="1"/>
    <row r="6018" s="2" customFormat="1"/>
    <row r="6019" s="2" customFormat="1"/>
    <row r="6020" s="2" customFormat="1"/>
    <row r="6021" s="2" customFormat="1"/>
    <row r="6022" s="2" customFormat="1"/>
    <row r="6023" s="2" customFormat="1"/>
    <row r="6024" s="2" customFormat="1"/>
    <row r="6025" s="2" customFormat="1"/>
    <row r="6026" s="2" customFormat="1"/>
    <row r="6027" s="2" customFormat="1"/>
    <row r="6028" s="2" customFormat="1"/>
    <row r="6029" s="2" customFormat="1"/>
    <row r="6030" s="2" customFormat="1"/>
    <row r="6031" s="2" customFormat="1"/>
    <row r="6032" s="2" customFormat="1"/>
    <row r="6033" s="2" customFormat="1"/>
    <row r="6034" s="2" customFormat="1"/>
    <row r="6035" s="2" customFormat="1"/>
    <row r="6036" s="2" customFormat="1"/>
    <row r="6037" s="2" customFormat="1"/>
    <row r="6038" s="2" customFormat="1"/>
    <row r="6039" s="2" customFormat="1"/>
    <row r="6040" s="2" customFormat="1"/>
    <row r="6041" s="2" customFormat="1"/>
    <row r="6042" s="2" customFormat="1"/>
    <row r="6043" s="2" customFormat="1"/>
    <row r="6044" s="2" customFormat="1"/>
    <row r="6045" s="2" customFormat="1"/>
    <row r="6046" s="2" customFormat="1"/>
    <row r="6047" s="2" customFormat="1"/>
    <row r="6048" s="2" customFormat="1"/>
    <row r="6049" s="2" customFormat="1"/>
    <row r="6050" s="2" customFormat="1"/>
    <row r="6051" s="2" customFormat="1"/>
    <row r="6052" s="2" customFormat="1"/>
    <row r="6053" s="2" customFormat="1"/>
    <row r="6054" s="2" customFormat="1"/>
    <row r="6055" s="2" customFormat="1"/>
    <row r="6056" s="2" customFormat="1"/>
    <row r="6057" s="2" customFormat="1"/>
    <row r="6058" s="2" customFormat="1"/>
    <row r="6059" s="2" customFormat="1"/>
    <row r="6060" s="2" customFormat="1"/>
    <row r="6061" s="2" customFormat="1"/>
    <row r="6062" s="2" customFormat="1"/>
    <row r="6063" s="2" customFormat="1"/>
    <row r="6064" s="2" customFormat="1"/>
    <row r="6065" s="2" customFormat="1"/>
    <row r="6066" s="2" customFormat="1"/>
    <row r="6067" s="2" customFormat="1"/>
    <row r="6068" s="2" customFormat="1"/>
    <row r="6069" s="2" customFormat="1"/>
    <row r="6070" s="2" customFormat="1"/>
    <row r="6071" s="2" customFormat="1"/>
    <row r="6072" s="2" customFormat="1"/>
    <row r="6073" s="2" customFormat="1"/>
    <row r="6074" s="2" customFormat="1"/>
    <row r="6075" s="2" customFormat="1"/>
    <row r="6076" s="2" customFormat="1"/>
    <row r="6077" s="2" customFormat="1"/>
    <row r="6078" s="2" customFormat="1"/>
    <row r="6079" s="2" customFormat="1"/>
    <row r="6080" s="2" customFormat="1"/>
    <row r="6081" s="2" customFormat="1"/>
    <row r="6082" s="2" customFormat="1"/>
    <row r="6083" s="2" customFormat="1"/>
    <row r="6084" s="2" customFormat="1"/>
    <row r="6085" s="2" customFormat="1"/>
    <row r="6086" s="2" customFormat="1"/>
    <row r="6087" s="2" customFormat="1"/>
    <row r="6088" s="2" customFormat="1"/>
    <row r="6089" s="2" customFormat="1"/>
    <row r="6090" s="2" customFormat="1"/>
    <row r="6091" s="2" customFormat="1"/>
    <row r="6092" s="2" customFormat="1"/>
    <row r="6093" s="2" customFormat="1"/>
    <row r="6094" s="2" customFormat="1"/>
    <row r="6095" s="2" customFormat="1"/>
    <row r="6096" s="2" customFormat="1"/>
    <row r="6097" s="2" customFormat="1"/>
    <row r="6098" s="2" customFormat="1"/>
    <row r="6099" s="2" customFormat="1"/>
    <row r="6100" s="2" customFormat="1"/>
    <row r="6101" s="2" customFormat="1"/>
    <row r="6102" s="2" customFormat="1"/>
    <row r="6103" s="2" customFormat="1"/>
    <row r="6104" s="2" customFormat="1"/>
    <row r="6105" s="2" customFormat="1"/>
    <row r="6106" s="2" customFormat="1"/>
    <row r="6107" s="2" customFormat="1"/>
    <row r="6108" s="2" customFormat="1"/>
    <row r="6109" s="2" customFormat="1"/>
    <row r="6110" s="2" customFormat="1"/>
    <row r="6111" s="2" customFormat="1"/>
    <row r="6112" s="2" customFormat="1"/>
    <row r="6113" s="2" customFormat="1"/>
    <row r="6114" s="2" customFormat="1"/>
    <row r="6115" s="2" customFormat="1"/>
    <row r="6116" s="2" customFormat="1"/>
    <row r="6117" s="2" customFormat="1"/>
    <row r="6118" s="2" customFormat="1"/>
    <row r="6119" s="2" customFormat="1"/>
    <row r="6120" s="2" customFormat="1"/>
    <row r="6121" s="2" customFormat="1"/>
    <row r="6122" s="2" customFormat="1"/>
    <row r="6123" s="2" customFormat="1"/>
    <row r="6124" s="2" customFormat="1"/>
    <row r="6125" s="2" customFormat="1"/>
    <row r="6126" s="2" customFormat="1"/>
    <row r="6127" s="2" customFormat="1"/>
    <row r="6128" s="2" customFormat="1"/>
    <row r="6129" s="2" customFormat="1"/>
    <row r="6130" s="2" customFormat="1"/>
    <row r="6131" s="2" customFormat="1"/>
    <row r="6132" s="2" customFormat="1"/>
    <row r="6133" s="2" customFormat="1"/>
    <row r="6134" s="2" customFormat="1"/>
    <row r="6135" s="2" customFormat="1"/>
    <row r="6136" s="2" customFormat="1"/>
    <row r="6137" s="2" customFormat="1"/>
    <row r="6138" s="2" customFormat="1"/>
    <row r="6139" s="2" customFormat="1"/>
    <row r="6140" s="2" customFormat="1"/>
    <row r="6141" s="2" customFormat="1"/>
    <row r="6142" s="2" customFormat="1"/>
    <row r="6143" s="2" customFormat="1"/>
    <row r="6144" s="2" customFormat="1"/>
    <row r="6145" s="2" customFormat="1"/>
    <row r="6146" s="2" customFormat="1"/>
    <row r="6147" s="2" customFormat="1"/>
    <row r="6148" s="2" customFormat="1"/>
    <row r="6149" s="2" customFormat="1"/>
    <row r="6150" s="2" customFormat="1"/>
    <row r="6151" s="2" customFormat="1"/>
    <row r="6152" s="2" customFormat="1"/>
    <row r="6153" s="2" customFormat="1"/>
    <row r="6154" s="2" customFormat="1"/>
    <row r="6155" s="2" customFormat="1"/>
    <row r="6156" s="2" customFormat="1"/>
    <row r="6157" s="2" customFormat="1"/>
    <row r="6158" s="2" customFormat="1"/>
    <row r="6159" s="2" customFormat="1"/>
    <row r="6160" s="2" customFormat="1"/>
    <row r="6161" s="2" customFormat="1"/>
    <row r="6162" s="2" customFormat="1"/>
    <row r="6163" s="2" customFormat="1"/>
    <row r="6164" s="2" customFormat="1"/>
    <row r="6165" s="2" customFormat="1"/>
    <row r="6166" s="2" customFormat="1"/>
    <row r="6167" s="2" customFormat="1"/>
    <row r="6168" s="2" customFormat="1"/>
    <row r="6169" s="2" customFormat="1"/>
    <row r="6170" s="2" customFormat="1"/>
    <row r="6171" s="2" customFormat="1"/>
    <row r="6172" s="2" customFormat="1"/>
    <row r="6173" s="2" customFormat="1"/>
    <row r="6174" s="2" customFormat="1"/>
    <row r="6175" s="2" customFormat="1"/>
    <row r="6176" s="2" customFormat="1"/>
    <row r="6177" s="2" customFormat="1"/>
    <row r="6178" s="2" customFormat="1"/>
    <row r="6179" s="2" customFormat="1"/>
    <row r="6180" s="2" customFormat="1"/>
    <row r="6181" s="2" customFormat="1"/>
    <row r="6182" s="2" customFormat="1"/>
    <row r="6183" s="2" customFormat="1"/>
    <row r="6184" s="2" customFormat="1"/>
    <row r="6185" s="2" customFormat="1"/>
    <row r="6186" s="2" customFormat="1"/>
    <row r="6187" s="2" customFormat="1"/>
    <row r="6188" s="2" customFormat="1"/>
    <row r="6189" s="2" customFormat="1"/>
    <row r="6190" s="2" customFormat="1"/>
    <row r="6191" s="2" customFormat="1"/>
    <row r="6192" s="2" customFormat="1"/>
    <row r="6193" s="2" customFormat="1"/>
    <row r="6194" s="2" customFormat="1"/>
    <row r="6195" s="2" customFormat="1"/>
    <row r="6196" s="2" customFormat="1"/>
    <row r="6197" s="2" customFormat="1"/>
    <row r="6198" s="2" customFormat="1"/>
    <row r="6199" s="2" customFormat="1"/>
    <row r="6200" s="2" customFormat="1"/>
    <row r="6201" s="2" customFormat="1"/>
    <row r="6202" s="2" customFormat="1"/>
    <row r="6203" s="2" customFormat="1"/>
    <row r="6204" s="2" customFormat="1"/>
    <row r="6205" s="2" customFormat="1"/>
    <row r="6206" s="2" customFormat="1"/>
    <row r="6207" s="2" customFormat="1"/>
    <row r="6208" s="2" customFormat="1"/>
    <row r="6209" s="2" customFormat="1"/>
    <row r="6210" s="2" customFormat="1"/>
    <row r="6211" s="2" customFormat="1"/>
    <row r="6212" s="2" customFormat="1"/>
    <row r="6213" s="2" customFormat="1"/>
    <row r="6214" s="2" customFormat="1"/>
    <row r="6215" s="2" customFormat="1"/>
    <row r="6216" s="2" customFormat="1"/>
    <row r="6217" s="2" customFormat="1"/>
    <row r="6218" s="2" customFormat="1"/>
    <row r="6219" s="2" customFormat="1"/>
    <row r="6220" s="2" customFormat="1"/>
    <row r="6221" s="2" customFormat="1"/>
    <row r="6222" s="2" customFormat="1"/>
    <row r="6223" s="2" customFormat="1"/>
    <row r="6224" s="2" customFormat="1"/>
    <row r="6225" s="2" customFormat="1"/>
    <row r="6226" s="2" customFormat="1"/>
    <row r="6227" s="2" customFormat="1"/>
    <row r="6228" s="2" customFormat="1"/>
    <row r="6229" s="2" customFormat="1"/>
    <row r="6230" s="2" customFormat="1"/>
    <row r="6231" s="2" customFormat="1"/>
    <row r="6232" s="2" customFormat="1"/>
    <row r="6233" s="2" customFormat="1"/>
    <row r="6234" s="2" customFormat="1"/>
    <row r="6235" s="2" customFormat="1"/>
    <row r="6236" s="2" customFormat="1"/>
    <row r="6237" s="2" customFormat="1"/>
    <row r="6238" s="2" customFormat="1"/>
    <row r="6239" s="2" customFormat="1"/>
    <row r="6240" s="2" customFormat="1"/>
    <row r="6241" s="2" customFormat="1"/>
    <row r="6242" s="2" customFormat="1"/>
    <row r="6243" s="2" customFormat="1"/>
    <row r="6244" s="2" customFormat="1"/>
    <row r="6245" s="2" customFormat="1"/>
    <row r="6246" s="2" customFormat="1"/>
    <row r="6247" s="2" customFormat="1"/>
    <row r="6248" s="2" customFormat="1"/>
    <row r="6249" s="2" customFormat="1"/>
    <row r="6250" s="2" customFormat="1"/>
    <row r="6251" s="2" customFormat="1"/>
    <row r="6252" s="2" customFormat="1"/>
    <row r="6253" s="2" customFormat="1"/>
    <row r="6254" s="2" customFormat="1"/>
    <row r="6255" s="2" customFormat="1"/>
    <row r="6256" s="2" customFormat="1"/>
    <row r="6257" s="2" customFormat="1"/>
    <row r="6258" s="2" customFormat="1"/>
    <row r="6259" s="2" customFormat="1"/>
    <row r="6260" s="2" customFormat="1"/>
    <row r="6261" s="2" customFormat="1"/>
    <row r="6262" s="2" customFormat="1"/>
    <row r="6263" s="2" customFormat="1"/>
    <row r="6264" s="2" customFormat="1"/>
    <row r="6265" s="2" customFormat="1"/>
    <row r="6266" s="2" customFormat="1"/>
    <row r="6267" s="2" customFormat="1"/>
    <row r="6268" s="2" customFormat="1"/>
    <row r="6269" s="2" customFormat="1"/>
    <row r="6270" s="2" customFormat="1"/>
    <row r="6271" s="2" customFormat="1"/>
    <row r="6272" s="2" customFormat="1"/>
    <row r="6273" s="2" customFormat="1"/>
    <row r="6274" s="2" customFormat="1"/>
    <row r="6275" s="2" customFormat="1"/>
    <row r="6276" s="2" customFormat="1"/>
    <row r="6277" s="2" customFormat="1"/>
    <row r="6278" s="2" customFormat="1"/>
    <row r="6279" s="2" customFormat="1"/>
    <row r="6280" s="2" customFormat="1"/>
    <row r="6281" s="2" customFormat="1"/>
    <row r="6282" s="2" customFormat="1"/>
    <row r="6283" s="2" customFormat="1"/>
    <row r="6284" s="2" customFormat="1"/>
    <row r="6285" s="2" customFormat="1"/>
    <row r="6286" s="2" customFormat="1"/>
    <row r="6287" s="2" customFormat="1"/>
    <row r="6288" s="2" customFormat="1"/>
    <row r="6289" s="2" customFormat="1"/>
    <row r="6290" s="2" customFormat="1"/>
    <row r="6291" s="2" customFormat="1"/>
    <row r="6292" s="2" customFormat="1"/>
    <row r="6293" s="2" customFormat="1"/>
    <row r="6294" s="2" customFormat="1"/>
    <row r="6295" s="2" customFormat="1"/>
    <row r="6296" s="2" customFormat="1"/>
    <row r="6297" s="2" customFormat="1"/>
    <row r="6298" s="2" customFormat="1"/>
    <row r="6299" s="2" customFormat="1"/>
    <row r="6300" s="2" customFormat="1"/>
    <row r="6301" s="2" customFormat="1"/>
    <row r="6302" s="2" customFormat="1"/>
    <row r="6303" s="2" customFormat="1"/>
    <row r="6304" s="2" customFormat="1"/>
    <row r="6305" s="2" customFormat="1"/>
    <row r="6306" s="2" customFormat="1"/>
    <row r="6307" s="2" customFormat="1"/>
    <row r="6308" s="2" customFormat="1"/>
    <row r="6309" s="2" customFormat="1"/>
    <row r="6310" s="2" customFormat="1"/>
    <row r="6311" s="2" customFormat="1"/>
    <row r="6312" s="2" customFormat="1"/>
    <row r="6313" s="2" customFormat="1"/>
    <row r="6314" s="2" customFormat="1"/>
    <row r="6315" s="2" customFormat="1"/>
    <row r="6316" s="2" customFormat="1"/>
    <row r="6317" s="2" customFormat="1"/>
    <row r="6318" s="2" customFormat="1"/>
    <row r="6319" s="2" customFormat="1"/>
    <row r="6320" s="2" customFormat="1"/>
    <row r="6321" s="2" customFormat="1"/>
    <row r="6322" s="2" customFormat="1"/>
    <row r="6323" s="2" customFormat="1"/>
    <row r="6324" s="2" customFormat="1"/>
    <row r="6325" s="2" customFormat="1"/>
    <row r="6326" s="2" customFormat="1"/>
    <row r="6327" s="2" customFormat="1"/>
    <row r="6328" s="2" customFormat="1"/>
    <row r="6329" s="2" customFormat="1"/>
    <row r="6330" s="2" customFormat="1"/>
    <row r="6331" s="2" customFormat="1"/>
    <row r="6332" s="2" customFormat="1"/>
    <row r="6333" s="2" customFormat="1"/>
    <row r="6334" s="2" customFormat="1"/>
    <row r="6335" s="2" customFormat="1"/>
    <row r="6336" s="2" customFormat="1"/>
    <row r="6337" s="2" customFormat="1"/>
    <row r="6338" s="2" customFormat="1"/>
    <row r="6339" s="2" customFormat="1"/>
    <row r="6340" s="2" customFormat="1"/>
    <row r="6341" s="2" customFormat="1"/>
    <row r="6342" s="2" customFormat="1"/>
    <row r="6343" s="2" customFormat="1"/>
    <row r="6344" s="2" customFormat="1"/>
    <row r="6345" s="2" customFormat="1"/>
    <row r="6346" s="2" customFormat="1"/>
    <row r="6347" s="2" customFormat="1"/>
    <row r="6348" s="2" customFormat="1"/>
    <row r="6349" s="2" customFormat="1"/>
    <row r="6350" s="2" customFormat="1"/>
    <row r="6351" s="2" customFormat="1"/>
    <row r="6352" s="2" customFormat="1"/>
    <row r="6353" s="2" customFormat="1"/>
    <row r="6354" s="2" customFormat="1"/>
    <row r="6355" s="2" customFormat="1"/>
    <row r="6356" s="2" customFormat="1"/>
    <row r="6357" s="2" customFormat="1"/>
    <row r="6358" s="2" customFormat="1"/>
    <row r="6359" s="2" customFormat="1"/>
    <row r="6360" s="2" customFormat="1"/>
    <row r="6361" s="2" customFormat="1"/>
    <row r="6362" s="2" customFormat="1"/>
    <row r="6363" s="2" customFormat="1"/>
    <row r="6364" s="2" customFormat="1"/>
    <row r="6365" s="2" customFormat="1"/>
    <row r="6366" s="2" customFormat="1"/>
    <row r="6367" s="2" customFormat="1"/>
    <row r="6368" s="2" customFormat="1"/>
    <row r="6369" s="2" customFormat="1"/>
    <row r="6370" s="2" customFormat="1"/>
    <row r="6371" s="2" customFormat="1"/>
    <row r="6372" s="2" customFormat="1"/>
    <row r="6373" s="2" customFormat="1"/>
    <row r="6374" s="2" customFormat="1"/>
    <row r="6375" s="2" customFormat="1"/>
    <row r="6376" s="2" customFormat="1"/>
    <row r="6377" s="2" customFormat="1"/>
    <row r="6378" s="2" customFormat="1"/>
    <row r="6379" s="2" customFormat="1"/>
    <row r="6380" s="2" customFormat="1"/>
    <row r="6381" s="2" customFormat="1"/>
    <row r="6382" s="2" customFormat="1"/>
    <row r="6383" s="2" customFormat="1"/>
    <row r="6384" s="2" customFormat="1"/>
    <row r="6385" s="2" customFormat="1"/>
    <row r="6386" s="2" customFormat="1"/>
    <row r="6387" s="2" customFormat="1"/>
    <row r="6388" s="2" customFormat="1"/>
    <row r="6389" s="2" customFormat="1"/>
    <row r="6390" s="2" customFormat="1"/>
    <row r="6391" s="2" customFormat="1"/>
    <row r="6392" s="2" customFormat="1"/>
    <row r="6393" s="2" customFormat="1"/>
    <row r="6394" s="2" customFormat="1"/>
    <row r="6395" s="2" customFormat="1"/>
    <row r="6396" s="2" customFormat="1"/>
    <row r="6397" s="2" customFormat="1"/>
    <row r="6398" s="2" customFormat="1"/>
    <row r="6399" s="2" customFormat="1"/>
    <row r="6400" s="2" customFormat="1"/>
    <row r="6401" s="2" customFormat="1"/>
    <row r="6402" s="2" customFormat="1"/>
    <row r="6403" s="2" customFormat="1"/>
    <row r="6404" s="2" customFormat="1"/>
    <row r="6405" s="2" customFormat="1"/>
    <row r="6406" s="2" customFormat="1"/>
    <row r="6407" s="2" customFormat="1"/>
    <row r="6408" s="2" customFormat="1"/>
    <row r="6409" s="2" customFormat="1"/>
    <row r="6410" s="2" customFormat="1"/>
    <row r="6411" s="2" customFormat="1"/>
    <row r="6412" s="2" customFormat="1"/>
    <row r="6413" s="2" customFormat="1"/>
    <row r="6414" s="2" customFormat="1"/>
    <row r="6415" s="2" customFormat="1"/>
    <row r="6416" s="2" customFormat="1"/>
    <row r="6417" s="2" customFormat="1"/>
    <row r="6418" s="2" customFormat="1"/>
    <row r="6419" s="2" customFormat="1"/>
    <row r="6420" s="2" customFormat="1"/>
    <row r="6421" s="2" customFormat="1"/>
    <row r="6422" s="2" customFormat="1"/>
    <row r="6423" s="2" customFormat="1"/>
    <row r="6424" s="2" customFormat="1"/>
    <row r="6425" s="2" customFormat="1"/>
    <row r="6426" s="2" customFormat="1"/>
    <row r="6427" s="2" customFormat="1"/>
    <row r="6428" s="2" customFormat="1"/>
    <row r="6429" s="2" customFormat="1"/>
    <row r="6430" s="2" customFormat="1"/>
    <row r="6431" s="2" customFormat="1"/>
    <row r="6432" s="2" customFormat="1"/>
    <row r="6433" s="2" customFormat="1"/>
    <row r="6434" s="2" customFormat="1"/>
    <row r="6435" s="2" customFormat="1"/>
    <row r="6436" s="2" customFormat="1"/>
    <row r="6437" s="2" customFormat="1"/>
    <row r="6438" s="2" customFormat="1"/>
    <row r="6439" s="2" customFormat="1"/>
    <row r="6440" s="2" customFormat="1"/>
    <row r="6441" s="2" customFormat="1"/>
    <row r="6442" s="2" customFormat="1"/>
    <row r="6443" s="2" customFormat="1"/>
    <row r="6444" s="2" customFormat="1"/>
    <row r="6445" s="2" customFormat="1"/>
    <row r="6446" s="2" customFormat="1"/>
    <row r="6447" s="2" customFormat="1"/>
    <row r="6448" s="2" customFormat="1"/>
    <row r="6449" s="2" customFormat="1"/>
    <row r="6450" s="2" customFormat="1"/>
    <row r="6451" s="2" customFormat="1"/>
    <row r="6452" s="2" customFormat="1"/>
    <row r="6453" s="2" customFormat="1"/>
    <row r="6454" s="2" customFormat="1"/>
    <row r="6455" s="2" customFormat="1"/>
    <row r="6456" s="2" customFormat="1"/>
    <row r="6457" s="2" customFormat="1"/>
    <row r="6458" s="2" customFormat="1"/>
    <row r="6459" s="2" customFormat="1"/>
    <row r="6460" s="2" customFormat="1"/>
    <row r="6461" s="2" customFormat="1"/>
    <row r="6462" s="2" customFormat="1"/>
    <row r="6463" s="2" customFormat="1"/>
    <row r="6464" s="2" customFormat="1"/>
    <row r="6465" s="2" customFormat="1"/>
    <row r="6466" s="2" customFormat="1"/>
    <row r="6467" s="2" customFormat="1"/>
    <row r="6468" s="2" customFormat="1"/>
    <row r="6469" s="2" customFormat="1"/>
    <row r="6470" s="2" customFormat="1"/>
    <row r="6471" s="2" customFormat="1"/>
    <row r="6472" s="2" customFormat="1"/>
    <row r="6473" s="2" customFormat="1"/>
    <row r="6474" s="2" customFormat="1"/>
    <row r="6475" s="2" customFormat="1"/>
    <row r="6476" s="2" customFormat="1"/>
    <row r="6477" s="2" customFormat="1"/>
    <row r="6478" s="2" customFormat="1"/>
    <row r="6479" s="2" customFormat="1"/>
    <row r="6480" s="2" customFormat="1"/>
    <row r="6481" s="2" customFormat="1"/>
    <row r="6482" s="2" customFormat="1"/>
    <row r="6483" s="2" customFormat="1"/>
    <row r="6484" s="2" customFormat="1"/>
    <row r="6485" s="2" customFormat="1"/>
    <row r="6486" s="2" customFormat="1"/>
    <row r="6487" s="2" customFormat="1"/>
    <row r="6488" s="2" customFormat="1"/>
    <row r="6489" s="2" customFormat="1"/>
    <row r="6490" s="2" customFormat="1"/>
    <row r="6491" s="2" customFormat="1"/>
    <row r="6492" s="2" customFormat="1"/>
    <row r="6493" s="2" customFormat="1"/>
    <row r="6494" s="2" customFormat="1"/>
    <row r="6495" s="2" customFormat="1"/>
    <row r="6496" s="2" customFormat="1"/>
    <row r="6497" s="2" customFormat="1"/>
    <row r="6498" s="2" customFormat="1"/>
    <row r="6499" s="2" customFormat="1"/>
    <row r="6500" s="2" customFormat="1"/>
    <row r="6501" s="2" customFormat="1"/>
    <row r="6502" s="2" customFormat="1"/>
    <row r="6503" s="2" customFormat="1"/>
    <row r="6504" s="2" customFormat="1"/>
    <row r="6505" s="2" customFormat="1"/>
    <row r="6506" s="2" customFormat="1"/>
    <row r="6507" s="2" customFormat="1"/>
    <row r="6508" s="2" customFormat="1"/>
    <row r="6509" s="2" customFormat="1"/>
    <row r="6510" s="2" customFormat="1"/>
    <row r="6511" s="2" customFormat="1"/>
    <row r="6512" s="2" customFormat="1"/>
    <row r="6513" s="2" customFormat="1"/>
    <row r="6514" s="2" customFormat="1"/>
    <row r="6515" s="2" customFormat="1"/>
    <row r="6516" s="2" customFormat="1"/>
    <row r="6517" s="2" customFormat="1"/>
    <row r="6518" s="2" customFormat="1"/>
    <row r="6519" s="2" customFormat="1"/>
    <row r="6520" s="2" customFormat="1"/>
    <row r="6521" s="2" customFormat="1"/>
    <row r="6522" s="2" customFormat="1"/>
    <row r="6523" s="2" customFormat="1"/>
    <row r="6524" s="2" customFormat="1"/>
    <row r="6525" s="2" customFormat="1"/>
    <row r="6526" s="2" customFormat="1"/>
    <row r="6527" s="2" customFormat="1"/>
    <row r="6528" s="2" customFormat="1"/>
    <row r="6529" s="2" customFormat="1"/>
    <row r="6530" s="2" customFormat="1"/>
    <row r="6531" s="2" customFormat="1"/>
    <row r="6532" s="2" customFormat="1"/>
    <row r="6533" s="2" customFormat="1"/>
    <row r="6534" s="2" customFormat="1"/>
    <row r="6535" s="2" customFormat="1"/>
    <row r="6536" s="2" customFormat="1"/>
    <row r="6537" s="2" customFormat="1"/>
    <row r="6538" s="2" customFormat="1"/>
    <row r="6539" s="2" customFormat="1"/>
    <row r="6540" s="2" customFormat="1"/>
    <row r="6541" s="2" customFormat="1"/>
    <row r="6542" s="2" customFormat="1"/>
    <row r="6543" s="2" customFormat="1"/>
    <row r="6544" s="2" customFormat="1"/>
    <row r="6545" s="2" customFormat="1"/>
    <row r="6546" s="2" customFormat="1"/>
    <row r="6547" s="2" customFormat="1"/>
    <row r="6548" s="2" customFormat="1"/>
    <row r="6549" s="2" customFormat="1"/>
    <row r="6550" s="2" customFormat="1"/>
    <row r="6551" s="2" customFormat="1"/>
    <row r="6552" s="2" customFormat="1"/>
    <row r="6553" s="2" customFormat="1"/>
    <row r="6554" s="2" customFormat="1"/>
    <row r="6555" s="2" customFormat="1"/>
    <row r="6556" s="2" customFormat="1"/>
    <row r="6557" s="2" customFormat="1"/>
    <row r="6558" s="2" customFormat="1"/>
    <row r="6559" s="2" customFormat="1"/>
    <row r="6560" s="2" customFormat="1"/>
    <row r="6561" s="2" customFormat="1"/>
    <row r="6562" s="2" customFormat="1"/>
    <row r="6563" s="2" customFormat="1"/>
    <row r="6564" s="2" customFormat="1"/>
    <row r="6565" s="2" customFormat="1"/>
    <row r="6566" s="2" customFormat="1"/>
    <row r="6567" s="2" customFormat="1"/>
    <row r="6568" s="2" customFormat="1"/>
    <row r="6569" s="2" customFormat="1"/>
    <row r="6570" s="2" customFormat="1"/>
    <row r="6571" s="2" customFormat="1"/>
    <row r="6572" s="2" customFormat="1"/>
    <row r="6573" s="2" customFormat="1"/>
    <row r="6574" s="2" customFormat="1"/>
    <row r="6575" s="2" customFormat="1"/>
    <row r="6576" s="2" customFormat="1"/>
    <row r="6577" s="2" customFormat="1"/>
    <row r="6578" s="2" customFormat="1"/>
    <row r="6579" s="2" customFormat="1"/>
    <row r="6580" s="2" customFormat="1"/>
    <row r="6581" s="2" customFormat="1"/>
    <row r="6582" s="2" customFormat="1"/>
    <row r="6583" s="2" customFormat="1"/>
    <row r="6584" s="2" customFormat="1"/>
    <row r="6585" s="2" customFormat="1"/>
    <row r="6586" s="2" customFormat="1"/>
    <row r="6587" s="2" customFormat="1"/>
    <row r="6588" s="2" customFormat="1"/>
    <row r="6589" s="2" customFormat="1"/>
    <row r="6590" s="2" customFormat="1"/>
    <row r="6591" s="2" customFormat="1"/>
    <row r="6592" s="2" customFormat="1"/>
    <row r="6593" s="2" customFormat="1"/>
    <row r="6594" s="2" customFormat="1"/>
    <row r="6595" s="2" customFormat="1"/>
    <row r="6596" s="2" customFormat="1"/>
    <row r="6597" s="2" customFormat="1"/>
    <row r="6598" s="2" customFormat="1"/>
    <row r="6599" s="2" customFormat="1"/>
    <row r="6600" s="2" customFormat="1"/>
    <row r="6601" s="2" customFormat="1"/>
    <row r="6602" s="2" customFormat="1"/>
    <row r="6603" s="2" customFormat="1"/>
    <row r="6604" s="2" customFormat="1"/>
    <row r="6605" s="2" customFormat="1"/>
    <row r="6606" s="2" customFormat="1"/>
    <row r="6607" s="2" customFormat="1"/>
    <row r="6608" s="2" customFormat="1"/>
    <row r="6609" s="2" customFormat="1"/>
    <row r="6610" s="2" customFormat="1"/>
    <row r="6611" s="2" customFormat="1"/>
    <row r="6612" s="2" customFormat="1"/>
    <row r="6613" s="2" customFormat="1"/>
    <row r="6614" s="2" customFormat="1"/>
    <row r="6615" s="2" customFormat="1"/>
    <row r="6616" s="2" customFormat="1"/>
    <row r="6617" s="2" customFormat="1"/>
    <row r="6618" s="2" customFormat="1"/>
    <row r="6619" s="2" customFormat="1"/>
    <row r="6620" s="2" customFormat="1"/>
    <row r="6621" s="2" customFormat="1"/>
    <row r="6622" s="2" customFormat="1"/>
    <row r="6623" s="2" customFormat="1"/>
    <row r="6624" s="2" customFormat="1"/>
    <row r="6625" s="2" customFormat="1"/>
    <row r="6626" s="2" customFormat="1"/>
    <row r="6627" s="2" customFormat="1"/>
    <row r="6628" s="2" customFormat="1"/>
    <row r="6629" s="2" customFormat="1"/>
    <row r="6630" s="2" customFormat="1"/>
    <row r="6631" s="2" customFormat="1"/>
    <row r="6632" s="2" customFormat="1"/>
    <row r="6633" s="2" customFormat="1"/>
    <row r="6634" s="2" customFormat="1"/>
    <row r="6635" s="2" customFormat="1"/>
    <row r="6636" s="2" customFormat="1"/>
    <row r="6637" s="2" customFormat="1"/>
    <row r="6638" s="2" customFormat="1"/>
    <row r="6639" s="2" customFormat="1"/>
    <row r="6640" s="2" customFormat="1"/>
    <row r="6641" s="2" customFormat="1"/>
    <row r="6642" s="2" customFormat="1"/>
    <row r="6643" s="2" customFormat="1"/>
    <row r="6644" s="2" customFormat="1"/>
    <row r="6645" s="2" customFormat="1"/>
    <row r="6646" s="2" customFormat="1"/>
    <row r="6647" s="2" customFormat="1"/>
    <row r="6648" s="2" customFormat="1"/>
    <row r="6649" s="2" customFormat="1"/>
    <row r="6650" s="2" customFormat="1"/>
    <row r="6651" s="2" customFormat="1"/>
    <row r="6652" s="2" customFormat="1"/>
    <row r="6653" s="2" customFormat="1"/>
    <row r="6654" s="2" customFormat="1"/>
    <row r="6655" s="2" customFormat="1"/>
    <row r="6656" s="2" customFormat="1"/>
    <row r="6657" s="2" customFormat="1"/>
    <row r="6658" s="2" customFormat="1"/>
    <row r="6659" s="2" customFormat="1"/>
    <row r="6660" s="2" customFormat="1"/>
    <row r="6661" s="2" customFormat="1"/>
    <row r="6662" s="2" customFormat="1"/>
    <row r="6663" s="2" customFormat="1"/>
    <row r="6664" s="2" customFormat="1"/>
    <row r="6665" s="2" customFormat="1"/>
    <row r="6666" s="2" customFormat="1"/>
    <row r="6667" s="2" customFormat="1"/>
    <row r="6668" s="2" customFormat="1"/>
    <row r="6669" s="2" customFormat="1"/>
    <row r="6670" s="2" customFormat="1"/>
    <row r="6671" s="2" customFormat="1"/>
    <row r="6672" s="2" customFormat="1"/>
    <row r="6673" s="2" customFormat="1"/>
    <row r="6674" s="2" customFormat="1"/>
    <row r="6675" s="2" customFormat="1"/>
    <row r="6676" s="2" customFormat="1"/>
    <row r="6677" s="2" customFormat="1"/>
    <row r="6678" s="2" customFormat="1"/>
    <row r="6679" s="2" customFormat="1"/>
    <row r="6680" s="2" customFormat="1"/>
    <row r="6681" s="2" customFormat="1"/>
    <row r="6682" s="2" customFormat="1"/>
    <row r="6683" s="2" customFormat="1"/>
    <row r="6684" s="2" customFormat="1"/>
    <row r="6685" s="2" customFormat="1"/>
    <row r="6686" s="2" customFormat="1"/>
    <row r="6687" s="2" customFormat="1"/>
    <row r="6688" s="2" customFormat="1"/>
    <row r="6689" s="2" customFormat="1"/>
    <row r="6690" s="2" customFormat="1"/>
    <row r="6691" s="2" customFormat="1"/>
    <row r="6692" s="2" customFormat="1"/>
    <row r="6693" s="2" customFormat="1"/>
    <row r="6694" s="2" customFormat="1"/>
    <row r="6695" s="2" customFormat="1"/>
    <row r="6696" s="2" customFormat="1"/>
    <row r="6697" s="2" customFormat="1"/>
    <row r="6698" s="2" customFormat="1"/>
    <row r="6699" s="2" customFormat="1"/>
    <row r="6700" s="2" customFormat="1"/>
    <row r="6701" s="2" customFormat="1"/>
    <row r="6702" s="2" customFormat="1"/>
    <row r="6703" s="2" customFormat="1"/>
    <row r="6704" s="2" customFormat="1"/>
    <row r="6705" s="2" customFormat="1"/>
    <row r="6706" s="2" customFormat="1"/>
    <row r="6707" s="2" customFormat="1"/>
    <row r="6708" s="2" customFormat="1"/>
    <row r="6709" s="2" customFormat="1"/>
    <row r="6710" s="2" customFormat="1"/>
    <row r="6711" s="2" customFormat="1"/>
    <row r="6712" s="2" customFormat="1"/>
    <row r="6713" s="2" customFormat="1"/>
    <row r="6714" s="2" customFormat="1"/>
    <row r="6715" s="2" customFormat="1"/>
    <row r="6716" s="2" customFormat="1"/>
    <row r="6717" s="2" customFormat="1"/>
    <row r="6718" s="2" customFormat="1"/>
    <row r="6719" s="2" customFormat="1"/>
    <row r="6720" s="2" customFormat="1"/>
    <row r="6721" s="2" customFormat="1"/>
    <row r="6722" s="2" customFormat="1"/>
    <row r="6723" s="2" customFormat="1"/>
    <row r="6724" s="2" customFormat="1"/>
    <row r="6725" s="2" customFormat="1"/>
    <row r="6726" s="2" customFormat="1"/>
    <row r="6727" s="2" customFormat="1"/>
    <row r="6728" s="2" customFormat="1"/>
    <row r="6729" s="2" customFormat="1"/>
    <row r="6730" s="2" customFormat="1"/>
    <row r="6731" s="2" customFormat="1"/>
    <row r="6732" s="2" customFormat="1"/>
    <row r="6733" s="2" customFormat="1"/>
    <row r="6734" s="2" customFormat="1"/>
    <row r="6735" s="2" customFormat="1"/>
    <row r="6736" s="2" customFormat="1"/>
    <row r="6737" s="2" customFormat="1"/>
    <row r="6738" s="2" customFormat="1"/>
    <row r="6739" s="2" customFormat="1"/>
    <row r="6740" s="2" customFormat="1"/>
    <row r="6741" s="2" customFormat="1"/>
    <row r="6742" s="2" customFormat="1"/>
    <row r="6743" s="2" customFormat="1"/>
    <row r="6744" s="2" customFormat="1"/>
    <row r="6745" s="2" customFormat="1"/>
    <row r="6746" s="2" customFormat="1"/>
    <row r="6747" s="2" customFormat="1"/>
    <row r="6748" s="2" customFormat="1"/>
    <row r="6749" s="2" customFormat="1"/>
    <row r="6750" s="2" customFormat="1"/>
    <row r="6751" s="2" customFormat="1"/>
    <row r="6752" s="2" customFormat="1"/>
    <row r="6753" s="2" customFormat="1"/>
    <row r="6754" s="2" customFormat="1"/>
    <row r="6755" s="2" customFormat="1"/>
    <row r="6756" s="2" customFormat="1"/>
    <row r="6757" s="2" customFormat="1"/>
    <row r="6758" s="2" customFormat="1"/>
    <row r="6759" s="2" customFormat="1"/>
    <row r="6760" s="2" customFormat="1"/>
    <row r="6761" s="2" customFormat="1"/>
    <row r="6762" s="2" customFormat="1"/>
    <row r="6763" s="2" customFormat="1"/>
    <row r="6764" s="2" customFormat="1"/>
    <row r="6765" s="2" customFormat="1"/>
    <row r="6766" s="2" customFormat="1"/>
    <row r="6767" s="2" customFormat="1"/>
    <row r="6768" s="2" customFormat="1"/>
    <row r="6769" s="2" customFormat="1"/>
    <row r="6770" s="2" customFormat="1"/>
    <row r="6771" s="2" customFormat="1"/>
    <row r="6772" s="2" customFormat="1"/>
    <row r="6773" s="2" customFormat="1"/>
    <row r="6774" s="2" customFormat="1"/>
    <row r="6775" s="2" customFormat="1"/>
    <row r="6776" s="2" customFormat="1"/>
    <row r="6777" s="2" customFormat="1"/>
    <row r="6778" s="2" customFormat="1"/>
    <row r="6779" s="2" customFormat="1"/>
    <row r="6780" s="2" customFormat="1"/>
    <row r="6781" s="2" customFormat="1"/>
    <row r="6782" s="2" customFormat="1"/>
    <row r="6783" s="2" customFormat="1"/>
    <row r="6784" s="2" customFormat="1"/>
    <row r="6785" s="2" customFormat="1"/>
    <row r="6786" s="2" customFormat="1"/>
    <row r="6787" s="2" customFormat="1"/>
    <row r="6788" s="2" customFormat="1"/>
    <row r="6789" s="2" customFormat="1"/>
    <row r="6790" s="2" customFormat="1"/>
    <row r="6791" s="2" customFormat="1"/>
    <row r="6792" s="2" customFormat="1"/>
    <row r="6793" s="2" customFormat="1"/>
    <row r="6794" s="2" customFormat="1"/>
    <row r="6795" s="2" customFormat="1"/>
    <row r="6796" s="2" customFormat="1"/>
    <row r="6797" s="2" customFormat="1"/>
    <row r="6798" s="2" customFormat="1"/>
    <row r="6799" s="2" customFormat="1"/>
    <row r="6800" s="2" customFormat="1"/>
    <row r="6801" s="2" customFormat="1"/>
    <row r="6802" s="2" customFormat="1"/>
    <row r="6803" s="2" customFormat="1"/>
    <row r="6804" s="2" customFormat="1"/>
    <row r="6805" s="2" customFormat="1"/>
    <row r="6806" s="2" customFormat="1"/>
    <row r="6807" s="2" customFormat="1"/>
    <row r="6808" s="2" customFormat="1"/>
    <row r="6809" s="2" customFormat="1"/>
    <row r="6810" s="2" customFormat="1"/>
    <row r="6811" s="2" customFormat="1"/>
    <row r="6812" s="2" customFormat="1"/>
    <row r="6813" s="2" customFormat="1"/>
    <row r="6814" s="2" customFormat="1"/>
    <row r="6815" s="2" customFormat="1"/>
    <row r="6816" s="2" customFormat="1"/>
    <row r="6817" s="2" customFormat="1"/>
    <row r="6818" s="2" customFormat="1"/>
    <row r="6819" s="2" customFormat="1"/>
    <row r="6820" s="2" customFormat="1"/>
    <row r="6821" s="2" customFormat="1"/>
    <row r="6822" s="2" customFormat="1"/>
    <row r="6823" s="2" customFormat="1"/>
    <row r="6824" s="2" customFormat="1"/>
    <row r="6825" s="2" customFormat="1"/>
    <row r="6826" s="2" customFormat="1"/>
    <row r="6827" s="2" customFormat="1"/>
    <row r="6828" s="2" customFormat="1"/>
    <row r="6829" s="2" customFormat="1"/>
    <row r="6830" s="2" customFormat="1"/>
    <row r="6831" s="2" customFormat="1"/>
    <row r="6832" s="2" customFormat="1"/>
    <row r="6833" s="2" customFormat="1"/>
    <row r="6834" s="2" customFormat="1"/>
    <row r="6835" s="2" customFormat="1"/>
    <row r="6836" s="2" customFormat="1"/>
    <row r="6837" s="2" customFormat="1"/>
    <row r="6838" s="2" customFormat="1"/>
    <row r="6839" s="2" customFormat="1"/>
    <row r="6840" s="2" customFormat="1"/>
    <row r="6841" s="2" customFormat="1"/>
    <row r="6842" s="2" customFormat="1"/>
    <row r="6843" s="2" customFormat="1"/>
    <row r="6844" s="2" customFormat="1"/>
    <row r="6845" s="2" customFormat="1"/>
    <row r="6846" s="2" customFormat="1"/>
    <row r="6847" s="2" customFormat="1"/>
    <row r="6848" s="2" customFormat="1"/>
    <row r="6849" s="2" customFormat="1"/>
    <row r="6850" s="2" customFormat="1"/>
    <row r="6851" s="2" customFormat="1"/>
    <row r="6852" s="2" customFormat="1"/>
    <row r="6853" s="2" customFormat="1"/>
    <row r="6854" s="2" customFormat="1"/>
    <row r="6855" s="2" customFormat="1"/>
    <row r="6856" s="2" customFormat="1"/>
    <row r="6857" s="2" customFormat="1"/>
    <row r="6858" s="2" customFormat="1"/>
    <row r="6859" s="2" customFormat="1"/>
    <row r="6860" s="2" customFormat="1"/>
    <row r="6861" s="2" customFormat="1"/>
    <row r="6862" s="2" customFormat="1"/>
    <row r="6863" s="2" customFormat="1"/>
    <row r="6864" s="2" customFormat="1"/>
    <row r="6865" s="2" customFormat="1"/>
    <row r="6866" s="2" customFormat="1"/>
    <row r="6867" s="2" customFormat="1"/>
    <row r="6868" s="2" customFormat="1"/>
    <row r="6869" s="2" customFormat="1"/>
    <row r="6870" s="2" customFormat="1"/>
    <row r="6871" s="2" customFormat="1"/>
    <row r="6872" s="2" customFormat="1"/>
    <row r="6873" s="2" customFormat="1"/>
    <row r="6874" s="2" customFormat="1"/>
    <row r="6875" s="2" customFormat="1"/>
    <row r="6876" s="2" customFormat="1"/>
    <row r="6877" s="2" customFormat="1"/>
    <row r="6878" s="2" customFormat="1"/>
    <row r="6879" s="2" customFormat="1"/>
    <row r="6880" s="2" customFormat="1"/>
    <row r="6881" s="2" customFormat="1"/>
    <row r="6882" s="2" customFormat="1"/>
    <row r="6883" s="2" customFormat="1"/>
    <row r="6884" s="2" customFormat="1"/>
    <row r="6885" s="2" customFormat="1"/>
    <row r="6886" s="2" customFormat="1"/>
    <row r="6887" s="2" customFormat="1"/>
    <row r="6888" s="2" customFormat="1"/>
    <row r="6889" s="2" customFormat="1"/>
    <row r="6890" s="2" customFormat="1"/>
    <row r="6891" s="2" customFormat="1"/>
    <row r="6892" s="2" customFormat="1"/>
    <row r="6893" s="2" customFormat="1"/>
    <row r="6894" s="2" customFormat="1"/>
    <row r="6895" s="2" customFormat="1"/>
    <row r="6896" s="2" customFormat="1"/>
    <row r="6897" s="2" customFormat="1"/>
    <row r="6898" s="2" customFormat="1"/>
    <row r="6899" s="2" customFormat="1"/>
    <row r="6900" s="2" customFormat="1"/>
    <row r="6901" s="2" customFormat="1"/>
    <row r="6902" s="2" customFormat="1"/>
    <row r="6903" s="2" customFormat="1"/>
    <row r="6904" s="2" customFormat="1"/>
    <row r="6905" s="2" customFormat="1"/>
    <row r="6906" s="2" customFormat="1"/>
    <row r="6907" s="2" customFormat="1"/>
    <row r="6908" s="2" customFormat="1"/>
    <row r="6909" s="2" customFormat="1"/>
    <row r="6910" s="2" customFormat="1"/>
    <row r="6911" s="2" customFormat="1"/>
    <row r="6912" s="2" customFormat="1"/>
    <row r="6913" s="2" customFormat="1"/>
    <row r="6914" s="2" customFormat="1"/>
    <row r="6915" s="2" customFormat="1"/>
    <row r="6916" s="2" customFormat="1"/>
    <row r="6917" s="2" customFormat="1"/>
    <row r="6918" s="2" customFormat="1"/>
    <row r="6919" s="2" customFormat="1"/>
    <row r="6920" s="2" customFormat="1"/>
    <row r="6921" s="2" customFormat="1"/>
    <row r="6922" s="2" customFormat="1"/>
    <row r="6923" s="2" customFormat="1"/>
    <row r="6924" s="2" customFormat="1"/>
    <row r="6925" s="2" customFormat="1"/>
    <row r="6926" s="2" customFormat="1"/>
    <row r="6927" s="2" customFormat="1"/>
    <row r="6928" s="2" customFormat="1"/>
    <row r="6929" s="2" customFormat="1"/>
    <row r="6930" s="2" customFormat="1"/>
    <row r="6931" s="2" customFormat="1"/>
    <row r="6932" s="2" customFormat="1"/>
    <row r="6933" s="2" customFormat="1"/>
    <row r="6934" s="2" customFormat="1"/>
    <row r="6935" s="2" customFormat="1"/>
    <row r="6936" s="2" customFormat="1"/>
    <row r="6937" s="2" customFormat="1"/>
    <row r="6938" s="2" customFormat="1"/>
    <row r="6939" s="2" customFormat="1"/>
    <row r="6940" s="2" customFormat="1"/>
    <row r="6941" s="2" customFormat="1"/>
    <row r="6942" s="2" customFormat="1"/>
    <row r="6943" s="2" customFormat="1"/>
    <row r="6944" s="2" customFormat="1"/>
    <row r="6945" s="2" customFormat="1"/>
    <row r="6946" s="2" customFormat="1"/>
    <row r="6947" s="2" customFormat="1"/>
    <row r="6948" s="2" customFormat="1"/>
    <row r="6949" s="2" customFormat="1"/>
    <row r="6950" s="2" customFormat="1"/>
    <row r="6951" s="2" customFormat="1"/>
    <row r="6952" s="2" customFormat="1"/>
    <row r="6953" s="2" customFormat="1"/>
    <row r="6954" s="2" customFormat="1"/>
    <row r="6955" s="2" customFormat="1"/>
    <row r="6956" s="2" customFormat="1"/>
    <row r="6957" s="2" customFormat="1"/>
    <row r="6958" s="2" customFormat="1"/>
    <row r="6959" s="2" customFormat="1"/>
    <row r="6960" s="2" customFormat="1"/>
    <row r="6961" s="2" customFormat="1"/>
    <row r="6962" s="2" customFormat="1"/>
    <row r="6963" s="2" customFormat="1"/>
    <row r="6964" s="2" customFormat="1"/>
    <row r="6965" s="2" customFormat="1"/>
    <row r="6966" s="2" customFormat="1"/>
    <row r="6967" s="2" customFormat="1"/>
    <row r="6968" s="2" customFormat="1"/>
    <row r="6969" s="2" customFormat="1"/>
    <row r="6970" s="2" customFormat="1"/>
    <row r="6971" s="2" customFormat="1"/>
    <row r="6972" s="2" customFormat="1"/>
    <row r="6973" s="2" customFormat="1"/>
    <row r="6974" s="2" customFormat="1"/>
    <row r="6975" s="2" customFormat="1"/>
    <row r="6976" s="2" customFormat="1"/>
    <row r="6977" s="2" customFormat="1"/>
    <row r="6978" s="2" customFormat="1"/>
    <row r="6979" s="2" customFormat="1"/>
    <row r="6980" s="2" customFormat="1"/>
    <row r="6981" s="2" customFormat="1"/>
    <row r="6982" s="2" customFormat="1"/>
    <row r="6983" s="2" customFormat="1"/>
    <row r="6984" s="2" customFormat="1"/>
    <row r="6985" s="2" customFormat="1"/>
    <row r="6986" s="2" customFormat="1"/>
    <row r="6987" s="2" customFormat="1"/>
    <row r="6988" s="2" customFormat="1"/>
    <row r="6989" s="2" customFormat="1"/>
    <row r="6990" s="2" customFormat="1"/>
    <row r="6991" s="2" customFormat="1"/>
    <row r="6992" s="2" customFormat="1"/>
    <row r="6993" s="2" customFormat="1"/>
    <row r="6994" s="2" customFormat="1"/>
    <row r="6995" s="2" customFormat="1"/>
    <row r="6996" s="2" customFormat="1"/>
    <row r="6997" s="2" customFormat="1"/>
    <row r="6998" s="2" customFormat="1"/>
    <row r="6999" s="2" customFormat="1"/>
    <row r="7000" s="2" customFormat="1"/>
    <row r="7001" s="2" customFormat="1"/>
    <row r="7002" s="2" customFormat="1"/>
    <row r="7003" s="2" customFormat="1"/>
    <row r="7004" s="2" customFormat="1"/>
    <row r="7005" s="2" customFormat="1"/>
    <row r="7006" s="2" customFormat="1"/>
    <row r="7007" s="2" customFormat="1"/>
    <row r="7008" s="2" customFormat="1"/>
    <row r="7009" s="2" customFormat="1"/>
    <row r="7010" s="2" customFormat="1"/>
    <row r="7011" s="2" customFormat="1"/>
    <row r="7012" s="2" customFormat="1"/>
    <row r="7013" s="2" customFormat="1"/>
    <row r="7014" s="2" customFormat="1"/>
    <row r="7015" s="2" customFormat="1"/>
    <row r="7016" s="2" customFormat="1"/>
    <row r="7017" s="2" customFormat="1"/>
    <row r="7018" s="2" customFormat="1"/>
    <row r="7019" s="2" customFormat="1"/>
    <row r="7020" s="2" customFormat="1"/>
    <row r="7021" s="2" customFormat="1"/>
    <row r="7022" s="2" customFormat="1"/>
    <row r="7023" s="2" customFormat="1"/>
    <row r="7024" s="2" customFormat="1"/>
    <row r="7025" s="2" customFormat="1"/>
    <row r="7026" s="2" customFormat="1"/>
    <row r="7027" s="2" customFormat="1"/>
    <row r="7028" s="2" customFormat="1"/>
    <row r="7029" s="2" customFormat="1"/>
    <row r="7030" s="2" customFormat="1"/>
    <row r="7031" s="2" customFormat="1"/>
    <row r="7032" s="2" customFormat="1"/>
    <row r="7033" s="2" customFormat="1"/>
    <row r="7034" s="2" customFormat="1"/>
    <row r="7035" s="2" customFormat="1"/>
    <row r="7036" s="2" customFormat="1"/>
    <row r="7037" s="2" customFormat="1"/>
    <row r="7038" s="2" customFormat="1"/>
    <row r="7039" s="2" customFormat="1"/>
    <row r="7040" s="2" customFormat="1"/>
    <row r="7041" s="2" customFormat="1"/>
    <row r="7042" s="2" customFormat="1"/>
    <row r="7043" s="2" customFormat="1"/>
    <row r="7044" s="2" customFormat="1"/>
    <row r="7045" s="2" customFormat="1"/>
    <row r="7046" s="2" customFormat="1"/>
    <row r="7047" s="2" customFormat="1"/>
    <row r="7048" s="2" customFormat="1"/>
    <row r="7049" s="2" customFormat="1"/>
    <row r="7050" s="2" customFormat="1"/>
    <row r="7051" s="2" customFormat="1"/>
    <row r="7052" s="2" customFormat="1"/>
    <row r="7053" s="2" customFormat="1"/>
    <row r="7054" s="2" customFormat="1"/>
    <row r="7055" s="2" customFormat="1"/>
    <row r="7056" s="2" customFormat="1"/>
    <row r="7057" s="2" customFormat="1"/>
    <row r="7058" s="2" customFormat="1"/>
    <row r="7059" s="2" customFormat="1"/>
    <row r="7060" s="2" customFormat="1"/>
    <row r="7061" s="2" customFormat="1"/>
    <row r="7062" s="2" customFormat="1"/>
    <row r="7063" s="2" customFormat="1"/>
    <row r="7064" s="2" customFormat="1"/>
    <row r="7065" s="2" customFormat="1"/>
    <row r="7066" s="2" customFormat="1"/>
    <row r="7067" s="2" customFormat="1"/>
    <row r="7068" s="2" customFormat="1"/>
    <row r="7069" s="2" customFormat="1"/>
    <row r="7070" s="2" customFormat="1"/>
    <row r="7071" s="2" customFormat="1"/>
    <row r="7072" s="2" customFormat="1"/>
    <row r="7073" s="2" customFormat="1"/>
    <row r="7074" s="2" customFormat="1"/>
    <row r="7075" s="2" customFormat="1"/>
    <row r="7076" s="2" customFormat="1"/>
    <row r="7077" s="2" customFormat="1"/>
    <row r="7078" s="2" customFormat="1"/>
    <row r="7079" s="2" customFormat="1"/>
    <row r="7080" s="2" customFormat="1"/>
    <row r="7081" s="2" customFormat="1"/>
    <row r="7082" s="2" customFormat="1"/>
    <row r="7083" s="2" customFormat="1"/>
    <row r="7084" s="2" customFormat="1"/>
    <row r="7085" s="2" customFormat="1"/>
    <row r="7086" s="2" customFormat="1"/>
    <row r="7087" s="2" customFormat="1"/>
    <row r="7088" s="2" customFormat="1"/>
    <row r="7089" s="2" customFormat="1"/>
    <row r="7090" s="2" customFormat="1"/>
    <row r="7091" s="2" customFormat="1"/>
    <row r="7092" s="2" customFormat="1"/>
    <row r="7093" s="2" customFormat="1"/>
    <row r="7094" s="2" customFormat="1"/>
    <row r="7095" s="2" customFormat="1"/>
    <row r="7096" s="2" customFormat="1"/>
    <row r="7097" s="2" customFormat="1"/>
    <row r="7098" s="2" customFormat="1"/>
    <row r="7099" s="2" customFormat="1"/>
    <row r="7100" s="2" customFormat="1"/>
    <row r="7101" s="2" customFormat="1"/>
    <row r="7102" s="2" customFormat="1"/>
    <row r="7103" s="2" customFormat="1"/>
    <row r="7104" s="2" customFormat="1"/>
    <row r="7105" s="2" customFormat="1"/>
    <row r="7106" s="2" customFormat="1"/>
    <row r="7107" s="2" customFormat="1"/>
    <row r="7108" s="2" customFormat="1"/>
    <row r="7109" s="2" customFormat="1"/>
    <row r="7110" s="2" customFormat="1"/>
    <row r="7111" s="2" customFormat="1"/>
    <row r="7112" s="2" customFormat="1"/>
    <row r="7113" s="2" customFormat="1"/>
    <row r="7114" s="2" customFormat="1"/>
    <row r="7115" s="2" customFormat="1"/>
    <row r="7116" s="2" customFormat="1"/>
    <row r="7117" s="2" customFormat="1"/>
    <row r="7118" s="2" customFormat="1"/>
    <row r="7119" s="2" customFormat="1"/>
    <row r="7120" s="2" customFormat="1"/>
    <row r="7121" s="2" customFormat="1"/>
    <row r="7122" s="2" customFormat="1"/>
    <row r="7123" s="2" customFormat="1"/>
    <row r="7124" s="2" customFormat="1"/>
    <row r="7125" s="2" customFormat="1"/>
    <row r="7126" s="2" customFormat="1"/>
    <row r="7127" s="2" customFormat="1"/>
    <row r="7128" s="2" customFormat="1"/>
    <row r="7129" s="2" customFormat="1"/>
    <row r="7130" s="2" customFormat="1"/>
    <row r="7131" s="2" customFormat="1"/>
    <row r="7132" s="2" customFormat="1"/>
    <row r="7133" s="2" customFormat="1"/>
    <row r="7134" s="2" customFormat="1"/>
    <row r="7135" s="2" customFormat="1"/>
    <row r="7136" s="2" customFormat="1"/>
    <row r="7137" s="2" customFormat="1"/>
    <row r="7138" s="2" customFormat="1"/>
    <row r="7139" s="2" customFormat="1"/>
    <row r="7140" s="2" customFormat="1"/>
    <row r="7141" s="2" customFormat="1"/>
    <row r="7142" s="2" customFormat="1"/>
    <row r="7143" s="2" customFormat="1"/>
    <row r="7144" s="2" customFormat="1"/>
    <row r="7145" s="2" customFormat="1"/>
    <row r="7146" s="2" customFormat="1"/>
    <row r="7147" s="2" customFormat="1"/>
    <row r="7148" s="2" customFormat="1"/>
    <row r="7149" s="2" customFormat="1"/>
    <row r="7150" s="2" customFormat="1"/>
    <row r="7151" s="2" customFormat="1"/>
    <row r="7152" s="2" customFormat="1"/>
    <row r="7153" s="2" customFormat="1"/>
    <row r="7154" s="2" customFormat="1"/>
    <row r="7155" s="2" customFormat="1"/>
    <row r="7156" s="2" customFormat="1"/>
    <row r="7157" s="2" customFormat="1"/>
    <row r="7158" s="2" customFormat="1"/>
    <row r="7159" s="2" customFormat="1"/>
    <row r="7160" s="2" customFormat="1"/>
    <row r="7161" s="2" customFormat="1"/>
    <row r="7162" s="2" customFormat="1"/>
    <row r="7163" s="2" customFormat="1"/>
    <row r="7164" s="2" customFormat="1"/>
    <row r="7165" s="2" customFormat="1"/>
    <row r="7166" s="2" customFormat="1"/>
    <row r="7167" s="2" customFormat="1"/>
    <row r="7168" s="2" customFormat="1"/>
    <row r="7169" s="2" customFormat="1"/>
    <row r="7170" s="2" customFormat="1"/>
    <row r="7171" s="2" customFormat="1"/>
    <row r="7172" s="2" customFormat="1"/>
    <row r="7173" s="2" customFormat="1"/>
    <row r="7174" s="2" customFormat="1"/>
    <row r="7175" s="2" customFormat="1"/>
    <row r="7176" s="2" customFormat="1"/>
    <row r="7177" s="2" customFormat="1"/>
    <row r="7178" s="2" customFormat="1"/>
    <row r="7179" s="2" customFormat="1"/>
    <row r="7180" s="2" customFormat="1"/>
    <row r="7181" s="2" customFormat="1"/>
    <row r="7182" s="2" customFormat="1"/>
    <row r="7183" s="2" customFormat="1"/>
    <row r="7184" s="2" customFormat="1"/>
    <row r="7185" s="2" customFormat="1"/>
    <row r="7186" s="2" customFormat="1"/>
    <row r="7187" s="2" customFormat="1"/>
    <row r="7188" s="2" customFormat="1"/>
    <row r="7189" s="2" customFormat="1"/>
    <row r="7190" s="2" customFormat="1"/>
    <row r="7191" s="2" customFormat="1"/>
    <row r="7192" s="2" customFormat="1"/>
    <row r="7193" s="2" customFormat="1"/>
    <row r="7194" s="2" customFormat="1"/>
    <row r="7195" s="2" customFormat="1"/>
    <row r="7196" s="2" customFormat="1"/>
    <row r="7197" s="2" customFormat="1"/>
    <row r="7198" s="2" customFormat="1"/>
    <row r="7199" s="2" customFormat="1"/>
    <row r="7200" s="2" customFormat="1"/>
    <row r="7201" s="2" customFormat="1"/>
    <row r="7202" s="2" customFormat="1"/>
    <row r="7203" s="2" customFormat="1"/>
    <row r="7204" s="2" customFormat="1"/>
    <row r="7205" s="2" customFormat="1"/>
    <row r="7206" s="2" customFormat="1"/>
    <row r="7207" s="2" customFormat="1"/>
    <row r="7208" s="2" customFormat="1"/>
    <row r="7209" s="2" customFormat="1"/>
    <row r="7210" s="2" customFormat="1"/>
    <row r="7211" s="2" customFormat="1"/>
    <row r="7212" s="2" customFormat="1"/>
    <row r="7213" s="2" customFormat="1"/>
    <row r="7214" s="2" customFormat="1"/>
    <row r="7215" s="2" customFormat="1"/>
    <row r="7216" s="2" customFormat="1"/>
    <row r="7217" s="2" customFormat="1"/>
    <row r="7218" s="2" customFormat="1"/>
    <row r="7219" s="2" customFormat="1"/>
    <row r="7220" s="2" customFormat="1"/>
    <row r="7221" s="2" customFormat="1"/>
    <row r="7222" s="2" customFormat="1"/>
    <row r="7223" s="2" customFormat="1"/>
    <row r="7224" s="2" customFormat="1"/>
    <row r="7225" s="2" customFormat="1"/>
    <row r="7226" s="2" customFormat="1"/>
    <row r="7227" s="2" customFormat="1"/>
    <row r="7228" s="2" customFormat="1"/>
    <row r="7229" s="2" customFormat="1"/>
    <row r="7230" s="2" customFormat="1"/>
    <row r="7231" s="2" customFormat="1"/>
    <row r="7232" s="2" customFormat="1"/>
    <row r="7233" s="2" customFormat="1"/>
    <row r="7234" s="2" customFormat="1"/>
    <row r="7235" s="2" customFormat="1"/>
    <row r="7236" s="2" customFormat="1"/>
    <row r="7237" s="2" customFormat="1"/>
    <row r="7238" s="2" customFormat="1"/>
    <row r="7239" s="2" customFormat="1"/>
    <row r="7240" s="2" customFormat="1"/>
    <row r="7241" s="2" customFormat="1"/>
    <row r="7242" s="2" customFormat="1"/>
    <row r="7243" s="2" customFormat="1"/>
    <row r="7244" s="2" customFormat="1"/>
    <row r="7245" s="2" customFormat="1"/>
    <row r="7246" s="2" customFormat="1"/>
    <row r="7247" s="2" customFormat="1"/>
    <row r="7248" s="2" customFormat="1"/>
    <row r="7249" s="2" customFormat="1"/>
    <row r="7250" s="2" customFormat="1"/>
    <row r="7251" s="2" customFormat="1"/>
    <row r="7252" s="2" customFormat="1"/>
    <row r="7253" s="2" customFormat="1"/>
    <row r="7254" s="2" customFormat="1"/>
    <row r="7255" s="2" customFormat="1"/>
    <row r="7256" s="2" customFormat="1"/>
    <row r="7257" s="2" customFormat="1"/>
    <row r="7258" s="2" customFormat="1"/>
    <row r="7259" s="2" customFormat="1"/>
    <row r="7260" s="2" customFormat="1"/>
    <row r="7261" s="2" customFormat="1"/>
    <row r="7262" s="2" customFormat="1"/>
    <row r="7263" s="2" customFormat="1"/>
    <row r="7264" s="2" customFormat="1"/>
    <row r="7265" s="2" customFormat="1"/>
    <row r="7266" s="2" customFormat="1"/>
    <row r="7267" s="2" customFormat="1"/>
    <row r="7268" s="2" customFormat="1"/>
    <row r="7269" s="2" customFormat="1"/>
    <row r="7270" s="2" customFormat="1"/>
    <row r="7271" s="2" customFormat="1"/>
    <row r="7272" s="2" customFormat="1"/>
    <row r="7273" s="2" customFormat="1"/>
    <row r="7274" s="2" customFormat="1"/>
    <row r="7275" s="2" customFormat="1"/>
    <row r="7276" s="2" customFormat="1"/>
    <row r="7277" s="2" customFormat="1"/>
    <row r="7278" s="2" customFormat="1"/>
    <row r="7279" s="2" customFormat="1"/>
    <row r="7280" s="2" customFormat="1"/>
    <row r="7281" s="2" customFormat="1"/>
    <row r="7282" s="2" customFormat="1"/>
    <row r="7283" s="2" customFormat="1"/>
    <row r="7284" s="2" customFormat="1"/>
    <row r="7285" s="2" customFormat="1"/>
    <row r="7286" s="2" customFormat="1"/>
    <row r="7287" s="2" customFormat="1"/>
    <row r="7288" s="2" customFormat="1"/>
    <row r="7289" s="2" customFormat="1"/>
    <row r="7290" s="2" customFormat="1"/>
    <row r="7291" s="2" customFormat="1"/>
    <row r="7292" s="2" customFormat="1"/>
    <row r="7293" s="2" customFormat="1"/>
    <row r="7294" s="2" customFormat="1"/>
    <row r="7295" s="2" customFormat="1"/>
    <row r="7296" s="2" customFormat="1"/>
    <row r="7297" s="2" customFormat="1"/>
    <row r="7298" s="2" customFormat="1"/>
    <row r="7299" s="2" customFormat="1"/>
    <row r="7300" s="2" customFormat="1"/>
    <row r="7301" s="2" customFormat="1"/>
    <row r="7302" s="2" customFormat="1"/>
    <row r="7303" s="2" customFormat="1"/>
    <row r="7304" s="2" customFormat="1"/>
    <row r="7305" s="2" customFormat="1"/>
    <row r="7306" s="2" customFormat="1"/>
    <row r="7307" s="2" customFormat="1"/>
    <row r="7308" s="2" customFormat="1"/>
    <row r="7309" s="2" customFormat="1"/>
    <row r="7310" s="2" customFormat="1"/>
    <row r="7311" s="2" customFormat="1"/>
    <row r="7312" s="2" customFormat="1"/>
    <row r="7313" s="2" customFormat="1"/>
    <row r="7314" s="2" customFormat="1"/>
    <row r="7315" s="2" customFormat="1"/>
    <row r="7316" s="2" customFormat="1"/>
    <row r="7317" s="2" customFormat="1"/>
    <row r="7318" s="2" customFormat="1"/>
    <row r="7319" s="2" customFormat="1"/>
    <row r="7320" s="2" customFormat="1"/>
    <row r="7321" s="2" customFormat="1"/>
    <row r="7322" s="2" customFormat="1"/>
    <row r="7323" s="2" customFormat="1"/>
    <row r="7324" s="2" customFormat="1"/>
    <row r="7325" s="2" customFormat="1"/>
    <row r="7326" s="2" customFormat="1"/>
    <row r="7327" s="2" customFormat="1"/>
    <row r="7328" s="2" customFormat="1"/>
    <row r="7329" s="2" customFormat="1"/>
    <row r="7330" s="2" customFormat="1"/>
    <row r="7331" s="2" customFormat="1"/>
    <row r="7332" s="2" customFormat="1"/>
    <row r="7333" s="2" customFormat="1"/>
    <row r="7334" s="2" customFormat="1"/>
    <row r="7335" s="2" customFormat="1"/>
    <row r="7336" s="2" customFormat="1"/>
    <row r="7337" s="2" customFormat="1"/>
    <row r="7338" s="2" customFormat="1"/>
    <row r="7339" s="2" customFormat="1"/>
    <row r="7340" s="2" customFormat="1"/>
    <row r="7341" s="2" customFormat="1"/>
    <row r="7342" s="2" customFormat="1"/>
    <row r="7343" s="2" customFormat="1"/>
    <row r="7344" s="2" customFormat="1"/>
    <row r="7345" s="2" customFormat="1"/>
    <row r="7346" s="2" customFormat="1"/>
    <row r="7347" s="2" customFormat="1"/>
    <row r="7348" s="2" customFormat="1"/>
    <row r="7349" s="2" customFormat="1"/>
    <row r="7350" s="2" customFormat="1"/>
    <row r="7351" s="2" customFormat="1"/>
    <row r="7352" s="2" customFormat="1"/>
    <row r="7353" s="2" customFormat="1"/>
    <row r="7354" s="2" customFormat="1"/>
    <row r="7355" s="2" customFormat="1"/>
    <row r="7356" s="2" customFormat="1"/>
    <row r="7357" s="2" customFormat="1"/>
    <row r="7358" s="2" customFormat="1"/>
    <row r="7359" s="2" customFormat="1"/>
    <row r="7360" s="2" customFormat="1"/>
    <row r="7361" s="2" customFormat="1"/>
    <row r="7362" s="2" customFormat="1"/>
    <row r="7363" s="2" customFormat="1"/>
    <row r="7364" s="2" customFormat="1"/>
    <row r="7365" s="2" customFormat="1"/>
    <row r="7366" s="2" customFormat="1"/>
    <row r="7367" s="2" customFormat="1"/>
    <row r="7368" s="2" customFormat="1"/>
    <row r="7369" s="2" customFormat="1"/>
    <row r="7370" s="2" customFormat="1"/>
    <row r="7371" s="2" customFormat="1"/>
    <row r="7372" s="2" customFormat="1"/>
    <row r="7373" s="2" customFormat="1"/>
    <row r="7374" s="2" customFormat="1"/>
    <row r="7375" s="2" customFormat="1"/>
    <row r="7376" s="2" customFormat="1"/>
    <row r="7377" s="2" customFormat="1"/>
    <row r="7378" s="2" customFormat="1"/>
    <row r="7379" s="2" customFormat="1"/>
    <row r="7380" s="2" customFormat="1"/>
    <row r="7381" s="2" customFormat="1"/>
    <row r="7382" s="2" customFormat="1"/>
    <row r="7383" s="2" customFormat="1"/>
    <row r="7384" s="2" customFormat="1"/>
    <row r="7385" s="2" customFormat="1"/>
    <row r="7386" s="2" customFormat="1"/>
    <row r="7387" s="2" customFormat="1"/>
    <row r="7388" s="2" customFormat="1"/>
    <row r="7389" s="2" customFormat="1"/>
    <row r="7390" s="2" customFormat="1"/>
    <row r="7391" s="2" customFormat="1"/>
    <row r="7392" s="2" customFormat="1"/>
    <row r="7393" s="2" customFormat="1"/>
    <row r="7394" s="2" customFormat="1"/>
    <row r="7395" s="2" customFormat="1"/>
    <row r="7396" s="2" customFormat="1"/>
    <row r="7397" s="2" customFormat="1"/>
    <row r="7398" s="2" customFormat="1"/>
    <row r="7399" s="2" customFormat="1"/>
    <row r="7400" s="2" customFormat="1"/>
    <row r="7401" s="2" customFormat="1"/>
    <row r="7402" s="2" customFormat="1"/>
    <row r="7403" s="2" customFormat="1"/>
    <row r="7404" s="2" customFormat="1"/>
    <row r="7405" s="2" customFormat="1"/>
    <row r="7406" s="2" customFormat="1"/>
    <row r="7407" s="2" customFormat="1"/>
    <row r="7408" s="2" customFormat="1"/>
    <row r="7409" s="2" customFormat="1"/>
    <row r="7410" s="2" customFormat="1"/>
    <row r="7411" s="2" customFormat="1"/>
    <row r="7412" s="2" customFormat="1"/>
    <row r="7413" s="2" customFormat="1"/>
    <row r="7414" s="2" customFormat="1"/>
    <row r="7415" s="2" customFormat="1"/>
    <row r="7416" s="2" customFormat="1"/>
    <row r="7417" s="2" customFormat="1"/>
    <row r="7418" s="2" customFormat="1"/>
    <row r="7419" s="2" customFormat="1"/>
    <row r="7420" s="2" customFormat="1"/>
    <row r="7421" s="2" customFormat="1"/>
    <row r="7422" s="2" customFormat="1"/>
    <row r="7423" s="2" customFormat="1"/>
    <row r="7424" s="2" customFormat="1"/>
    <row r="7425" s="2" customFormat="1"/>
    <row r="7426" s="2" customFormat="1"/>
    <row r="7427" s="2" customFormat="1"/>
    <row r="7428" s="2" customFormat="1"/>
    <row r="7429" s="2" customFormat="1"/>
    <row r="7430" s="2" customFormat="1"/>
    <row r="7431" s="2" customFormat="1"/>
    <row r="7432" s="2" customFormat="1"/>
    <row r="7433" s="2" customFormat="1"/>
    <row r="7434" s="2" customFormat="1"/>
    <row r="7435" s="2" customFormat="1"/>
    <row r="7436" s="2" customFormat="1"/>
    <row r="7437" s="2" customFormat="1"/>
    <row r="7438" s="2" customFormat="1"/>
    <row r="7439" s="2" customFormat="1"/>
    <row r="7440" s="2" customFormat="1"/>
    <row r="7441" s="2" customFormat="1"/>
    <row r="7442" s="2" customFormat="1"/>
    <row r="7443" s="2" customFormat="1"/>
    <row r="7444" s="2" customFormat="1"/>
    <row r="7445" s="2" customFormat="1"/>
    <row r="7446" s="2" customFormat="1"/>
    <row r="7447" s="2" customFormat="1"/>
    <row r="7448" s="2" customFormat="1"/>
    <row r="7449" s="2" customFormat="1"/>
    <row r="7450" s="2" customFormat="1"/>
    <row r="7451" s="2" customFormat="1"/>
    <row r="7452" s="2" customFormat="1"/>
    <row r="7453" s="2" customFormat="1"/>
    <row r="7454" s="2" customFormat="1"/>
    <row r="7455" s="2" customFormat="1"/>
    <row r="7456" s="2" customFormat="1"/>
    <row r="7457" s="2" customFormat="1"/>
    <row r="7458" s="2" customFormat="1"/>
    <row r="7459" s="2" customFormat="1"/>
    <row r="7460" s="2" customFormat="1"/>
    <row r="7461" s="2" customFormat="1"/>
    <row r="7462" s="2" customFormat="1"/>
    <row r="7463" s="2" customFormat="1"/>
    <row r="7464" s="2" customFormat="1"/>
    <row r="7465" s="2" customFormat="1"/>
    <row r="7466" s="2" customFormat="1"/>
    <row r="7467" s="2" customFormat="1"/>
    <row r="7468" s="2" customFormat="1"/>
    <row r="7469" s="2" customFormat="1"/>
    <row r="7470" s="2" customFormat="1"/>
    <row r="7471" s="2" customFormat="1"/>
    <row r="7472" s="2" customFormat="1"/>
    <row r="7473" s="2" customFormat="1"/>
    <row r="7474" s="2" customFormat="1"/>
    <row r="7475" s="2" customFormat="1"/>
    <row r="7476" s="2" customFormat="1"/>
    <row r="7477" s="2" customFormat="1"/>
    <row r="7478" s="2" customFormat="1"/>
    <row r="7479" s="2" customFormat="1"/>
    <row r="7480" s="2" customFormat="1"/>
    <row r="7481" s="2" customFormat="1"/>
    <row r="7482" s="2" customFormat="1"/>
    <row r="7483" s="2" customFormat="1"/>
    <row r="7484" s="2" customFormat="1"/>
    <row r="7485" s="2" customFormat="1"/>
    <row r="7486" s="2" customFormat="1"/>
    <row r="7487" s="2" customFormat="1"/>
    <row r="7488" s="2" customFormat="1"/>
    <row r="7489" s="2" customFormat="1"/>
    <row r="7490" s="2" customFormat="1"/>
    <row r="7491" s="2" customFormat="1"/>
    <row r="7492" s="2" customFormat="1"/>
    <row r="7493" s="2" customFormat="1"/>
    <row r="7494" s="2" customFormat="1"/>
    <row r="7495" s="2" customFormat="1"/>
    <row r="7496" s="2" customFormat="1"/>
    <row r="7497" s="2" customFormat="1"/>
    <row r="7498" s="2" customFormat="1"/>
    <row r="7499" s="2" customFormat="1"/>
    <row r="7500" s="2" customFormat="1"/>
    <row r="7501" s="2" customFormat="1"/>
    <row r="7502" s="2" customFormat="1"/>
    <row r="7503" s="2" customFormat="1"/>
    <row r="7504" s="2" customFormat="1"/>
    <row r="7505" s="2" customFormat="1"/>
    <row r="7506" s="2" customFormat="1"/>
    <row r="7507" s="2" customFormat="1"/>
    <row r="7508" s="2" customFormat="1"/>
    <row r="7509" s="2" customFormat="1"/>
    <row r="7510" s="2" customFormat="1"/>
    <row r="7511" s="2" customFormat="1"/>
    <row r="7512" s="2" customFormat="1"/>
    <row r="7513" s="2" customFormat="1"/>
    <row r="7514" s="2" customFormat="1"/>
    <row r="7515" s="2" customFormat="1"/>
    <row r="7516" s="2" customFormat="1"/>
    <row r="7517" s="2" customFormat="1"/>
    <row r="7518" s="2" customFormat="1"/>
    <row r="7519" s="2" customFormat="1"/>
    <row r="7520" s="2" customFormat="1"/>
    <row r="7521" s="2" customFormat="1"/>
    <row r="7522" s="2" customFormat="1"/>
    <row r="7523" s="2" customFormat="1"/>
    <row r="7524" s="2" customFormat="1"/>
    <row r="7525" s="2" customFormat="1"/>
    <row r="7526" s="2" customFormat="1"/>
    <row r="7527" s="2" customFormat="1"/>
    <row r="7528" s="2" customFormat="1"/>
    <row r="7529" s="2" customFormat="1"/>
    <row r="7530" s="2" customFormat="1"/>
    <row r="7531" s="2" customFormat="1"/>
    <row r="7532" s="2" customFormat="1"/>
    <row r="7533" s="2" customFormat="1"/>
    <row r="7534" s="2" customFormat="1"/>
    <row r="7535" s="2" customFormat="1"/>
    <row r="7536" s="2" customFormat="1"/>
    <row r="7537" s="2" customFormat="1"/>
    <row r="7538" s="2" customFormat="1"/>
    <row r="7539" s="2" customFormat="1"/>
    <row r="7540" s="2" customFormat="1"/>
    <row r="7541" s="2" customFormat="1"/>
    <row r="7542" s="2" customFormat="1"/>
    <row r="7543" s="2" customFormat="1"/>
    <row r="7544" s="2" customFormat="1"/>
    <row r="7545" s="2" customFormat="1"/>
    <row r="7546" s="2" customFormat="1"/>
    <row r="7547" s="2" customFormat="1"/>
    <row r="7548" s="2" customFormat="1"/>
    <row r="7549" s="2" customFormat="1"/>
    <row r="7550" s="2" customFormat="1"/>
    <row r="7551" s="2" customFormat="1"/>
    <row r="7552" s="2" customFormat="1"/>
    <row r="7553" s="2" customFormat="1"/>
    <row r="7554" s="2" customFormat="1"/>
    <row r="7555" s="2" customFormat="1"/>
    <row r="7556" s="2" customFormat="1"/>
    <row r="7557" s="2" customFormat="1"/>
    <row r="7558" s="2" customFormat="1"/>
    <row r="7559" s="2" customFormat="1"/>
    <row r="7560" s="2" customFormat="1"/>
    <row r="7561" s="2" customFormat="1"/>
    <row r="7562" s="2" customFormat="1"/>
    <row r="7563" s="2" customFormat="1"/>
    <row r="7564" s="2" customFormat="1"/>
    <row r="7565" s="2" customFormat="1"/>
    <row r="7566" s="2" customFormat="1"/>
    <row r="7567" s="2" customFormat="1"/>
    <row r="7568" s="2" customFormat="1"/>
    <row r="7569" s="2" customFormat="1"/>
    <row r="7570" s="2" customFormat="1"/>
    <row r="7571" s="2" customFormat="1"/>
    <row r="7572" s="2" customFormat="1"/>
    <row r="7573" s="2" customFormat="1"/>
    <row r="7574" s="2" customFormat="1"/>
    <row r="7575" s="2" customFormat="1"/>
    <row r="7576" s="2" customFormat="1"/>
    <row r="7577" s="2" customFormat="1"/>
    <row r="7578" s="2" customFormat="1"/>
    <row r="7579" s="2" customFormat="1"/>
    <row r="7580" s="2" customFormat="1"/>
    <row r="7581" s="2" customFormat="1"/>
    <row r="7582" s="2" customFormat="1"/>
    <row r="7583" s="2" customFormat="1"/>
    <row r="7584" s="2" customFormat="1"/>
    <row r="7585" s="2" customFormat="1"/>
    <row r="7586" s="2" customFormat="1"/>
    <row r="7587" s="2" customFormat="1"/>
    <row r="7588" s="2" customFormat="1"/>
    <row r="7589" s="2" customFormat="1"/>
    <row r="7590" s="2" customFormat="1"/>
    <row r="7591" s="2" customFormat="1"/>
    <row r="7592" s="2" customFormat="1"/>
    <row r="7593" s="2" customFormat="1"/>
    <row r="7594" s="2" customFormat="1"/>
    <row r="7595" s="2" customFormat="1"/>
    <row r="7596" s="2" customFormat="1"/>
    <row r="7597" s="2" customFormat="1"/>
    <row r="7598" s="2" customFormat="1"/>
    <row r="7599" s="2" customFormat="1"/>
    <row r="7600" s="2" customFormat="1"/>
    <row r="7601" s="2" customFormat="1"/>
    <row r="7602" s="2" customFormat="1"/>
    <row r="7603" s="2" customFormat="1"/>
    <row r="7604" s="2" customFormat="1"/>
    <row r="7605" s="2" customFormat="1"/>
    <row r="7606" s="2" customFormat="1"/>
    <row r="7607" s="2" customFormat="1"/>
    <row r="7608" s="2" customFormat="1"/>
    <row r="7609" s="2" customFormat="1"/>
    <row r="7610" s="2" customFormat="1"/>
    <row r="7611" s="2" customFormat="1"/>
    <row r="7612" s="2" customFormat="1"/>
    <row r="7613" s="2" customFormat="1"/>
    <row r="7614" s="2" customFormat="1"/>
    <row r="7615" s="2" customFormat="1"/>
    <row r="7616" s="2" customFormat="1"/>
    <row r="7617" s="2" customFormat="1"/>
    <row r="7618" s="2" customFormat="1"/>
    <row r="7619" s="2" customFormat="1"/>
    <row r="7620" s="2" customFormat="1"/>
    <row r="7621" s="2" customFormat="1"/>
    <row r="7622" s="2" customFormat="1"/>
    <row r="7623" s="2" customFormat="1"/>
    <row r="7624" s="2" customFormat="1"/>
    <row r="7625" s="2" customFormat="1"/>
    <row r="7626" s="2" customFormat="1"/>
    <row r="7627" s="2" customFormat="1"/>
    <row r="7628" s="2" customFormat="1"/>
    <row r="7629" s="2" customFormat="1"/>
    <row r="7630" s="2" customFormat="1"/>
    <row r="7631" s="2" customFormat="1"/>
    <row r="7632" s="2" customFormat="1"/>
    <row r="7633" s="2" customFormat="1"/>
    <row r="7634" s="2" customFormat="1"/>
    <row r="7635" s="2" customFormat="1"/>
    <row r="7636" s="2" customFormat="1"/>
    <row r="7637" s="2" customFormat="1"/>
    <row r="7638" s="2" customFormat="1"/>
    <row r="7639" s="2" customFormat="1"/>
    <row r="7640" s="2" customFormat="1"/>
    <row r="7641" s="2" customFormat="1"/>
    <row r="7642" s="2" customFormat="1"/>
    <row r="7643" s="2" customFormat="1"/>
    <row r="7644" s="2" customFormat="1"/>
    <row r="7645" s="2" customFormat="1"/>
    <row r="7646" s="2" customFormat="1"/>
    <row r="7647" s="2" customFormat="1"/>
    <row r="7648" s="2" customFormat="1"/>
    <row r="7649" s="2" customFormat="1"/>
    <row r="7650" s="2" customFormat="1"/>
    <row r="7651" s="2" customFormat="1"/>
    <row r="7652" s="2" customFormat="1"/>
    <row r="7653" s="2" customFormat="1"/>
    <row r="7654" s="2" customFormat="1"/>
    <row r="7655" s="2" customFormat="1"/>
    <row r="7656" s="2" customFormat="1"/>
    <row r="7657" s="2" customFormat="1"/>
    <row r="7658" s="2" customFormat="1"/>
    <row r="7659" s="2" customFormat="1"/>
    <row r="7660" s="2" customFormat="1"/>
    <row r="7661" s="2" customFormat="1"/>
    <row r="7662" s="2" customFormat="1"/>
    <row r="7663" s="2" customFormat="1"/>
    <row r="7664" s="2" customFormat="1"/>
    <row r="7665" s="2" customFormat="1"/>
    <row r="7666" s="2" customFormat="1"/>
    <row r="7667" s="2" customFormat="1"/>
    <row r="7668" s="2" customFormat="1"/>
    <row r="7669" s="2" customFormat="1"/>
    <row r="7670" s="2" customFormat="1"/>
    <row r="7671" s="2" customFormat="1"/>
    <row r="7672" s="2" customFormat="1"/>
    <row r="7673" s="2" customFormat="1"/>
    <row r="7674" s="2" customFormat="1"/>
    <row r="7675" s="2" customFormat="1"/>
    <row r="7676" s="2" customFormat="1"/>
    <row r="7677" s="2" customFormat="1"/>
    <row r="7678" s="2" customFormat="1"/>
    <row r="7679" s="2" customFormat="1"/>
    <row r="7680" s="2" customFormat="1"/>
    <row r="7681" s="2" customFormat="1"/>
    <row r="7682" s="2" customFormat="1"/>
    <row r="7683" s="2" customFormat="1"/>
    <row r="7684" s="2" customFormat="1"/>
    <row r="7685" s="2" customFormat="1"/>
    <row r="7686" s="2" customFormat="1"/>
    <row r="7687" s="2" customFormat="1"/>
    <row r="7688" s="2" customFormat="1"/>
    <row r="7689" s="2" customFormat="1"/>
    <row r="7690" s="2" customFormat="1"/>
    <row r="7691" s="2" customFormat="1"/>
    <row r="7692" s="2" customFormat="1"/>
    <row r="7693" s="2" customFormat="1"/>
    <row r="7694" s="2" customFormat="1"/>
    <row r="7695" s="2" customFormat="1"/>
    <row r="7696" s="2" customFormat="1"/>
    <row r="7697" s="2" customFormat="1"/>
    <row r="7698" s="2" customFormat="1"/>
    <row r="7699" s="2" customFormat="1"/>
    <row r="7700" s="2" customFormat="1"/>
    <row r="7701" s="2" customFormat="1"/>
    <row r="7702" s="2" customFormat="1"/>
    <row r="7703" s="2" customFormat="1"/>
    <row r="7704" s="2" customFormat="1"/>
    <row r="7705" s="2" customFormat="1"/>
    <row r="7706" s="2" customFormat="1"/>
    <row r="7707" s="2" customFormat="1"/>
    <row r="7708" s="2" customFormat="1"/>
    <row r="7709" s="2" customFormat="1"/>
    <row r="7710" s="2" customFormat="1"/>
    <row r="7711" s="2" customFormat="1"/>
    <row r="7712" s="2" customFormat="1"/>
    <row r="7713" s="2" customFormat="1"/>
    <row r="7714" s="2" customFormat="1"/>
    <row r="7715" s="2" customFormat="1"/>
    <row r="7716" s="2" customFormat="1"/>
    <row r="7717" s="2" customFormat="1"/>
    <row r="7718" s="2" customFormat="1"/>
    <row r="7719" s="2" customFormat="1"/>
    <row r="7720" s="2" customFormat="1"/>
    <row r="7721" s="2" customFormat="1"/>
    <row r="7722" s="2" customFormat="1"/>
    <row r="7723" s="2" customFormat="1"/>
    <row r="7724" s="2" customFormat="1"/>
    <row r="7725" s="2" customFormat="1"/>
    <row r="7726" s="2" customFormat="1"/>
    <row r="7727" s="2" customFormat="1"/>
    <row r="7728" s="2" customFormat="1"/>
    <row r="7729" s="2" customFormat="1"/>
    <row r="7730" s="2" customFormat="1"/>
    <row r="7731" s="2" customFormat="1"/>
    <row r="7732" s="2" customFormat="1"/>
    <row r="7733" s="2" customFormat="1"/>
    <row r="7734" s="2" customFormat="1"/>
    <row r="7735" s="2" customFormat="1"/>
    <row r="7736" s="2" customFormat="1"/>
    <row r="7737" s="2" customFormat="1"/>
    <row r="7738" s="2" customFormat="1"/>
    <row r="7739" s="2" customFormat="1"/>
    <row r="7740" s="2" customFormat="1"/>
    <row r="7741" s="2" customFormat="1"/>
    <row r="7742" s="2" customFormat="1"/>
    <row r="7743" s="2" customFormat="1"/>
    <row r="7744" s="2" customFormat="1"/>
    <row r="7745" s="2" customFormat="1"/>
    <row r="7746" s="2" customFormat="1"/>
    <row r="7747" s="2" customFormat="1"/>
    <row r="7748" s="2" customFormat="1"/>
    <row r="7749" s="2" customFormat="1"/>
    <row r="7750" s="2" customFormat="1"/>
    <row r="7751" s="2" customFormat="1"/>
    <row r="7752" s="2" customFormat="1"/>
    <row r="7753" s="2" customFormat="1"/>
    <row r="7754" s="2" customFormat="1"/>
    <row r="7755" s="2" customFormat="1"/>
    <row r="7756" s="2" customFormat="1"/>
    <row r="7757" s="2" customFormat="1"/>
    <row r="7758" s="2" customFormat="1"/>
    <row r="7759" s="2" customFormat="1"/>
    <row r="7760" s="2" customFormat="1"/>
    <row r="7761" s="2" customFormat="1"/>
    <row r="7762" s="2" customFormat="1"/>
    <row r="7763" s="2" customFormat="1"/>
    <row r="7764" s="2" customFormat="1"/>
    <row r="7765" s="2" customFormat="1"/>
    <row r="7766" s="2" customFormat="1"/>
    <row r="7767" s="2" customFormat="1"/>
    <row r="7768" s="2" customFormat="1"/>
    <row r="7769" s="2" customFormat="1"/>
    <row r="7770" s="2" customFormat="1"/>
    <row r="7771" s="2" customFormat="1"/>
    <row r="7772" s="2" customFormat="1"/>
    <row r="7773" s="2" customFormat="1"/>
    <row r="7774" s="2" customFormat="1"/>
    <row r="7775" s="2" customFormat="1"/>
    <row r="7776" s="2" customFormat="1"/>
    <row r="7777" s="2" customFormat="1"/>
    <row r="7778" s="2" customFormat="1"/>
    <row r="7779" s="2" customFormat="1"/>
    <row r="7780" s="2" customFormat="1"/>
    <row r="7781" s="2" customFormat="1"/>
    <row r="7782" s="2" customFormat="1"/>
    <row r="7783" s="2" customFormat="1"/>
    <row r="7784" s="2" customFormat="1"/>
    <row r="7785" s="2" customFormat="1"/>
    <row r="7786" s="2" customFormat="1"/>
    <row r="7787" s="2" customFormat="1"/>
    <row r="7788" s="2" customFormat="1"/>
    <row r="7789" s="2" customFormat="1"/>
    <row r="7790" s="2" customFormat="1"/>
    <row r="7791" s="2" customFormat="1"/>
    <row r="7792" s="2" customFormat="1"/>
    <row r="7793" s="2" customFormat="1"/>
    <row r="7794" s="2" customFormat="1"/>
    <row r="7795" s="2" customFormat="1"/>
    <row r="7796" s="2" customFormat="1"/>
    <row r="7797" s="2" customFormat="1"/>
    <row r="7798" s="2" customFormat="1"/>
    <row r="7799" s="2" customFormat="1"/>
    <row r="7800" s="2" customFormat="1"/>
    <row r="7801" s="2" customFormat="1"/>
    <row r="7802" s="2" customFormat="1"/>
    <row r="7803" s="2" customFormat="1"/>
    <row r="7804" s="2" customFormat="1"/>
    <row r="7805" s="2" customFormat="1"/>
    <row r="7806" s="2" customFormat="1"/>
    <row r="7807" s="2" customFormat="1"/>
    <row r="7808" s="2" customFormat="1"/>
    <row r="7809" s="2" customFormat="1"/>
    <row r="7810" s="2" customFormat="1"/>
    <row r="7811" s="2" customFormat="1"/>
    <row r="7812" s="2" customFormat="1"/>
    <row r="7813" s="2" customFormat="1"/>
    <row r="7814" s="2" customFormat="1"/>
    <row r="7815" s="2" customFormat="1"/>
    <row r="7816" s="2" customFormat="1"/>
    <row r="7817" s="2" customFormat="1"/>
    <row r="7818" s="2" customFormat="1"/>
    <row r="7819" s="2" customFormat="1"/>
    <row r="7820" s="2" customFormat="1"/>
    <row r="7821" s="2" customFormat="1"/>
    <row r="7822" s="2" customFormat="1"/>
    <row r="7823" s="2" customFormat="1"/>
    <row r="7824" s="2" customFormat="1"/>
    <row r="7825" s="2" customFormat="1"/>
    <row r="7826" s="2" customFormat="1"/>
    <row r="7827" s="2" customFormat="1"/>
    <row r="7828" s="2" customFormat="1"/>
    <row r="7829" s="2" customFormat="1"/>
    <row r="7830" s="2" customFormat="1"/>
    <row r="7831" s="2" customFormat="1"/>
    <row r="7832" s="2" customFormat="1"/>
    <row r="7833" s="2" customFormat="1"/>
    <row r="7834" s="2" customFormat="1"/>
    <row r="7835" s="2" customFormat="1"/>
    <row r="7836" s="2" customFormat="1"/>
    <row r="7837" s="2" customFormat="1"/>
    <row r="7838" s="2" customFormat="1"/>
    <row r="7839" s="2" customFormat="1"/>
    <row r="7840" s="2" customFormat="1"/>
    <row r="7841" s="2" customFormat="1"/>
    <row r="7842" s="2" customFormat="1"/>
    <row r="7843" s="2" customFormat="1"/>
    <row r="7844" s="2" customFormat="1"/>
    <row r="7845" s="2" customFormat="1"/>
    <row r="7846" s="2" customFormat="1"/>
    <row r="7847" s="2" customFormat="1"/>
    <row r="7848" s="2" customFormat="1"/>
    <row r="7849" s="2" customFormat="1"/>
    <row r="7850" s="2" customFormat="1"/>
    <row r="7851" s="2" customFormat="1"/>
    <row r="7852" s="2" customFormat="1"/>
    <row r="7853" s="2" customFormat="1"/>
    <row r="7854" s="2" customFormat="1"/>
    <row r="7855" s="2" customFormat="1"/>
    <row r="7856" s="2" customFormat="1"/>
    <row r="7857" s="2" customFormat="1"/>
    <row r="7858" s="2" customFormat="1"/>
    <row r="7859" s="2" customFormat="1"/>
    <row r="7860" s="2" customFormat="1"/>
    <row r="7861" s="2" customFormat="1"/>
    <row r="7862" s="2" customFormat="1"/>
    <row r="7863" s="2" customFormat="1"/>
    <row r="7864" s="2" customFormat="1"/>
    <row r="7865" s="2" customFormat="1"/>
    <row r="7866" s="2" customFormat="1"/>
    <row r="7867" s="2" customFormat="1"/>
    <row r="7868" s="2" customFormat="1"/>
    <row r="7869" s="2" customFormat="1"/>
    <row r="7870" s="2" customFormat="1"/>
    <row r="7871" s="2" customFormat="1"/>
    <row r="7872" s="2" customFormat="1"/>
    <row r="7873" s="2" customFormat="1"/>
    <row r="7874" s="2" customFormat="1"/>
    <row r="7875" s="2" customFormat="1"/>
    <row r="7876" s="2" customFormat="1"/>
    <row r="7877" s="2" customFormat="1"/>
    <row r="7878" s="2" customFormat="1"/>
    <row r="7879" s="2" customFormat="1"/>
    <row r="7880" s="2" customFormat="1"/>
    <row r="7881" s="2" customFormat="1"/>
    <row r="7882" s="2" customFormat="1"/>
    <row r="7883" s="2" customFormat="1"/>
    <row r="7884" s="2" customFormat="1"/>
    <row r="7885" s="2" customFormat="1"/>
    <row r="7886" s="2" customFormat="1"/>
    <row r="7887" s="2" customFormat="1"/>
    <row r="7888" s="2" customFormat="1"/>
    <row r="7889" s="2" customFormat="1"/>
    <row r="7890" s="2" customFormat="1"/>
    <row r="7891" s="2" customFormat="1"/>
    <row r="7892" s="2" customFormat="1"/>
    <row r="7893" s="2" customFormat="1"/>
    <row r="7894" s="2" customFormat="1"/>
    <row r="7895" s="2" customFormat="1"/>
    <row r="7896" s="2" customFormat="1"/>
    <row r="7897" s="2" customFormat="1"/>
    <row r="7898" s="2" customFormat="1"/>
    <row r="7899" s="2" customFormat="1"/>
    <row r="7900" s="2" customFormat="1"/>
    <row r="7901" s="2" customFormat="1"/>
    <row r="7902" s="2" customFormat="1"/>
    <row r="7903" s="2" customFormat="1"/>
    <row r="7904" s="2" customFormat="1"/>
    <row r="7905" s="2" customFormat="1"/>
    <row r="7906" s="2" customFormat="1"/>
    <row r="7907" s="2" customFormat="1"/>
    <row r="7908" s="2" customFormat="1"/>
    <row r="7909" s="2" customFormat="1"/>
    <row r="7910" s="2" customFormat="1"/>
    <row r="7911" s="2" customFormat="1"/>
    <row r="7912" s="2" customFormat="1"/>
    <row r="7913" s="2" customFormat="1"/>
    <row r="7914" s="2" customFormat="1"/>
    <row r="7915" s="2" customFormat="1"/>
    <row r="7916" s="2" customFormat="1"/>
    <row r="7917" s="2" customFormat="1"/>
    <row r="7918" s="2" customFormat="1"/>
    <row r="7919" s="2" customFormat="1"/>
    <row r="7920" s="2" customFormat="1"/>
    <row r="7921" s="2" customFormat="1"/>
    <row r="7922" s="2" customFormat="1"/>
    <row r="7923" s="2" customFormat="1"/>
    <row r="7924" s="2" customFormat="1"/>
    <row r="7925" s="2" customFormat="1"/>
    <row r="7926" s="2" customFormat="1"/>
    <row r="7927" s="2" customFormat="1"/>
    <row r="7928" s="2" customFormat="1"/>
    <row r="7929" s="2" customFormat="1"/>
    <row r="7930" s="2" customFormat="1"/>
    <row r="7931" s="2" customFormat="1"/>
    <row r="7932" s="2" customFormat="1"/>
    <row r="7933" s="2" customFormat="1"/>
    <row r="7934" s="2" customFormat="1"/>
    <row r="7935" s="2" customFormat="1"/>
    <row r="7936" s="2" customFormat="1"/>
    <row r="7937" s="2" customFormat="1"/>
    <row r="7938" s="2" customFormat="1"/>
    <row r="7939" s="2" customFormat="1"/>
    <row r="7940" s="2" customFormat="1"/>
    <row r="7941" s="2" customFormat="1"/>
    <row r="7942" s="2" customFormat="1"/>
    <row r="7943" s="2" customFormat="1"/>
    <row r="7944" s="2" customFormat="1"/>
    <row r="7945" s="2" customFormat="1"/>
    <row r="7946" s="2" customFormat="1"/>
    <row r="7947" s="2" customFormat="1"/>
    <row r="7948" s="2" customFormat="1"/>
    <row r="7949" s="2" customFormat="1"/>
    <row r="7950" s="2" customFormat="1"/>
    <row r="7951" s="2" customFormat="1"/>
    <row r="7952" s="2" customFormat="1"/>
    <row r="7953" s="2" customFormat="1"/>
    <row r="7954" s="2" customFormat="1"/>
    <row r="7955" s="2" customFormat="1"/>
    <row r="7956" s="2" customFormat="1"/>
    <row r="7957" s="2" customFormat="1"/>
    <row r="7958" s="2" customFormat="1"/>
    <row r="7959" s="2" customFormat="1"/>
    <row r="7960" s="2" customFormat="1"/>
    <row r="7961" s="2" customFormat="1"/>
    <row r="7962" s="2" customFormat="1"/>
    <row r="7963" s="2" customFormat="1"/>
    <row r="7964" s="2" customFormat="1"/>
    <row r="7965" s="2" customFormat="1"/>
    <row r="7966" s="2" customFormat="1"/>
    <row r="7967" s="2" customFormat="1"/>
    <row r="7968" s="2" customFormat="1"/>
    <row r="7969" s="2" customFormat="1"/>
    <row r="7970" s="2" customFormat="1"/>
    <row r="7971" s="2" customFormat="1"/>
    <row r="7972" s="2" customFormat="1"/>
    <row r="7973" s="2" customFormat="1"/>
    <row r="7974" s="2" customFormat="1"/>
    <row r="7975" s="2" customFormat="1"/>
    <row r="7976" s="2" customFormat="1"/>
    <row r="7977" s="2" customFormat="1"/>
    <row r="7978" s="2" customFormat="1"/>
    <row r="7979" s="2" customFormat="1"/>
    <row r="7980" s="2" customFormat="1"/>
    <row r="7981" s="2" customFormat="1"/>
    <row r="7982" s="2" customFormat="1"/>
    <row r="7983" s="2" customFormat="1"/>
    <row r="7984" s="2" customFormat="1"/>
    <row r="7985" s="2" customFormat="1"/>
    <row r="7986" s="2" customFormat="1"/>
    <row r="7987" s="2" customFormat="1"/>
    <row r="7988" s="2" customFormat="1"/>
    <row r="7989" s="2" customFormat="1"/>
    <row r="7990" s="2" customFormat="1"/>
    <row r="7991" s="2" customFormat="1"/>
    <row r="7992" s="2" customFormat="1"/>
    <row r="7993" s="2" customFormat="1"/>
    <row r="7994" s="2" customFormat="1"/>
    <row r="7995" s="2" customFormat="1"/>
    <row r="7996" s="2" customFormat="1"/>
    <row r="7997" s="2" customFormat="1"/>
    <row r="7998" s="2" customFormat="1"/>
    <row r="7999" s="2" customFormat="1"/>
    <row r="8000" s="2" customFormat="1"/>
    <row r="8001" s="2" customFormat="1"/>
    <row r="8002" s="2" customFormat="1"/>
    <row r="8003" s="2" customFormat="1"/>
    <row r="8004" s="2" customFormat="1"/>
    <row r="8005" s="2" customFormat="1"/>
    <row r="8006" s="2" customFormat="1"/>
    <row r="8007" s="2" customFormat="1"/>
    <row r="8008" s="2" customFormat="1"/>
    <row r="8009" s="2" customFormat="1"/>
    <row r="8010" s="2" customFormat="1"/>
    <row r="8011" s="2" customFormat="1"/>
    <row r="8012" s="2" customFormat="1"/>
    <row r="8013" s="2" customFormat="1"/>
    <row r="8014" s="2" customFormat="1"/>
    <row r="8015" s="2" customFormat="1"/>
    <row r="8016" s="2" customFormat="1"/>
    <row r="8017" s="2" customFormat="1"/>
    <row r="8018" s="2" customFormat="1"/>
    <row r="8019" s="2" customFormat="1"/>
    <row r="8020" s="2" customFormat="1"/>
    <row r="8021" s="2" customFormat="1"/>
    <row r="8022" s="2" customFormat="1"/>
    <row r="8023" s="2" customFormat="1"/>
    <row r="8024" s="2" customFormat="1"/>
    <row r="8025" s="2" customFormat="1"/>
    <row r="8026" s="2" customFormat="1"/>
    <row r="8027" s="2" customFormat="1"/>
    <row r="8028" s="2" customFormat="1"/>
    <row r="8029" s="2" customFormat="1"/>
    <row r="8030" s="2" customFormat="1"/>
    <row r="8031" s="2" customFormat="1"/>
    <row r="8032" s="2" customFormat="1"/>
    <row r="8033" s="2" customFormat="1"/>
    <row r="8034" s="2" customFormat="1"/>
    <row r="8035" s="2" customFormat="1"/>
    <row r="8036" s="2" customFormat="1"/>
    <row r="8037" s="2" customFormat="1"/>
    <row r="8038" s="2" customFormat="1"/>
    <row r="8039" s="2" customFormat="1"/>
    <row r="8040" s="2" customFormat="1"/>
    <row r="8041" s="2" customFormat="1"/>
    <row r="8042" s="2" customFormat="1"/>
    <row r="8043" s="2" customFormat="1"/>
    <row r="8044" s="2" customFormat="1"/>
    <row r="8045" s="2" customFormat="1"/>
    <row r="8046" s="2" customFormat="1"/>
    <row r="8047" s="2" customFormat="1"/>
    <row r="8048" s="2" customFormat="1"/>
    <row r="8049" s="2" customFormat="1"/>
    <row r="8050" s="2" customFormat="1"/>
    <row r="8051" s="2" customFormat="1"/>
    <row r="8052" s="2" customFormat="1"/>
    <row r="8053" s="2" customFormat="1"/>
    <row r="8054" s="2" customFormat="1"/>
    <row r="8055" s="2" customFormat="1"/>
    <row r="8056" s="2" customFormat="1"/>
    <row r="8057" s="2" customFormat="1"/>
    <row r="8058" s="2" customFormat="1"/>
    <row r="8059" s="2" customFormat="1"/>
    <row r="8060" s="2" customFormat="1"/>
    <row r="8061" s="2" customFormat="1"/>
    <row r="8062" s="2" customFormat="1"/>
    <row r="8063" s="2" customFormat="1"/>
    <row r="8064" s="2" customFormat="1"/>
    <row r="8065" s="2" customFormat="1"/>
    <row r="8066" s="2" customFormat="1"/>
    <row r="8067" s="2" customFormat="1"/>
    <row r="8068" s="2" customFormat="1"/>
    <row r="8069" s="2" customFormat="1"/>
    <row r="8070" s="2" customFormat="1"/>
    <row r="8071" s="2" customFormat="1"/>
    <row r="8072" s="2" customFormat="1"/>
    <row r="8073" s="2" customFormat="1"/>
    <row r="8074" s="2" customFormat="1"/>
    <row r="8075" s="2" customFormat="1"/>
    <row r="8076" s="2" customFormat="1"/>
    <row r="8077" s="2" customFormat="1"/>
    <row r="8078" s="2" customFormat="1"/>
    <row r="8079" s="2" customFormat="1"/>
    <row r="8080" s="2" customFormat="1"/>
    <row r="8081" s="2" customFormat="1"/>
    <row r="8082" s="2" customFormat="1"/>
    <row r="8083" s="2" customFormat="1"/>
    <row r="8084" s="2" customFormat="1"/>
    <row r="8085" s="2" customFormat="1"/>
    <row r="8086" s="2" customFormat="1"/>
    <row r="8087" s="2" customFormat="1"/>
    <row r="8088" s="2" customFormat="1"/>
    <row r="8089" s="2" customFormat="1"/>
    <row r="8090" s="2" customFormat="1"/>
    <row r="8091" s="2" customFormat="1"/>
    <row r="8092" s="2" customFormat="1"/>
    <row r="8093" s="2" customFormat="1"/>
    <row r="8094" s="2" customFormat="1"/>
    <row r="8095" s="2" customFormat="1"/>
    <row r="8096" s="2" customFormat="1"/>
    <row r="8097" s="2" customFormat="1"/>
    <row r="8098" s="2" customFormat="1"/>
    <row r="8099" s="2" customFormat="1"/>
    <row r="8100" s="2" customFormat="1"/>
    <row r="8101" s="2" customFormat="1"/>
    <row r="8102" s="2" customFormat="1"/>
    <row r="8103" s="2" customFormat="1"/>
    <row r="8104" s="2" customFormat="1"/>
    <row r="8105" s="2" customFormat="1"/>
    <row r="8106" s="2" customFormat="1"/>
    <row r="8107" s="2" customFormat="1"/>
    <row r="8108" s="2" customFormat="1"/>
    <row r="8109" s="2" customFormat="1"/>
    <row r="8110" s="2" customFormat="1"/>
    <row r="8111" s="2" customFormat="1"/>
    <row r="8112" s="2" customFormat="1"/>
    <row r="8113" s="2" customFormat="1"/>
    <row r="8114" s="2" customFormat="1"/>
    <row r="8115" s="2" customFormat="1"/>
    <row r="8116" s="2" customFormat="1"/>
    <row r="8117" s="2" customFormat="1"/>
    <row r="8118" s="2" customFormat="1"/>
    <row r="8119" s="2" customFormat="1"/>
    <row r="8120" s="2" customFormat="1"/>
    <row r="8121" s="2" customFormat="1"/>
    <row r="8122" s="2" customFormat="1"/>
    <row r="8123" s="2" customFormat="1"/>
    <row r="8124" s="2" customFormat="1"/>
    <row r="8125" s="2" customFormat="1"/>
    <row r="8126" s="2" customFormat="1"/>
    <row r="8127" s="2" customFormat="1"/>
    <row r="8128" s="2" customFormat="1"/>
    <row r="8129" s="2" customFormat="1"/>
    <row r="8130" s="2" customFormat="1"/>
    <row r="8131" s="2" customFormat="1"/>
    <row r="8132" s="2" customFormat="1"/>
    <row r="8133" s="2" customFormat="1"/>
    <row r="8134" s="2" customFormat="1"/>
    <row r="8135" s="2" customFormat="1"/>
    <row r="8136" s="2" customFormat="1"/>
    <row r="8137" s="2" customFormat="1"/>
    <row r="8138" s="2" customFormat="1"/>
    <row r="8139" s="2" customFormat="1"/>
    <row r="8140" s="2" customFormat="1"/>
    <row r="8141" s="2" customFormat="1"/>
    <row r="8142" s="2" customFormat="1"/>
    <row r="8143" s="2" customFormat="1"/>
    <row r="8144" s="2" customFormat="1"/>
    <row r="8145" s="2" customFormat="1"/>
    <row r="8146" s="2" customFormat="1"/>
    <row r="8147" s="2" customFormat="1"/>
    <row r="8148" s="2" customFormat="1"/>
    <row r="8149" s="2" customFormat="1"/>
    <row r="8150" s="2" customFormat="1"/>
    <row r="8151" s="2" customFormat="1"/>
    <row r="8152" s="2" customFormat="1"/>
    <row r="8153" s="2" customFormat="1"/>
    <row r="8154" s="2" customFormat="1"/>
    <row r="8155" s="2" customFormat="1"/>
    <row r="8156" s="2" customFormat="1"/>
    <row r="8157" s="2" customFormat="1"/>
    <row r="8158" s="2" customFormat="1"/>
    <row r="8159" s="2" customFormat="1"/>
    <row r="8160" s="2" customFormat="1"/>
    <row r="8161" s="2" customFormat="1"/>
    <row r="8162" s="2" customFormat="1"/>
    <row r="8163" s="2" customFormat="1"/>
    <row r="8164" s="2" customFormat="1"/>
    <row r="8165" s="2" customFormat="1"/>
    <row r="8166" s="2" customFormat="1"/>
    <row r="8167" s="2" customFormat="1"/>
    <row r="8168" s="2" customFormat="1"/>
    <row r="8169" s="2" customFormat="1"/>
    <row r="8170" s="2" customFormat="1"/>
    <row r="8171" s="2" customFormat="1"/>
    <row r="8172" s="2" customFormat="1"/>
    <row r="8173" s="2" customFormat="1"/>
    <row r="8174" s="2" customFormat="1"/>
    <row r="8175" s="2" customFormat="1"/>
    <row r="8176" s="2" customFormat="1"/>
    <row r="8177" s="2" customFormat="1"/>
    <row r="8178" s="2" customFormat="1"/>
    <row r="8179" s="2" customFormat="1"/>
    <row r="8180" s="2" customFormat="1"/>
    <row r="8181" s="2" customFormat="1"/>
    <row r="8182" s="2" customFormat="1"/>
    <row r="8183" s="2" customFormat="1"/>
    <row r="8184" s="2" customFormat="1"/>
    <row r="8185" s="2" customFormat="1"/>
    <row r="8186" s="2" customFormat="1"/>
    <row r="8187" s="2" customFormat="1"/>
    <row r="8188" s="2" customFormat="1"/>
    <row r="8189" s="2" customFormat="1"/>
    <row r="8190" s="2" customFormat="1"/>
    <row r="8191" s="2" customFormat="1"/>
    <row r="8192" s="2" customFormat="1"/>
    <row r="8193" s="2" customFormat="1"/>
    <row r="8194" s="2" customFormat="1"/>
    <row r="8195" s="2" customFormat="1"/>
    <row r="8196" s="2" customFormat="1"/>
    <row r="8197" s="2" customFormat="1"/>
    <row r="8198" s="2" customFormat="1"/>
    <row r="8199" s="2" customFormat="1"/>
    <row r="8200" s="2" customFormat="1"/>
    <row r="8201" s="2" customFormat="1"/>
    <row r="8202" s="2" customFormat="1"/>
    <row r="8203" s="2" customFormat="1"/>
    <row r="8204" s="2" customFormat="1"/>
    <row r="8205" s="2" customFormat="1"/>
    <row r="8206" s="2" customFormat="1"/>
    <row r="8207" s="2" customFormat="1"/>
    <row r="8208" s="2" customFormat="1"/>
    <row r="8209" s="2" customFormat="1"/>
    <row r="8210" s="2" customFormat="1"/>
    <row r="8211" s="2" customFormat="1"/>
    <row r="8212" s="2" customFormat="1"/>
    <row r="8213" s="2" customFormat="1"/>
    <row r="8214" s="2" customFormat="1"/>
    <row r="8215" s="2" customFormat="1"/>
    <row r="8216" s="2" customFormat="1"/>
    <row r="8217" s="2" customFormat="1"/>
    <row r="8218" s="2" customFormat="1"/>
    <row r="8219" s="2" customFormat="1"/>
    <row r="8220" s="2" customFormat="1"/>
    <row r="8221" s="2" customFormat="1"/>
    <row r="8222" s="2" customFormat="1"/>
    <row r="8223" s="2" customFormat="1"/>
    <row r="8224" s="2" customFormat="1"/>
    <row r="8225" s="2" customFormat="1"/>
    <row r="8226" s="2" customFormat="1"/>
    <row r="8227" s="2" customFormat="1"/>
    <row r="8228" s="2" customFormat="1"/>
    <row r="8229" s="2" customFormat="1"/>
    <row r="8230" s="2" customFormat="1"/>
    <row r="8231" s="2" customFormat="1"/>
    <row r="8232" s="2" customFormat="1"/>
    <row r="8233" s="2" customFormat="1"/>
    <row r="8234" s="2" customFormat="1"/>
    <row r="8235" s="2" customFormat="1"/>
    <row r="8236" s="2" customFormat="1"/>
    <row r="8237" s="2" customFormat="1"/>
    <row r="8238" s="2" customFormat="1"/>
    <row r="8239" s="2" customFormat="1"/>
    <row r="8240" s="2" customFormat="1"/>
    <row r="8241" s="2" customFormat="1"/>
    <row r="8242" s="2" customFormat="1"/>
    <row r="8243" s="2" customFormat="1"/>
    <row r="8244" s="2" customFormat="1"/>
    <row r="8245" s="2" customFormat="1"/>
    <row r="8246" s="2" customFormat="1"/>
    <row r="8247" s="2" customFormat="1"/>
    <row r="8248" s="2" customFormat="1"/>
    <row r="8249" s="2" customFormat="1"/>
    <row r="8250" s="2" customFormat="1"/>
    <row r="8251" s="2" customFormat="1"/>
    <row r="8252" s="2" customFormat="1"/>
    <row r="8253" s="2" customFormat="1"/>
    <row r="8254" s="2" customFormat="1"/>
    <row r="8255" s="2" customFormat="1"/>
    <row r="8256" s="2" customFormat="1"/>
    <row r="8257" s="2" customFormat="1"/>
    <row r="8258" s="2" customFormat="1"/>
    <row r="8259" s="2" customFormat="1"/>
    <row r="8260" s="2" customFormat="1"/>
    <row r="8261" s="2" customFormat="1"/>
    <row r="8262" s="2" customFormat="1"/>
    <row r="8263" s="2" customFormat="1"/>
    <row r="8264" s="2" customFormat="1"/>
    <row r="8265" s="2" customFormat="1"/>
    <row r="8266" s="2" customFormat="1"/>
    <row r="8267" s="2" customFormat="1"/>
    <row r="8268" s="2" customFormat="1"/>
    <row r="8269" s="2" customFormat="1"/>
    <row r="8270" s="2" customFormat="1"/>
    <row r="8271" s="2" customFormat="1"/>
    <row r="8272" s="2" customFormat="1"/>
    <row r="8273" s="2" customFormat="1"/>
    <row r="8274" s="2" customFormat="1"/>
    <row r="8275" s="2" customFormat="1"/>
    <row r="8276" s="2" customFormat="1"/>
    <row r="8277" s="2" customFormat="1"/>
    <row r="8278" s="2" customFormat="1"/>
    <row r="8279" s="2" customFormat="1"/>
    <row r="8280" s="2" customFormat="1"/>
    <row r="8281" s="2" customFormat="1"/>
    <row r="8282" s="2" customFormat="1"/>
    <row r="8283" s="2" customFormat="1"/>
    <row r="8284" s="2" customFormat="1"/>
    <row r="8285" s="2" customFormat="1"/>
    <row r="8286" s="2" customFormat="1"/>
    <row r="8287" s="2" customFormat="1"/>
    <row r="8288" s="2" customFormat="1"/>
    <row r="8289" s="2" customFormat="1"/>
    <row r="8290" s="2" customFormat="1"/>
    <row r="8291" s="2" customFormat="1"/>
    <row r="8292" s="2" customFormat="1"/>
    <row r="8293" s="2" customFormat="1"/>
    <row r="8294" s="2" customFormat="1"/>
    <row r="8295" s="2" customFormat="1"/>
    <row r="8296" s="2" customFormat="1"/>
    <row r="8297" s="2" customFormat="1"/>
    <row r="8298" s="2" customFormat="1"/>
    <row r="8299" s="2" customFormat="1"/>
    <row r="8300" s="2" customFormat="1"/>
    <row r="8301" s="2" customFormat="1"/>
    <row r="8302" s="2" customFormat="1"/>
    <row r="8303" s="2" customFormat="1"/>
    <row r="8304" s="2" customFormat="1"/>
    <row r="8305" s="2" customFormat="1"/>
    <row r="8306" s="2" customFormat="1"/>
    <row r="8307" s="2" customFormat="1"/>
    <row r="8308" s="2" customFormat="1"/>
    <row r="8309" s="2" customFormat="1"/>
    <row r="8310" s="2" customFormat="1"/>
    <row r="8311" s="2" customFormat="1"/>
    <row r="8312" s="2" customFormat="1"/>
    <row r="8313" s="2" customFormat="1"/>
    <row r="8314" s="2" customFormat="1"/>
    <row r="8315" s="2" customFormat="1"/>
    <row r="8316" s="2" customFormat="1"/>
    <row r="8317" s="2" customFormat="1"/>
    <row r="8318" s="2" customFormat="1"/>
    <row r="8319" s="2" customFormat="1"/>
    <row r="8320" s="2" customFormat="1"/>
    <row r="8321" s="2" customFormat="1"/>
    <row r="8322" s="2" customFormat="1"/>
    <row r="8323" s="2" customFormat="1"/>
    <row r="8324" s="2" customFormat="1"/>
    <row r="8325" s="2" customFormat="1"/>
    <row r="8326" s="2" customFormat="1"/>
    <row r="8327" s="2" customFormat="1"/>
    <row r="8328" s="2" customFormat="1"/>
    <row r="8329" s="2" customFormat="1"/>
    <row r="8330" s="2" customFormat="1"/>
    <row r="8331" s="2" customFormat="1"/>
    <row r="8332" s="2" customFormat="1"/>
    <row r="8333" s="2" customFormat="1"/>
    <row r="8334" s="2" customFormat="1"/>
    <row r="8335" s="2" customFormat="1"/>
    <row r="8336" s="2" customFormat="1"/>
    <row r="8337" s="2" customFormat="1"/>
    <row r="8338" s="2" customFormat="1"/>
    <row r="8339" s="2" customFormat="1"/>
    <row r="8340" s="2" customFormat="1"/>
    <row r="8341" s="2" customFormat="1"/>
    <row r="8342" s="2" customFormat="1"/>
    <row r="8343" s="2" customFormat="1"/>
    <row r="8344" s="2" customFormat="1"/>
    <row r="8345" s="2" customFormat="1"/>
    <row r="8346" s="2" customFormat="1"/>
    <row r="8347" s="2" customFormat="1"/>
    <row r="8348" s="2" customFormat="1"/>
    <row r="8349" s="2" customFormat="1"/>
    <row r="8350" s="2" customFormat="1"/>
    <row r="8351" s="2" customFormat="1"/>
    <row r="8352" s="2" customFormat="1"/>
    <row r="8353" s="2" customFormat="1"/>
    <row r="8354" s="2" customFormat="1"/>
    <row r="8355" s="2" customFormat="1"/>
    <row r="8356" s="2" customFormat="1"/>
    <row r="8357" s="2" customFormat="1"/>
    <row r="8358" s="2" customFormat="1"/>
    <row r="8359" s="2" customFormat="1"/>
    <row r="8360" s="2" customFormat="1"/>
    <row r="8361" s="2" customFormat="1"/>
    <row r="8362" s="2" customFormat="1"/>
    <row r="8363" s="2" customFormat="1"/>
    <row r="8364" s="2" customFormat="1"/>
    <row r="8365" s="2" customFormat="1"/>
    <row r="8366" s="2" customFormat="1"/>
    <row r="8367" s="2" customFormat="1"/>
    <row r="8368" s="2" customFormat="1"/>
    <row r="8369" s="2" customFormat="1"/>
    <row r="8370" s="2" customFormat="1"/>
    <row r="8371" s="2" customFormat="1"/>
    <row r="8372" s="2" customFormat="1"/>
    <row r="8373" s="2" customFormat="1"/>
    <row r="8374" s="2" customFormat="1"/>
    <row r="8375" s="2" customFormat="1"/>
    <row r="8376" s="2" customFormat="1"/>
    <row r="8377" s="2" customFormat="1"/>
    <row r="8378" s="2" customFormat="1"/>
    <row r="8379" s="2" customFormat="1"/>
    <row r="8380" s="2" customFormat="1"/>
    <row r="8381" s="2" customFormat="1"/>
    <row r="8382" s="2" customFormat="1"/>
    <row r="8383" s="2" customFormat="1"/>
    <row r="8384" s="2" customFormat="1"/>
    <row r="8385" s="2" customFormat="1"/>
    <row r="8386" s="2" customFormat="1"/>
    <row r="8387" s="2" customFormat="1"/>
    <row r="8388" s="2" customFormat="1"/>
    <row r="8389" s="2" customFormat="1"/>
    <row r="8390" s="2" customFormat="1"/>
    <row r="8391" s="2" customFormat="1"/>
    <row r="8392" s="2" customFormat="1"/>
    <row r="8393" s="2" customFormat="1"/>
    <row r="8394" s="2" customFormat="1"/>
    <row r="8395" s="2" customFormat="1"/>
    <row r="8396" s="2" customFormat="1"/>
    <row r="8397" s="2" customFormat="1"/>
    <row r="8398" s="2" customFormat="1"/>
    <row r="8399" s="2" customFormat="1"/>
    <row r="8400" s="2" customFormat="1"/>
    <row r="8401" s="2" customFormat="1"/>
    <row r="8402" s="2" customFormat="1"/>
    <row r="8403" s="2" customFormat="1"/>
    <row r="8404" s="2" customFormat="1"/>
    <row r="8405" s="2" customFormat="1"/>
    <row r="8406" s="2" customFormat="1"/>
    <row r="8407" s="2" customFormat="1"/>
    <row r="8408" s="2" customFormat="1"/>
    <row r="8409" s="2" customFormat="1"/>
    <row r="8410" s="2" customFormat="1"/>
    <row r="8411" s="2" customFormat="1"/>
    <row r="8412" s="2" customFormat="1"/>
    <row r="8413" s="2" customFormat="1"/>
    <row r="8414" s="2" customFormat="1"/>
    <row r="8415" s="2" customFormat="1"/>
    <row r="8416" s="2" customFormat="1"/>
    <row r="8417" s="2" customFormat="1"/>
    <row r="8418" s="2" customFormat="1"/>
    <row r="8419" s="2" customFormat="1"/>
    <row r="8420" s="2" customFormat="1"/>
    <row r="8421" s="2" customFormat="1"/>
    <row r="8422" s="2" customFormat="1"/>
    <row r="8423" s="2" customFormat="1"/>
    <row r="8424" s="2" customFormat="1"/>
    <row r="8425" s="2" customFormat="1"/>
    <row r="8426" s="2" customFormat="1"/>
    <row r="8427" s="2" customFormat="1"/>
    <row r="8428" s="2" customFormat="1"/>
    <row r="8429" s="2" customFormat="1"/>
    <row r="8430" s="2" customFormat="1"/>
    <row r="8431" s="2" customFormat="1"/>
    <row r="8432" s="2" customFormat="1"/>
    <row r="8433" s="2" customFormat="1"/>
    <row r="8434" s="2" customFormat="1"/>
    <row r="8435" s="2" customFormat="1"/>
    <row r="8436" s="2" customFormat="1"/>
    <row r="8437" s="2" customFormat="1"/>
    <row r="8438" s="2" customFormat="1"/>
    <row r="8439" s="2" customFormat="1"/>
    <row r="8440" s="2" customFormat="1"/>
    <row r="8441" s="2" customFormat="1"/>
    <row r="8442" s="2" customFormat="1"/>
    <row r="8443" s="2" customFormat="1"/>
    <row r="8444" s="2" customFormat="1"/>
    <row r="8445" s="2" customFormat="1"/>
    <row r="8446" s="2" customFormat="1"/>
    <row r="8447" s="2" customFormat="1"/>
    <row r="8448" s="2" customFormat="1"/>
    <row r="8449" s="2" customFormat="1"/>
    <row r="8450" s="2" customFormat="1"/>
    <row r="8451" s="2" customFormat="1"/>
    <row r="8452" s="2" customFormat="1"/>
    <row r="8453" s="2" customFormat="1"/>
    <row r="8454" s="2" customFormat="1"/>
    <row r="8455" s="2" customFormat="1"/>
    <row r="8456" s="2" customFormat="1"/>
    <row r="8457" s="2" customFormat="1"/>
    <row r="8458" s="2" customFormat="1"/>
    <row r="8459" s="2" customFormat="1"/>
    <row r="8460" s="2" customFormat="1"/>
    <row r="8461" s="2" customFormat="1"/>
    <row r="8462" s="2" customFormat="1"/>
    <row r="8463" s="2" customFormat="1"/>
    <row r="8464" s="2" customFormat="1"/>
    <row r="8465" s="2" customFormat="1"/>
    <row r="8466" s="2" customFormat="1"/>
    <row r="8467" s="2" customFormat="1"/>
    <row r="8468" s="2" customFormat="1"/>
    <row r="8469" s="2" customFormat="1"/>
    <row r="8470" s="2" customFormat="1"/>
    <row r="8471" s="2" customFormat="1"/>
    <row r="8472" s="2" customFormat="1"/>
    <row r="8473" s="2" customFormat="1"/>
    <row r="8474" s="2" customFormat="1"/>
    <row r="8475" s="2" customFormat="1"/>
    <row r="8476" s="2" customFormat="1"/>
    <row r="8477" s="2" customFormat="1"/>
    <row r="8478" s="2" customFormat="1"/>
    <row r="8479" s="2" customFormat="1"/>
    <row r="8480" s="2" customFormat="1"/>
    <row r="8481" s="2" customFormat="1"/>
    <row r="8482" s="2" customFormat="1"/>
    <row r="8483" s="2" customFormat="1"/>
    <row r="8484" s="2" customFormat="1"/>
    <row r="8485" s="2" customFormat="1"/>
    <row r="8486" s="2" customFormat="1"/>
    <row r="8487" s="2" customFormat="1"/>
    <row r="8488" s="2" customFormat="1"/>
    <row r="8489" s="2" customFormat="1"/>
    <row r="8490" s="2" customFormat="1"/>
    <row r="8491" s="2" customFormat="1"/>
    <row r="8492" s="2" customFormat="1"/>
    <row r="8493" s="2" customFormat="1"/>
    <row r="8494" s="2" customFormat="1"/>
    <row r="8495" s="2" customFormat="1"/>
    <row r="8496" s="2" customFormat="1"/>
    <row r="8497" s="2" customFormat="1"/>
    <row r="8498" s="2" customFormat="1"/>
    <row r="8499" s="2" customFormat="1"/>
    <row r="8500" s="2" customFormat="1"/>
    <row r="8501" s="2" customFormat="1"/>
    <row r="8502" s="2" customFormat="1"/>
    <row r="8503" s="2" customFormat="1"/>
    <row r="8504" s="2" customFormat="1"/>
    <row r="8505" s="2" customFormat="1"/>
    <row r="8506" s="2" customFormat="1"/>
    <row r="8507" s="2" customFormat="1"/>
    <row r="8508" s="2" customFormat="1"/>
    <row r="8509" s="2" customFormat="1"/>
    <row r="8510" s="2" customFormat="1"/>
    <row r="8511" s="2" customFormat="1"/>
    <row r="8512" s="2" customFormat="1"/>
    <row r="8513" s="2" customFormat="1"/>
    <row r="8514" s="2" customFormat="1"/>
    <row r="8515" s="2" customFormat="1"/>
    <row r="8516" s="2" customFormat="1"/>
    <row r="8517" s="2" customFormat="1"/>
    <row r="8518" s="2" customFormat="1"/>
    <row r="8519" s="2" customFormat="1"/>
    <row r="8520" s="2" customFormat="1"/>
    <row r="8521" s="2" customFormat="1"/>
    <row r="8522" s="2" customFormat="1"/>
    <row r="8523" s="2" customFormat="1"/>
    <row r="8524" s="2" customFormat="1"/>
    <row r="8525" s="2" customFormat="1"/>
    <row r="8526" s="2" customFormat="1"/>
    <row r="8527" s="2" customFormat="1"/>
    <row r="8528" s="2" customFormat="1"/>
    <row r="8529" s="2" customFormat="1"/>
    <row r="8530" s="2" customFormat="1"/>
    <row r="8531" s="2" customFormat="1"/>
    <row r="8532" s="2" customFormat="1"/>
    <row r="8533" s="2" customFormat="1"/>
    <row r="8534" s="2" customFormat="1"/>
    <row r="8535" s="2" customFormat="1"/>
    <row r="8536" s="2" customFormat="1"/>
    <row r="8537" s="2" customFormat="1"/>
    <row r="8538" s="2" customFormat="1"/>
    <row r="8539" s="2" customFormat="1"/>
    <row r="8540" s="2" customFormat="1"/>
    <row r="8541" s="2" customFormat="1"/>
    <row r="8542" s="2" customFormat="1"/>
    <row r="8543" s="2" customFormat="1"/>
    <row r="8544" s="2" customFormat="1"/>
    <row r="8545" s="2" customFormat="1"/>
    <row r="8546" s="2" customFormat="1"/>
    <row r="8547" s="2" customFormat="1"/>
    <row r="8548" s="2" customFormat="1"/>
    <row r="8549" s="2" customFormat="1"/>
    <row r="8550" s="2" customFormat="1"/>
    <row r="8551" s="2" customFormat="1"/>
    <row r="8552" s="2" customFormat="1"/>
    <row r="8553" s="2" customFormat="1"/>
    <row r="8554" s="2" customFormat="1"/>
    <row r="8555" s="2" customFormat="1"/>
    <row r="8556" s="2" customFormat="1"/>
    <row r="8557" s="2" customFormat="1"/>
    <row r="8558" s="2" customFormat="1"/>
    <row r="8559" s="2" customFormat="1"/>
    <row r="8560" s="2" customFormat="1"/>
    <row r="8561" s="2" customFormat="1"/>
    <row r="8562" s="2" customFormat="1"/>
    <row r="8563" s="2" customFormat="1"/>
    <row r="8564" s="2" customFormat="1"/>
    <row r="8565" s="2" customFormat="1"/>
    <row r="8566" s="2" customFormat="1"/>
    <row r="8567" s="2" customFormat="1"/>
    <row r="8568" s="2" customFormat="1"/>
    <row r="8569" s="2" customFormat="1"/>
    <row r="8570" s="2" customFormat="1"/>
    <row r="8571" s="2" customFormat="1"/>
    <row r="8572" s="2" customFormat="1"/>
    <row r="8573" s="2" customFormat="1"/>
    <row r="8574" s="2" customFormat="1"/>
    <row r="8575" s="2" customFormat="1"/>
    <row r="8576" s="2" customFormat="1"/>
    <row r="8577" s="2" customFormat="1"/>
    <row r="8578" s="2" customFormat="1"/>
    <row r="8579" s="2" customFormat="1"/>
    <row r="8580" s="2" customFormat="1"/>
    <row r="8581" s="2" customFormat="1"/>
    <row r="8582" s="2" customFormat="1"/>
    <row r="8583" s="2" customFormat="1"/>
    <row r="8584" s="2" customFormat="1"/>
    <row r="8585" s="2" customFormat="1"/>
    <row r="8586" s="2" customFormat="1"/>
    <row r="8587" s="2" customFormat="1"/>
    <row r="8588" s="2" customFormat="1"/>
    <row r="8589" s="2" customFormat="1"/>
    <row r="8590" s="2" customFormat="1"/>
    <row r="8591" s="2" customFormat="1"/>
    <row r="8592" s="2" customFormat="1"/>
    <row r="8593" s="2" customFormat="1"/>
    <row r="8594" s="2" customFormat="1"/>
    <row r="8595" s="2" customFormat="1"/>
    <row r="8596" s="2" customFormat="1"/>
    <row r="8597" s="2" customFormat="1"/>
    <row r="8598" s="2" customFormat="1"/>
    <row r="8599" s="2" customFormat="1"/>
    <row r="8600" s="2" customFormat="1"/>
    <row r="8601" s="2" customFormat="1"/>
    <row r="8602" s="2" customFormat="1"/>
    <row r="8603" s="2" customFormat="1"/>
    <row r="8604" s="2" customFormat="1"/>
    <row r="8605" s="2" customFormat="1"/>
    <row r="8606" s="2" customFormat="1"/>
    <row r="8607" s="2" customFormat="1"/>
    <row r="8608" s="2" customFormat="1"/>
    <row r="8609" s="2" customFormat="1"/>
    <row r="8610" s="2" customFormat="1"/>
    <row r="8611" s="2" customFormat="1"/>
    <row r="8612" s="2" customFormat="1"/>
    <row r="8613" s="2" customFormat="1"/>
    <row r="8614" s="2" customFormat="1"/>
    <row r="8615" s="2" customFormat="1"/>
    <row r="8616" s="2" customFormat="1"/>
    <row r="8617" s="2" customFormat="1"/>
    <row r="8618" s="2" customFormat="1"/>
    <row r="8619" s="2" customFormat="1"/>
    <row r="8620" s="2" customFormat="1"/>
    <row r="8621" s="2" customFormat="1"/>
    <row r="8622" s="2" customFormat="1"/>
    <row r="8623" s="2" customFormat="1"/>
    <row r="8624" s="2" customFormat="1"/>
    <row r="8625" s="2" customFormat="1"/>
    <row r="8626" s="2" customFormat="1"/>
    <row r="8627" s="2" customFormat="1"/>
    <row r="8628" s="2" customFormat="1"/>
    <row r="8629" s="2" customFormat="1"/>
    <row r="8630" s="2" customFormat="1"/>
    <row r="8631" s="2" customFormat="1"/>
    <row r="8632" s="2" customFormat="1"/>
    <row r="8633" s="2" customFormat="1"/>
    <row r="8634" s="2" customFormat="1"/>
    <row r="8635" s="2" customFormat="1"/>
    <row r="8636" s="2" customFormat="1"/>
    <row r="8637" s="2" customFormat="1"/>
    <row r="8638" s="2" customFormat="1"/>
    <row r="8639" s="2" customFormat="1"/>
    <row r="8640" s="2" customFormat="1"/>
    <row r="8641" s="2" customFormat="1"/>
    <row r="8642" s="2" customFormat="1"/>
    <row r="8643" s="2" customFormat="1"/>
    <row r="8644" s="2" customFormat="1"/>
    <row r="8645" s="2" customFormat="1"/>
    <row r="8646" s="2" customFormat="1"/>
    <row r="8647" s="2" customFormat="1"/>
    <row r="8648" s="2" customFormat="1"/>
    <row r="8649" s="2" customFormat="1"/>
    <row r="8650" s="2" customFormat="1"/>
    <row r="8651" s="2" customFormat="1"/>
    <row r="8652" s="2" customFormat="1"/>
    <row r="8653" s="2" customFormat="1"/>
    <row r="8654" s="2" customFormat="1"/>
    <row r="8655" s="2" customFormat="1"/>
    <row r="8656" s="2" customFormat="1"/>
    <row r="8657" s="2" customFormat="1"/>
    <row r="8658" s="2" customFormat="1"/>
    <row r="8659" s="2" customFormat="1"/>
    <row r="8660" s="2" customFormat="1"/>
    <row r="8661" s="2" customFormat="1"/>
    <row r="8662" s="2" customFormat="1"/>
    <row r="8663" s="2" customFormat="1"/>
    <row r="8664" s="2" customFormat="1"/>
    <row r="8665" s="2" customFormat="1"/>
    <row r="8666" s="2" customFormat="1"/>
    <row r="8667" s="2" customFormat="1"/>
    <row r="8668" s="2" customFormat="1"/>
    <row r="8669" s="2" customFormat="1"/>
    <row r="8670" s="2" customFormat="1"/>
    <row r="8671" s="2" customFormat="1"/>
    <row r="8672" s="2" customFormat="1"/>
    <row r="8673" s="2" customFormat="1"/>
    <row r="8674" s="2" customFormat="1"/>
    <row r="8675" s="2" customFormat="1"/>
    <row r="8676" s="2" customFormat="1"/>
    <row r="8677" s="2" customFormat="1"/>
    <row r="8678" s="2" customFormat="1"/>
    <row r="8679" s="2" customFormat="1"/>
    <row r="8680" s="2" customFormat="1"/>
    <row r="8681" s="2" customFormat="1"/>
    <row r="8682" s="2" customFormat="1"/>
    <row r="8683" s="2" customFormat="1"/>
    <row r="8684" s="2" customFormat="1"/>
    <row r="8685" s="2" customFormat="1"/>
    <row r="8686" s="2" customFormat="1"/>
    <row r="8687" s="2" customFormat="1"/>
    <row r="8688" s="2" customFormat="1"/>
    <row r="8689" s="2" customFormat="1"/>
    <row r="8690" s="2" customFormat="1"/>
    <row r="8691" s="2" customFormat="1"/>
    <row r="8692" s="2" customFormat="1"/>
    <row r="8693" s="2" customFormat="1"/>
    <row r="8694" s="2" customFormat="1"/>
    <row r="8695" s="2" customFormat="1"/>
    <row r="8696" s="2" customFormat="1"/>
    <row r="8697" s="2" customFormat="1"/>
    <row r="8698" s="2" customFormat="1"/>
    <row r="8699" s="2" customFormat="1"/>
    <row r="8700" s="2" customFormat="1"/>
    <row r="8701" s="2" customFormat="1"/>
    <row r="8702" s="2" customFormat="1"/>
    <row r="8703" s="2" customFormat="1"/>
    <row r="8704" s="2" customFormat="1"/>
    <row r="8705" s="2" customFormat="1"/>
    <row r="8706" s="2" customFormat="1"/>
    <row r="8707" s="2" customFormat="1"/>
    <row r="8708" s="2" customFormat="1"/>
    <row r="8709" s="2" customFormat="1"/>
    <row r="8710" s="2" customFormat="1"/>
    <row r="8711" s="2" customFormat="1"/>
    <row r="8712" s="2" customFormat="1"/>
    <row r="8713" s="2" customFormat="1"/>
    <row r="8714" s="2" customFormat="1"/>
    <row r="8715" s="2" customFormat="1"/>
    <row r="8716" s="2" customFormat="1"/>
    <row r="8717" s="2" customFormat="1"/>
    <row r="8718" s="2" customFormat="1"/>
    <row r="8719" s="2" customFormat="1"/>
    <row r="8720" s="2" customFormat="1"/>
    <row r="8721" s="2" customFormat="1"/>
    <row r="8722" s="2" customFormat="1"/>
    <row r="8723" s="2" customFormat="1"/>
    <row r="8724" s="2" customFormat="1"/>
    <row r="8725" s="2" customFormat="1"/>
    <row r="8726" s="2" customFormat="1"/>
    <row r="8727" s="2" customFormat="1"/>
    <row r="8728" s="2" customFormat="1"/>
    <row r="8729" s="2" customFormat="1"/>
    <row r="8730" s="2" customFormat="1"/>
    <row r="8731" s="2" customFormat="1"/>
    <row r="8732" s="2" customFormat="1"/>
    <row r="8733" s="2" customFormat="1"/>
    <row r="8734" s="2" customFormat="1"/>
    <row r="8735" s="2" customFormat="1"/>
    <row r="8736" s="2" customFormat="1"/>
    <row r="8737" s="2" customFormat="1"/>
    <row r="8738" s="2" customFormat="1"/>
    <row r="8739" s="2" customFormat="1"/>
    <row r="8740" s="2" customFormat="1"/>
    <row r="8741" s="2" customFormat="1"/>
    <row r="8742" s="2" customFormat="1"/>
    <row r="8743" s="2" customFormat="1"/>
    <row r="8744" s="2" customFormat="1"/>
    <row r="8745" s="2" customFormat="1"/>
    <row r="8746" s="2" customFormat="1"/>
    <row r="8747" s="2" customFormat="1"/>
    <row r="8748" s="2" customFormat="1"/>
    <row r="8749" s="2" customFormat="1"/>
    <row r="8750" s="2" customFormat="1"/>
    <row r="8751" s="2" customFormat="1"/>
    <row r="8752" s="2" customFormat="1"/>
    <row r="8753" s="2" customFormat="1"/>
    <row r="8754" s="2" customFormat="1"/>
    <row r="8755" s="2" customFormat="1"/>
    <row r="8756" s="2" customFormat="1"/>
    <row r="8757" s="2" customFormat="1"/>
    <row r="8758" s="2" customFormat="1"/>
    <row r="8759" s="2" customFormat="1"/>
    <row r="8760" s="2" customFormat="1"/>
    <row r="8761" s="2" customFormat="1"/>
    <row r="8762" s="2" customFormat="1"/>
    <row r="8763" s="2" customFormat="1"/>
    <row r="8764" s="2" customFormat="1"/>
    <row r="8765" s="2" customFormat="1"/>
    <row r="8766" s="2" customFormat="1"/>
    <row r="8767" s="2" customFormat="1"/>
    <row r="8768" s="2" customFormat="1"/>
    <row r="8769" s="2" customFormat="1"/>
    <row r="8770" s="2" customFormat="1"/>
    <row r="8771" s="2" customFormat="1"/>
    <row r="8772" s="2" customFormat="1"/>
    <row r="8773" s="2" customFormat="1"/>
    <row r="8774" s="2" customFormat="1"/>
    <row r="8775" s="2" customFormat="1"/>
    <row r="8776" s="2" customFormat="1"/>
    <row r="8777" s="2" customFormat="1"/>
    <row r="8778" s="2" customFormat="1"/>
    <row r="8779" s="2" customFormat="1"/>
    <row r="8780" s="2" customFormat="1"/>
    <row r="8781" s="2" customFormat="1"/>
    <row r="8782" s="2" customFormat="1"/>
    <row r="8783" s="2" customFormat="1"/>
    <row r="8784" s="2" customFormat="1"/>
    <row r="8785" s="2" customFormat="1"/>
    <row r="8786" s="2" customFormat="1"/>
    <row r="8787" s="2" customFormat="1"/>
    <row r="8788" s="2" customFormat="1"/>
    <row r="8789" s="2" customFormat="1"/>
    <row r="8790" s="2" customFormat="1"/>
    <row r="8791" s="2" customFormat="1"/>
    <row r="8792" s="2" customFormat="1"/>
    <row r="8793" s="2" customFormat="1"/>
    <row r="8794" s="2" customFormat="1"/>
    <row r="8795" s="2" customFormat="1"/>
    <row r="8796" s="2" customFormat="1"/>
    <row r="8797" s="2" customFormat="1"/>
    <row r="8798" s="2" customFormat="1"/>
    <row r="8799" s="2" customFormat="1"/>
    <row r="8800" s="2" customFormat="1"/>
    <row r="8801" s="2" customFormat="1"/>
    <row r="8802" s="2" customFormat="1"/>
    <row r="8803" s="2" customFormat="1"/>
    <row r="8804" s="2" customFormat="1"/>
    <row r="8805" s="2" customFormat="1"/>
    <row r="8806" s="2" customFormat="1"/>
    <row r="8807" s="2" customFormat="1"/>
    <row r="8808" s="2" customFormat="1"/>
    <row r="8809" s="2" customFormat="1"/>
    <row r="8810" s="2" customFormat="1"/>
    <row r="8811" s="2" customFormat="1"/>
    <row r="8812" s="2" customFormat="1"/>
    <row r="8813" s="2" customFormat="1"/>
    <row r="8814" s="2" customFormat="1"/>
    <row r="8815" s="2" customFormat="1"/>
    <row r="8816" s="2" customFormat="1"/>
    <row r="8817" s="2" customFormat="1"/>
    <row r="8818" s="2" customFormat="1"/>
    <row r="8819" s="2" customFormat="1"/>
    <row r="8820" s="2" customFormat="1"/>
    <row r="8821" s="2" customFormat="1"/>
    <row r="8822" s="2" customFormat="1"/>
    <row r="8823" s="2" customFormat="1"/>
    <row r="8824" s="2" customFormat="1"/>
    <row r="8825" s="2" customFormat="1"/>
    <row r="8826" s="2" customFormat="1"/>
    <row r="8827" s="2" customFormat="1"/>
    <row r="8828" s="2" customFormat="1"/>
    <row r="8829" s="2" customFormat="1"/>
    <row r="8830" s="2" customFormat="1"/>
    <row r="8831" s="2" customFormat="1"/>
    <row r="8832" s="2" customFormat="1"/>
    <row r="8833" s="2" customFormat="1"/>
    <row r="8834" s="2" customFormat="1"/>
    <row r="8835" s="2" customFormat="1"/>
    <row r="8836" s="2" customFormat="1"/>
    <row r="8837" s="2" customFormat="1"/>
    <row r="8838" s="2" customFormat="1"/>
    <row r="8839" s="2" customFormat="1"/>
    <row r="8840" s="2" customFormat="1"/>
    <row r="8841" s="2" customFormat="1"/>
    <row r="8842" s="2" customFormat="1"/>
    <row r="8843" s="2" customFormat="1"/>
    <row r="8844" s="2" customFormat="1"/>
    <row r="8845" s="2" customFormat="1"/>
    <row r="8846" s="2" customFormat="1"/>
    <row r="8847" s="2" customFormat="1"/>
    <row r="8848" s="2" customFormat="1"/>
    <row r="8849" s="2" customFormat="1"/>
    <row r="8850" s="2" customFormat="1"/>
    <row r="8851" s="2" customFormat="1"/>
    <row r="8852" s="2" customFormat="1"/>
    <row r="8853" s="2" customFormat="1"/>
    <row r="8854" s="2" customFormat="1"/>
    <row r="8855" s="2" customFormat="1"/>
    <row r="8856" s="2" customFormat="1"/>
    <row r="8857" s="2" customFormat="1"/>
    <row r="8858" s="2" customFormat="1"/>
    <row r="8859" s="2" customFormat="1"/>
    <row r="8860" s="2" customFormat="1"/>
    <row r="8861" s="2" customFormat="1"/>
    <row r="8862" s="2" customFormat="1"/>
    <row r="8863" s="2" customFormat="1"/>
    <row r="8864" s="2" customFormat="1"/>
    <row r="8865" s="2" customFormat="1"/>
    <row r="8866" s="2" customFormat="1"/>
    <row r="8867" s="2" customFormat="1"/>
    <row r="8868" s="2" customFormat="1"/>
    <row r="8869" s="2" customFormat="1"/>
    <row r="8870" s="2" customFormat="1"/>
    <row r="8871" s="2" customFormat="1"/>
    <row r="8872" s="2" customFormat="1"/>
    <row r="8873" s="2" customFormat="1"/>
    <row r="8874" s="2" customFormat="1"/>
    <row r="8875" s="2" customFormat="1"/>
    <row r="8876" s="2" customFormat="1"/>
    <row r="8877" s="2" customFormat="1"/>
    <row r="8878" s="2" customFormat="1"/>
    <row r="8879" s="2" customFormat="1"/>
    <row r="8880" s="2" customFormat="1"/>
    <row r="8881" s="2" customFormat="1"/>
    <row r="8882" s="2" customFormat="1"/>
    <row r="8883" s="2" customFormat="1"/>
    <row r="8884" s="2" customFormat="1"/>
    <row r="8885" s="2" customFormat="1"/>
    <row r="8886" s="2" customFormat="1"/>
    <row r="8887" s="2" customFormat="1"/>
    <row r="8888" s="2" customFormat="1"/>
    <row r="8889" s="2" customFormat="1"/>
    <row r="8890" s="2" customFormat="1"/>
    <row r="8891" s="2" customFormat="1"/>
    <row r="8892" s="2" customFormat="1"/>
    <row r="8893" s="2" customFormat="1"/>
    <row r="8894" s="2" customFormat="1"/>
    <row r="8895" s="2" customFormat="1"/>
    <row r="8896" s="2" customFormat="1"/>
    <row r="8897" s="2" customFormat="1"/>
    <row r="8898" s="2" customFormat="1"/>
    <row r="8899" s="2" customFormat="1"/>
    <row r="8900" s="2" customFormat="1"/>
    <row r="8901" s="2" customFormat="1"/>
    <row r="8902" s="2" customFormat="1"/>
    <row r="8903" s="2" customFormat="1"/>
    <row r="8904" s="2" customFormat="1"/>
    <row r="8905" s="2" customFormat="1"/>
    <row r="8906" s="2" customFormat="1"/>
    <row r="8907" s="2" customFormat="1"/>
    <row r="8908" s="2" customFormat="1"/>
    <row r="8909" s="2" customFormat="1"/>
    <row r="8910" s="2" customFormat="1"/>
    <row r="8911" s="2" customFormat="1"/>
    <row r="8912" s="2" customFormat="1"/>
    <row r="8913" s="2" customFormat="1"/>
    <row r="8914" s="2" customFormat="1"/>
    <row r="8915" s="2" customFormat="1"/>
    <row r="8916" s="2" customFormat="1"/>
    <row r="8917" s="2" customFormat="1"/>
    <row r="8918" s="2" customFormat="1"/>
    <row r="8919" s="2" customFormat="1"/>
    <row r="8920" s="2" customFormat="1"/>
    <row r="8921" s="2" customFormat="1"/>
    <row r="8922" s="2" customFormat="1"/>
    <row r="8923" s="2" customFormat="1"/>
    <row r="8924" s="2" customFormat="1"/>
    <row r="8925" s="2" customFormat="1"/>
    <row r="8926" s="2" customFormat="1"/>
    <row r="8927" s="2" customFormat="1"/>
    <row r="8928" s="2" customFormat="1"/>
    <row r="8929" s="2" customFormat="1"/>
    <row r="8930" s="2" customFormat="1"/>
    <row r="8931" s="2" customFormat="1"/>
    <row r="8932" s="2" customFormat="1"/>
    <row r="8933" s="2" customFormat="1"/>
    <row r="8934" s="2" customFormat="1"/>
    <row r="8935" s="2" customFormat="1"/>
    <row r="8936" s="2" customFormat="1"/>
    <row r="8937" s="2" customFormat="1"/>
    <row r="8938" s="2" customFormat="1"/>
    <row r="8939" s="2" customFormat="1"/>
    <row r="8940" s="2" customFormat="1"/>
    <row r="8941" s="2" customFormat="1"/>
    <row r="8942" s="2" customFormat="1"/>
    <row r="8943" s="2" customFormat="1"/>
    <row r="8944" s="2" customFormat="1"/>
    <row r="8945" s="2" customFormat="1"/>
    <row r="8946" s="2" customFormat="1"/>
    <row r="8947" s="2" customFormat="1"/>
    <row r="8948" s="2" customFormat="1"/>
    <row r="8949" s="2" customFormat="1"/>
    <row r="8950" s="2" customFormat="1"/>
    <row r="8951" s="2" customFormat="1"/>
    <row r="8952" s="2" customFormat="1"/>
    <row r="8953" s="2" customFormat="1"/>
    <row r="8954" s="2" customFormat="1"/>
    <row r="8955" s="2" customFormat="1"/>
    <row r="8956" s="2" customFormat="1"/>
    <row r="8957" s="2" customFormat="1"/>
    <row r="8958" s="2" customFormat="1"/>
    <row r="8959" s="2" customFormat="1"/>
    <row r="8960" s="2" customFormat="1"/>
    <row r="8961" s="2" customFormat="1"/>
    <row r="8962" s="2" customFormat="1"/>
    <row r="8963" s="2" customFormat="1"/>
    <row r="8964" s="2" customFormat="1"/>
    <row r="8965" s="2" customFormat="1"/>
    <row r="8966" s="2" customFormat="1"/>
    <row r="8967" s="2" customFormat="1"/>
    <row r="8968" s="2" customFormat="1"/>
    <row r="8969" s="2" customFormat="1"/>
    <row r="8970" s="2" customFormat="1"/>
    <row r="8971" s="2" customFormat="1"/>
    <row r="8972" s="2" customFormat="1"/>
    <row r="8973" s="2" customFormat="1"/>
    <row r="8974" s="2" customFormat="1"/>
    <row r="8975" s="2" customFormat="1"/>
    <row r="8976" s="2" customFormat="1"/>
    <row r="8977" s="2" customFormat="1"/>
    <row r="8978" s="2" customFormat="1"/>
    <row r="8979" s="2" customFormat="1"/>
    <row r="8980" s="2" customFormat="1"/>
    <row r="8981" s="2" customFormat="1"/>
    <row r="8982" s="2" customFormat="1"/>
    <row r="8983" s="2" customFormat="1"/>
    <row r="8984" s="2" customFormat="1"/>
    <row r="8985" s="2" customFormat="1"/>
    <row r="8986" s="2" customFormat="1"/>
    <row r="8987" s="2" customFormat="1"/>
    <row r="8988" s="2" customFormat="1"/>
    <row r="8989" s="2" customFormat="1"/>
    <row r="8990" s="2" customFormat="1"/>
    <row r="8991" s="2" customFormat="1"/>
    <row r="8992" s="2" customFormat="1"/>
    <row r="8993" s="2" customFormat="1"/>
    <row r="8994" s="2" customFormat="1"/>
    <row r="8995" s="2" customFormat="1"/>
    <row r="8996" s="2" customFormat="1"/>
    <row r="8997" s="2" customFormat="1"/>
    <row r="8998" s="2" customFormat="1"/>
    <row r="8999" s="2" customFormat="1"/>
    <row r="9000" s="2" customFormat="1"/>
    <row r="9001" s="2" customFormat="1"/>
    <row r="9002" s="2" customFormat="1"/>
    <row r="9003" s="2" customFormat="1"/>
    <row r="9004" s="2" customFormat="1"/>
    <row r="9005" s="2" customFormat="1"/>
    <row r="9006" s="2" customFormat="1"/>
    <row r="9007" s="2" customFormat="1"/>
    <row r="9008" s="2" customFormat="1"/>
    <row r="9009" s="2" customFormat="1"/>
    <row r="9010" s="2" customFormat="1"/>
    <row r="9011" s="2" customFormat="1"/>
    <row r="9012" s="2" customFormat="1"/>
    <row r="9013" s="2" customFormat="1"/>
    <row r="9014" s="2" customFormat="1"/>
    <row r="9015" s="2" customFormat="1"/>
    <row r="9016" s="2" customFormat="1"/>
    <row r="9017" s="2" customFormat="1"/>
    <row r="9018" s="2" customFormat="1"/>
    <row r="9019" s="2" customFormat="1"/>
    <row r="9020" s="2" customFormat="1"/>
    <row r="9021" s="2" customFormat="1"/>
    <row r="9022" s="2" customFormat="1"/>
    <row r="9023" s="2" customFormat="1"/>
    <row r="9024" s="2" customFormat="1"/>
    <row r="9025" s="2" customFormat="1"/>
    <row r="9026" s="2" customFormat="1"/>
    <row r="9027" s="2" customFormat="1"/>
    <row r="9028" s="2" customFormat="1"/>
    <row r="9029" s="2" customFormat="1"/>
    <row r="9030" s="2" customFormat="1"/>
    <row r="9031" s="2" customFormat="1"/>
    <row r="9032" s="2" customFormat="1"/>
    <row r="9033" s="2" customFormat="1"/>
    <row r="9034" s="2" customFormat="1"/>
    <row r="9035" s="2" customFormat="1"/>
    <row r="9036" s="2" customFormat="1"/>
    <row r="9037" s="2" customFormat="1"/>
    <row r="9038" s="2" customFormat="1"/>
    <row r="9039" s="2" customFormat="1"/>
    <row r="9040" s="2" customFormat="1"/>
    <row r="9041" s="2" customFormat="1"/>
    <row r="9042" s="2" customFormat="1"/>
    <row r="9043" s="2" customFormat="1"/>
    <row r="9044" s="2" customFormat="1"/>
    <row r="9045" s="2" customFormat="1"/>
    <row r="9046" s="2" customFormat="1"/>
    <row r="9047" s="2" customFormat="1"/>
    <row r="9048" s="2" customFormat="1"/>
    <row r="9049" s="2" customFormat="1"/>
    <row r="9050" s="2" customFormat="1"/>
    <row r="9051" s="2" customFormat="1"/>
    <row r="9052" s="2" customFormat="1"/>
    <row r="9053" s="2" customFormat="1"/>
    <row r="9054" s="2" customFormat="1"/>
    <row r="9055" s="2" customFormat="1"/>
    <row r="9056" s="2" customFormat="1"/>
    <row r="9057" s="2" customFormat="1"/>
    <row r="9058" s="2" customFormat="1"/>
    <row r="9059" s="2" customFormat="1"/>
    <row r="9060" s="2" customFormat="1"/>
    <row r="9061" s="2" customFormat="1"/>
    <row r="9062" s="2" customFormat="1"/>
    <row r="9063" s="2" customFormat="1"/>
    <row r="9064" s="2" customFormat="1"/>
    <row r="9065" s="2" customFormat="1"/>
    <row r="9066" s="2" customFormat="1"/>
    <row r="9067" s="2" customFormat="1"/>
    <row r="9068" s="2" customFormat="1"/>
    <row r="9069" s="2" customFormat="1"/>
    <row r="9070" s="2" customFormat="1"/>
    <row r="9071" s="2" customFormat="1"/>
    <row r="9072" s="2" customFormat="1"/>
    <row r="9073" s="2" customFormat="1"/>
    <row r="9074" s="2" customFormat="1"/>
    <row r="9075" s="2" customFormat="1"/>
    <row r="9076" s="2" customFormat="1"/>
    <row r="9077" s="2" customFormat="1"/>
    <row r="9078" s="2" customFormat="1"/>
    <row r="9079" s="2" customFormat="1"/>
    <row r="9080" s="2" customFormat="1"/>
    <row r="9081" s="2" customFormat="1"/>
    <row r="9082" s="2" customFormat="1"/>
    <row r="9083" s="2" customFormat="1"/>
    <row r="9084" s="2" customFormat="1"/>
    <row r="9085" s="2" customFormat="1"/>
    <row r="9086" s="2" customFormat="1"/>
    <row r="9087" s="2" customFormat="1"/>
    <row r="9088" s="2" customFormat="1"/>
    <row r="9089" s="2" customFormat="1"/>
    <row r="9090" s="2" customFormat="1"/>
    <row r="9091" s="2" customFormat="1"/>
    <row r="9092" s="2" customFormat="1"/>
    <row r="9093" s="2" customFormat="1"/>
    <row r="9094" s="2" customFormat="1"/>
    <row r="9095" s="2" customFormat="1"/>
    <row r="9096" s="2" customFormat="1"/>
    <row r="9097" s="2" customFormat="1"/>
    <row r="9098" s="2" customFormat="1"/>
    <row r="9099" s="2" customFormat="1"/>
    <row r="9100" s="2" customFormat="1"/>
    <row r="9101" s="2" customFormat="1"/>
    <row r="9102" s="2" customFormat="1"/>
    <row r="9103" s="2" customFormat="1"/>
    <row r="9104" s="2" customFormat="1"/>
    <row r="9105" s="2" customFormat="1"/>
    <row r="9106" s="2" customFormat="1"/>
    <row r="9107" s="2" customFormat="1"/>
    <row r="9108" s="2" customFormat="1"/>
    <row r="9109" s="2" customFormat="1"/>
    <row r="9110" s="2" customFormat="1"/>
    <row r="9111" s="2" customFormat="1"/>
    <row r="9112" s="2" customFormat="1"/>
    <row r="9113" s="2" customFormat="1"/>
    <row r="9114" s="2" customFormat="1"/>
    <row r="9115" s="2" customFormat="1"/>
    <row r="9116" s="2" customFormat="1"/>
    <row r="9117" s="2" customFormat="1"/>
    <row r="9118" s="2" customFormat="1"/>
    <row r="9119" s="2" customFormat="1"/>
    <row r="9120" s="2" customFormat="1"/>
    <row r="9121" s="2" customFormat="1"/>
    <row r="9122" s="2" customFormat="1"/>
    <row r="9123" s="2" customFormat="1"/>
    <row r="9124" s="2" customFormat="1"/>
    <row r="9125" s="2" customFormat="1"/>
    <row r="9126" s="2" customFormat="1"/>
    <row r="9127" s="2" customFormat="1"/>
    <row r="9128" s="2" customFormat="1"/>
    <row r="9129" s="2" customFormat="1"/>
    <row r="9130" s="2" customFormat="1"/>
    <row r="9131" s="2" customFormat="1"/>
    <row r="9132" s="2" customFormat="1"/>
    <row r="9133" s="2" customFormat="1"/>
    <row r="9134" s="2" customFormat="1"/>
    <row r="9135" s="2" customFormat="1"/>
    <row r="9136" s="2" customFormat="1"/>
    <row r="9137" s="2" customFormat="1"/>
    <row r="9138" s="2" customFormat="1"/>
    <row r="9139" s="2" customFormat="1"/>
    <row r="9140" s="2" customFormat="1"/>
    <row r="9141" s="2" customFormat="1"/>
    <row r="9142" s="2" customFormat="1"/>
    <row r="9143" s="2" customFormat="1"/>
    <row r="9144" s="2" customFormat="1"/>
    <row r="9145" s="2" customFormat="1"/>
    <row r="9146" s="2" customFormat="1"/>
    <row r="9147" s="2" customFormat="1"/>
    <row r="9148" s="2" customFormat="1"/>
    <row r="9149" s="2" customFormat="1"/>
    <row r="9150" s="2" customFormat="1"/>
    <row r="9151" s="2" customFormat="1"/>
    <row r="9152" s="2" customFormat="1"/>
    <row r="9153" s="2" customFormat="1"/>
    <row r="9154" s="2" customFormat="1"/>
    <row r="9155" s="2" customFormat="1"/>
    <row r="9156" s="2" customFormat="1"/>
    <row r="9157" s="2" customFormat="1"/>
    <row r="9158" s="2" customFormat="1"/>
    <row r="9159" s="2" customFormat="1"/>
    <row r="9160" s="2" customFormat="1"/>
    <row r="9161" s="2" customFormat="1"/>
    <row r="9162" s="2" customFormat="1"/>
    <row r="9163" s="2" customFormat="1"/>
    <row r="9164" s="2" customFormat="1"/>
    <row r="9165" s="2" customFormat="1"/>
    <row r="9166" s="2" customFormat="1"/>
    <row r="9167" s="2" customFormat="1"/>
    <row r="9168" s="2" customFormat="1"/>
    <row r="9169" s="2" customFormat="1"/>
    <row r="9170" s="2" customFormat="1"/>
    <row r="9171" s="2" customFormat="1"/>
    <row r="9172" s="2" customFormat="1"/>
    <row r="9173" s="2" customFormat="1"/>
    <row r="9174" s="2" customFormat="1"/>
    <row r="9175" s="2" customFormat="1"/>
    <row r="9176" s="2" customFormat="1"/>
    <row r="9177" s="2" customFormat="1"/>
    <row r="9178" s="2" customFormat="1"/>
    <row r="9179" s="2" customFormat="1"/>
    <row r="9180" s="2" customFormat="1"/>
    <row r="9181" s="2" customFormat="1"/>
    <row r="9182" s="2" customFormat="1"/>
    <row r="9183" s="2" customFormat="1"/>
    <row r="9184" s="2" customFormat="1"/>
    <row r="9185" s="2" customFormat="1"/>
    <row r="9186" s="2" customFormat="1"/>
    <row r="9187" s="2" customFormat="1"/>
    <row r="9188" s="2" customFormat="1"/>
    <row r="9189" s="2" customFormat="1"/>
    <row r="9190" s="2" customFormat="1"/>
    <row r="9191" s="2" customFormat="1"/>
    <row r="9192" s="2" customFormat="1"/>
    <row r="9193" s="2" customFormat="1"/>
    <row r="9194" s="2" customFormat="1"/>
    <row r="9195" s="2" customFormat="1"/>
    <row r="9196" s="2" customFormat="1"/>
    <row r="9197" s="2" customFormat="1"/>
    <row r="9198" s="2" customFormat="1"/>
    <row r="9199" s="2" customFormat="1"/>
    <row r="9200" s="2" customFormat="1"/>
    <row r="9201" s="2" customFormat="1"/>
    <row r="9202" s="2" customFormat="1"/>
    <row r="9203" s="2" customFormat="1"/>
    <row r="9204" s="2" customFormat="1"/>
    <row r="9205" s="2" customFormat="1"/>
    <row r="9206" s="2" customFormat="1"/>
    <row r="9207" s="2" customFormat="1"/>
    <row r="9208" s="2" customFormat="1"/>
    <row r="9209" s="2" customFormat="1"/>
    <row r="9210" s="2" customFormat="1"/>
    <row r="9211" s="2" customFormat="1"/>
    <row r="9212" s="2" customFormat="1"/>
    <row r="9213" s="2" customFormat="1"/>
    <row r="9214" s="2" customFormat="1"/>
    <row r="9215" s="2" customFormat="1"/>
    <row r="9216" s="2" customFormat="1"/>
    <row r="9217" s="2" customFormat="1"/>
    <row r="9218" s="2" customFormat="1"/>
    <row r="9219" s="2" customFormat="1"/>
    <row r="9220" s="2" customFormat="1"/>
    <row r="9221" s="2" customFormat="1"/>
    <row r="9222" s="2" customFormat="1"/>
    <row r="9223" s="2" customFormat="1"/>
    <row r="9224" s="2" customFormat="1"/>
    <row r="9225" s="2" customFormat="1"/>
    <row r="9226" s="2" customFormat="1"/>
    <row r="9227" s="2" customFormat="1"/>
    <row r="9228" s="2" customFormat="1"/>
    <row r="9229" s="2" customFormat="1"/>
    <row r="9230" s="2" customFormat="1"/>
    <row r="9231" s="2" customFormat="1"/>
    <row r="9232" s="2" customFormat="1"/>
    <row r="9233" s="2" customFormat="1"/>
    <row r="9234" s="2" customFormat="1"/>
    <row r="9235" s="2" customFormat="1"/>
    <row r="9236" s="2" customFormat="1"/>
    <row r="9237" s="2" customFormat="1"/>
    <row r="9238" s="2" customFormat="1"/>
    <row r="9239" s="2" customFormat="1"/>
    <row r="9240" s="2" customFormat="1"/>
    <row r="9241" s="2" customFormat="1"/>
    <row r="9242" s="2" customFormat="1"/>
    <row r="9243" s="2" customFormat="1"/>
    <row r="9244" s="2" customFormat="1"/>
    <row r="9245" s="2" customFormat="1"/>
    <row r="9246" s="2" customFormat="1"/>
    <row r="9247" s="2" customFormat="1"/>
    <row r="9248" s="2" customFormat="1"/>
    <row r="9249" s="2" customFormat="1"/>
    <row r="9250" s="2" customFormat="1"/>
    <row r="9251" s="2" customFormat="1"/>
    <row r="9252" s="2" customFormat="1"/>
    <row r="9253" s="2" customFormat="1"/>
    <row r="9254" s="2" customFormat="1"/>
    <row r="9255" s="2" customFormat="1"/>
    <row r="9256" s="2" customFormat="1"/>
    <row r="9257" s="2" customFormat="1"/>
    <row r="9258" s="2" customFormat="1"/>
    <row r="9259" s="2" customFormat="1"/>
    <row r="9260" s="2" customFormat="1"/>
    <row r="9261" s="2" customFormat="1"/>
    <row r="9262" s="2" customFormat="1"/>
    <row r="9263" s="2" customFormat="1"/>
    <row r="9264" s="2" customFormat="1"/>
    <row r="9265" s="2" customFormat="1"/>
    <row r="9266" s="2" customFormat="1"/>
    <row r="9267" s="2" customFormat="1"/>
    <row r="9268" s="2" customFormat="1"/>
    <row r="9269" s="2" customFormat="1"/>
    <row r="9270" s="2" customFormat="1"/>
    <row r="9271" s="2" customFormat="1"/>
    <row r="9272" s="2" customFormat="1"/>
    <row r="9273" s="2" customFormat="1"/>
    <row r="9274" s="2" customFormat="1"/>
    <row r="9275" s="2" customFormat="1"/>
    <row r="9276" s="2" customFormat="1"/>
    <row r="9277" s="2" customFormat="1"/>
    <row r="9278" s="2" customFormat="1"/>
    <row r="9279" s="2" customFormat="1"/>
    <row r="9280" s="2" customFormat="1"/>
    <row r="9281" s="2" customFormat="1"/>
    <row r="9282" s="2" customFormat="1"/>
    <row r="9283" s="2" customFormat="1"/>
    <row r="9284" s="2" customFormat="1"/>
    <row r="9285" s="2" customFormat="1"/>
    <row r="9286" s="2" customFormat="1"/>
    <row r="9287" s="2" customFormat="1"/>
    <row r="9288" s="2" customFormat="1"/>
    <row r="9289" s="2" customFormat="1"/>
    <row r="9290" s="2" customFormat="1"/>
    <row r="9291" s="2" customFormat="1"/>
    <row r="9292" s="2" customFormat="1"/>
    <row r="9293" s="2" customFormat="1"/>
    <row r="9294" s="2" customFormat="1"/>
    <row r="9295" s="2" customFormat="1"/>
    <row r="9296" s="2" customFormat="1"/>
    <row r="9297" s="2" customFormat="1"/>
    <row r="9298" s="2" customFormat="1"/>
    <row r="9299" s="2" customFormat="1"/>
    <row r="9300" s="2" customFormat="1"/>
    <row r="9301" s="2" customFormat="1"/>
    <row r="9302" s="2" customFormat="1"/>
    <row r="9303" s="2" customFormat="1"/>
    <row r="9304" s="2" customFormat="1"/>
    <row r="9305" s="2" customFormat="1"/>
    <row r="9306" s="2" customFormat="1"/>
    <row r="9307" s="2" customFormat="1"/>
    <row r="9308" s="2" customFormat="1"/>
    <row r="9309" s="2" customFormat="1"/>
    <row r="9310" s="2" customFormat="1"/>
    <row r="9311" s="2" customFormat="1"/>
    <row r="9312" s="2" customFormat="1"/>
    <row r="9313" s="2" customFormat="1"/>
    <row r="9314" s="2" customFormat="1"/>
    <row r="9315" s="2" customFormat="1"/>
    <row r="9316" s="2" customFormat="1"/>
    <row r="9317" s="2" customFormat="1"/>
    <row r="9318" s="2" customFormat="1"/>
    <row r="9319" s="2" customFormat="1"/>
    <row r="9320" s="2" customFormat="1"/>
    <row r="9321" s="2" customFormat="1"/>
    <row r="9322" s="2" customFormat="1"/>
    <row r="9323" s="2" customFormat="1"/>
    <row r="9324" s="2" customFormat="1"/>
    <row r="9325" s="2" customFormat="1"/>
    <row r="9326" s="2" customFormat="1"/>
    <row r="9327" s="2" customFormat="1"/>
    <row r="9328" s="2" customFormat="1"/>
    <row r="9329" s="2" customFormat="1"/>
    <row r="9330" s="2" customFormat="1"/>
    <row r="9331" s="2" customFormat="1"/>
    <row r="9332" s="2" customFormat="1"/>
    <row r="9333" s="2" customFormat="1"/>
    <row r="9334" s="2" customFormat="1"/>
    <row r="9335" s="2" customFormat="1"/>
    <row r="9336" s="2" customFormat="1"/>
    <row r="9337" s="2" customFormat="1"/>
    <row r="9338" s="2" customFormat="1"/>
    <row r="9339" s="2" customFormat="1"/>
    <row r="9340" s="2" customFormat="1"/>
    <row r="9341" s="2" customFormat="1"/>
    <row r="9342" s="2" customFormat="1"/>
    <row r="9343" s="2" customFormat="1"/>
    <row r="9344" s="2" customFormat="1"/>
    <row r="9345" s="2" customFormat="1"/>
    <row r="9346" s="2" customFormat="1"/>
    <row r="9347" s="2" customFormat="1"/>
    <row r="9348" s="2" customFormat="1"/>
    <row r="9349" s="2" customFormat="1"/>
    <row r="9350" s="2" customFormat="1"/>
    <row r="9351" s="2" customFormat="1"/>
    <row r="9352" s="2" customFormat="1"/>
    <row r="9353" s="2" customFormat="1"/>
    <row r="9354" s="2" customFormat="1"/>
    <row r="9355" s="2" customFormat="1"/>
    <row r="9356" s="2" customFormat="1"/>
    <row r="9357" s="2" customFormat="1"/>
    <row r="9358" s="2" customFormat="1"/>
    <row r="9359" s="2" customFormat="1"/>
    <row r="9360" s="2" customFormat="1"/>
    <row r="9361" s="2" customFormat="1"/>
    <row r="9362" s="2" customFormat="1"/>
    <row r="9363" s="2" customFormat="1"/>
    <row r="9364" s="2" customFormat="1"/>
    <row r="9365" s="2" customFormat="1"/>
    <row r="9366" s="2" customFormat="1"/>
    <row r="9367" s="2" customFormat="1"/>
    <row r="9368" s="2" customFormat="1"/>
    <row r="9369" s="2" customFormat="1"/>
    <row r="9370" s="2" customFormat="1"/>
    <row r="9371" s="2" customFormat="1"/>
    <row r="9372" s="2" customFormat="1"/>
    <row r="9373" s="2" customFormat="1"/>
    <row r="9374" s="2" customFormat="1"/>
    <row r="9375" s="2" customFormat="1"/>
    <row r="9376" s="2" customFormat="1"/>
    <row r="9377" s="2" customFormat="1"/>
    <row r="9378" s="2" customFormat="1"/>
    <row r="9379" s="2" customFormat="1"/>
    <row r="9380" s="2" customFormat="1"/>
    <row r="9381" s="2" customFormat="1"/>
    <row r="9382" s="2" customFormat="1"/>
    <row r="9383" s="2" customFormat="1"/>
    <row r="9384" s="2" customFormat="1"/>
    <row r="9385" s="2" customFormat="1"/>
    <row r="9386" s="2" customFormat="1"/>
    <row r="9387" s="2" customFormat="1"/>
    <row r="9388" s="2" customFormat="1"/>
    <row r="9389" s="2" customFormat="1"/>
    <row r="9390" s="2" customFormat="1"/>
    <row r="9391" s="2" customFormat="1"/>
    <row r="9392" s="2" customFormat="1"/>
    <row r="9393" s="2" customFormat="1"/>
    <row r="9394" s="2" customFormat="1"/>
    <row r="9395" s="2" customFormat="1"/>
    <row r="9396" s="2" customFormat="1"/>
    <row r="9397" s="2" customFormat="1"/>
    <row r="9398" s="2" customFormat="1"/>
    <row r="9399" s="2" customFormat="1"/>
    <row r="9400" s="2" customFormat="1"/>
    <row r="9401" s="2" customFormat="1"/>
    <row r="9402" s="2" customFormat="1"/>
    <row r="9403" s="2" customFormat="1"/>
    <row r="9404" s="2" customFormat="1"/>
    <row r="9405" s="2" customFormat="1"/>
    <row r="9406" s="2" customFormat="1"/>
    <row r="9407" s="2" customFormat="1"/>
    <row r="9408" s="2" customFormat="1"/>
    <row r="9409" s="2" customFormat="1"/>
    <row r="9410" s="2" customFormat="1"/>
    <row r="9411" s="2" customFormat="1"/>
    <row r="9412" s="2" customFormat="1"/>
    <row r="9413" s="2" customFormat="1"/>
    <row r="9414" s="2" customFormat="1"/>
    <row r="9415" s="2" customFormat="1"/>
    <row r="9416" s="2" customFormat="1"/>
    <row r="9417" s="2" customFormat="1"/>
    <row r="9418" s="2" customFormat="1"/>
    <row r="9419" s="2" customFormat="1"/>
    <row r="9420" s="2" customFormat="1"/>
    <row r="9421" s="2" customFormat="1"/>
    <row r="9422" s="2" customFormat="1"/>
    <row r="9423" s="2" customFormat="1"/>
    <row r="9424" s="2" customFormat="1"/>
    <row r="9425" s="2" customFormat="1"/>
    <row r="9426" s="2" customFormat="1"/>
    <row r="9427" s="2" customFormat="1"/>
    <row r="9428" s="2" customFormat="1"/>
    <row r="9429" s="2" customFormat="1"/>
    <row r="9430" s="2" customFormat="1"/>
    <row r="9431" s="2" customFormat="1"/>
    <row r="9432" s="2" customFormat="1"/>
    <row r="9433" s="2" customFormat="1"/>
    <row r="9434" s="2" customFormat="1"/>
    <row r="9435" s="2" customFormat="1"/>
    <row r="9436" s="2" customFormat="1"/>
    <row r="9437" s="2" customFormat="1"/>
    <row r="9438" s="2" customFormat="1"/>
    <row r="9439" s="2" customFormat="1"/>
    <row r="9440" s="2" customFormat="1"/>
    <row r="9441" s="2" customFormat="1"/>
    <row r="9442" s="2" customFormat="1"/>
    <row r="9443" s="2" customFormat="1"/>
    <row r="9444" s="2" customFormat="1"/>
    <row r="9445" s="2" customFormat="1"/>
    <row r="9446" s="2" customFormat="1"/>
    <row r="9447" s="2" customFormat="1"/>
    <row r="9448" s="2" customFormat="1"/>
    <row r="9449" s="2" customFormat="1"/>
    <row r="9450" s="2" customFormat="1"/>
    <row r="9451" s="2" customFormat="1"/>
    <row r="9452" s="2" customFormat="1"/>
    <row r="9453" s="2" customFormat="1"/>
    <row r="9454" s="2" customFormat="1"/>
    <row r="9455" s="2" customFormat="1"/>
    <row r="9456" s="2" customFormat="1"/>
    <row r="9457" s="2" customFormat="1"/>
    <row r="9458" s="2" customFormat="1"/>
    <row r="9459" s="2" customFormat="1"/>
    <row r="9460" s="2" customFormat="1"/>
    <row r="9461" s="2" customFormat="1"/>
    <row r="9462" s="2" customFormat="1"/>
    <row r="9463" s="2" customFormat="1"/>
    <row r="9464" s="2" customFormat="1"/>
    <row r="9465" s="2" customFormat="1"/>
    <row r="9466" s="2" customFormat="1"/>
    <row r="9467" s="2" customFormat="1"/>
    <row r="9468" s="2" customFormat="1"/>
    <row r="9469" s="2" customFormat="1"/>
    <row r="9470" s="2" customFormat="1"/>
    <row r="9471" s="2" customFormat="1"/>
    <row r="9472" s="2" customFormat="1"/>
    <row r="9473" s="2" customFormat="1"/>
    <row r="9474" s="2" customFormat="1"/>
    <row r="9475" s="2" customFormat="1"/>
    <row r="9476" s="2" customFormat="1"/>
    <row r="9477" s="2" customFormat="1"/>
    <row r="9478" s="2" customFormat="1"/>
    <row r="9479" s="2" customFormat="1"/>
    <row r="9480" s="2" customFormat="1"/>
    <row r="9481" s="2" customFormat="1"/>
    <row r="9482" s="2" customFormat="1"/>
    <row r="9483" s="2" customFormat="1"/>
    <row r="9484" s="2" customFormat="1"/>
    <row r="9485" s="2" customFormat="1"/>
    <row r="9486" s="2" customFormat="1"/>
    <row r="9487" s="2" customFormat="1"/>
    <row r="9488" s="2" customFormat="1"/>
    <row r="9489" s="2" customFormat="1"/>
    <row r="9490" s="2" customFormat="1"/>
    <row r="9491" s="2" customFormat="1"/>
    <row r="9492" s="2" customFormat="1"/>
    <row r="9493" s="2" customFormat="1"/>
    <row r="9494" s="2" customFormat="1"/>
    <row r="9495" s="2" customFormat="1"/>
    <row r="9496" s="2" customFormat="1"/>
    <row r="9497" s="2" customFormat="1"/>
    <row r="9498" s="2" customFormat="1"/>
    <row r="9499" s="2" customFormat="1"/>
    <row r="9500" s="2" customFormat="1"/>
    <row r="9501" s="2" customFormat="1"/>
    <row r="9502" s="2" customFormat="1"/>
    <row r="9503" s="2" customFormat="1"/>
    <row r="9504" s="2" customFormat="1"/>
    <row r="9505" s="2" customFormat="1"/>
    <row r="9506" s="2" customFormat="1"/>
    <row r="9507" s="2" customFormat="1"/>
    <row r="9508" s="2" customFormat="1"/>
    <row r="9509" s="2" customFormat="1"/>
    <row r="9510" s="2" customFormat="1"/>
    <row r="9511" s="2" customFormat="1"/>
    <row r="9512" s="2" customFormat="1"/>
    <row r="9513" s="2" customFormat="1"/>
    <row r="9514" s="2" customFormat="1"/>
    <row r="9515" s="2" customFormat="1"/>
    <row r="9516" s="2" customFormat="1"/>
    <row r="9517" s="2" customFormat="1"/>
    <row r="9518" s="2" customFormat="1"/>
    <row r="9519" s="2" customFormat="1"/>
    <row r="9520" s="2" customFormat="1"/>
    <row r="9521" s="2" customFormat="1"/>
    <row r="9522" s="2" customFormat="1"/>
    <row r="9523" s="2" customFormat="1"/>
    <row r="9524" s="2" customFormat="1"/>
    <row r="9525" s="2" customFormat="1"/>
    <row r="9526" s="2" customFormat="1"/>
    <row r="9527" s="2" customFormat="1"/>
    <row r="9528" s="2" customFormat="1"/>
    <row r="9529" s="2" customFormat="1"/>
    <row r="9530" s="2" customFormat="1"/>
    <row r="9531" s="2" customFormat="1"/>
    <row r="9532" s="2" customFormat="1"/>
    <row r="9533" s="2" customFormat="1"/>
    <row r="9534" s="2" customFormat="1"/>
    <row r="9535" s="2" customFormat="1"/>
    <row r="9536" s="2" customFormat="1"/>
    <row r="9537" s="2" customFormat="1"/>
    <row r="9538" s="2" customFormat="1"/>
    <row r="9539" s="2" customFormat="1"/>
    <row r="9540" s="2" customFormat="1"/>
    <row r="9541" s="2" customFormat="1"/>
    <row r="9542" s="2" customFormat="1"/>
    <row r="9543" s="2" customFormat="1"/>
    <row r="9544" s="2" customFormat="1"/>
    <row r="9545" s="2" customFormat="1"/>
    <row r="9546" s="2" customFormat="1"/>
    <row r="9547" s="2" customFormat="1"/>
    <row r="9548" s="2" customFormat="1"/>
    <row r="9549" s="2" customFormat="1"/>
    <row r="9550" s="2" customFormat="1"/>
    <row r="9551" s="2" customFormat="1"/>
    <row r="9552" s="2" customFormat="1"/>
    <row r="9553" s="2" customFormat="1"/>
    <row r="9554" s="2" customFormat="1"/>
    <row r="9555" s="2" customFormat="1"/>
    <row r="9556" s="2" customFormat="1"/>
    <row r="9557" s="2" customFormat="1"/>
    <row r="9558" s="2" customFormat="1"/>
    <row r="9559" s="2" customFormat="1"/>
    <row r="9560" s="2" customFormat="1"/>
    <row r="9561" s="2" customFormat="1"/>
    <row r="9562" s="2" customFormat="1"/>
    <row r="9563" s="2" customFormat="1"/>
    <row r="9564" s="2" customFormat="1"/>
    <row r="9565" s="2" customFormat="1"/>
    <row r="9566" s="2" customFormat="1"/>
    <row r="9567" s="2" customFormat="1"/>
    <row r="9568" s="2" customFormat="1"/>
    <row r="9569" s="2" customFormat="1"/>
    <row r="9570" s="2" customFormat="1"/>
    <row r="9571" s="2" customFormat="1"/>
    <row r="9572" s="2" customFormat="1"/>
    <row r="9573" s="2" customFormat="1"/>
    <row r="9574" s="2" customFormat="1"/>
    <row r="9575" s="2" customFormat="1"/>
    <row r="9576" s="2" customFormat="1"/>
    <row r="9577" s="2" customFormat="1"/>
    <row r="9578" s="2" customFormat="1"/>
    <row r="9579" s="2" customFormat="1"/>
    <row r="9580" s="2" customFormat="1"/>
    <row r="9581" s="2" customFormat="1"/>
    <row r="9582" s="2" customFormat="1"/>
    <row r="9583" s="2" customFormat="1"/>
    <row r="9584" s="2" customFormat="1"/>
    <row r="9585" s="2" customFormat="1"/>
    <row r="9586" s="2" customFormat="1"/>
    <row r="9587" s="2" customFormat="1"/>
    <row r="9588" s="2" customFormat="1"/>
    <row r="9589" s="2" customFormat="1"/>
    <row r="9590" s="2" customFormat="1"/>
    <row r="9591" s="2" customFormat="1"/>
    <row r="9592" s="2" customFormat="1"/>
    <row r="9593" s="2" customFormat="1"/>
    <row r="9594" s="2" customFormat="1"/>
    <row r="9595" s="2" customFormat="1"/>
    <row r="9596" s="2" customFormat="1"/>
    <row r="9597" s="2" customFormat="1"/>
    <row r="9598" s="2" customFormat="1"/>
    <row r="9599" s="2" customFormat="1"/>
    <row r="9600" s="2" customFormat="1"/>
    <row r="9601" s="2" customFormat="1"/>
    <row r="9602" s="2" customFormat="1"/>
    <row r="9603" s="2" customFormat="1"/>
    <row r="9604" s="2" customFormat="1"/>
    <row r="9605" s="2" customFormat="1"/>
    <row r="9606" s="2" customFormat="1"/>
    <row r="9607" s="2" customFormat="1"/>
    <row r="9608" s="2" customFormat="1"/>
    <row r="9609" s="2" customFormat="1"/>
    <row r="9610" s="2" customFormat="1"/>
    <row r="9611" s="2" customFormat="1"/>
    <row r="9612" s="2" customFormat="1"/>
    <row r="9613" s="2" customFormat="1"/>
    <row r="9614" s="2" customFormat="1"/>
    <row r="9615" s="2" customFormat="1"/>
    <row r="9616" s="2" customFormat="1"/>
    <row r="9617" s="2" customFormat="1"/>
    <row r="9618" s="2" customFormat="1"/>
    <row r="9619" s="2" customFormat="1"/>
    <row r="9620" s="2" customFormat="1"/>
    <row r="9621" s="2" customFormat="1"/>
    <row r="9622" s="2" customFormat="1"/>
    <row r="9623" s="2" customFormat="1"/>
    <row r="9624" s="2" customFormat="1"/>
    <row r="9625" s="2" customFormat="1"/>
    <row r="9626" s="2" customFormat="1"/>
    <row r="9627" s="2" customFormat="1"/>
    <row r="9628" s="2" customFormat="1"/>
    <row r="9629" s="2" customFormat="1"/>
    <row r="9630" s="2" customFormat="1"/>
    <row r="9631" s="2" customFormat="1"/>
    <row r="9632" s="2" customFormat="1"/>
    <row r="9633" s="2" customFormat="1"/>
    <row r="9634" s="2" customFormat="1"/>
    <row r="9635" s="2" customFormat="1"/>
    <row r="9636" s="2" customFormat="1"/>
    <row r="9637" s="2" customFormat="1"/>
    <row r="9638" s="2" customFormat="1"/>
    <row r="9639" s="2" customFormat="1"/>
    <row r="9640" s="2" customFormat="1"/>
    <row r="9641" s="2" customFormat="1"/>
    <row r="9642" s="2" customFormat="1"/>
    <row r="9643" s="2" customFormat="1"/>
    <row r="9644" s="2" customFormat="1"/>
    <row r="9645" s="2" customFormat="1"/>
    <row r="9646" s="2" customFormat="1"/>
    <row r="9647" s="2" customFormat="1"/>
    <row r="9648" s="2" customFormat="1"/>
    <row r="9649" s="2" customFormat="1"/>
    <row r="9650" s="2" customFormat="1"/>
    <row r="9651" s="2" customFormat="1"/>
    <row r="9652" s="2" customFormat="1"/>
    <row r="9653" s="2" customFormat="1"/>
    <row r="9654" s="2" customFormat="1"/>
    <row r="9655" s="2" customFormat="1"/>
    <row r="9656" s="2" customFormat="1"/>
    <row r="9657" s="2" customFormat="1"/>
    <row r="9658" s="2" customFormat="1"/>
    <row r="9659" s="2" customFormat="1"/>
    <row r="9660" s="2" customFormat="1"/>
    <row r="9661" s="2" customFormat="1"/>
    <row r="9662" s="2" customFormat="1"/>
    <row r="9663" s="2" customFormat="1"/>
    <row r="9664" s="2" customFormat="1"/>
    <row r="9665" s="2" customFormat="1"/>
    <row r="9666" s="2" customFormat="1"/>
    <row r="9667" s="2" customFormat="1"/>
    <row r="9668" s="2" customFormat="1"/>
    <row r="9669" s="2" customFormat="1"/>
    <row r="9670" s="2" customFormat="1"/>
    <row r="9671" s="2" customFormat="1"/>
    <row r="9672" s="2" customFormat="1"/>
    <row r="9673" s="2" customFormat="1"/>
    <row r="9674" s="2" customFormat="1"/>
    <row r="9675" s="2" customFormat="1"/>
    <row r="9676" s="2" customFormat="1"/>
    <row r="9677" s="2" customFormat="1"/>
    <row r="9678" s="2" customFormat="1"/>
    <row r="9679" s="2" customFormat="1"/>
    <row r="9680" s="2" customFormat="1"/>
    <row r="9681" s="2" customFormat="1"/>
    <row r="9682" s="2" customFormat="1"/>
    <row r="9683" s="2" customFormat="1"/>
    <row r="9684" s="2" customFormat="1"/>
    <row r="9685" s="2" customFormat="1"/>
    <row r="9686" s="2" customFormat="1"/>
    <row r="9687" s="2" customFormat="1"/>
    <row r="9688" s="2" customFormat="1"/>
    <row r="9689" s="2" customFormat="1"/>
    <row r="9690" s="2" customFormat="1"/>
    <row r="9691" s="2" customFormat="1"/>
    <row r="9692" s="2" customFormat="1"/>
    <row r="9693" s="2" customFormat="1"/>
    <row r="9694" s="2" customFormat="1"/>
    <row r="9695" s="2" customFormat="1"/>
    <row r="9696" s="2" customFormat="1"/>
    <row r="9697" s="2" customFormat="1"/>
    <row r="9698" s="2" customFormat="1"/>
    <row r="9699" s="2" customFormat="1"/>
    <row r="9700" s="2" customFormat="1"/>
    <row r="9701" s="2" customFormat="1"/>
    <row r="9702" s="2" customFormat="1"/>
    <row r="9703" s="2" customFormat="1"/>
    <row r="9704" s="2" customFormat="1"/>
    <row r="9705" s="2" customFormat="1"/>
    <row r="9706" s="2" customFormat="1"/>
    <row r="9707" s="2" customFormat="1"/>
    <row r="9708" s="2" customFormat="1"/>
    <row r="9709" s="2" customFormat="1"/>
    <row r="9710" s="2" customFormat="1"/>
    <row r="9711" s="2" customFormat="1"/>
    <row r="9712" s="2" customFormat="1"/>
    <row r="9713" s="2" customFormat="1"/>
    <row r="9714" s="2" customFormat="1"/>
    <row r="9715" s="2" customFormat="1"/>
    <row r="9716" s="2" customFormat="1"/>
    <row r="9717" s="2" customFormat="1"/>
    <row r="9718" s="2" customFormat="1"/>
    <row r="9719" s="2" customFormat="1"/>
    <row r="9720" s="2" customFormat="1"/>
    <row r="9721" s="2" customFormat="1"/>
    <row r="9722" s="2" customFormat="1"/>
    <row r="9723" s="2" customFormat="1"/>
    <row r="9724" s="2" customFormat="1"/>
    <row r="9725" s="2" customFormat="1"/>
    <row r="9726" s="2" customFormat="1"/>
    <row r="9727" s="2" customFormat="1"/>
    <row r="9728" s="2" customFormat="1"/>
    <row r="9729" s="2" customFormat="1"/>
    <row r="9730" s="2" customFormat="1"/>
    <row r="9731" s="2" customFormat="1"/>
    <row r="9732" s="2" customFormat="1"/>
    <row r="9733" s="2" customFormat="1"/>
    <row r="9734" s="2" customFormat="1"/>
    <row r="9735" s="2" customFormat="1"/>
    <row r="9736" s="2" customFormat="1"/>
    <row r="9737" s="2" customFormat="1"/>
    <row r="9738" s="2" customFormat="1"/>
    <row r="9739" s="2" customFormat="1"/>
    <row r="9740" s="2" customFormat="1"/>
    <row r="9741" s="2" customFormat="1"/>
    <row r="9742" s="2" customFormat="1"/>
    <row r="9743" s="2" customFormat="1"/>
    <row r="9744" s="2" customFormat="1"/>
    <row r="9745" s="2" customFormat="1"/>
    <row r="9746" s="2" customFormat="1"/>
    <row r="9747" s="2" customFormat="1"/>
    <row r="9748" s="2" customFormat="1"/>
    <row r="9749" s="2" customFormat="1"/>
    <row r="9750" s="2" customFormat="1"/>
    <row r="9751" s="2" customFormat="1"/>
    <row r="9752" s="2" customFormat="1"/>
    <row r="9753" s="2" customFormat="1"/>
    <row r="9754" s="2" customFormat="1"/>
    <row r="9755" s="2" customFormat="1"/>
    <row r="9756" s="2" customFormat="1"/>
    <row r="9757" s="2" customFormat="1"/>
    <row r="9758" s="2" customFormat="1"/>
    <row r="9759" s="2" customFormat="1"/>
    <row r="9760" s="2" customFormat="1"/>
    <row r="9761" s="2" customFormat="1"/>
    <row r="9762" s="2" customFormat="1"/>
    <row r="9763" s="2" customFormat="1"/>
    <row r="9764" s="2" customFormat="1"/>
    <row r="9765" s="2" customFormat="1"/>
    <row r="9766" s="2" customFormat="1"/>
    <row r="9767" s="2" customFormat="1"/>
    <row r="9768" s="2" customFormat="1"/>
    <row r="9769" s="2" customFormat="1"/>
    <row r="9770" s="2" customFormat="1"/>
    <row r="9771" s="2" customFormat="1"/>
    <row r="9772" s="2" customFormat="1"/>
    <row r="9773" s="2" customFormat="1"/>
    <row r="9774" s="2" customFormat="1"/>
    <row r="9775" s="2" customFormat="1"/>
    <row r="9776" s="2" customFormat="1"/>
    <row r="9777" s="2" customFormat="1"/>
    <row r="9778" s="2" customFormat="1"/>
    <row r="9779" s="2" customFormat="1"/>
    <row r="9780" s="2" customFormat="1"/>
    <row r="9781" s="2" customFormat="1"/>
    <row r="9782" s="2" customFormat="1"/>
    <row r="9783" s="2" customFormat="1"/>
    <row r="9784" s="2" customFormat="1"/>
    <row r="9785" s="2" customFormat="1"/>
    <row r="9786" s="2" customFormat="1"/>
    <row r="9787" s="2" customFormat="1"/>
    <row r="9788" s="2" customFormat="1"/>
    <row r="9789" s="2" customFormat="1"/>
    <row r="9790" s="2" customFormat="1"/>
    <row r="9791" s="2" customFormat="1"/>
    <row r="9792" s="2" customFormat="1"/>
    <row r="9793" s="2" customFormat="1"/>
    <row r="9794" s="2" customFormat="1"/>
    <row r="9795" s="2" customFormat="1"/>
    <row r="9796" s="2" customFormat="1"/>
    <row r="9797" s="2" customFormat="1"/>
    <row r="9798" s="2" customFormat="1"/>
    <row r="9799" s="2" customFormat="1"/>
    <row r="9800" s="2" customFormat="1"/>
    <row r="9801" s="2" customFormat="1"/>
    <row r="9802" s="2" customFormat="1"/>
    <row r="9803" s="2" customFormat="1"/>
    <row r="9804" s="2" customFormat="1"/>
    <row r="9805" s="2" customFormat="1"/>
    <row r="9806" s="2" customFormat="1"/>
    <row r="9807" s="2" customFormat="1"/>
    <row r="9808" s="2" customFormat="1"/>
    <row r="9809" s="2" customFormat="1"/>
    <row r="9810" s="2" customFormat="1"/>
    <row r="9811" s="2" customFormat="1"/>
    <row r="9812" s="2" customFormat="1"/>
    <row r="9813" s="2" customFormat="1"/>
    <row r="9814" s="2" customFormat="1"/>
    <row r="9815" s="2" customFormat="1"/>
    <row r="9816" s="2" customFormat="1"/>
    <row r="9817" s="2" customFormat="1"/>
    <row r="9818" s="2" customFormat="1"/>
    <row r="9819" s="2" customFormat="1"/>
    <row r="9820" s="2" customFormat="1"/>
    <row r="9821" s="2" customFormat="1"/>
    <row r="9822" s="2" customFormat="1"/>
    <row r="9823" s="2" customFormat="1"/>
    <row r="9824" s="2" customFormat="1"/>
    <row r="9825" s="2" customFormat="1"/>
    <row r="9826" s="2" customFormat="1"/>
    <row r="9827" s="2" customFormat="1"/>
    <row r="9828" s="2" customFormat="1"/>
    <row r="9829" s="2" customFormat="1"/>
    <row r="9830" s="2" customFormat="1"/>
    <row r="9831" s="2" customFormat="1"/>
    <row r="9832" s="2" customFormat="1"/>
    <row r="9833" s="2" customFormat="1"/>
    <row r="9834" s="2" customFormat="1"/>
    <row r="9835" s="2" customFormat="1"/>
    <row r="9836" s="2" customFormat="1"/>
    <row r="9837" s="2" customFormat="1"/>
    <row r="9838" s="2" customFormat="1"/>
    <row r="9839" s="2" customFormat="1"/>
    <row r="9840" s="2" customFormat="1"/>
    <row r="9841" s="2" customFormat="1"/>
    <row r="9842" s="2" customFormat="1"/>
    <row r="9843" s="2" customFormat="1"/>
    <row r="9844" s="2" customFormat="1"/>
    <row r="9845" s="2" customFormat="1"/>
    <row r="9846" s="2" customFormat="1"/>
    <row r="9847" s="2" customFormat="1"/>
    <row r="9848" s="2" customFormat="1"/>
    <row r="9849" s="2" customFormat="1"/>
    <row r="9850" s="2" customFormat="1"/>
    <row r="9851" s="2" customFormat="1"/>
    <row r="9852" s="2" customFormat="1"/>
    <row r="9853" s="2" customFormat="1"/>
    <row r="9854" s="2" customFormat="1"/>
    <row r="9855" s="2" customFormat="1"/>
    <row r="9856" s="2" customFormat="1"/>
    <row r="9857" s="2" customFormat="1"/>
    <row r="9858" s="2" customFormat="1"/>
    <row r="9859" s="2" customFormat="1"/>
    <row r="9860" s="2" customFormat="1"/>
    <row r="9861" s="2" customFormat="1"/>
    <row r="9862" s="2" customFormat="1"/>
    <row r="9863" s="2" customFormat="1"/>
    <row r="9864" s="2" customFormat="1"/>
    <row r="9865" s="2" customFormat="1"/>
    <row r="9866" s="2" customFormat="1"/>
    <row r="9867" s="2" customFormat="1"/>
    <row r="9868" s="2" customFormat="1"/>
    <row r="9869" s="2" customFormat="1"/>
    <row r="9870" s="2" customFormat="1"/>
    <row r="9871" s="2" customFormat="1"/>
    <row r="9872" s="2" customFormat="1"/>
    <row r="9873" s="2" customFormat="1"/>
    <row r="9874" s="2" customFormat="1"/>
    <row r="9875" s="2" customFormat="1"/>
    <row r="9876" s="2" customFormat="1"/>
    <row r="9877" s="2" customFormat="1"/>
    <row r="9878" s="2" customFormat="1"/>
    <row r="9879" s="2" customFormat="1"/>
    <row r="9880" s="2" customFormat="1"/>
    <row r="9881" s="2" customFormat="1"/>
    <row r="9882" s="2" customFormat="1"/>
    <row r="9883" s="2" customFormat="1"/>
    <row r="9884" s="2" customFormat="1"/>
    <row r="9885" s="2" customFormat="1"/>
    <row r="9886" s="2" customFormat="1"/>
    <row r="9887" s="2" customFormat="1"/>
    <row r="9888" s="2" customFormat="1"/>
    <row r="9889" s="2" customFormat="1"/>
    <row r="9890" s="2" customFormat="1"/>
    <row r="9891" s="2" customFormat="1"/>
    <row r="9892" s="2" customFormat="1"/>
    <row r="9893" s="2" customFormat="1"/>
    <row r="9894" s="2" customFormat="1"/>
    <row r="9895" s="2" customFormat="1"/>
    <row r="9896" s="2" customFormat="1"/>
    <row r="9897" s="2" customFormat="1"/>
    <row r="9898" s="2" customFormat="1"/>
    <row r="9899" s="2" customFormat="1"/>
    <row r="9900" s="2" customFormat="1"/>
    <row r="9901" s="2" customFormat="1"/>
    <row r="9902" s="2" customFormat="1"/>
    <row r="9903" s="2" customFormat="1"/>
    <row r="9904" s="2" customFormat="1"/>
    <row r="9905" s="2" customFormat="1"/>
    <row r="9906" s="2" customFormat="1"/>
    <row r="9907" s="2" customFormat="1"/>
    <row r="9908" s="2" customFormat="1"/>
    <row r="9909" s="2" customFormat="1"/>
    <row r="9910" s="2" customFormat="1"/>
    <row r="9911" s="2" customFormat="1"/>
    <row r="9912" s="2" customFormat="1"/>
    <row r="9913" s="2" customFormat="1"/>
    <row r="9914" s="2" customFormat="1"/>
    <row r="9915" s="2" customFormat="1"/>
    <row r="9916" s="2" customFormat="1"/>
    <row r="9917" s="2" customFormat="1"/>
    <row r="9918" s="2" customFormat="1"/>
    <row r="9919" s="2" customFormat="1"/>
    <row r="9920" s="2" customFormat="1"/>
    <row r="9921" s="2" customFormat="1"/>
    <row r="9922" s="2" customFormat="1"/>
    <row r="9923" s="2" customFormat="1"/>
    <row r="9924" s="2" customFormat="1"/>
    <row r="9925" s="2" customFormat="1"/>
    <row r="9926" s="2" customFormat="1"/>
    <row r="9927" s="2" customFormat="1"/>
    <row r="9928" s="2" customFormat="1"/>
    <row r="9929" s="2" customFormat="1"/>
    <row r="9930" s="2" customFormat="1"/>
    <row r="9931" s="2" customFormat="1"/>
    <row r="9932" s="2" customFormat="1"/>
    <row r="9933" s="2" customFormat="1"/>
    <row r="9934" s="2" customFormat="1"/>
    <row r="9935" s="2" customFormat="1"/>
    <row r="9936" s="2" customFormat="1"/>
    <row r="9937" s="2" customFormat="1"/>
    <row r="9938" s="2" customFormat="1"/>
    <row r="9939" s="2" customFormat="1"/>
    <row r="9940" s="2" customFormat="1"/>
    <row r="9941" s="2" customFormat="1"/>
    <row r="9942" s="2" customFormat="1"/>
    <row r="9943" s="2" customFormat="1"/>
    <row r="9944" s="2" customFormat="1"/>
    <row r="9945" s="2" customFormat="1"/>
    <row r="9946" s="2" customFormat="1"/>
    <row r="9947" s="2" customFormat="1"/>
    <row r="9948" s="2" customFormat="1"/>
    <row r="9949" s="2" customFormat="1"/>
    <row r="9950" s="2" customFormat="1"/>
    <row r="9951" s="2" customFormat="1"/>
    <row r="9952" s="2" customFormat="1"/>
    <row r="9953" s="2" customFormat="1"/>
    <row r="9954" s="2" customFormat="1"/>
    <row r="9955" s="2" customFormat="1"/>
    <row r="9956" s="2" customFormat="1"/>
    <row r="9957" s="2" customFormat="1"/>
    <row r="9958" s="2" customFormat="1"/>
    <row r="9959" s="2" customFormat="1"/>
    <row r="9960" s="2" customFormat="1"/>
    <row r="9961" s="2" customFormat="1"/>
    <row r="9962" s="2" customFormat="1"/>
    <row r="9963" s="2" customFormat="1"/>
    <row r="9964" s="2" customFormat="1"/>
    <row r="9965" s="2" customFormat="1"/>
    <row r="9966" s="2" customFormat="1"/>
    <row r="9967" s="2" customFormat="1"/>
    <row r="9968" s="2" customFormat="1"/>
    <row r="9969" s="2" customFormat="1"/>
    <row r="9970" s="2" customFormat="1"/>
    <row r="9971" s="2" customFormat="1"/>
    <row r="9972" s="2" customFormat="1"/>
    <row r="9973" s="2" customFormat="1"/>
    <row r="9974" s="2" customFormat="1"/>
    <row r="9975" s="2" customFormat="1"/>
    <row r="9976" s="2" customFormat="1"/>
    <row r="9977" s="2" customFormat="1"/>
    <row r="9978" s="2" customFormat="1"/>
    <row r="9979" s="2" customFormat="1"/>
    <row r="9980" s="2" customFormat="1"/>
    <row r="9981" s="2" customFormat="1"/>
    <row r="9982" s="2" customFormat="1"/>
    <row r="9983" s="2" customFormat="1"/>
    <row r="9984" s="2" customFormat="1"/>
    <row r="9985" s="2" customFormat="1"/>
    <row r="9986" s="2" customFormat="1"/>
    <row r="9987" s="2" customFormat="1"/>
    <row r="9988" s="2" customFormat="1"/>
    <row r="9989" s="2" customFormat="1"/>
    <row r="9990" s="2" customFormat="1"/>
    <row r="9991" s="2" customFormat="1"/>
    <row r="9992" s="2" customFormat="1"/>
    <row r="9993" s="2" customFormat="1"/>
    <row r="9994" s="2" customFormat="1"/>
    <row r="9995" s="2" customFormat="1"/>
    <row r="9996" s="2" customFormat="1"/>
    <row r="9997" s="2" customFormat="1"/>
    <row r="9998" s="2" customFormat="1"/>
    <row r="9999" s="2" customFormat="1"/>
    <row r="10000" s="2" customFormat="1"/>
    <row r="10001" s="2" customFormat="1"/>
    <row r="10002" s="2" customFormat="1"/>
    <row r="10003" s="2" customFormat="1"/>
    <row r="10004" s="2" customFormat="1"/>
    <row r="10005" s="2" customFormat="1"/>
    <row r="10006" s="2" customFormat="1"/>
    <row r="10007" s="2" customFormat="1"/>
    <row r="10008" s="2" customFormat="1"/>
    <row r="10009" s="2" customFormat="1"/>
    <row r="10010" s="2" customFormat="1"/>
    <row r="10011" s="2" customFormat="1"/>
    <row r="10012" s="2" customFormat="1"/>
    <row r="10013" s="2" customFormat="1"/>
    <row r="10014" s="2" customFormat="1"/>
    <row r="10015" s="2" customFormat="1"/>
    <row r="10016" s="2" customFormat="1"/>
    <row r="10017" s="2" customFormat="1"/>
    <row r="10018" s="2" customFormat="1"/>
    <row r="10019" s="2" customFormat="1"/>
    <row r="10020" s="2" customFormat="1"/>
    <row r="10021" s="2" customFormat="1"/>
    <row r="10022" s="2" customFormat="1"/>
    <row r="10023" s="2" customFormat="1"/>
    <row r="10024" s="2" customFormat="1"/>
    <row r="10025" s="2" customFormat="1"/>
    <row r="10026" s="2" customFormat="1"/>
    <row r="10027" s="2" customFormat="1"/>
    <row r="10028" s="2" customFormat="1"/>
    <row r="10029" s="2" customFormat="1"/>
    <row r="10030" s="2" customFormat="1"/>
    <row r="10031" s="2" customFormat="1"/>
    <row r="10032" s="2" customFormat="1"/>
    <row r="10033" s="2" customFormat="1"/>
    <row r="10034" s="2" customFormat="1"/>
    <row r="10035" s="2" customFormat="1"/>
    <row r="10036" s="2" customFormat="1"/>
    <row r="10037" s="2" customFormat="1"/>
    <row r="10038" s="2" customFormat="1"/>
    <row r="10039" s="2" customFormat="1"/>
    <row r="10040" s="2" customFormat="1"/>
    <row r="10041" s="2" customFormat="1"/>
    <row r="10042" s="2" customFormat="1"/>
    <row r="10043" s="2" customFormat="1"/>
    <row r="10044" s="2" customFormat="1"/>
    <row r="10045" s="2" customFormat="1"/>
    <row r="10046" s="2" customFormat="1"/>
    <row r="10047" s="2" customFormat="1"/>
    <row r="10048" s="2" customFormat="1"/>
    <row r="10049" s="2" customFormat="1"/>
    <row r="10050" s="2" customFormat="1"/>
    <row r="10051" s="2" customFormat="1"/>
    <row r="10052" s="2" customFormat="1"/>
    <row r="10053" s="2" customFormat="1"/>
    <row r="10054" s="2" customFormat="1"/>
    <row r="10055" s="2" customFormat="1"/>
    <row r="10056" s="2" customFormat="1"/>
    <row r="10057" s="2" customFormat="1"/>
    <row r="10058" s="2" customFormat="1"/>
    <row r="10059" s="2" customFormat="1"/>
    <row r="10060" s="2" customFormat="1"/>
    <row r="10061" s="2" customFormat="1"/>
    <row r="10062" s="2" customFormat="1"/>
    <row r="10063" s="2" customFormat="1"/>
    <row r="10064" s="2" customFormat="1"/>
    <row r="10065" s="2" customFormat="1"/>
    <row r="10066" s="2" customFormat="1"/>
    <row r="10067" s="2" customFormat="1"/>
    <row r="10068" s="2" customFormat="1"/>
    <row r="10069" s="2" customFormat="1"/>
    <row r="10070" s="2" customFormat="1"/>
    <row r="10071" s="2" customFormat="1"/>
    <row r="10072" s="2" customFormat="1"/>
    <row r="10073" s="2" customFormat="1"/>
    <row r="10074" s="2" customFormat="1"/>
    <row r="10075" s="2" customFormat="1"/>
    <row r="10076" s="2" customFormat="1"/>
    <row r="10077" s="2" customFormat="1"/>
    <row r="10078" s="2" customFormat="1"/>
    <row r="10079" s="2" customFormat="1"/>
    <row r="10080" s="2" customFormat="1"/>
    <row r="10081" s="2" customFormat="1"/>
    <row r="10082" s="2" customFormat="1"/>
    <row r="10083" s="2" customFormat="1"/>
    <row r="10084" s="2" customFormat="1"/>
    <row r="10085" s="2" customFormat="1"/>
    <row r="10086" s="2" customFormat="1"/>
    <row r="10087" s="2" customFormat="1"/>
    <row r="10088" s="2" customFormat="1"/>
    <row r="10089" s="2" customFormat="1"/>
    <row r="10090" s="2" customFormat="1"/>
    <row r="10091" s="2" customFormat="1"/>
    <row r="10092" s="2" customFormat="1"/>
    <row r="10093" s="2" customFormat="1"/>
    <row r="10094" s="2" customFormat="1"/>
    <row r="10095" s="2" customFormat="1"/>
    <row r="10096" s="2" customFormat="1"/>
    <row r="10097" s="2" customFormat="1"/>
    <row r="10098" s="2" customFormat="1"/>
    <row r="10099" s="2" customFormat="1"/>
    <row r="10100" s="2" customFormat="1"/>
    <row r="10101" s="2" customFormat="1"/>
    <row r="10102" s="2" customFormat="1"/>
    <row r="10103" s="2" customFormat="1"/>
    <row r="10104" s="2" customFormat="1"/>
    <row r="10105" s="2" customFormat="1"/>
    <row r="10106" s="2" customFormat="1"/>
    <row r="10107" s="2" customFormat="1"/>
    <row r="10108" s="2" customFormat="1"/>
    <row r="10109" s="2" customFormat="1"/>
    <row r="10110" s="2" customFormat="1"/>
    <row r="10111" s="2" customFormat="1"/>
    <row r="10112" s="2" customFormat="1"/>
    <row r="10113" s="2" customFormat="1"/>
    <row r="10114" s="2" customFormat="1"/>
    <row r="10115" s="2" customFormat="1"/>
    <row r="10116" s="2" customFormat="1"/>
    <row r="10117" s="2" customFormat="1"/>
    <row r="10118" s="2" customFormat="1"/>
    <row r="10119" s="2" customFormat="1"/>
    <row r="10120" s="2" customFormat="1"/>
    <row r="10121" s="2" customFormat="1"/>
    <row r="10122" s="2" customFormat="1"/>
    <row r="10123" s="2" customFormat="1"/>
    <row r="10124" s="2" customFormat="1"/>
    <row r="10125" s="2" customFormat="1"/>
    <row r="10126" s="2" customFormat="1"/>
    <row r="10127" s="2" customFormat="1"/>
    <row r="10128" s="2" customFormat="1"/>
    <row r="10129" s="2" customFormat="1"/>
    <row r="10130" s="2" customFormat="1"/>
    <row r="10131" s="2" customFormat="1"/>
    <row r="10132" s="2" customFormat="1"/>
    <row r="10133" s="2" customFormat="1"/>
    <row r="10134" s="2" customFormat="1"/>
    <row r="10135" s="2" customFormat="1"/>
    <row r="10136" s="2" customFormat="1"/>
    <row r="10137" s="2" customFormat="1"/>
    <row r="10138" s="2" customFormat="1"/>
    <row r="10139" s="2" customFormat="1"/>
    <row r="10140" s="2" customFormat="1"/>
    <row r="10141" s="2" customFormat="1"/>
    <row r="10142" s="2" customFormat="1"/>
    <row r="10143" s="2" customFormat="1"/>
    <row r="10144" s="2" customFormat="1"/>
    <row r="10145" s="2" customFormat="1"/>
    <row r="10146" s="2" customFormat="1"/>
    <row r="10147" s="2" customFormat="1"/>
    <row r="10148" s="2" customFormat="1"/>
    <row r="10149" s="2" customFormat="1"/>
    <row r="10150" s="2" customFormat="1"/>
    <row r="10151" s="2" customFormat="1"/>
    <row r="10152" s="2" customFormat="1"/>
    <row r="10153" s="2" customFormat="1"/>
    <row r="10154" s="2" customFormat="1"/>
    <row r="10155" s="2" customFormat="1"/>
    <row r="10156" s="2" customFormat="1"/>
    <row r="10157" s="2" customFormat="1"/>
    <row r="10158" s="2" customFormat="1"/>
    <row r="10159" s="2" customFormat="1"/>
    <row r="10160" s="2" customFormat="1"/>
    <row r="10161" s="2" customFormat="1"/>
    <row r="10162" s="2" customFormat="1"/>
    <row r="10163" s="2" customFormat="1"/>
    <row r="10164" s="2" customFormat="1"/>
    <row r="10165" s="2" customFormat="1"/>
    <row r="10166" s="2" customFormat="1"/>
    <row r="10167" s="2" customFormat="1"/>
    <row r="10168" s="2" customFormat="1"/>
    <row r="10169" s="2" customFormat="1"/>
    <row r="10170" s="2" customFormat="1"/>
    <row r="10171" s="2" customFormat="1"/>
    <row r="10172" s="2" customFormat="1"/>
    <row r="10173" s="2" customFormat="1"/>
    <row r="10174" s="2" customFormat="1"/>
    <row r="10175" s="2" customFormat="1"/>
    <row r="10176" s="2" customFormat="1"/>
    <row r="10177" s="2" customFormat="1"/>
    <row r="10178" s="2" customFormat="1"/>
    <row r="10179" s="2" customFormat="1"/>
    <row r="10180" s="2" customFormat="1"/>
    <row r="10181" s="2" customFormat="1"/>
    <row r="10182" s="2" customFormat="1"/>
    <row r="10183" s="2" customFormat="1"/>
    <row r="10184" s="2" customFormat="1"/>
    <row r="10185" s="2" customFormat="1"/>
    <row r="10186" s="2" customFormat="1"/>
    <row r="10187" s="2" customFormat="1"/>
    <row r="10188" s="2" customFormat="1"/>
    <row r="10189" s="2" customFormat="1"/>
    <row r="10190" s="2" customFormat="1"/>
    <row r="10191" s="2" customFormat="1"/>
    <row r="10192" s="2" customFormat="1"/>
    <row r="10193" s="2" customFormat="1"/>
    <row r="10194" s="2" customFormat="1"/>
    <row r="10195" s="2" customFormat="1"/>
    <row r="10196" s="2" customFormat="1"/>
    <row r="10197" s="2" customFormat="1"/>
    <row r="10198" s="2" customFormat="1"/>
    <row r="10199" s="2" customFormat="1"/>
    <row r="10200" s="2" customFormat="1"/>
    <row r="10201" s="2" customFormat="1"/>
    <row r="10202" s="2" customFormat="1"/>
    <row r="10203" s="2" customFormat="1"/>
    <row r="10204" s="2" customFormat="1"/>
    <row r="10205" s="2" customFormat="1"/>
    <row r="10206" s="2" customFormat="1"/>
    <row r="10207" s="2" customFormat="1"/>
    <row r="10208" s="2" customFormat="1"/>
    <row r="10209" s="2" customFormat="1"/>
    <row r="10210" s="2" customFormat="1"/>
    <row r="10211" s="2" customFormat="1"/>
    <row r="10212" s="2" customFormat="1"/>
    <row r="10213" s="2" customFormat="1"/>
    <row r="10214" s="2" customFormat="1"/>
    <row r="10215" s="2" customFormat="1"/>
    <row r="10216" s="2" customFormat="1"/>
    <row r="10217" s="2" customFormat="1"/>
    <row r="10218" s="2" customFormat="1"/>
    <row r="10219" s="2" customFormat="1"/>
    <row r="10220" s="2" customFormat="1"/>
    <row r="10221" s="2" customFormat="1"/>
    <row r="10222" s="2" customFormat="1"/>
    <row r="10223" s="2" customFormat="1"/>
    <row r="10224" s="2" customFormat="1"/>
    <row r="10225" s="2" customFormat="1"/>
    <row r="10226" s="2" customFormat="1"/>
    <row r="10227" s="2" customFormat="1"/>
    <row r="10228" s="2" customFormat="1"/>
    <row r="10229" s="2" customFormat="1"/>
    <row r="10230" s="2" customFormat="1"/>
    <row r="10231" s="2" customFormat="1"/>
    <row r="10232" s="2" customFormat="1"/>
    <row r="10233" s="2" customFormat="1"/>
    <row r="10234" s="2" customFormat="1"/>
    <row r="10235" s="2" customFormat="1"/>
    <row r="10236" s="2" customFormat="1"/>
    <row r="10237" s="2" customFormat="1"/>
    <row r="10238" s="2" customFormat="1"/>
    <row r="10239" s="2" customFormat="1"/>
    <row r="10240" s="2" customFormat="1"/>
    <row r="10241" s="2" customFormat="1"/>
    <row r="10242" s="2" customFormat="1"/>
    <row r="10243" s="2" customFormat="1"/>
    <row r="10244" s="2" customFormat="1"/>
    <row r="10245" s="2" customFormat="1"/>
    <row r="10246" s="2" customFormat="1"/>
    <row r="10247" s="2" customFormat="1"/>
    <row r="10248" s="2" customFormat="1"/>
    <row r="10249" s="2" customFormat="1"/>
    <row r="10250" s="2" customFormat="1"/>
    <row r="10251" s="2" customFormat="1"/>
    <row r="10252" s="2" customFormat="1"/>
    <row r="10253" s="2" customFormat="1"/>
    <row r="10254" s="2" customFormat="1"/>
    <row r="10255" s="2" customFormat="1"/>
    <row r="10256" s="2" customFormat="1"/>
    <row r="10257" s="2" customFormat="1"/>
    <row r="10258" s="2" customFormat="1"/>
    <row r="10259" s="2" customFormat="1"/>
    <row r="10260" s="2" customFormat="1"/>
    <row r="10261" s="2" customFormat="1"/>
    <row r="10262" s="2" customFormat="1"/>
    <row r="10263" s="2" customFormat="1"/>
    <row r="10264" s="2" customFormat="1"/>
    <row r="10265" s="2" customFormat="1"/>
    <row r="10266" s="2" customFormat="1"/>
    <row r="10267" s="2" customFormat="1"/>
    <row r="10268" s="2" customFormat="1"/>
    <row r="10269" s="2" customFormat="1"/>
    <row r="10270" s="2" customFormat="1"/>
    <row r="10271" s="2" customFormat="1"/>
    <row r="10272" s="2" customFormat="1"/>
    <row r="10273" s="2" customFormat="1"/>
    <row r="10274" s="2" customFormat="1"/>
    <row r="10275" s="2" customFormat="1"/>
    <row r="10276" s="2" customFormat="1"/>
    <row r="10277" s="2" customFormat="1"/>
    <row r="10278" s="2" customFormat="1"/>
    <row r="10279" s="2" customFormat="1"/>
    <row r="10280" s="2" customFormat="1"/>
    <row r="10281" s="2" customFormat="1"/>
    <row r="10282" s="2" customFormat="1"/>
    <row r="10283" s="2" customFormat="1"/>
    <row r="10284" s="2" customFormat="1"/>
    <row r="10285" s="2" customFormat="1"/>
    <row r="10286" s="2" customFormat="1"/>
    <row r="10287" s="2" customFormat="1"/>
    <row r="10288" s="2" customFormat="1"/>
    <row r="10289" s="2" customFormat="1"/>
    <row r="10290" s="2" customFormat="1"/>
    <row r="10291" s="2" customFormat="1"/>
    <row r="10292" s="2" customFormat="1"/>
    <row r="10293" s="2" customFormat="1"/>
    <row r="10294" s="2" customFormat="1"/>
    <row r="10295" s="2" customFormat="1"/>
    <row r="10296" s="2" customFormat="1"/>
    <row r="10297" s="2" customFormat="1"/>
    <row r="10298" s="2" customFormat="1"/>
    <row r="10299" s="2" customFormat="1"/>
    <row r="10300" s="2" customFormat="1"/>
    <row r="10301" s="2" customFormat="1"/>
    <row r="10302" s="2" customFormat="1"/>
    <row r="10303" s="2" customFormat="1"/>
    <row r="10304" s="2" customFormat="1"/>
    <row r="10305" s="2" customFormat="1"/>
    <row r="10306" s="2" customFormat="1"/>
    <row r="10307" s="2" customFormat="1"/>
    <row r="10308" s="2" customFormat="1"/>
    <row r="10309" s="2" customFormat="1"/>
    <row r="10310" s="2" customFormat="1"/>
    <row r="10311" s="2" customFormat="1"/>
    <row r="10312" s="2" customFormat="1"/>
    <row r="10313" s="2" customFormat="1"/>
    <row r="10314" s="2" customFormat="1"/>
    <row r="10315" s="2" customFormat="1"/>
    <row r="10316" s="2" customFormat="1"/>
    <row r="10317" s="2" customFormat="1"/>
    <row r="10318" s="2" customFormat="1"/>
    <row r="10319" s="2" customFormat="1"/>
    <row r="10320" s="2" customFormat="1"/>
    <row r="10321" s="2" customFormat="1"/>
    <row r="10322" s="2" customFormat="1"/>
    <row r="10323" s="2" customFormat="1"/>
    <row r="10324" s="2" customFormat="1"/>
    <row r="10325" s="2" customFormat="1"/>
    <row r="10326" s="2" customFormat="1"/>
    <row r="10327" s="2" customFormat="1"/>
    <row r="10328" s="2" customFormat="1"/>
    <row r="10329" s="2" customFormat="1"/>
    <row r="10330" s="2" customFormat="1"/>
    <row r="10331" s="2" customFormat="1"/>
    <row r="10332" s="2" customFormat="1"/>
    <row r="10333" s="2" customFormat="1"/>
    <row r="10334" s="2" customFormat="1"/>
    <row r="10335" s="2" customFormat="1"/>
    <row r="10336" s="2" customFormat="1"/>
    <row r="10337" s="2" customFormat="1"/>
    <row r="10338" s="2" customFormat="1"/>
    <row r="10339" s="2" customFormat="1"/>
    <row r="10340" s="2" customFormat="1"/>
    <row r="10341" s="2" customFormat="1"/>
    <row r="10342" s="2" customFormat="1"/>
    <row r="10343" s="2" customFormat="1"/>
    <row r="10344" s="2" customFormat="1"/>
    <row r="10345" s="2" customFormat="1"/>
    <row r="10346" s="2" customFormat="1"/>
    <row r="10347" s="2" customFormat="1"/>
    <row r="10348" s="2" customFormat="1"/>
    <row r="10349" s="2" customFormat="1"/>
    <row r="10350" s="2" customFormat="1"/>
    <row r="10351" s="2" customFormat="1"/>
    <row r="10352" s="2" customFormat="1"/>
    <row r="10353" s="2" customFormat="1"/>
    <row r="10354" s="2" customFormat="1"/>
    <row r="10355" s="2" customFormat="1"/>
    <row r="10356" s="2" customFormat="1"/>
    <row r="10357" s="2" customFormat="1"/>
    <row r="10358" s="2" customFormat="1"/>
    <row r="10359" s="2" customFormat="1"/>
    <row r="10360" s="2" customFormat="1"/>
    <row r="10361" s="2" customFormat="1"/>
    <row r="10362" s="2" customFormat="1"/>
    <row r="10363" s="2" customFormat="1"/>
    <row r="10364" s="2" customFormat="1"/>
    <row r="10365" s="2" customFormat="1"/>
    <row r="10366" s="2" customFormat="1"/>
    <row r="10367" s="2" customFormat="1"/>
    <row r="10368" s="2" customFormat="1"/>
    <row r="10369" s="2" customFormat="1"/>
    <row r="10370" s="2" customFormat="1"/>
    <row r="10371" s="2" customFormat="1"/>
    <row r="10372" s="2" customFormat="1"/>
    <row r="10373" s="2" customFormat="1"/>
    <row r="10374" s="2" customFormat="1"/>
    <row r="10375" s="2" customFormat="1"/>
    <row r="10376" s="2" customFormat="1"/>
    <row r="10377" s="2" customFormat="1"/>
    <row r="10378" s="2" customFormat="1"/>
    <row r="10379" s="2" customFormat="1"/>
    <row r="10380" s="2" customFormat="1"/>
    <row r="10381" s="2" customFormat="1"/>
    <row r="10382" s="2" customFormat="1"/>
    <row r="10383" s="2" customFormat="1"/>
    <row r="10384" s="2" customFormat="1"/>
    <row r="10385" s="2" customFormat="1"/>
    <row r="10386" s="2" customFormat="1"/>
    <row r="10387" s="2" customFormat="1"/>
    <row r="10388" s="2" customFormat="1"/>
    <row r="10389" s="2" customFormat="1"/>
    <row r="10390" s="2" customFormat="1"/>
    <row r="10391" s="2" customFormat="1"/>
    <row r="10392" s="2" customFormat="1"/>
    <row r="10393" s="2" customFormat="1"/>
    <row r="10394" s="2" customFormat="1"/>
    <row r="10395" s="2" customFormat="1"/>
    <row r="10396" s="2" customFormat="1"/>
    <row r="10397" s="2" customFormat="1"/>
    <row r="10398" s="2" customFormat="1"/>
    <row r="10399" s="2" customFormat="1"/>
    <row r="10400" s="2" customFormat="1"/>
    <row r="10401" s="2" customFormat="1"/>
    <row r="10402" s="2" customFormat="1"/>
    <row r="10403" s="2" customFormat="1"/>
    <row r="10404" s="2" customFormat="1"/>
    <row r="10405" s="2" customFormat="1"/>
    <row r="10406" s="2" customFormat="1"/>
    <row r="10407" s="2" customFormat="1"/>
    <row r="10408" s="2" customFormat="1"/>
    <row r="10409" s="2" customFormat="1"/>
    <row r="10410" s="2" customFormat="1"/>
    <row r="10411" s="2" customFormat="1"/>
    <row r="10412" s="2" customFormat="1"/>
    <row r="10413" s="2" customFormat="1"/>
    <row r="10414" s="2" customFormat="1"/>
    <row r="10415" s="2" customFormat="1"/>
    <row r="10416" s="2" customFormat="1"/>
    <row r="10417" s="2" customFormat="1"/>
    <row r="10418" s="2" customFormat="1"/>
    <row r="10419" s="2" customFormat="1"/>
    <row r="10420" s="2" customFormat="1"/>
    <row r="10421" s="2" customFormat="1"/>
    <row r="10422" s="2" customFormat="1"/>
    <row r="10423" s="2" customFormat="1"/>
    <row r="10424" s="2" customFormat="1"/>
    <row r="10425" s="2" customFormat="1"/>
    <row r="10426" s="2" customFormat="1"/>
    <row r="10427" s="2" customFormat="1"/>
    <row r="10428" s="2" customFormat="1"/>
    <row r="10429" s="2" customFormat="1"/>
    <row r="10430" s="2" customFormat="1"/>
    <row r="10431" s="2" customFormat="1"/>
    <row r="10432" s="2" customFormat="1"/>
    <row r="10433" s="2" customFormat="1"/>
    <row r="10434" s="2" customFormat="1"/>
    <row r="10435" s="2" customFormat="1"/>
    <row r="10436" s="2" customFormat="1"/>
    <row r="10437" s="2" customFormat="1"/>
    <row r="10438" s="2" customFormat="1"/>
    <row r="10439" s="2" customFormat="1"/>
    <row r="10440" s="2" customFormat="1"/>
    <row r="10441" s="2" customFormat="1"/>
    <row r="10442" s="2" customFormat="1"/>
    <row r="10443" s="2" customFormat="1"/>
    <row r="10444" s="2" customFormat="1"/>
    <row r="10445" s="2" customFormat="1"/>
    <row r="10446" s="2" customFormat="1"/>
    <row r="10447" s="2" customFormat="1"/>
    <row r="10448" s="2" customFormat="1"/>
    <row r="10449" s="2" customFormat="1"/>
    <row r="10450" s="2" customFormat="1"/>
    <row r="10451" s="2" customFormat="1"/>
    <row r="10452" s="2" customFormat="1"/>
    <row r="10453" s="2" customFormat="1"/>
    <row r="10454" s="2" customFormat="1"/>
    <row r="10455" s="2" customFormat="1"/>
    <row r="10456" s="2" customFormat="1"/>
    <row r="10457" s="2" customFormat="1"/>
    <row r="10458" s="2" customFormat="1"/>
    <row r="10459" s="2" customFormat="1"/>
    <row r="10460" s="2" customFormat="1"/>
    <row r="10461" s="2" customFormat="1"/>
    <row r="10462" s="2" customFormat="1"/>
    <row r="10463" s="2" customFormat="1"/>
    <row r="10464" s="2" customFormat="1"/>
    <row r="10465" s="2" customFormat="1"/>
    <row r="10466" s="2" customFormat="1"/>
    <row r="10467" s="2" customFormat="1"/>
    <row r="10468" s="2" customFormat="1"/>
    <row r="10469" s="2" customFormat="1"/>
    <row r="10470" s="2" customFormat="1"/>
    <row r="10471" s="2" customFormat="1"/>
    <row r="10472" s="2" customFormat="1"/>
    <row r="10473" s="2" customFormat="1"/>
    <row r="10474" s="2" customFormat="1"/>
    <row r="10475" s="2" customFormat="1"/>
    <row r="10476" s="2" customFormat="1"/>
    <row r="10477" s="2" customFormat="1"/>
    <row r="10478" s="2" customFormat="1"/>
    <row r="10479" s="2" customFormat="1"/>
    <row r="10480" s="2" customFormat="1"/>
    <row r="10481" s="2" customFormat="1"/>
    <row r="10482" s="2" customFormat="1"/>
    <row r="10483" s="2" customFormat="1"/>
    <row r="10484" s="2" customFormat="1"/>
    <row r="10485" s="2" customFormat="1"/>
    <row r="10486" s="2" customFormat="1"/>
    <row r="10487" s="2" customFormat="1"/>
    <row r="10488" s="2" customFormat="1"/>
    <row r="10489" s="2" customFormat="1"/>
    <row r="10490" s="2" customFormat="1"/>
    <row r="10491" s="2" customFormat="1"/>
    <row r="10492" s="2" customFormat="1"/>
    <row r="10493" s="2" customFormat="1"/>
    <row r="10494" s="2" customFormat="1"/>
    <row r="10495" s="2" customFormat="1"/>
    <row r="10496" s="2" customFormat="1"/>
    <row r="10497" s="2" customFormat="1"/>
    <row r="10498" s="2" customFormat="1"/>
    <row r="10499" s="2" customFormat="1"/>
    <row r="10500" s="2" customFormat="1"/>
    <row r="10501" s="2" customFormat="1"/>
    <row r="10502" s="2" customFormat="1"/>
    <row r="10503" s="2" customFormat="1"/>
    <row r="10504" s="2" customFormat="1"/>
    <row r="10505" s="2" customFormat="1"/>
    <row r="10506" s="2" customFormat="1"/>
    <row r="10507" s="2" customFormat="1"/>
    <row r="10508" s="2" customFormat="1"/>
    <row r="10509" s="2" customFormat="1"/>
    <row r="10510" s="2" customFormat="1"/>
    <row r="10511" s="2" customFormat="1"/>
    <row r="10512" s="2" customFormat="1"/>
    <row r="10513" s="2" customFormat="1"/>
    <row r="10514" s="2" customFormat="1"/>
    <row r="10515" s="2" customFormat="1"/>
    <row r="10516" s="2" customFormat="1"/>
    <row r="10517" s="2" customFormat="1"/>
    <row r="10518" s="2" customFormat="1"/>
    <row r="10519" s="2" customFormat="1"/>
    <row r="10520" s="2" customFormat="1"/>
    <row r="10521" s="2" customFormat="1"/>
    <row r="10522" s="2" customFormat="1"/>
    <row r="10523" s="2" customFormat="1"/>
    <row r="10524" s="2" customFormat="1"/>
    <row r="10525" s="2" customFormat="1"/>
    <row r="10526" s="2" customFormat="1"/>
    <row r="10527" s="2" customFormat="1"/>
    <row r="10528" s="2" customFormat="1"/>
    <row r="10529" s="2" customFormat="1"/>
    <row r="10530" s="2" customFormat="1"/>
    <row r="10531" s="2" customFormat="1"/>
    <row r="10532" s="2" customFormat="1"/>
    <row r="10533" s="2" customFormat="1"/>
    <row r="10534" s="2" customFormat="1"/>
    <row r="10535" s="2" customFormat="1"/>
    <row r="10536" s="2" customFormat="1"/>
    <row r="10537" s="2" customFormat="1"/>
    <row r="10538" s="2" customFormat="1"/>
    <row r="10539" s="2" customFormat="1"/>
    <row r="10540" s="2" customFormat="1"/>
    <row r="10541" s="2" customFormat="1"/>
    <row r="10542" s="2" customFormat="1"/>
    <row r="10543" s="2" customFormat="1"/>
    <row r="10544" s="2" customFormat="1"/>
    <row r="10545" s="2" customFormat="1"/>
    <row r="10546" s="2" customFormat="1"/>
    <row r="10547" s="2" customFormat="1"/>
    <row r="10548" s="2" customFormat="1"/>
    <row r="10549" s="2" customFormat="1"/>
    <row r="10550" s="2" customFormat="1"/>
    <row r="10551" s="2" customFormat="1"/>
    <row r="10552" s="2" customFormat="1"/>
    <row r="10553" s="2" customFormat="1"/>
    <row r="10554" s="2" customFormat="1"/>
    <row r="10555" s="2" customFormat="1"/>
    <row r="10556" s="2" customFormat="1"/>
    <row r="10557" s="2" customFormat="1"/>
    <row r="10558" s="2" customFormat="1"/>
    <row r="10559" s="2" customFormat="1"/>
    <row r="10560" s="2" customFormat="1"/>
    <row r="10561" s="2" customFormat="1"/>
    <row r="10562" s="2" customFormat="1"/>
    <row r="10563" s="2" customFormat="1"/>
    <row r="10564" s="2" customFormat="1"/>
    <row r="10565" s="2" customFormat="1"/>
    <row r="10566" s="2" customFormat="1"/>
    <row r="10567" s="2" customFormat="1"/>
    <row r="10568" s="2" customFormat="1"/>
    <row r="10569" s="2" customFormat="1"/>
    <row r="10570" s="2" customFormat="1"/>
    <row r="10571" s="2" customFormat="1"/>
    <row r="10572" s="2" customFormat="1"/>
    <row r="10573" s="2" customFormat="1"/>
    <row r="10574" s="2" customFormat="1"/>
    <row r="10575" s="2" customFormat="1"/>
    <row r="10576" s="2" customFormat="1"/>
    <row r="10577" s="2" customFormat="1"/>
    <row r="10578" s="2" customFormat="1"/>
    <row r="10579" s="2" customFormat="1"/>
    <row r="10580" s="2" customFormat="1"/>
    <row r="10581" s="2" customFormat="1"/>
    <row r="10582" s="2" customFormat="1"/>
    <row r="10583" s="2" customFormat="1"/>
    <row r="10584" s="2" customFormat="1"/>
    <row r="10585" s="2" customFormat="1"/>
    <row r="10586" s="2" customFormat="1"/>
    <row r="10587" s="2" customFormat="1"/>
    <row r="10588" s="2" customFormat="1"/>
    <row r="10589" s="2" customFormat="1"/>
    <row r="10590" s="2" customFormat="1"/>
    <row r="10591" s="2" customFormat="1"/>
    <row r="10592" s="2" customFormat="1"/>
    <row r="10593" s="2" customFormat="1"/>
    <row r="10594" s="2" customFormat="1"/>
    <row r="10595" s="2" customFormat="1"/>
    <row r="10596" s="2" customFormat="1"/>
    <row r="10597" s="2" customFormat="1"/>
    <row r="10598" s="2" customFormat="1"/>
    <row r="10599" s="2" customFormat="1"/>
    <row r="10600" s="2" customFormat="1"/>
    <row r="10601" s="2" customFormat="1"/>
    <row r="10602" s="2" customFormat="1"/>
    <row r="10603" s="2" customFormat="1"/>
    <row r="10604" s="2" customFormat="1"/>
    <row r="10605" s="2" customFormat="1"/>
    <row r="10606" s="2" customFormat="1"/>
    <row r="10607" s="2" customFormat="1"/>
    <row r="10608" s="2" customFormat="1"/>
    <row r="10609" s="2" customFormat="1"/>
    <row r="10610" s="2" customFormat="1"/>
    <row r="10611" s="2" customFormat="1"/>
    <row r="10612" s="2" customFormat="1"/>
    <row r="10613" s="2" customFormat="1"/>
    <row r="10614" s="2" customFormat="1"/>
    <row r="10615" s="2" customFormat="1"/>
    <row r="10616" s="2" customFormat="1"/>
    <row r="10617" s="2" customFormat="1"/>
    <row r="10618" s="2" customFormat="1"/>
    <row r="10619" s="2" customFormat="1"/>
    <row r="10620" s="2" customFormat="1"/>
    <row r="10621" s="2" customFormat="1"/>
    <row r="10622" s="2" customFormat="1"/>
    <row r="10623" s="2" customFormat="1"/>
    <row r="10624" s="2" customFormat="1"/>
    <row r="10625" s="2" customFormat="1"/>
    <row r="10626" s="2" customFormat="1"/>
    <row r="10627" s="2" customFormat="1"/>
    <row r="10628" s="2" customFormat="1"/>
    <row r="10629" s="2" customFormat="1"/>
    <row r="10630" s="2" customFormat="1"/>
    <row r="10631" s="2" customFormat="1"/>
    <row r="10632" s="2" customFormat="1"/>
    <row r="10633" s="2" customFormat="1"/>
    <row r="10634" s="2" customFormat="1"/>
    <row r="10635" s="2" customFormat="1"/>
    <row r="10636" s="2" customFormat="1"/>
    <row r="10637" s="2" customFormat="1"/>
    <row r="10638" s="2" customFormat="1"/>
    <row r="10639" s="2" customFormat="1"/>
    <row r="10640" s="2" customFormat="1"/>
    <row r="10641" s="2" customFormat="1"/>
    <row r="10642" s="2" customFormat="1"/>
    <row r="10643" s="2" customFormat="1"/>
    <row r="10644" s="2" customFormat="1"/>
    <row r="10645" s="2" customFormat="1"/>
    <row r="10646" s="2" customFormat="1"/>
    <row r="10647" s="2" customFormat="1"/>
    <row r="10648" s="2" customFormat="1"/>
    <row r="10649" s="2" customFormat="1"/>
    <row r="10650" s="2" customFormat="1"/>
    <row r="10651" s="2" customFormat="1"/>
    <row r="10652" s="2" customFormat="1"/>
    <row r="10653" s="2" customFormat="1"/>
    <row r="10654" s="2" customFormat="1"/>
    <row r="10655" s="2" customFormat="1"/>
    <row r="10656" s="2" customFormat="1"/>
    <row r="10657" s="2" customFormat="1"/>
    <row r="10658" s="2" customFormat="1"/>
    <row r="10659" s="2" customFormat="1"/>
    <row r="10660" s="2" customFormat="1"/>
    <row r="10661" s="2" customFormat="1"/>
    <row r="10662" s="2" customFormat="1"/>
    <row r="10663" s="2" customFormat="1"/>
    <row r="10664" s="2" customFormat="1"/>
    <row r="10665" s="2" customFormat="1"/>
    <row r="10666" s="2" customFormat="1"/>
    <row r="10667" s="2" customFormat="1"/>
    <row r="10668" s="2" customFormat="1"/>
    <row r="10669" s="2" customFormat="1"/>
    <row r="10670" s="2" customFormat="1"/>
    <row r="10671" s="2" customFormat="1"/>
    <row r="10672" s="2" customFormat="1"/>
    <row r="10673" s="2" customFormat="1"/>
    <row r="10674" s="2" customFormat="1"/>
    <row r="10675" s="2" customFormat="1"/>
    <row r="10676" s="2" customFormat="1"/>
    <row r="10677" s="2" customFormat="1"/>
    <row r="10678" s="2" customFormat="1"/>
    <row r="10679" s="2" customFormat="1"/>
    <row r="10680" s="2" customFormat="1"/>
    <row r="10681" s="2" customFormat="1"/>
    <row r="10682" s="2" customFormat="1"/>
    <row r="10683" s="2" customFormat="1"/>
    <row r="10684" s="2" customFormat="1"/>
    <row r="10685" s="2" customFormat="1"/>
    <row r="10686" s="2" customFormat="1"/>
    <row r="10687" s="2" customFormat="1"/>
    <row r="10688" s="2" customFormat="1"/>
    <row r="10689" s="2" customFormat="1"/>
    <row r="10690" s="2" customFormat="1"/>
    <row r="10691" s="2" customFormat="1"/>
    <row r="10692" s="2" customFormat="1"/>
    <row r="10693" s="2" customFormat="1"/>
    <row r="10694" s="2" customFormat="1"/>
    <row r="10695" s="2" customFormat="1"/>
    <row r="10696" s="2" customFormat="1"/>
    <row r="10697" s="2" customFormat="1"/>
    <row r="10698" s="2" customFormat="1"/>
    <row r="10699" s="2" customFormat="1"/>
    <row r="10700" s="2" customFormat="1"/>
    <row r="10701" s="2" customFormat="1"/>
    <row r="10702" s="2" customFormat="1"/>
    <row r="10703" s="2" customFormat="1"/>
    <row r="10704" s="2" customFormat="1"/>
    <row r="10705" s="2" customFormat="1"/>
    <row r="10706" s="2" customFormat="1"/>
    <row r="10707" s="2" customFormat="1"/>
    <row r="10708" s="2" customFormat="1"/>
    <row r="10709" s="2" customFormat="1"/>
    <row r="10710" s="2" customFormat="1"/>
    <row r="10711" s="2" customFormat="1"/>
    <row r="10712" s="2" customFormat="1"/>
    <row r="10713" s="2" customFormat="1"/>
    <row r="10714" s="2" customFormat="1"/>
    <row r="10715" s="2" customFormat="1"/>
    <row r="10716" s="2" customFormat="1"/>
    <row r="10717" s="2" customFormat="1"/>
    <row r="10718" s="2" customFormat="1"/>
    <row r="10719" s="2" customFormat="1"/>
    <row r="10720" s="2" customFormat="1"/>
    <row r="10721" s="2" customFormat="1"/>
    <row r="10722" s="2" customFormat="1"/>
    <row r="10723" s="2" customFormat="1"/>
    <row r="10724" s="2" customFormat="1"/>
    <row r="10725" s="2" customFormat="1"/>
    <row r="10726" s="2" customFormat="1"/>
    <row r="10727" s="2" customFormat="1"/>
    <row r="10728" s="2" customFormat="1"/>
    <row r="10729" s="2" customFormat="1"/>
    <row r="10730" s="2" customFormat="1"/>
    <row r="10731" s="2" customFormat="1"/>
    <row r="10732" s="2" customFormat="1"/>
    <row r="10733" s="2" customFormat="1"/>
    <row r="10734" s="2" customFormat="1"/>
    <row r="10735" s="2" customFormat="1"/>
    <row r="10736" s="2" customFormat="1"/>
    <row r="10737" s="2" customFormat="1"/>
    <row r="10738" s="2" customFormat="1"/>
    <row r="10739" s="2" customFormat="1"/>
    <row r="10740" s="2" customFormat="1"/>
    <row r="10741" s="2" customFormat="1"/>
    <row r="10742" s="2" customFormat="1"/>
    <row r="10743" s="2" customFormat="1"/>
    <row r="10744" s="2" customFormat="1"/>
    <row r="10745" s="2" customFormat="1"/>
    <row r="10746" s="2" customFormat="1"/>
    <row r="10747" s="2" customFormat="1"/>
    <row r="10748" s="2" customFormat="1"/>
    <row r="10749" s="2" customFormat="1"/>
    <row r="10750" s="2" customFormat="1"/>
    <row r="10751" s="2" customFormat="1"/>
    <row r="10752" s="2" customFormat="1"/>
    <row r="10753" s="2" customFormat="1"/>
    <row r="10754" s="2" customFormat="1"/>
    <row r="10755" s="2" customFormat="1"/>
    <row r="10756" s="2" customFormat="1"/>
    <row r="10757" s="2" customFormat="1"/>
    <row r="10758" s="2" customFormat="1"/>
    <row r="10759" s="2" customFormat="1"/>
    <row r="10760" s="2" customFormat="1"/>
    <row r="10761" s="2" customFormat="1"/>
    <row r="10762" s="2" customFormat="1"/>
    <row r="10763" s="2" customFormat="1"/>
    <row r="10764" s="2" customFormat="1"/>
    <row r="10765" s="2" customFormat="1"/>
    <row r="10766" s="2" customFormat="1"/>
    <row r="10767" s="2" customFormat="1"/>
    <row r="10768" s="2" customFormat="1"/>
    <row r="10769" s="2" customFormat="1"/>
    <row r="10770" s="2" customFormat="1"/>
    <row r="10771" s="2" customFormat="1"/>
    <row r="10772" s="2" customFormat="1"/>
    <row r="10773" s="2" customFormat="1"/>
    <row r="10774" s="2" customFormat="1"/>
    <row r="10775" s="2" customFormat="1"/>
    <row r="10776" s="2" customFormat="1"/>
    <row r="10777" s="2" customFormat="1"/>
    <row r="10778" s="2" customFormat="1"/>
    <row r="10779" s="2" customFormat="1"/>
    <row r="10780" s="2" customFormat="1"/>
    <row r="10781" s="2" customFormat="1"/>
    <row r="10782" s="2" customFormat="1"/>
    <row r="10783" s="2" customFormat="1"/>
    <row r="10784" s="2" customFormat="1"/>
    <row r="10785" s="2" customFormat="1"/>
    <row r="10786" s="2" customFormat="1"/>
    <row r="10787" s="2" customFormat="1"/>
    <row r="10788" s="2" customFormat="1"/>
    <row r="10789" s="2" customFormat="1"/>
    <row r="10790" s="2" customFormat="1"/>
    <row r="10791" s="2" customFormat="1"/>
    <row r="10792" s="2" customFormat="1"/>
    <row r="10793" s="2" customFormat="1"/>
    <row r="10794" s="2" customFormat="1"/>
    <row r="10795" s="2" customFormat="1"/>
    <row r="10796" s="2" customFormat="1"/>
    <row r="10797" s="2" customFormat="1"/>
    <row r="10798" s="2" customFormat="1"/>
    <row r="10799" s="2" customFormat="1"/>
    <row r="10800" s="2" customFormat="1"/>
    <row r="10801" s="2" customFormat="1"/>
    <row r="10802" s="2" customFormat="1"/>
    <row r="10803" s="2" customFormat="1"/>
    <row r="10804" s="2" customFormat="1"/>
    <row r="10805" s="2" customFormat="1"/>
    <row r="10806" s="2" customFormat="1"/>
    <row r="10807" s="2" customFormat="1"/>
    <row r="10808" s="2" customFormat="1"/>
    <row r="10809" s="2" customFormat="1"/>
    <row r="10810" s="2" customFormat="1"/>
    <row r="10811" s="2" customFormat="1"/>
    <row r="10812" s="2" customFormat="1"/>
    <row r="10813" s="2" customFormat="1"/>
    <row r="10814" s="2" customFormat="1"/>
    <row r="10815" s="2" customFormat="1"/>
    <row r="10816" s="2" customFormat="1"/>
    <row r="10817" s="2" customFormat="1"/>
    <row r="10818" s="2" customFormat="1"/>
    <row r="10819" s="2" customFormat="1"/>
    <row r="10820" s="2" customFormat="1"/>
    <row r="10821" s="2" customFormat="1"/>
    <row r="10822" s="2" customFormat="1"/>
    <row r="10823" s="2" customFormat="1"/>
    <row r="10824" s="2" customFormat="1"/>
    <row r="10825" s="2" customFormat="1"/>
    <row r="10826" s="2" customFormat="1"/>
    <row r="10827" s="2" customFormat="1"/>
    <row r="10828" s="2" customFormat="1"/>
    <row r="10829" s="2" customFormat="1"/>
    <row r="10830" s="2" customFormat="1"/>
    <row r="10831" s="2" customFormat="1"/>
    <row r="10832" s="2" customFormat="1"/>
    <row r="10833" s="2" customFormat="1"/>
    <row r="10834" s="2" customFormat="1"/>
    <row r="10835" s="2" customFormat="1"/>
    <row r="10836" s="2" customFormat="1"/>
    <row r="10837" s="2" customFormat="1"/>
    <row r="10838" s="2" customFormat="1"/>
    <row r="10839" s="2" customFormat="1"/>
    <row r="10840" s="2" customFormat="1"/>
    <row r="10841" s="2" customFormat="1"/>
    <row r="10842" s="2" customFormat="1"/>
    <row r="10843" s="2" customFormat="1"/>
    <row r="10844" s="2" customFormat="1"/>
    <row r="10845" s="2" customFormat="1"/>
    <row r="10846" s="2" customFormat="1"/>
    <row r="10847" s="2" customFormat="1"/>
    <row r="10848" s="2" customFormat="1"/>
    <row r="10849" s="2" customFormat="1"/>
    <row r="10850" s="2" customFormat="1"/>
    <row r="10851" s="2" customFormat="1"/>
    <row r="10852" s="2" customFormat="1"/>
    <row r="10853" s="2" customFormat="1"/>
    <row r="10854" s="2" customFormat="1"/>
    <row r="10855" s="2" customFormat="1"/>
    <row r="10856" s="2" customFormat="1"/>
    <row r="10857" s="2" customFormat="1"/>
    <row r="10858" s="2" customFormat="1"/>
    <row r="10859" s="2" customFormat="1"/>
    <row r="10860" s="2" customFormat="1"/>
    <row r="10861" s="2" customFormat="1"/>
    <row r="10862" s="2" customFormat="1"/>
    <row r="10863" s="2" customFormat="1"/>
    <row r="10864" s="2" customFormat="1"/>
    <row r="10865" s="2" customFormat="1"/>
    <row r="10866" s="2" customFormat="1"/>
    <row r="10867" s="2" customFormat="1"/>
    <row r="10868" s="2" customFormat="1"/>
    <row r="10869" s="2" customFormat="1"/>
    <row r="10870" s="2" customFormat="1"/>
    <row r="10871" s="2" customFormat="1"/>
    <row r="10872" s="2" customFormat="1"/>
    <row r="10873" s="2" customFormat="1"/>
    <row r="10874" s="2" customFormat="1"/>
    <row r="10875" s="2" customFormat="1"/>
    <row r="10876" s="2" customFormat="1"/>
    <row r="10877" s="2" customFormat="1"/>
    <row r="10878" s="2" customFormat="1"/>
    <row r="10879" s="2" customFormat="1"/>
    <row r="10880" s="2" customFormat="1"/>
    <row r="10881" s="2" customFormat="1"/>
    <row r="10882" s="2" customFormat="1"/>
    <row r="10883" s="2" customFormat="1"/>
    <row r="10884" s="2" customFormat="1"/>
    <row r="10885" s="2" customFormat="1"/>
    <row r="10886" s="2" customFormat="1"/>
    <row r="10887" s="2" customFormat="1"/>
    <row r="10888" s="2" customFormat="1"/>
    <row r="10889" s="2" customFormat="1"/>
    <row r="10890" s="2" customFormat="1"/>
    <row r="10891" s="2" customFormat="1"/>
    <row r="10892" s="2" customFormat="1"/>
    <row r="10893" s="2" customFormat="1"/>
    <row r="10894" s="2" customFormat="1"/>
    <row r="10895" s="2" customFormat="1"/>
    <row r="10896" s="2" customFormat="1"/>
    <row r="10897" s="2" customFormat="1"/>
    <row r="10898" s="2" customFormat="1"/>
    <row r="10899" s="2" customFormat="1"/>
    <row r="10900" s="2" customFormat="1"/>
    <row r="10901" s="2" customFormat="1"/>
    <row r="10902" s="2" customFormat="1"/>
    <row r="10903" s="2" customFormat="1"/>
    <row r="10904" s="2" customFormat="1"/>
    <row r="10905" s="2" customFormat="1"/>
    <row r="10906" s="2" customFormat="1"/>
    <row r="10907" s="2" customFormat="1"/>
    <row r="10908" s="2" customFormat="1"/>
    <row r="10909" s="2" customFormat="1"/>
    <row r="10910" s="2" customFormat="1"/>
    <row r="10911" s="2" customFormat="1"/>
    <row r="10912" s="2" customFormat="1"/>
    <row r="10913" s="2" customFormat="1"/>
    <row r="10914" s="2" customFormat="1"/>
    <row r="10915" s="2" customFormat="1"/>
    <row r="10916" s="2" customFormat="1"/>
    <row r="10917" s="2" customFormat="1"/>
    <row r="10918" s="2" customFormat="1"/>
    <row r="10919" s="2" customFormat="1"/>
    <row r="10920" s="2" customFormat="1"/>
    <row r="10921" s="2" customFormat="1"/>
    <row r="10922" s="2" customFormat="1"/>
    <row r="10923" s="2" customFormat="1"/>
    <row r="10924" s="2" customFormat="1"/>
    <row r="10925" s="2" customFormat="1"/>
    <row r="10926" s="2" customFormat="1"/>
    <row r="10927" s="2" customFormat="1"/>
    <row r="10928" s="2" customFormat="1"/>
    <row r="10929" s="2" customFormat="1"/>
    <row r="10930" s="2" customFormat="1"/>
    <row r="10931" s="2" customFormat="1"/>
    <row r="10932" s="2" customFormat="1"/>
    <row r="10933" s="2" customFormat="1"/>
    <row r="10934" s="2" customFormat="1"/>
    <row r="10935" s="2" customFormat="1"/>
    <row r="10936" s="2" customFormat="1"/>
    <row r="10937" s="2" customFormat="1"/>
    <row r="10938" s="2" customFormat="1"/>
    <row r="10939" s="2" customFormat="1"/>
    <row r="10940" s="2" customFormat="1"/>
    <row r="10941" s="2" customFormat="1"/>
    <row r="10942" s="2" customFormat="1"/>
    <row r="10943" s="2" customFormat="1"/>
    <row r="10944" s="2" customFormat="1"/>
    <row r="10945" s="2" customFormat="1"/>
    <row r="10946" s="2" customFormat="1"/>
    <row r="10947" s="2" customFormat="1"/>
    <row r="10948" s="2" customFormat="1"/>
    <row r="10949" s="2" customFormat="1"/>
    <row r="10950" s="2" customFormat="1"/>
    <row r="10951" s="2" customFormat="1"/>
    <row r="10952" s="2" customFormat="1"/>
    <row r="10953" s="2" customFormat="1"/>
    <row r="10954" s="2" customFormat="1"/>
    <row r="10955" s="2" customFormat="1"/>
    <row r="10956" s="2" customFormat="1"/>
    <row r="10957" s="2" customFormat="1"/>
    <row r="10958" s="2" customFormat="1"/>
    <row r="10959" s="2" customFormat="1"/>
    <row r="10960" s="2" customFormat="1"/>
    <row r="10961" s="2" customFormat="1"/>
    <row r="10962" s="2" customFormat="1"/>
    <row r="10963" s="2" customFormat="1"/>
    <row r="10964" s="2" customFormat="1"/>
    <row r="10965" s="2" customFormat="1"/>
    <row r="10966" s="2" customFormat="1"/>
    <row r="10967" s="2" customFormat="1"/>
    <row r="10968" s="2" customFormat="1"/>
    <row r="10969" s="2" customFormat="1"/>
    <row r="10970" s="2" customFormat="1"/>
    <row r="10971" s="2" customFormat="1"/>
    <row r="10972" s="2" customFormat="1"/>
    <row r="10973" s="2" customFormat="1"/>
    <row r="10974" s="2" customFormat="1"/>
    <row r="10975" s="2" customFormat="1"/>
    <row r="10976" s="2" customFormat="1"/>
    <row r="10977" s="2" customFormat="1"/>
    <row r="10978" s="2" customFormat="1"/>
    <row r="10979" s="2" customFormat="1"/>
    <row r="10980" s="2" customFormat="1"/>
    <row r="10981" s="2" customFormat="1"/>
    <row r="10982" s="2" customFormat="1"/>
    <row r="10983" s="2" customFormat="1"/>
    <row r="10984" s="2" customFormat="1"/>
    <row r="10985" s="2" customFormat="1"/>
    <row r="10986" s="2" customFormat="1"/>
    <row r="10987" s="2" customFormat="1"/>
    <row r="10988" s="2" customFormat="1"/>
    <row r="10989" s="2" customFormat="1"/>
    <row r="10990" s="2" customFormat="1"/>
    <row r="10991" s="2" customFormat="1"/>
    <row r="10992" s="2" customFormat="1"/>
    <row r="10993" s="2" customFormat="1"/>
    <row r="10994" s="2" customFormat="1"/>
    <row r="10995" s="2" customFormat="1"/>
    <row r="10996" s="2" customFormat="1"/>
    <row r="10997" s="2" customFormat="1"/>
    <row r="10998" s="2" customFormat="1"/>
    <row r="10999" s="2" customFormat="1"/>
    <row r="11000" s="2" customFormat="1"/>
    <row r="11001" s="2" customFormat="1"/>
    <row r="11002" s="2" customFormat="1"/>
    <row r="11003" s="2" customFormat="1"/>
    <row r="11004" s="2" customFormat="1"/>
    <row r="11005" s="2" customFormat="1"/>
    <row r="11006" s="2" customFormat="1"/>
    <row r="11007" s="2" customFormat="1"/>
    <row r="11008" s="2" customFormat="1"/>
    <row r="11009" s="2" customFormat="1"/>
    <row r="11010" s="2" customFormat="1"/>
    <row r="11011" s="2" customFormat="1"/>
    <row r="11012" s="2" customFormat="1"/>
    <row r="11013" s="2" customFormat="1"/>
    <row r="11014" s="2" customFormat="1"/>
    <row r="11015" s="2" customFormat="1"/>
    <row r="11016" s="2" customFormat="1"/>
    <row r="11017" s="2" customFormat="1"/>
    <row r="11018" s="2" customFormat="1"/>
    <row r="11019" s="2" customFormat="1"/>
    <row r="11020" s="2" customFormat="1"/>
    <row r="11021" s="2" customFormat="1"/>
    <row r="11022" s="2" customFormat="1"/>
    <row r="11023" s="2" customFormat="1"/>
    <row r="11024" s="2" customFormat="1"/>
    <row r="11025" s="2" customFormat="1"/>
    <row r="11026" s="2" customFormat="1"/>
    <row r="11027" s="2" customFormat="1"/>
    <row r="11028" s="2" customFormat="1"/>
    <row r="11029" s="2" customFormat="1"/>
    <row r="11030" s="2" customFormat="1"/>
    <row r="11031" s="2" customFormat="1"/>
    <row r="11032" s="2" customFormat="1"/>
    <row r="11033" s="2" customFormat="1"/>
    <row r="11034" s="2" customFormat="1"/>
    <row r="11035" s="2" customFormat="1"/>
    <row r="11036" s="2" customFormat="1"/>
    <row r="11037" s="2" customFormat="1"/>
    <row r="11038" s="2" customFormat="1"/>
    <row r="11039" s="2" customFormat="1"/>
    <row r="11040" s="2" customFormat="1"/>
    <row r="11041" s="2" customFormat="1"/>
    <row r="11042" s="2" customFormat="1"/>
    <row r="11043" s="2" customFormat="1"/>
    <row r="11044" s="2" customFormat="1"/>
    <row r="11045" s="2" customFormat="1"/>
    <row r="11046" s="2" customFormat="1"/>
    <row r="11047" s="2" customFormat="1"/>
    <row r="11048" s="2" customFormat="1"/>
    <row r="11049" s="2" customFormat="1"/>
    <row r="11050" s="2" customFormat="1"/>
    <row r="11051" s="2" customFormat="1"/>
    <row r="11052" s="2" customFormat="1"/>
    <row r="11053" s="2" customFormat="1"/>
    <row r="11054" s="2" customFormat="1"/>
    <row r="11055" s="2" customFormat="1"/>
    <row r="11056" s="2" customFormat="1"/>
    <row r="11057" s="2" customFormat="1"/>
    <row r="11058" s="2" customFormat="1"/>
    <row r="11059" s="2" customFormat="1"/>
    <row r="11060" s="2" customFormat="1"/>
    <row r="11061" s="2" customFormat="1"/>
    <row r="11062" s="2" customFormat="1"/>
    <row r="11063" s="2" customFormat="1"/>
    <row r="11064" s="2" customFormat="1"/>
    <row r="11065" s="2" customFormat="1"/>
    <row r="11066" s="2" customFormat="1"/>
    <row r="11067" s="2" customFormat="1"/>
    <row r="11068" s="2" customFormat="1"/>
    <row r="11069" s="2" customFormat="1"/>
    <row r="11070" s="2" customFormat="1"/>
    <row r="11071" s="2" customFormat="1"/>
    <row r="11072" s="2" customFormat="1"/>
    <row r="11073" s="2" customFormat="1"/>
    <row r="11074" s="2" customFormat="1"/>
    <row r="11075" s="2" customFormat="1"/>
    <row r="11076" s="2" customFormat="1"/>
    <row r="11077" s="2" customFormat="1"/>
    <row r="11078" s="2" customFormat="1"/>
    <row r="11079" s="2" customFormat="1"/>
    <row r="11080" s="2" customFormat="1"/>
    <row r="11081" s="2" customFormat="1"/>
    <row r="11082" s="2" customFormat="1"/>
    <row r="11083" s="2" customFormat="1"/>
    <row r="11084" s="2" customFormat="1"/>
    <row r="11085" s="2" customFormat="1"/>
    <row r="11086" s="2" customFormat="1"/>
    <row r="11087" s="2" customFormat="1"/>
    <row r="11088" s="2" customFormat="1"/>
    <row r="11089" s="2" customFormat="1"/>
    <row r="11090" s="2" customFormat="1"/>
    <row r="11091" s="2" customFormat="1"/>
    <row r="11092" s="2" customFormat="1"/>
    <row r="11093" s="2" customFormat="1"/>
    <row r="11094" s="2" customFormat="1"/>
    <row r="11095" s="2" customFormat="1"/>
    <row r="11096" s="2" customFormat="1"/>
    <row r="11097" s="2" customFormat="1"/>
    <row r="11098" s="2" customFormat="1"/>
    <row r="11099" s="2" customFormat="1"/>
    <row r="11100" s="2" customFormat="1"/>
    <row r="11101" s="2" customFormat="1"/>
    <row r="11102" s="2" customFormat="1"/>
    <row r="11103" s="2" customFormat="1"/>
    <row r="11104" s="2" customFormat="1"/>
    <row r="11105" s="2" customFormat="1"/>
    <row r="11106" s="2" customFormat="1"/>
    <row r="11107" s="2" customFormat="1"/>
    <row r="11108" s="2" customFormat="1"/>
    <row r="11109" s="2" customFormat="1"/>
    <row r="11110" s="2" customFormat="1"/>
    <row r="11111" s="2" customFormat="1"/>
    <row r="11112" s="2" customFormat="1"/>
    <row r="11113" s="2" customFormat="1"/>
    <row r="11114" s="2" customFormat="1"/>
    <row r="11115" s="2" customFormat="1"/>
    <row r="11116" s="2" customFormat="1"/>
    <row r="11117" s="2" customFormat="1"/>
    <row r="11118" s="2" customFormat="1"/>
    <row r="11119" s="2" customFormat="1"/>
    <row r="11120" s="2" customFormat="1"/>
    <row r="11121" s="2" customFormat="1"/>
    <row r="11122" s="2" customFormat="1"/>
    <row r="11123" s="2" customFormat="1"/>
    <row r="11124" s="2" customFormat="1"/>
    <row r="11125" s="2" customFormat="1"/>
    <row r="11126" s="2" customFormat="1"/>
    <row r="11127" s="2" customFormat="1"/>
    <row r="11128" s="2" customFormat="1"/>
    <row r="11129" s="2" customFormat="1"/>
    <row r="11130" s="2" customFormat="1"/>
    <row r="11131" s="2" customFormat="1"/>
    <row r="11132" s="2" customFormat="1"/>
    <row r="11133" s="2" customFormat="1"/>
    <row r="11134" s="2" customFormat="1"/>
    <row r="11135" s="2" customFormat="1"/>
    <row r="11136" s="2" customFormat="1"/>
    <row r="11137" s="2" customFormat="1"/>
    <row r="11138" s="2" customFormat="1"/>
    <row r="11139" s="2" customFormat="1"/>
    <row r="11140" s="2" customFormat="1"/>
    <row r="11141" s="2" customFormat="1"/>
    <row r="11142" s="2" customFormat="1"/>
    <row r="11143" s="2" customFormat="1"/>
    <row r="11144" s="2" customFormat="1"/>
    <row r="11145" s="2" customFormat="1"/>
    <row r="11146" s="2" customFormat="1"/>
    <row r="11147" s="2" customFormat="1"/>
    <row r="11148" s="2" customFormat="1"/>
    <row r="11149" s="2" customFormat="1"/>
    <row r="11150" s="2" customFormat="1"/>
    <row r="11151" s="2" customFormat="1"/>
    <row r="11152" s="2" customFormat="1"/>
    <row r="11153" s="2" customFormat="1"/>
    <row r="11154" s="2" customFormat="1"/>
    <row r="11155" s="2" customFormat="1"/>
    <row r="11156" s="2" customFormat="1"/>
    <row r="11157" s="2" customFormat="1"/>
    <row r="11158" s="2" customFormat="1"/>
    <row r="11159" s="2" customFormat="1"/>
    <row r="11160" s="2" customFormat="1"/>
    <row r="11161" s="2" customFormat="1"/>
    <row r="11162" s="2" customFormat="1"/>
    <row r="11163" s="2" customFormat="1"/>
    <row r="11164" s="2" customFormat="1"/>
    <row r="11165" s="2" customFormat="1"/>
    <row r="11166" s="2" customFormat="1"/>
    <row r="11167" s="2" customFormat="1"/>
    <row r="11168" s="2" customFormat="1"/>
    <row r="11169" s="2" customFormat="1"/>
    <row r="11170" s="2" customFormat="1"/>
    <row r="11171" s="2" customFormat="1"/>
    <row r="11172" s="2" customFormat="1"/>
    <row r="11173" s="2" customFormat="1"/>
    <row r="11174" s="2" customFormat="1"/>
    <row r="11175" s="2" customFormat="1"/>
    <row r="11176" s="2" customFormat="1"/>
    <row r="11177" s="2" customFormat="1"/>
    <row r="11178" s="2" customFormat="1"/>
    <row r="11179" s="2" customFormat="1"/>
    <row r="11180" s="2" customFormat="1"/>
    <row r="11181" s="2" customFormat="1"/>
    <row r="11182" s="2" customFormat="1"/>
    <row r="11183" s="2" customFormat="1"/>
    <row r="11184" s="2" customFormat="1"/>
    <row r="11185" s="2" customFormat="1"/>
    <row r="11186" s="2" customFormat="1"/>
    <row r="11187" s="2" customFormat="1"/>
    <row r="11188" s="2" customFormat="1"/>
    <row r="11189" s="2" customFormat="1"/>
    <row r="11190" s="2" customFormat="1"/>
    <row r="11191" s="2" customFormat="1"/>
    <row r="11192" s="2" customFormat="1"/>
    <row r="11193" s="2" customFormat="1"/>
    <row r="11194" s="2" customFormat="1"/>
    <row r="11195" s="2" customFormat="1"/>
    <row r="11196" s="2" customFormat="1"/>
    <row r="11197" s="2" customFormat="1"/>
    <row r="11198" s="2" customFormat="1"/>
    <row r="11199" s="2" customFormat="1"/>
    <row r="11200" s="2" customFormat="1"/>
    <row r="11201" s="2" customFormat="1"/>
    <row r="11202" s="2" customFormat="1"/>
    <row r="11203" s="2" customFormat="1"/>
    <row r="11204" s="2" customFormat="1"/>
    <row r="11205" s="2" customFormat="1"/>
    <row r="11206" s="2" customFormat="1"/>
    <row r="11207" s="2" customFormat="1"/>
    <row r="11208" s="2" customFormat="1"/>
    <row r="11209" s="2" customFormat="1"/>
    <row r="11210" s="2" customFormat="1"/>
    <row r="11211" s="2" customFormat="1"/>
    <row r="11212" s="2" customFormat="1"/>
    <row r="11213" s="2" customFormat="1"/>
    <row r="11214" s="2" customFormat="1"/>
    <row r="11215" s="2" customFormat="1"/>
    <row r="11216" s="2" customFormat="1"/>
    <row r="11217" s="2" customFormat="1"/>
    <row r="11218" s="2" customFormat="1"/>
    <row r="11219" s="2" customFormat="1"/>
    <row r="11220" s="2" customFormat="1"/>
    <row r="11221" s="2" customFormat="1"/>
    <row r="11222" s="2" customFormat="1"/>
    <row r="11223" s="2" customFormat="1"/>
    <row r="11224" s="2" customFormat="1"/>
    <row r="11225" s="2" customFormat="1"/>
    <row r="11226" s="2" customFormat="1"/>
    <row r="11227" s="2" customFormat="1"/>
    <row r="11228" s="2" customFormat="1"/>
    <row r="11229" s="2" customFormat="1"/>
    <row r="11230" s="2" customFormat="1"/>
    <row r="11231" s="2" customFormat="1"/>
    <row r="11232" s="2" customFormat="1"/>
    <row r="11233" s="2" customFormat="1"/>
    <row r="11234" s="2" customFormat="1"/>
    <row r="11235" s="2" customFormat="1"/>
    <row r="11236" s="2" customFormat="1"/>
    <row r="11237" s="2" customFormat="1"/>
    <row r="11238" s="2" customFormat="1"/>
    <row r="11239" s="2" customFormat="1"/>
    <row r="11240" s="2" customFormat="1"/>
    <row r="11241" s="2" customFormat="1"/>
    <row r="11242" s="2" customFormat="1"/>
    <row r="11243" s="2" customFormat="1"/>
    <row r="11244" s="2" customFormat="1"/>
    <row r="11245" s="2" customFormat="1"/>
    <row r="11246" s="2" customFormat="1"/>
    <row r="11247" s="2" customFormat="1"/>
    <row r="11248" s="2" customFormat="1"/>
    <row r="11249" s="2" customFormat="1"/>
    <row r="11250" s="2" customFormat="1"/>
    <row r="11251" s="2" customFormat="1"/>
    <row r="11252" s="2" customFormat="1"/>
    <row r="11253" s="2" customFormat="1"/>
    <row r="11254" s="2" customFormat="1"/>
    <row r="11255" s="2" customFormat="1"/>
    <row r="11256" s="2" customFormat="1"/>
    <row r="11257" s="2" customFormat="1"/>
    <row r="11258" s="2" customFormat="1"/>
    <row r="11259" s="2" customFormat="1"/>
    <row r="11260" s="2" customFormat="1"/>
    <row r="11261" s="2" customFormat="1"/>
    <row r="11262" s="2" customFormat="1"/>
    <row r="11263" s="2" customFormat="1"/>
    <row r="11264" s="2" customFormat="1"/>
    <row r="11265" s="2" customFormat="1"/>
    <row r="11266" s="2" customFormat="1"/>
    <row r="11267" s="2" customFormat="1"/>
    <row r="11268" s="2" customFormat="1"/>
    <row r="11269" s="2" customFormat="1"/>
    <row r="11270" s="2" customFormat="1"/>
    <row r="11271" s="2" customFormat="1"/>
    <row r="11272" s="2" customFormat="1"/>
    <row r="11273" s="2" customFormat="1"/>
    <row r="11274" s="2" customFormat="1"/>
    <row r="11275" s="2" customFormat="1"/>
    <row r="11276" s="2" customFormat="1"/>
    <row r="11277" s="2" customFormat="1"/>
    <row r="11278" s="2" customFormat="1"/>
    <row r="11279" s="2" customFormat="1"/>
    <row r="11280" s="2" customFormat="1"/>
    <row r="11281" s="2" customFormat="1"/>
    <row r="11282" s="2" customFormat="1"/>
    <row r="11283" s="2" customFormat="1"/>
    <row r="11284" s="2" customFormat="1"/>
    <row r="11285" s="2" customFormat="1"/>
    <row r="11286" s="2" customFormat="1"/>
    <row r="11287" s="2" customFormat="1"/>
    <row r="11288" s="2" customFormat="1"/>
    <row r="11289" s="2" customFormat="1"/>
    <row r="11290" s="2" customFormat="1"/>
    <row r="11291" s="2" customFormat="1"/>
    <row r="11292" s="2" customFormat="1"/>
    <row r="11293" s="2" customFormat="1"/>
    <row r="11294" s="2" customFormat="1"/>
    <row r="11295" s="2" customFormat="1"/>
    <row r="11296" s="2" customFormat="1"/>
    <row r="11297" s="2" customFormat="1"/>
    <row r="11298" s="2" customFormat="1"/>
    <row r="11299" s="2" customFormat="1"/>
    <row r="11300" s="2" customFormat="1"/>
    <row r="11301" s="2" customFormat="1"/>
    <row r="11302" s="2" customFormat="1"/>
    <row r="11303" s="2" customFormat="1"/>
    <row r="11304" s="2" customFormat="1"/>
    <row r="11305" s="2" customFormat="1"/>
    <row r="11306" s="2" customFormat="1"/>
    <row r="11307" s="2" customFormat="1"/>
    <row r="11308" s="2" customFormat="1"/>
    <row r="11309" s="2" customFormat="1"/>
    <row r="11310" s="2" customFormat="1"/>
    <row r="11311" s="2" customFormat="1"/>
    <row r="11312" s="2" customFormat="1"/>
    <row r="11313" s="2" customFormat="1"/>
    <row r="11314" s="2" customFormat="1"/>
    <row r="11315" s="2" customFormat="1"/>
    <row r="11316" s="2" customFormat="1"/>
    <row r="11317" s="2" customFormat="1"/>
    <row r="11318" s="2" customFormat="1"/>
    <row r="11319" s="2" customFormat="1"/>
    <row r="11320" s="2" customFormat="1"/>
    <row r="11321" s="2" customFormat="1"/>
    <row r="11322" s="2" customFormat="1"/>
    <row r="11323" s="2" customFormat="1"/>
    <row r="11324" s="2" customFormat="1"/>
    <row r="11325" s="2" customFormat="1"/>
    <row r="11326" s="2" customFormat="1"/>
    <row r="11327" s="2" customFormat="1"/>
    <row r="11328" s="2" customFormat="1"/>
    <row r="11329" s="2" customFormat="1"/>
    <row r="11330" s="2" customFormat="1"/>
    <row r="11331" s="2" customFormat="1"/>
    <row r="11332" s="2" customFormat="1"/>
    <row r="11333" s="2" customFormat="1"/>
    <row r="11334" s="2" customFormat="1"/>
    <row r="11335" s="2" customFormat="1"/>
    <row r="11336" s="2" customFormat="1"/>
    <row r="11337" s="2" customFormat="1"/>
    <row r="11338" s="2" customFormat="1"/>
    <row r="11339" s="2" customFormat="1"/>
    <row r="11340" s="2" customFormat="1"/>
    <row r="11341" s="2" customFormat="1"/>
    <row r="11342" s="2" customFormat="1"/>
    <row r="11343" s="2" customFormat="1"/>
    <row r="11344" s="2" customFormat="1"/>
    <row r="11345" s="2" customFormat="1"/>
    <row r="11346" s="2" customFormat="1"/>
    <row r="11347" s="2" customFormat="1"/>
    <row r="11348" s="2" customFormat="1"/>
    <row r="11349" s="2" customFormat="1"/>
    <row r="11350" s="2" customFormat="1"/>
    <row r="11351" s="2" customFormat="1"/>
    <row r="11352" s="2" customFormat="1"/>
    <row r="11353" s="2" customFormat="1"/>
    <row r="11354" s="2" customFormat="1"/>
    <row r="11355" s="2" customFormat="1"/>
    <row r="11356" s="2" customFormat="1"/>
    <row r="11357" s="2" customFormat="1"/>
    <row r="11358" s="2" customFormat="1"/>
    <row r="11359" s="2" customFormat="1"/>
    <row r="11360" s="2" customFormat="1"/>
    <row r="11361" s="2" customFormat="1"/>
    <row r="11362" s="2" customFormat="1"/>
    <row r="11363" s="2" customFormat="1"/>
    <row r="11364" s="2" customFormat="1"/>
    <row r="11365" s="2" customFormat="1"/>
    <row r="11366" s="2" customFormat="1"/>
    <row r="11367" s="2" customFormat="1"/>
    <row r="11368" s="2" customFormat="1"/>
    <row r="11369" s="2" customFormat="1"/>
    <row r="11370" s="2" customFormat="1"/>
    <row r="11371" s="2" customFormat="1"/>
    <row r="11372" s="2" customFormat="1"/>
    <row r="11373" s="2" customFormat="1"/>
    <row r="11374" s="2" customFormat="1"/>
    <row r="11375" s="2" customFormat="1"/>
    <row r="11376" s="2" customFormat="1"/>
    <row r="11377" s="2" customFormat="1"/>
    <row r="11378" s="2" customFormat="1"/>
    <row r="11379" s="2" customFormat="1"/>
    <row r="11380" s="2" customFormat="1"/>
    <row r="11381" s="2" customFormat="1"/>
    <row r="11382" s="2" customFormat="1"/>
    <row r="11383" s="2" customFormat="1"/>
    <row r="11384" s="2" customFormat="1"/>
    <row r="11385" s="2" customFormat="1"/>
    <row r="11386" s="2" customFormat="1"/>
    <row r="11387" s="2" customFormat="1"/>
    <row r="11388" s="2" customFormat="1"/>
    <row r="11389" s="2" customFormat="1"/>
    <row r="11390" s="2" customFormat="1"/>
    <row r="11391" s="2" customFormat="1"/>
    <row r="11392" s="2" customFormat="1"/>
    <row r="11393" s="2" customFormat="1"/>
    <row r="11394" s="2" customFormat="1"/>
    <row r="11395" s="2" customFormat="1"/>
    <row r="11396" s="2" customFormat="1"/>
    <row r="11397" s="2" customFormat="1"/>
    <row r="11398" s="2" customFormat="1"/>
    <row r="11399" s="2" customFormat="1"/>
    <row r="11400" s="2" customFormat="1"/>
    <row r="11401" s="2" customFormat="1"/>
    <row r="11402" s="2" customFormat="1"/>
    <row r="11403" s="2" customFormat="1"/>
    <row r="11404" s="2" customFormat="1"/>
    <row r="11405" s="2" customFormat="1"/>
    <row r="11406" s="2" customFormat="1"/>
    <row r="11407" s="2" customFormat="1"/>
    <row r="11408" s="2" customFormat="1"/>
    <row r="11409" s="2" customFormat="1"/>
    <row r="11410" s="2" customFormat="1"/>
    <row r="11411" s="2" customFormat="1"/>
    <row r="11412" s="2" customFormat="1"/>
    <row r="11413" s="2" customFormat="1"/>
    <row r="11414" s="2" customFormat="1"/>
    <row r="11415" s="2" customFormat="1"/>
    <row r="11416" s="2" customFormat="1"/>
    <row r="11417" s="2" customFormat="1"/>
    <row r="11418" s="2" customFormat="1"/>
    <row r="11419" s="2" customFormat="1"/>
    <row r="11420" s="2" customFormat="1"/>
    <row r="11421" s="2" customFormat="1"/>
    <row r="11422" s="2" customFormat="1"/>
    <row r="11423" s="2" customFormat="1"/>
    <row r="11424" s="2" customFormat="1"/>
    <row r="11425" s="2" customFormat="1"/>
    <row r="11426" s="2" customFormat="1"/>
    <row r="11427" s="2" customFormat="1"/>
    <row r="11428" s="2" customFormat="1"/>
    <row r="11429" s="2" customFormat="1"/>
    <row r="11430" s="2" customFormat="1"/>
    <row r="11431" s="2" customFormat="1"/>
    <row r="11432" s="2" customFormat="1"/>
    <row r="11433" s="2" customFormat="1"/>
    <row r="11434" s="2" customFormat="1"/>
    <row r="11435" s="2" customFormat="1"/>
    <row r="11436" s="2" customFormat="1"/>
    <row r="11437" s="2" customFormat="1"/>
    <row r="11438" s="2" customFormat="1"/>
    <row r="11439" s="2" customFormat="1"/>
    <row r="11440" s="2" customFormat="1"/>
    <row r="11441" s="2" customFormat="1"/>
    <row r="11442" s="2" customFormat="1"/>
    <row r="11443" s="2" customFormat="1"/>
    <row r="11444" s="2" customFormat="1"/>
    <row r="11445" s="2" customFormat="1"/>
    <row r="11446" s="2" customFormat="1"/>
    <row r="11447" s="2" customFormat="1"/>
    <row r="11448" s="2" customFormat="1"/>
    <row r="11449" s="2" customFormat="1"/>
    <row r="11450" s="2" customFormat="1"/>
    <row r="11451" s="2" customFormat="1"/>
    <row r="11452" s="2" customFormat="1"/>
    <row r="11453" s="2" customFormat="1"/>
    <row r="11454" s="2" customFormat="1"/>
    <row r="11455" s="2" customFormat="1"/>
    <row r="11456" s="2" customFormat="1"/>
    <row r="11457" s="2" customFormat="1"/>
    <row r="11458" s="2" customFormat="1"/>
    <row r="11459" s="2" customFormat="1"/>
    <row r="11460" s="2" customFormat="1"/>
    <row r="11461" s="2" customFormat="1"/>
    <row r="11462" s="2" customFormat="1"/>
    <row r="11463" s="2" customFormat="1"/>
    <row r="11464" s="2" customFormat="1"/>
    <row r="11465" s="2" customFormat="1"/>
    <row r="11466" s="2" customFormat="1"/>
    <row r="11467" s="2" customFormat="1"/>
    <row r="11468" s="2" customFormat="1"/>
    <row r="11469" s="2" customFormat="1"/>
    <row r="11470" s="2" customFormat="1"/>
    <row r="11471" s="2" customFormat="1"/>
    <row r="11472" s="2" customFormat="1"/>
    <row r="11473" s="2" customFormat="1"/>
    <row r="11474" s="2" customFormat="1"/>
    <row r="11475" s="2" customFormat="1"/>
    <row r="11476" s="2" customFormat="1"/>
    <row r="11477" s="2" customFormat="1"/>
    <row r="11478" s="2" customFormat="1"/>
    <row r="11479" s="2" customFormat="1"/>
    <row r="11480" s="2" customFormat="1"/>
    <row r="11481" s="2" customFormat="1"/>
    <row r="11482" s="2" customFormat="1"/>
    <row r="11483" s="2" customFormat="1"/>
    <row r="11484" s="2" customFormat="1"/>
    <row r="11485" s="2" customFormat="1"/>
    <row r="11486" s="2" customFormat="1"/>
    <row r="11487" s="2" customFormat="1"/>
    <row r="11488" s="2" customFormat="1"/>
    <row r="11489" s="2" customFormat="1"/>
    <row r="11490" s="2" customFormat="1"/>
    <row r="11491" s="2" customFormat="1"/>
    <row r="11492" s="2" customFormat="1"/>
    <row r="11493" s="2" customFormat="1"/>
    <row r="11494" s="2" customFormat="1"/>
    <row r="11495" s="2" customFormat="1"/>
    <row r="11496" s="2" customFormat="1"/>
    <row r="11497" s="2" customFormat="1"/>
    <row r="11498" s="2" customFormat="1"/>
    <row r="11499" s="2" customFormat="1"/>
    <row r="11500" s="2" customFormat="1"/>
    <row r="11501" s="2" customFormat="1"/>
    <row r="11502" s="2" customFormat="1"/>
    <row r="11503" s="2" customFormat="1"/>
    <row r="11504" s="2" customFormat="1"/>
    <row r="11505" s="2" customFormat="1"/>
    <row r="11506" s="2" customFormat="1"/>
    <row r="11507" s="2" customFormat="1"/>
    <row r="11508" s="2" customFormat="1"/>
    <row r="11509" s="2" customFormat="1"/>
    <row r="11510" s="2" customFormat="1"/>
    <row r="11511" s="2" customFormat="1"/>
    <row r="11512" s="2" customFormat="1"/>
    <row r="11513" s="2" customFormat="1"/>
    <row r="11514" s="2" customFormat="1"/>
    <row r="11515" s="2" customFormat="1"/>
    <row r="11516" s="2" customFormat="1"/>
    <row r="11517" s="2" customFormat="1"/>
    <row r="11518" s="2" customFormat="1"/>
    <row r="11519" s="2" customFormat="1"/>
    <row r="11520" s="2" customFormat="1"/>
    <row r="11521" s="2" customFormat="1"/>
    <row r="11522" s="2" customFormat="1"/>
    <row r="11523" s="2" customFormat="1"/>
    <row r="11524" s="2" customFormat="1"/>
    <row r="11525" s="2" customFormat="1"/>
    <row r="11526" s="2" customFormat="1"/>
    <row r="11527" s="2" customFormat="1"/>
    <row r="11528" s="2" customFormat="1"/>
    <row r="11529" s="2" customFormat="1"/>
    <row r="11530" s="2" customFormat="1"/>
    <row r="11531" s="2" customFormat="1"/>
    <row r="11532" s="2" customFormat="1"/>
    <row r="11533" s="2" customFormat="1"/>
    <row r="11534" s="2" customFormat="1"/>
    <row r="11535" s="2" customFormat="1"/>
    <row r="11536" s="2" customFormat="1"/>
    <row r="11537" s="2" customFormat="1"/>
    <row r="11538" s="2" customFormat="1"/>
    <row r="11539" s="2" customFormat="1"/>
    <row r="11540" s="2" customFormat="1"/>
    <row r="11541" s="2" customFormat="1"/>
    <row r="11542" s="2" customFormat="1"/>
    <row r="11543" s="2" customFormat="1"/>
    <row r="11544" s="2" customFormat="1"/>
    <row r="11545" s="2" customFormat="1"/>
    <row r="11546" s="2" customFormat="1"/>
    <row r="11547" s="2" customFormat="1"/>
    <row r="11548" s="2" customFormat="1"/>
    <row r="11549" s="2" customFormat="1"/>
    <row r="11550" s="2" customFormat="1"/>
    <row r="11551" s="2" customFormat="1"/>
    <row r="11552" s="2" customFormat="1"/>
    <row r="11553" s="2" customFormat="1"/>
    <row r="11554" s="2" customFormat="1"/>
    <row r="11555" s="2" customFormat="1"/>
    <row r="11556" s="2" customFormat="1"/>
    <row r="11557" s="2" customFormat="1"/>
    <row r="11558" s="2" customFormat="1"/>
    <row r="11559" s="2" customFormat="1"/>
    <row r="11560" s="2" customFormat="1"/>
    <row r="11561" s="2" customFormat="1"/>
    <row r="11562" s="2" customFormat="1"/>
    <row r="11563" s="2" customFormat="1"/>
    <row r="11564" s="2" customFormat="1"/>
    <row r="11565" s="2" customFormat="1"/>
    <row r="11566" s="2" customFormat="1"/>
    <row r="11567" s="2" customFormat="1"/>
    <row r="11568" s="2" customFormat="1"/>
    <row r="11569" s="2" customFormat="1"/>
    <row r="11570" s="2" customFormat="1"/>
    <row r="11571" s="2" customFormat="1"/>
    <row r="11572" s="2" customFormat="1"/>
    <row r="11573" s="2" customFormat="1"/>
    <row r="11574" s="2" customFormat="1"/>
    <row r="11575" s="2" customFormat="1"/>
    <row r="11576" s="2" customFormat="1"/>
    <row r="11577" s="2" customFormat="1"/>
    <row r="11578" s="2" customFormat="1"/>
    <row r="11579" s="2" customFormat="1"/>
    <row r="11580" s="2" customFormat="1"/>
    <row r="11581" s="2" customFormat="1"/>
    <row r="11582" s="2" customFormat="1"/>
    <row r="11583" s="2" customFormat="1"/>
    <row r="11584" s="2" customFormat="1"/>
    <row r="11585" s="2" customFormat="1"/>
    <row r="11586" s="2" customFormat="1"/>
    <row r="11587" s="2" customFormat="1"/>
    <row r="11588" s="2" customFormat="1"/>
    <row r="11589" s="2" customFormat="1"/>
    <row r="11590" s="2" customFormat="1"/>
    <row r="11591" s="2" customFormat="1"/>
    <row r="11592" s="2" customFormat="1"/>
    <row r="11593" s="2" customFormat="1"/>
    <row r="11594" s="2" customFormat="1"/>
    <row r="11595" s="2" customFormat="1"/>
    <row r="11596" s="2" customFormat="1"/>
    <row r="11597" s="2" customFormat="1"/>
    <row r="11598" s="2" customFormat="1"/>
    <row r="11599" s="2" customFormat="1"/>
    <row r="11600" s="2" customFormat="1"/>
    <row r="11601" s="2" customFormat="1"/>
    <row r="11602" s="2" customFormat="1"/>
    <row r="11603" s="2" customFormat="1"/>
    <row r="11604" s="2" customFormat="1"/>
    <row r="11605" s="2" customFormat="1"/>
    <row r="11606" s="2" customFormat="1"/>
    <row r="11607" s="2" customFormat="1"/>
    <row r="11608" s="2" customFormat="1"/>
    <row r="11609" s="2" customFormat="1"/>
    <row r="11610" s="2" customFormat="1"/>
    <row r="11611" s="2" customFormat="1"/>
    <row r="11612" s="2" customFormat="1"/>
    <row r="11613" s="2" customFormat="1"/>
    <row r="11614" s="2" customFormat="1"/>
    <row r="11615" s="2" customFormat="1"/>
    <row r="11616" s="2" customFormat="1"/>
    <row r="11617" s="2" customFormat="1"/>
    <row r="11618" s="2" customFormat="1"/>
    <row r="11619" s="2" customFormat="1"/>
    <row r="11620" s="2" customFormat="1"/>
    <row r="11621" s="2" customFormat="1"/>
    <row r="11622" s="2" customFormat="1"/>
    <row r="11623" s="2" customFormat="1"/>
    <row r="11624" s="2" customFormat="1"/>
    <row r="11625" s="2" customFormat="1"/>
    <row r="11626" s="2" customFormat="1"/>
    <row r="11627" s="2" customFormat="1"/>
    <row r="11628" s="2" customFormat="1"/>
    <row r="11629" s="2" customFormat="1"/>
    <row r="11630" s="2" customFormat="1"/>
    <row r="11631" s="2" customFormat="1"/>
    <row r="11632" s="2" customFormat="1"/>
    <row r="11633" s="2" customFormat="1"/>
    <row r="11634" s="2" customFormat="1"/>
    <row r="11635" s="2" customFormat="1"/>
    <row r="11636" s="2" customFormat="1"/>
    <row r="11637" s="2" customFormat="1"/>
    <row r="11638" s="2" customFormat="1"/>
    <row r="11639" s="2" customFormat="1"/>
    <row r="11640" s="2" customFormat="1"/>
    <row r="11641" s="2" customFormat="1"/>
    <row r="11642" s="2" customFormat="1"/>
    <row r="11643" s="2" customFormat="1"/>
    <row r="11644" s="2" customFormat="1"/>
    <row r="11645" s="2" customFormat="1"/>
    <row r="11646" s="2" customFormat="1"/>
    <row r="11647" s="2" customFormat="1"/>
    <row r="11648" s="2" customFormat="1"/>
    <row r="11649" s="2" customFormat="1"/>
    <row r="11650" s="2" customFormat="1"/>
    <row r="11651" s="2" customFormat="1"/>
    <row r="11652" s="2" customFormat="1"/>
    <row r="11653" s="2" customFormat="1"/>
    <row r="11654" s="2" customFormat="1"/>
    <row r="11655" s="2" customFormat="1"/>
    <row r="11656" s="2" customFormat="1"/>
    <row r="11657" s="2" customFormat="1"/>
    <row r="11658" s="2" customFormat="1"/>
    <row r="11659" s="2" customFormat="1"/>
    <row r="11660" s="2" customFormat="1"/>
    <row r="11661" s="2" customFormat="1"/>
    <row r="11662" s="2" customFormat="1"/>
    <row r="11663" s="2" customFormat="1"/>
    <row r="11664" s="2" customFormat="1"/>
    <row r="11665" s="2" customFormat="1"/>
    <row r="11666" s="2" customFormat="1"/>
    <row r="11667" s="2" customFormat="1"/>
    <row r="11668" s="2" customFormat="1"/>
    <row r="11669" s="2" customFormat="1"/>
    <row r="11670" s="2" customFormat="1"/>
    <row r="11671" s="2" customFormat="1"/>
    <row r="11672" s="2" customFormat="1"/>
    <row r="11673" s="2" customFormat="1"/>
    <row r="11674" s="2" customFormat="1"/>
    <row r="11675" s="2" customFormat="1"/>
    <row r="11676" s="2" customFormat="1"/>
    <row r="11677" s="2" customFormat="1"/>
    <row r="11678" s="2" customFormat="1"/>
    <row r="11679" s="2" customFormat="1"/>
    <row r="11680" s="2" customFormat="1"/>
    <row r="11681" s="2" customFormat="1"/>
    <row r="11682" s="2" customFormat="1"/>
    <row r="11683" s="2" customFormat="1"/>
    <row r="11684" s="2" customFormat="1"/>
    <row r="11685" s="2" customFormat="1"/>
    <row r="11686" s="2" customFormat="1"/>
    <row r="11687" s="2" customFormat="1"/>
    <row r="11688" s="2" customFormat="1"/>
    <row r="11689" s="2" customFormat="1"/>
    <row r="11690" s="2" customFormat="1"/>
    <row r="11691" s="2" customFormat="1"/>
    <row r="11692" s="2" customFormat="1"/>
    <row r="11693" s="2" customFormat="1"/>
    <row r="11694" s="2" customFormat="1"/>
    <row r="11695" s="2" customFormat="1"/>
    <row r="11696" s="2" customFormat="1"/>
    <row r="11697" s="2" customFormat="1"/>
    <row r="11698" s="2" customFormat="1"/>
    <row r="11699" s="2" customFormat="1"/>
    <row r="11700" s="2" customFormat="1"/>
    <row r="11701" s="2" customFormat="1"/>
    <row r="11702" s="2" customFormat="1"/>
    <row r="11703" s="2" customFormat="1"/>
    <row r="11704" s="2" customFormat="1"/>
    <row r="11705" s="2" customFormat="1"/>
    <row r="11706" s="2" customFormat="1"/>
    <row r="11707" s="2" customFormat="1"/>
    <row r="11708" s="2" customFormat="1"/>
    <row r="11709" s="2" customFormat="1"/>
    <row r="11710" s="2" customFormat="1"/>
    <row r="11711" s="2" customFormat="1"/>
    <row r="11712" s="2" customFormat="1"/>
    <row r="11713" s="2" customFormat="1"/>
    <row r="11714" s="2" customFormat="1"/>
    <row r="11715" s="2" customFormat="1"/>
    <row r="11716" s="2" customFormat="1"/>
    <row r="11717" s="2" customFormat="1"/>
    <row r="11718" s="2" customFormat="1"/>
    <row r="11719" s="2" customFormat="1"/>
    <row r="11720" s="2" customFormat="1"/>
    <row r="11721" s="2" customFormat="1"/>
    <row r="11722" s="2" customFormat="1"/>
    <row r="11723" s="2" customFormat="1"/>
    <row r="11724" s="2" customFormat="1"/>
    <row r="11725" s="2" customFormat="1"/>
    <row r="11726" s="2" customFormat="1"/>
    <row r="11727" s="2" customFormat="1"/>
    <row r="11728" s="2" customFormat="1"/>
    <row r="11729" s="2" customFormat="1"/>
    <row r="11730" s="2" customFormat="1"/>
    <row r="11731" s="2" customFormat="1"/>
    <row r="11732" s="2" customFormat="1"/>
    <row r="11733" s="2" customFormat="1"/>
    <row r="11734" s="2" customFormat="1"/>
    <row r="11735" s="2" customFormat="1"/>
    <row r="11736" s="2" customFormat="1"/>
    <row r="11737" s="2" customFormat="1"/>
    <row r="11738" s="2" customFormat="1"/>
    <row r="11739" s="2" customFormat="1"/>
    <row r="11740" s="2" customFormat="1"/>
    <row r="11741" s="2" customFormat="1"/>
    <row r="11742" s="2" customFormat="1"/>
    <row r="11743" s="2" customFormat="1"/>
    <row r="11744" s="2" customFormat="1"/>
    <row r="11745" s="2" customFormat="1"/>
    <row r="11746" s="2" customFormat="1"/>
    <row r="11747" s="2" customFormat="1"/>
    <row r="11748" s="2" customFormat="1"/>
    <row r="11749" s="2" customFormat="1"/>
    <row r="11750" s="2" customFormat="1"/>
    <row r="11751" s="2" customFormat="1"/>
    <row r="11752" s="2" customFormat="1"/>
    <row r="11753" s="2" customFormat="1"/>
    <row r="11754" s="2" customFormat="1"/>
    <row r="11755" s="2" customFormat="1"/>
    <row r="11756" s="2" customFormat="1"/>
    <row r="11757" s="2" customFormat="1"/>
    <row r="11758" s="2" customFormat="1"/>
    <row r="11759" s="2" customFormat="1"/>
    <row r="11760" s="2" customFormat="1"/>
    <row r="11761" s="2" customFormat="1"/>
    <row r="11762" s="2" customFormat="1"/>
    <row r="11763" s="2" customFormat="1"/>
    <row r="11764" s="2" customFormat="1"/>
    <row r="11765" s="2" customFormat="1"/>
    <row r="11766" s="2" customFormat="1"/>
    <row r="11767" s="2" customFormat="1"/>
    <row r="11768" s="2" customFormat="1"/>
    <row r="11769" s="2" customFormat="1"/>
    <row r="11770" s="2" customFormat="1"/>
    <row r="11771" s="2" customFormat="1"/>
    <row r="11772" s="2" customFormat="1"/>
    <row r="11773" s="2" customFormat="1"/>
    <row r="11774" s="2" customFormat="1"/>
    <row r="11775" s="2" customFormat="1"/>
    <row r="11776" s="2" customFormat="1"/>
    <row r="11777" s="2" customFormat="1"/>
    <row r="11778" s="2" customFormat="1"/>
    <row r="11779" s="2" customFormat="1"/>
    <row r="11780" s="2" customFormat="1"/>
    <row r="11781" s="2" customFormat="1"/>
    <row r="11782" s="2" customFormat="1"/>
    <row r="11783" s="2" customFormat="1"/>
    <row r="11784" s="2" customFormat="1"/>
    <row r="11785" s="2" customFormat="1"/>
    <row r="11786" s="2" customFormat="1"/>
    <row r="11787" s="2" customFormat="1"/>
    <row r="11788" s="2" customFormat="1"/>
    <row r="11789" s="2" customFormat="1"/>
    <row r="11790" s="2" customFormat="1"/>
    <row r="11791" s="2" customFormat="1"/>
    <row r="11792" s="2" customFormat="1"/>
    <row r="11793" s="2" customFormat="1"/>
    <row r="11794" s="2" customFormat="1"/>
    <row r="11795" s="2" customFormat="1"/>
    <row r="11796" s="2" customFormat="1"/>
    <row r="11797" s="2" customFormat="1"/>
    <row r="11798" s="2" customFormat="1"/>
    <row r="11799" s="2" customFormat="1"/>
    <row r="11800" s="2" customFormat="1"/>
    <row r="11801" s="2" customFormat="1"/>
    <row r="11802" s="2" customFormat="1"/>
    <row r="11803" s="2" customFormat="1"/>
    <row r="11804" s="2" customFormat="1"/>
    <row r="11805" s="2" customFormat="1"/>
    <row r="11806" s="2" customFormat="1"/>
    <row r="11807" s="2" customFormat="1"/>
    <row r="11808" s="2" customFormat="1"/>
    <row r="11809" s="2" customFormat="1"/>
    <row r="11810" s="2" customFormat="1"/>
    <row r="11811" s="2" customFormat="1"/>
    <row r="11812" s="2" customFormat="1"/>
    <row r="11813" s="2" customFormat="1"/>
    <row r="11814" s="2" customFormat="1"/>
    <row r="11815" s="2" customFormat="1"/>
    <row r="11816" s="2" customFormat="1"/>
    <row r="11817" s="2" customFormat="1"/>
    <row r="11818" s="2" customFormat="1"/>
    <row r="11819" s="2" customFormat="1"/>
    <row r="11820" s="2" customFormat="1"/>
    <row r="11821" s="2" customFormat="1"/>
    <row r="11822" s="2" customFormat="1"/>
    <row r="11823" s="2" customFormat="1"/>
    <row r="11824" s="2" customFormat="1"/>
    <row r="11825" s="2" customFormat="1"/>
    <row r="11826" s="2" customFormat="1"/>
    <row r="11827" s="2" customFormat="1"/>
    <row r="11828" s="2" customFormat="1"/>
    <row r="11829" s="2" customFormat="1"/>
    <row r="11830" s="2" customFormat="1"/>
    <row r="11831" s="2" customFormat="1"/>
    <row r="11832" s="2" customFormat="1"/>
    <row r="11833" s="2" customFormat="1"/>
    <row r="11834" s="2" customFormat="1"/>
    <row r="11835" s="2" customFormat="1"/>
    <row r="11836" s="2" customFormat="1"/>
    <row r="11837" s="2" customFormat="1"/>
    <row r="11838" s="2" customFormat="1"/>
    <row r="11839" s="2" customFormat="1"/>
    <row r="11840" s="2" customFormat="1"/>
    <row r="11841" s="2" customFormat="1"/>
    <row r="11842" s="2" customFormat="1"/>
    <row r="11843" s="2" customFormat="1"/>
    <row r="11844" s="2" customFormat="1"/>
    <row r="11845" s="2" customFormat="1"/>
    <row r="11846" s="2" customFormat="1"/>
    <row r="11847" s="2" customFormat="1"/>
    <row r="11848" s="2" customFormat="1"/>
    <row r="11849" s="2" customFormat="1"/>
    <row r="11850" s="2" customFormat="1"/>
    <row r="11851" s="2" customFormat="1"/>
    <row r="11852" s="2" customFormat="1"/>
    <row r="11853" s="2" customFormat="1"/>
    <row r="11854" s="2" customFormat="1"/>
    <row r="11855" s="2" customFormat="1"/>
    <row r="11856" s="2" customFormat="1"/>
    <row r="11857" s="2" customFormat="1"/>
    <row r="11858" s="2" customFormat="1"/>
    <row r="11859" s="2" customFormat="1"/>
    <row r="11860" s="2" customFormat="1"/>
    <row r="11861" s="2" customFormat="1"/>
    <row r="11862" s="2" customFormat="1"/>
    <row r="11863" s="2" customFormat="1"/>
    <row r="11864" s="2" customFormat="1"/>
    <row r="11865" s="2" customFormat="1"/>
    <row r="11866" s="2" customFormat="1"/>
    <row r="11867" s="2" customFormat="1"/>
    <row r="11868" s="2" customFormat="1"/>
    <row r="11869" s="2" customFormat="1"/>
    <row r="11870" s="2" customFormat="1"/>
    <row r="11871" s="2" customFormat="1"/>
    <row r="11872" s="2" customFormat="1"/>
    <row r="11873" s="2" customFormat="1"/>
    <row r="11874" s="2" customFormat="1"/>
    <row r="11875" s="2" customFormat="1"/>
    <row r="11876" s="2" customFormat="1"/>
    <row r="11877" s="2" customFormat="1"/>
    <row r="11878" s="2" customFormat="1"/>
    <row r="11879" s="2" customFormat="1"/>
    <row r="11880" s="2" customFormat="1"/>
    <row r="11881" s="2" customFormat="1"/>
    <row r="11882" s="2" customFormat="1"/>
    <row r="11883" s="2" customFormat="1"/>
    <row r="11884" s="2" customFormat="1"/>
    <row r="11885" s="2" customFormat="1"/>
    <row r="11886" s="2" customFormat="1"/>
    <row r="11887" s="2" customFormat="1"/>
    <row r="11888" s="2" customFormat="1"/>
    <row r="11889" s="2" customFormat="1"/>
    <row r="11890" s="2" customFormat="1"/>
    <row r="11891" s="2" customFormat="1"/>
    <row r="11892" s="2" customFormat="1"/>
    <row r="11893" s="2" customFormat="1"/>
    <row r="11894" s="2" customFormat="1"/>
    <row r="11895" s="2" customFormat="1"/>
    <row r="11896" s="2" customFormat="1"/>
    <row r="11897" s="2" customFormat="1"/>
    <row r="11898" s="2" customFormat="1"/>
    <row r="11899" s="2" customFormat="1"/>
    <row r="11900" s="2" customFormat="1"/>
    <row r="11901" s="2" customFormat="1"/>
    <row r="11902" s="2" customFormat="1"/>
    <row r="11903" s="2" customFormat="1"/>
    <row r="11904" s="2" customFormat="1"/>
    <row r="11905" s="2" customFormat="1"/>
    <row r="11906" s="2" customFormat="1"/>
    <row r="11907" s="2" customFormat="1"/>
    <row r="11908" s="2" customFormat="1"/>
    <row r="11909" s="2" customFormat="1"/>
    <row r="11910" s="2" customFormat="1"/>
    <row r="11911" s="2" customFormat="1"/>
    <row r="11912" s="2" customFormat="1"/>
    <row r="11913" s="2" customFormat="1"/>
    <row r="11914" s="2" customFormat="1"/>
    <row r="11915" s="2" customFormat="1"/>
    <row r="11916" s="2" customFormat="1"/>
    <row r="11917" s="2" customFormat="1"/>
    <row r="11918" s="2" customFormat="1"/>
    <row r="11919" s="2" customFormat="1"/>
    <row r="11920" s="2" customFormat="1"/>
    <row r="11921" s="2" customFormat="1"/>
    <row r="11922" s="2" customFormat="1"/>
    <row r="11923" s="2" customFormat="1"/>
    <row r="11924" s="2" customFormat="1"/>
    <row r="11925" s="2" customFormat="1"/>
    <row r="11926" s="2" customFormat="1"/>
    <row r="11927" s="2" customFormat="1"/>
    <row r="11928" s="2" customFormat="1"/>
    <row r="11929" s="2" customFormat="1"/>
    <row r="11930" s="2" customFormat="1"/>
    <row r="11931" s="2" customFormat="1"/>
    <row r="11932" s="2" customFormat="1"/>
    <row r="11933" s="2" customFormat="1"/>
    <row r="11934" s="2" customFormat="1"/>
    <row r="11935" s="2" customFormat="1"/>
    <row r="11936" s="2" customFormat="1"/>
    <row r="11937" s="2" customFormat="1"/>
    <row r="11938" s="2" customFormat="1"/>
    <row r="11939" s="2" customFormat="1"/>
    <row r="11940" s="2" customFormat="1"/>
    <row r="11941" s="2" customFormat="1"/>
    <row r="11942" s="2" customFormat="1"/>
    <row r="11943" s="2" customFormat="1"/>
    <row r="11944" s="2" customFormat="1"/>
    <row r="11945" s="2" customFormat="1"/>
    <row r="11946" s="2" customFormat="1"/>
    <row r="11947" s="2" customFormat="1"/>
    <row r="11948" s="2" customFormat="1"/>
    <row r="11949" s="2" customFormat="1"/>
    <row r="11950" s="2" customFormat="1"/>
    <row r="11951" s="2" customFormat="1"/>
    <row r="11952" s="2" customFormat="1"/>
    <row r="11953" s="2" customFormat="1"/>
    <row r="11954" s="2" customFormat="1"/>
    <row r="11955" s="2" customFormat="1"/>
    <row r="11956" s="2" customFormat="1"/>
    <row r="11957" s="2" customFormat="1"/>
    <row r="11958" s="2" customFormat="1"/>
    <row r="11959" s="2" customFormat="1"/>
    <row r="11960" s="2" customFormat="1"/>
    <row r="11961" s="2" customFormat="1"/>
    <row r="11962" s="2" customFormat="1"/>
    <row r="11963" s="2" customFormat="1"/>
    <row r="11964" s="2" customFormat="1"/>
    <row r="11965" s="2" customFormat="1"/>
    <row r="11966" s="2" customFormat="1"/>
    <row r="11967" s="2" customFormat="1"/>
    <row r="11968" s="2" customFormat="1"/>
    <row r="11969" s="2" customFormat="1"/>
    <row r="11970" s="2" customFormat="1"/>
    <row r="11971" s="2" customFormat="1"/>
    <row r="11972" s="2" customFormat="1"/>
    <row r="11973" s="2" customFormat="1"/>
    <row r="11974" s="2" customFormat="1"/>
    <row r="11975" s="2" customFormat="1"/>
    <row r="11976" s="2" customFormat="1"/>
    <row r="11977" s="2" customFormat="1"/>
    <row r="11978" s="2" customFormat="1"/>
    <row r="11979" s="2" customFormat="1"/>
    <row r="11980" s="2" customFormat="1"/>
    <row r="11981" s="2" customFormat="1"/>
    <row r="11982" s="2" customFormat="1"/>
    <row r="11983" s="2" customFormat="1"/>
    <row r="11984" s="2" customFormat="1"/>
    <row r="11985" s="2" customFormat="1"/>
    <row r="11986" s="2" customFormat="1"/>
    <row r="11987" s="2" customFormat="1"/>
    <row r="11988" s="2" customFormat="1"/>
    <row r="11989" s="2" customFormat="1"/>
    <row r="11990" s="2" customFormat="1"/>
    <row r="11991" s="2" customFormat="1"/>
    <row r="11992" s="2" customFormat="1"/>
    <row r="11993" s="2" customFormat="1"/>
    <row r="11994" s="2" customFormat="1"/>
    <row r="11995" s="2" customFormat="1"/>
    <row r="11996" s="2" customFormat="1"/>
    <row r="11997" s="2" customFormat="1"/>
    <row r="11998" s="2" customFormat="1"/>
    <row r="11999" s="2" customFormat="1"/>
    <row r="12000" s="2" customFormat="1"/>
    <row r="12001" s="2" customFormat="1"/>
    <row r="12002" s="2" customFormat="1"/>
    <row r="12003" s="2" customFormat="1"/>
    <row r="12004" s="2" customFormat="1"/>
    <row r="12005" s="2" customFormat="1"/>
    <row r="12006" s="2" customFormat="1"/>
    <row r="12007" s="2" customFormat="1"/>
    <row r="12008" s="2" customFormat="1"/>
    <row r="12009" s="2" customFormat="1"/>
    <row r="12010" s="2" customFormat="1"/>
    <row r="12011" s="2" customFormat="1"/>
    <row r="12012" s="2" customFormat="1"/>
    <row r="12013" s="2" customFormat="1"/>
    <row r="12014" s="2" customFormat="1"/>
    <row r="12015" s="2" customFormat="1"/>
    <row r="12016" s="2" customFormat="1"/>
    <row r="12017" s="2" customFormat="1"/>
    <row r="12018" s="2" customFormat="1"/>
    <row r="12019" s="2" customFormat="1"/>
    <row r="12020" s="2" customFormat="1"/>
    <row r="12021" s="2" customFormat="1"/>
    <row r="12022" s="2" customFormat="1"/>
    <row r="12023" s="2" customFormat="1"/>
    <row r="12024" s="2" customFormat="1"/>
    <row r="12025" s="2" customFormat="1"/>
    <row r="12026" s="2" customFormat="1"/>
    <row r="12027" s="2" customFormat="1"/>
    <row r="12028" s="2" customFormat="1"/>
    <row r="12029" s="2" customFormat="1"/>
    <row r="12030" s="2" customFormat="1"/>
    <row r="12031" s="2" customFormat="1"/>
    <row r="12032" s="2" customFormat="1"/>
    <row r="12033" s="2" customFormat="1"/>
    <row r="12034" s="2" customFormat="1"/>
    <row r="12035" s="2" customFormat="1"/>
    <row r="12036" s="2" customFormat="1"/>
    <row r="12037" s="2" customFormat="1"/>
    <row r="12038" s="2" customFormat="1"/>
    <row r="12039" s="2" customFormat="1"/>
    <row r="12040" s="2" customFormat="1"/>
    <row r="12041" s="2" customFormat="1"/>
    <row r="12042" s="2" customFormat="1"/>
    <row r="12043" s="2" customFormat="1"/>
    <row r="12044" s="2" customFormat="1"/>
    <row r="12045" s="2" customFormat="1"/>
    <row r="12046" s="2" customFormat="1"/>
    <row r="12047" s="2" customFormat="1"/>
    <row r="12048" s="2" customFormat="1"/>
    <row r="12049" s="2" customFormat="1"/>
    <row r="12050" s="2" customFormat="1"/>
    <row r="12051" s="2" customFormat="1"/>
    <row r="12052" s="2" customFormat="1"/>
    <row r="12053" s="2" customFormat="1"/>
    <row r="12054" s="2" customFormat="1"/>
    <row r="12055" s="2" customFormat="1"/>
    <row r="12056" s="2" customFormat="1"/>
    <row r="12057" s="2" customFormat="1"/>
    <row r="12058" s="2" customFormat="1"/>
    <row r="12059" s="2" customFormat="1"/>
    <row r="12060" s="2" customFormat="1"/>
    <row r="12061" s="2" customFormat="1"/>
    <row r="12062" s="2" customFormat="1"/>
    <row r="12063" s="2" customFormat="1"/>
    <row r="12064" s="2" customFormat="1"/>
    <row r="12065" s="2" customFormat="1"/>
    <row r="12066" s="2" customFormat="1"/>
    <row r="12067" s="2" customFormat="1"/>
    <row r="12068" s="2" customFormat="1"/>
    <row r="12069" s="2" customFormat="1"/>
    <row r="12070" s="2" customFormat="1"/>
    <row r="12071" s="2" customFormat="1"/>
    <row r="12072" s="2" customFormat="1"/>
    <row r="12073" s="2" customFormat="1"/>
    <row r="12074" s="2" customFormat="1"/>
    <row r="12075" s="2" customFormat="1"/>
    <row r="12076" s="2" customFormat="1"/>
    <row r="12077" s="2" customFormat="1"/>
    <row r="12078" s="2" customFormat="1"/>
    <row r="12079" s="2" customFormat="1"/>
    <row r="12080" s="2" customFormat="1"/>
    <row r="12081" s="2" customFormat="1"/>
    <row r="12082" s="2" customFormat="1"/>
    <row r="12083" s="2" customFormat="1"/>
    <row r="12084" s="2" customFormat="1"/>
    <row r="12085" s="2" customFormat="1"/>
    <row r="12086" s="2" customFormat="1"/>
    <row r="12087" s="2" customFormat="1"/>
    <row r="12088" s="2" customFormat="1"/>
    <row r="12089" s="2" customFormat="1"/>
    <row r="12090" s="2" customFormat="1"/>
    <row r="12091" s="2" customFormat="1"/>
    <row r="12092" s="2" customFormat="1"/>
    <row r="12093" s="2" customFormat="1"/>
    <row r="12094" s="2" customFormat="1"/>
    <row r="12095" s="2" customFormat="1"/>
    <row r="12096" s="2" customFormat="1"/>
    <row r="12097" s="2" customFormat="1"/>
    <row r="12098" s="2" customFormat="1"/>
    <row r="12099" s="2" customFormat="1"/>
    <row r="12100" s="2" customFormat="1"/>
    <row r="12101" s="2" customFormat="1"/>
    <row r="12102" s="2" customFormat="1"/>
    <row r="12103" s="2" customFormat="1"/>
    <row r="12104" s="2" customFormat="1"/>
    <row r="12105" s="2" customFormat="1"/>
    <row r="12106" s="2" customFormat="1"/>
    <row r="12107" s="2" customFormat="1"/>
    <row r="12108" s="2" customFormat="1"/>
    <row r="12109" s="2" customFormat="1"/>
    <row r="12110" s="2" customFormat="1"/>
    <row r="12111" s="2" customFormat="1"/>
    <row r="12112" s="2" customFormat="1"/>
    <row r="12113" s="2" customFormat="1"/>
    <row r="12114" s="2" customFormat="1"/>
    <row r="12115" s="2" customFormat="1"/>
    <row r="12116" s="2" customFormat="1"/>
    <row r="12117" s="2" customFormat="1"/>
    <row r="12118" s="2" customFormat="1"/>
    <row r="12119" s="2" customFormat="1"/>
    <row r="12120" s="2" customFormat="1"/>
    <row r="12121" s="2" customFormat="1"/>
    <row r="12122" s="2" customFormat="1"/>
    <row r="12123" s="2" customFormat="1"/>
    <row r="12124" s="2" customFormat="1"/>
    <row r="12125" s="2" customFormat="1"/>
    <row r="12126" s="2" customFormat="1"/>
    <row r="12127" s="2" customFormat="1"/>
    <row r="12128" s="2" customFormat="1"/>
    <row r="12129" s="2" customFormat="1"/>
    <row r="12130" s="2" customFormat="1"/>
    <row r="12131" s="2" customFormat="1"/>
    <row r="12132" s="2" customFormat="1"/>
    <row r="12133" s="2" customFormat="1"/>
    <row r="12134" s="2" customFormat="1"/>
    <row r="12135" s="2" customFormat="1"/>
    <row r="12136" s="2" customFormat="1"/>
    <row r="12137" s="2" customFormat="1"/>
    <row r="12138" s="2" customFormat="1"/>
    <row r="12139" s="2" customFormat="1"/>
    <row r="12140" s="2" customFormat="1"/>
    <row r="12141" s="2" customFormat="1"/>
    <row r="12142" s="2" customFormat="1"/>
    <row r="12143" s="2" customFormat="1"/>
    <row r="12144" s="2" customFormat="1"/>
    <row r="12145" s="2" customFormat="1"/>
    <row r="12146" s="2" customFormat="1"/>
    <row r="12147" s="2" customFormat="1"/>
    <row r="12148" s="2" customFormat="1"/>
    <row r="12149" s="2" customFormat="1"/>
    <row r="12150" s="2" customFormat="1"/>
    <row r="12151" s="2" customFormat="1"/>
    <row r="12152" s="2" customFormat="1"/>
    <row r="12153" s="2" customFormat="1"/>
    <row r="12154" s="2" customFormat="1"/>
    <row r="12155" s="2" customFormat="1"/>
    <row r="12156" s="2" customFormat="1"/>
    <row r="12157" s="2" customFormat="1"/>
    <row r="12158" s="2" customFormat="1"/>
    <row r="12159" s="2" customFormat="1"/>
    <row r="12160" s="2" customFormat="1"/>
    <row r="12161" s="2" customFormat="1"/>
    <row r="12162" s="2" customFormat="1"/>
    <row r="12163" s="2" customFormat="1"/>
    <row r="12164" s="2" customFormat="1"/>
    <row r="12165" s="2" customFormat="1"/>
    <row r="12166" s="2" customFormat="1"/>
    <row r="12167" s="2" customFormat="1"/>
    <row r="12168" s="2" customFormat="1"/>
    <row r="12169" s="2" customFormat="1"/>
    <row r="12170" s="2" customFormat="1"/>
    <row r="12171" s="2" customFormat="1"/>
    <row r="12172" s="2" customFormat="1"/>
    <row r="12173" s="2" customFormat="1"/>
    <row r="12174" s="2" customFormat="1"/>
    <row r="12175" s="2" customFormat="1"/>
    <row r="12176" s="2" customFormat="1"/>
    <row r="12177" s="2" customFormat="1"/>
    <row r="12178" s="2" customFormat="1"/>
    <row r="12179" s="2" customFormat="1"/>
    <row r="12180" s="2" customFormat="1"/>
    <row r="12181" s="2" customFormat="1"/>
    <row r="12182" s="2" customFormat="1"/>
    <row r="12183" s="2" customFormat="1"/>
    <row r="12184" s="2" customFormat="1"/>
    <row r="12185" s="2" customFormat="1"/>
    <row r="12186" s="2" customFormat="1"/>
    <row r="12187" s="2" customFormat="1"/>
    <row r="12188" s="2" customFormat="1"/>
    <row r="12189" s="2" customFormat="1"/>
    <row r="12190" s="2" customFormat="1"/>
    <row r="12191" s="2" customFormat="1"/>
    <row r="12192" s="2" customFormat="1"/>
    <row r="12193" s="2" customFormat="1"/>
    <row r="12194" s="2" customFormat="1"/>
    <row r="12195" s="2" customFormat="1"/>
    <row r="12196" s="2" customFormat="1"/>
    <row r="12197" s="2" customFormat="1"/>
    <row r="12198" s="2" customFormat="1"/>
    <row r="12199" s="2" customFormat="1"/>
    <row r="12200" s="2" customFormat="1"/>
    <row r="12201" s="2" customFormat="1"/>
    <row r="12202" s="2" customFormat="1"/>
    <row r="12203" s="2" customFormat="1"/>
    <row r="12204" s="2" customFormat="1"/>
    <row r="12205" s="2" customFormat="1"/>
    <row r="12206" s="2" customFormat="1"/>
    <row r="12207" s="2" customFormat="1"/>
    <row r="12208" s="2" customFormat="1"/>
    <row r="12209" s="2" customFormat="1"/>
    <row r="12210" s="2" customFormat="1"/>
    <row r="12211" s="2" customFormat="1"/>
    <row r="12212" s="2" customFormat="1"/>
    <row r="12213" s="2" customFormat="1"/>
    <row r="12214" s="2" customFormat="1"/>
    <row r="12215" s="2" customFormat="1"/>
    <row r="12216" s="2" customFormat="1"/>
    <row r="12217" s="2" customFormat="1"/>
    <row r="12218" s="2" customFormat="1"/>
    <row r="12219" s="2" customFormat="1"/>
    <row r="12220" s="2" customFormat="1"/>
    <row r="12221" s="2" customFormat="1"/>
    <row r="12222" s="2" customFormat="1"/>
    <row r="12223" s="2" customFormat="1"/>
    <row r="12224" s="2" customFormat="1"/>
    <row r="12225" s="2" customFormat="1"/>
    <row r="12226" s="2" customFormat="1"/>
    <row r="12227" s="2" customFormat="1"/>
    <row r="12228" s="2" customFormat="1"/>
    <row r="12229" s="2" customFormat="1"/>
    <row r="12230" s="2" customFormat="1"/>
    <row r="12231" s="2" customFormat="1"/>
    <row r="12232" s="2" customFormat="1"/>
    <row r="12233" s="2" customFormat="1"/>
    <row r="12234" s="2" customFormat="1"/>
    <row r="12235" s="2" customFormat="1"/>
    <row r="12236" s="2" customFormat="1"/>
    <row r="12237" s="2" customFormat="1"/>
    <row r="12238" s="2" customFormat="1"/>
    <row r="12239" s="2" customFormat="1"/>
    <row r="12240" s="2" customFormat="1"/>
    <row r="12241" s="2" customFormat="1"/>
    <row r="12242" s="2" customFormat="1"/>
    <row r="12243" s="2" customFormat="1"/>
    <row r="12244" s="2" customFormat="1"/>
    <row r="12245" s="2" customFormat="1"/>
    <row r="12246" s="2" customFormat="1"/>
    <row r="12247" s="2" customFormat="1"/>
    <row r="12248" s="2" customFormat="1"/>
    <row r="12249" s="2" customFormat="1"/>
    <row r="12250" s="2" customFormat="1"/>
    <row r="12251" s="2" customFormat="1"/>
    <row r="12252" s="2" customFormat="1"/>
    <row r="12253" s="2" customFormat="1"/>
    <row r="12254" s="2" customFormat="1"/>
    <row r="12255" s="2" customFormat="1"/>
    <row r="12256" s="2" customFormat="1"/>
    <row r="12257" s="2" customFormat="1"/>
    <row r="12258" s="2" customFormat="1"/>
    <row r="12259" s="2" customFormat="1"/>
    <row r="12260" s="2" customFormat="1"/>
    <row r="12261" s="2" customFormat="1"/>
    <row r="12262" s="2" customFormat="1"/>
    <row r="12263" s="2" customFormat="1"/>
    <row r="12264" s="2" customFormat="1"/>
    <row r="12265" s="2" customFormat="1"/>
    <row r="12266" s="2" customFormat="1"/>
    <row r="12267" s="2" customFormat="1"/>
    <row r="12268" s="2" customFormat="1"/>
    <row r="12269" s="2" customFormat="1"/>
    <row r="12270" s="2" customFormat="1"/>
    <row r="12271" s="2" customFormat="1"/>
    <row r="12272" s="2" customFormat="1"/>
    <row r="12273" s="2" customFormat="1"/>
    <row r="12274" s="2" customFormat="1"/>
    <row r="12275" s="2" customFormat="1"/>
    <row r="12276" s="2" customFormat="1"/>
    <row r="12277" s="2" customFormat="1"/>
    <row r="12278" s="2" customFormat="1"/>
    <row r="12279" s="2" customFormat="1"/>
    <row r="12280" s="2" customFormat="1"/>
    <row r="12281" s="2" customFormat="1"/>
    <row r="12282" s="2" customFormat="1"/>
    <row r="12283" s="2" customFormat="1"/>
    <row r="12284" s="2" customFormat="1"/>
    <row r="12285" s="2" customFormat="1"/>
    <row r="12286" s="2" customFormat="1"/>
    <row r="12287" s="2" customFormat="1"/>
    <row r="12288" s="2" customFormat="1"/>
    <row r="12289" s="2" customFormat="1"/>
    <row r="12290" s="2" customFormat="1"/>
    <row r="12291" s="2" customFormat="1"/>
    <row r="12292" s="2" customFormat="1"/>
    <row r="12293" s="2" customFormat="1"/>
    <row r="12294" s="2" customFormat="1"/>
    <row r="12295" s="2" customFormat="1"/>
    <row r="12296" s="2" customFormat="1"/>
    <row r="12297" s="2" customFormat="1"/>
    <row r="12298" s="2" customFormat="1"/>
    <row r="12299" s="2" customFormat="1"/>
    <row r="12300" s="2" customFormat="1"/>
    <row r="12301" s="2" customFormat="1"/>
    <row r="12302" s="2" customFormat="1"/>
    <row r="12303" s="2" customFormat="1"/>
    <row r="12304" s="2" customFormat="1"/>
    <row r="12305" s="2" customFormat="1"/>
    <row r="12306" s="2" customFormat="1"/>
    <row r="12307" s="2" customFormat="1"/>
    <row r="12308" s="2" customFormat="1"/>
    <row r="12309" s="2" customFormat="1"/>
    <row r="12310" s="2" customFormat="1"/>
    <row r="12311" s="2" customFormat="1"/>
    <row r="12312" s="2" customFormat="1"/>
    <row r="12313" s="2" customFormat="1"/>
    <row r="12314" s="2" customFormat="1"/>
    <row r="12315" s="2" customFormat="1"/>
    <row r="12316" s="2" customFormat="1"/>
    <row r="12317" s="2" customFormat="1"/>
    <row r="12318" s="2" customFormat="1"/>
    <row r="12319" s="2" customFormat="1"/>
    <row r="12320" s="2" customFormat="1"/>
    <row r="12321" s="2" customFormat="1"/>
    <row r="12322" s="2" customFormat="1"/>
    <row r="12323" s="2" customFormat="1"/>
    <row r="12324" s="2" customFormat="1"/>
    <row r="12325" s="2" customFormat="1"/>
    <row r="12326" s="2" customFormat="1"/>
    <row r="12327" s="2" customFormat="1"/>
    <row r="12328" s="2" customFormat="1"/>
    <row r="12329" s="2" customFormat="1"/>
    <row r="12330" s="2" customFormat="1"/>
    <row r="12331" s="2" customFormat="1"/>
    <row r="12332" s="2" customFormat="1"/>
    <row r="12333" s="2" customFormat="1"/>
    <row r="12334" s="2" customFormat="1"/>
    <row r="12335" s="2" customFormat="1"/>
    <row r="12336" s="2" customFormat="1"/>
    <row r="12337" s="2" customFormat="1"/>
    <row r="12338" s="2" customFormat="1"/>
    <row r="12339" s="2" customFormat="1"/>
    <row r="12340" s="2" customFormat="1"/>
    <row r="12341" s="2" customFormat="1"/>
    <row r="12342" s="2" customFormat="1"/>
    <row r="12343" s="2" customFormat="1"/>
    <row r="12344" s="2" customFormat="1"/>
    <row r="12345" s="2" customFormat="1"/>
    <row r="12346" s="2" customFormat="1"/>
    <row r="12347" s="2" customFormat="1"/>
    <row r="12348" s="2" customFormat="1"/>
    <row r="12349" s="2" customFormat="1"/>
    <row r="12350" s="2" customFormat="1"/>
    <row r="12351" s="2" customFormat="1"/>
    <row r="12352" s="2" customFormat="1"/>
    <row r="12353" s="2" customFormat="1"/>
    <row r="12354" s="2" customFormat="1"/>
    <row r="12355" s="2" customFormat="1"/>
    <row r="12356" s="2" customFormat="1"/>
    <row r="12357" s="2" customFormat="1"/>
    <row r="12358" s="2" customFormat="1"/>
    <row r="12359" s="2" customFormat="1"/>
    <row r="12360" s="2" customFormat="1"/>
    <row r="12361" s="2" customFormat="1"/>
    <row r="12362" s="2" customFormat="1"/>
    <row r="12363" s="2" customFormat="1"/>
    <row r="12364" s="2" customFormat="1"/>
    <row r="12365" s="2" customFormat="1"/>
    <row r="12366" s="2" customFormat="1"/>
    <row r="12367" s="2" customFormat="1"/>
    <row r="12368" s="2" customFormat="1"/>
    <row r="12369" s="2" customFormat="1"/>
    <row r="12370" s="2" customFormat="1"/>
    <row r="12371" s="2" customFormat="1"/>
    <row r="12372" s="2" customFormat="1"/>
    <row r="12373" s="2" customFormat="1"/>
    <row r="12374" s="2" customFormat="1"/>
    <row r="12375" s="2" customFormat="1"/>
    <row r="12376" s="2" customFormat="1"/>
    <row r="12377" s="2" customFormat="1"/>
    <row r="12378" s="2" customFormat="1"/>
    <row r="12379" s="2" customFormat="1"/>
    <row r="12380" s="2" customFormat="1"/>
    <row r="12381" s="2" customFormat="1"/>
    <row r="12382" s="2" customFormat="1"/>
    <row r="12383" s="2" customFormat="1"/>
    <row r="12384" s="2" customFormat="1"/>
    <row r="12385" s="2" customFormat="1"/>
    <row r="12386" s="2" customFormat="1"/>
    <row r="12387" s="2" customFormat="1"/>
    <row r="12388" s="2" customFormat="1"/>
    <row r="12389" s="2" customFormat="1"/>
    <row r="12390" s="2" customFormat="1"/>
    <row r="12391" s="2" customFormat="1"/>
    <row r="12392" s="2" customFormat="1"/>
    <row r="12393" s="2" customFormat="1"/>
    <row r="12394" s="2" customFormat="1"/>
    <row r="12395" s="2" customFormat="1"/>
    <row r="12396" s="2" customFormat="1"/>
    <row r="12397" s="2" customFormat="1"/>
    <row r="12398" s="2" customFormat="1"/>
    <row r="12399" s="2" customFormat="1"/>
    <row r="12400" s="2" customFormat="1"/>
    <row r="12401" s="2" customFormat="1"/>
    <row r="12402" s="2" customFormat="1"/>
    <row r="12403" s="2" customFormat="1"/>
    <row r="12404" s="2" customFormat="1"/>
    <row r="12405" s="2" customFormat="1"/>
    <row r="12406" s="2" customFormat="1"/>
    <row r="12407" s="2" customFormat="1"/>
    <row r="12408" s="2" customFormat="1"/>
    <row r="12409" s="2" customFormat="1"/>
    <row r="12410" s="2" customFormat="1"/>
    <row r="12411" s="2" customFormat="1"/>
    <row r="12412" s="2" customFormat="1"/>
    <row r="12413" s="2" customFormat="1"/>
    <row r="12414" s="2" customFormat="1"/>
    <row r="12415" s="2" customFormat="1"/>
    <row r="12416" s="2" customFormat="1"/>
    <row r="12417" s="2" customFormat="1"/>
    <row r="12418" s="2" customFormat="1"/>
    <row r="12419" s="2" customFormat="1"/>
    <row r="12420" s="2" customFormat="1"/>
    <row r="12421" s="2" customFormat="1"/>
    <row r="12422" s="2" customFormat="1"/>
    <row r="12423" s="2" customFormat="1"/>
    <row r="12424" s="2" customFormat="1"/>
    <row r="12425" s="2" customFormat="1"/>
    <row r="12426" s="2" customFormat="1"/>
    <row r="12427" s="2" customFormat="1"/>
    <row r="12428" s="2" customFormat="1"/>
    <row r="12429" s="2" customFormat="1"/>
    <row r="12430" s="2" customFormat="1"/>
    <row r="12431" s="2" customFormat="1"/>
    <row r="12432" s="2" customFormat="1"/>
    <row r="12433" s="2" customFormat="1"/>
    <row r="12434" s="2" customFormat="1"/>
    <row r="12435" s="2" customFormat="1"/>
    <row r="12436" s="2" customFormat="1"/>
    <row r="12437" s="2" customFormat="1"/>
    <row r="12438" s="2" customFormat="1"/>
    <row r="12439" s="2" customFormat="1"/>
    <row r="12440" s="2" customFormat="1"/>
    <row r="12441" s="2" customFormat="1"/>
    <row r="12442" s="2" customFormat="1"/>
    <row r="12443" s="2" customFormat="1"/>
    <row r="12444" s="2" customFormat="1"/>
    <row r="12445" s="2" customFormat="1"/>
    <row r="12446" s="2" customFormat="1"/>
    <row r="12447" s="2" customFormat="1"/>
    <row r="12448" s="2" customFormat="1"/>
    <row r="12449" s="2" customFormat="1"/>
    <row r="12450" s="2" customFormat="1"/>
    <row r="12451" s="2" customFormat="1"/>
    <row r="12452" s="2" customFormat="1"/>
    <row r="12453" s="2" customFormat="1"/>
    <row r="12454" s="2" customFormat="1"/>
    <row r="12455" s="2" customFormat="1"/>
    <row r="12456" s="2" customFormat="1"/>
    <row r="12457" s="2" customFormat="1"/>
    <row r="12458" s="2" customFormat="1"/>
    <row r="12459" s="2" customFormat="1"/>
    <row r="12460" s="2" customFormat="1"/>
    <row r="12461" s="2" customFormat="1"/>
    <row r="12462" s="2" customFormat="1"/>
    <row r="12463" s="2" customFormat="1"/>
    <row r="12464" s="2" customFormat="1"/>
    <row r="12465" s="2" customFormat="1"/>
    <row r="12466" s="2" customFormat="1"/>
    <row r="12467" s="2" customFormat="1"/>
    <row r="12468" s="2" customFormat="1"/>
    <row r="12469" s="2" customFormat="1"/>
    <row r="12470" s="2" customFormat="1"/>
    <row r="12471" s="2" customFormat="1"/>
    <row r="12472" s="2" customFormat="1"/>
    <row r="12473" s="2" customFormat="1"/>
    <row r="12474" s="2" customFormat="1"/>
    <row r="12475" s="2" customFormat="1"/>
    <row r="12476" s="2" customFormat="1"/>
    <row r="12477" s="2" customFormat="1"/>
    <row r="12478" s="2" customFormat="1"/>
    <row r="12479" s="2" customFormat="1"/>
    <row r="12480" s="2" customFormat="1"/>
    <row r="12481" s="2" customFormat="1"/>
    <row r="12482" s="2" customFormat="1"/>
    <row r="12483" s="2" customFormat="1"/>
    <row r="12484" s="2" customFormat="1"/>
    <row r="12485" s="2" customFormat="1"/>
    <row r="12486" s="2" customFormat="1"/>
    <row r="12487" s="2" customFormat="1"/>
    <row r="12488" s="2" customFormat="1"/>
    <row r="12489" s="2" customFormat="1"/>
    <row r="12490" s="2" customFormat="1"/>
    <row r="12491" s="2" customFormat="1"/>
    <row r="12492" s="2" customFormat="1"/>
    <row r="12493" s="2" customFormat="1"/>
    <row r="12494" s="2" customFormat="1"/>
    <row r="12495" s="2" customFormat="1"/>
    <row r="12496" s="2" customFormat="1"/>
    <row r="12497" s="2" customFormat="1"/>
    <row r="12498" s="2" customFormat="1"/>
    <row r="12499" s="2" customFormat="1"/>
    <row r="12500" s="2" customFormat="1"/>
    <row r="12501" s="2" customFormat="1"/>
    <row r="12502" s="2" customFormat="1"/>
    <row r="12503" s="2" customFormat="1"/>
    <row r="12504" s="2" customFormat="1"/>
    <row r="12505" s="2" customFormat="1"/>
    <row r="12506" s="2" customFormat="1"/>
    <row r="12507" s="2" customFormat="1"/>
    <row r="12508" s="2" customFormat="1"/>
    <row r="12509" s="2" customFormat="1"/>
    <row r="12510" s="2" customFormat="1"/>
    <row r="12511" s="2" customFormat="1"/>
    <row r="12512" s="2" customFormat="1"/>
    <row r="12513" s="2" customFormat="1"/>
    <row r="12514" s="2" customFormat="1"/>
    <row r="12515" s="2" customFormat="1"/>
    <row r="12516" s="2" customFormat="1"/>
    <row r="12517" s="2" customFormat="1"/>
    <row r="12518" s="2" customFormat="1"/>
    <row r="12519" s="2" customFormat="1"/>
    <row r="12520" s="2" customFormat="1"/>
    <row r="12521" s="2" customFormat="1"/>
    <row r="12522" s="2" customFormat="1"/>
    <row r="12523" s="2" customFormat="1"/>
    <row r="12524" s="2" customFormat="1"/>
    <row r="12525" s="2" customFormat="1"/>
    <row r="12526" s="2" customFormat="1"/>
    <row r="12527" s="2" customFormat="1"/>
    <row r="12528" s="2" customFormat="1"/>
    <row r="12529" s="2" customFormat="1"/>
    <row r="12530" s="2" customFormat="1"/>
    <row r="12531" s="2" customFormat="1"/>
    <row r="12532" s="2" customFormat="1"/>
    <row r="12533" s="2" customFormat="1"/>
    <row r="12534" s="2" customFormat="1"/>
    <row r="12535" s="2" customFormat="1"/>
    <row r="12536" s="2" customFormat="1"/>
    <row r="12537" s="2" customFormat="1"/>
    <row r="12538" s="2" customFormat="1"/>
    <row r="12539" s="2" customFormat="1"/>
    <row r="12540" s="2" customFormat="1"/>
    <row r="12541" s="2" customFormat="1"/>
    <row r="12542" s="2" customFormat="1"/>
    <row r="12543" s="2" customFormat="1"/>
    <row r="12544" s="2" customFormat="1"/>
    <row r="12545" s="2" customFormat="1"/>
    <row r="12546" s="2" customFormat="1"/>
    <row r="12547" s="2" customFormat="1"/>
    <row r="12548" s="2" customFormat="1"/>
    <row r="12549" s="2" customFormat="1"/>
    <row r="12550" s="2" customFormat="1"/>
    <row r="12551" s="2" customFormat="1"/>
    <row r="12552" s="2" customFormat="1"/>
    <row r="12553" s="2" customFormat="1"/>
    <row r="12554" s="2" customFormat="1"/>
    <row r="12555" s="2" customFormat="1"/>
    <row r="12556" s="2" customFormat="1"/>
    <row r="12557" s="2" customFormat="1"/>
    <row r="12558" s="2" customFormat="1"/>
    <row r="12559" s="2" customFormat="1"/>
    <row r="12560" s="2" customFormat="1"/>
    <row r="12561" s="2" customFormat="1"/>
    <row r="12562" s="2" customFormat="1"/>
    <row r="12563" s="2" customFormat="1"/>
    <row r="12564" s="2" customFormat="1"/>
    <row r="12565" s="2" customFormat="1"/>
    <row r="12566" s="2" customFormat="1"/>
    <row r="12567" s="2" customFormat="1"/>
    <row r="12568" s="2" customFormat="1"/>
    <row r="12569" s="2" customFormat="1"/>
    <row r="12570" s="2" customFormat="1"/>
    <row r="12571" s="2" customFormat="1"/>
    <row r="12572" s="2" customFormat="1"/>
    <row r="12573" s="2" customFormat="1"/>
    <row r="12574" s="2" customFormat="1"/>
    <row r="12575" s="2" customFormat="1"/>
    <row r="12576" s="2" customFormat="1"/>
    <row r="12577" s="2" customFormat="1"/>
    <row r="12578" s="2" customFormat="1"/>
    <row r="12579" s="2" customFormat="1"/>
    <row r="12580" s="2" customFormat="1"/>
    <row r="12581" s="2" customFormat="1"/>
    <row r="12582" s="2" customFormat="1"/>
    <row r="12583" s="2" customFormat="1"/>
    <row r="12584" s="2" customFormat="1"/>
    <row r="12585" s="2" customFormat="1"/>
    <row r="12586" s="2" customFormat="1"/>
    <row r="12587" s="2" customFormat="1"/>
    <row r="12588" s="2" customFormat="1"/>
    <row r="12589" s="2" customFormat="1"/>
    <row r="12590" s="2" customFormat="1"/>
    <row r="12591" s="2" customFormat="1"/>
    <row r="12592" s="2" customFormat="1"/>
    <row r="12593" s="2" customFormat="1"/>
    <row r="12594" s="2" customFormat="1"/>
    <row r="12595" s="2" customFormat="1"/>
    <row r="12596" s="2" customFormat="1"/>
    <row r="12597" s="2" customFormat="1"/>
    <row r="12598" s="2" customFormat="1"/>
    <row r="12599" s="2" customFormat="1"/>
    <row r="12600" s="2" customFormat="1"/>
    <row r="12601" s="2" customFormat="1"/>
    <row r="12602" s="2" customFormat="1"/>
    <row r="12603" s="2" customFormat="1"/>
    <row r="12604" s="2" customFormat="1"/>
    <row r="12605" s="2" customFormat="1"/>
    <row r="12606" s="2" customFormat="1"/>
    <row r="12607" s="2" customFormat="1"/>
    <row r="12608" s="2" customFormat="1"/>
    <row r="12609" s="2" customFormat="1"/>
    <row r="12610" s="2" customFormat="1"/>
    <row r="12611" s="2" customFormat="1"/>
    <row r="12612" s="2" customFormat="1"/>
    <row r="12613" s="2" customFormat="1"/>
    <row r="12614" s="2" customFormat="1"/>
    <row r="12615" s="2" customFormat="1"/>
    <row r="12616" s="2" customFormat="1"/>
    <row r="12617" s="2" customFormat="1"/>
    <row r="12618" s="2" customFormat="1"/>
    <row r="12619" s="2" customFormat="1"/>
    <row r="12620" s="2" customFormat="1"/>
    <row r="12621" s="2" customFormat="1"/>
    <row r="12622" s="2" customFormat="1"/>
    <row r="12623" s="2" customFormat="1"/>
    <row r="12624" s="2" customFormat="1"/>
    <row r="12625" s="2" customFormat="1"/>
    <row r="12626" s="2" customFormat="1"/>
    <row r="12627" s="2" customFormat="1"/>
    <row r="12628" s="2" customFormat="1"/>
    <row r="12629" s="2" customFormat="1"/>
    <row r="12630" s="2" customFormat="1"/>
    <row r="12631" s="2" customFormat="1"/>
    <row r="12632" s="2" customFormat="1"/>
    <row r="12633" s="2" customFormat="1"/>
    <row r="12634" s="2" customFormat="1"/>
    <row r="12635" s="2" customFormat="1"/>
    <row r="12636" s="2" customFormat="1"/>
    <row r="12637" s="2" customFormat="1"/>
    <row r="12638" s="2" customFormat="1"/>
    <row r="12639" s="2" customFormat="1"/>
    <row r="12640" s="2" customFormat="1"/>
    <row r="12641" s="2" customFormat="1"/>
    <row r="12642" s="2" customFormat="1"/>
    <row r="12643" s="2" customFormat="1"/>
    <row r="12644" s="2" customFormat="1"/>
    <row r="12645" s="2" customFormat="1"/>
    <row r="12646" s="2" customFormat="1"/>
    <row r="12647" s="2" customFormat="1"/>
    <row r="12648" s="2" customFormat="1"/>
    <row r="12649" s="2" customFormat="1"/>
    <row r="12650" s="2" customFormat="1"/>
    <row r="12651" s="2" customFormat="1"/>
    <row r="12652" s="2" customFormat="1"/>
    <row r="12653" s="2" customFormat="1"/>
    <row r="12654" s="2" customFormat="1"/>
    <row r="12655" s="2" customFormat="1"/>
    <row r="12656" s="2" customFormat="1"/>
    <row r="12657" s="2" customFormat="1"/>
    <row r="12658" s="2" customFormat="1"/>
    <row r="12659" s="2" customFormat="1"/>
    <row r="12660" s="2" customFormat="1"/>
    <row r="12661" s="2" customFormat="1"/>
    <row r="12662" s="2" customFormat="1"/>
    <row r="12663" s="2" customFormat="1"/>
    <row r="12664" s="2" customFormat="1"/>
    <row r="12665" s="2" customFormat="1"/>
    <row r="12666" s="2" customFormat="1"/>
    <row r="12667" s="2" customFormat="1"/>
    <row r="12668" s="2" customFormat="1"/>
    <row r="12669" s="2" customFormat="1"/>
    <row r="12670" s="2" customFormat="1"/>
    <row r="12671" s="2" customFormat="1"/>
    <row r="12672" s="2" customFormat="1"/>
    <row r="12673" s="2" customFormat="1"/>
    <row r="12674" s="2" customFormat="1"/>
    <row r="12675" s="2" customFormat="1"/>
    <row r="12676" s="2" customFormat="1"/>
    <row r="12677" s="2" customFormat="1"/>
    <row r="12678" s="2" customFormat="1"/>
    <row r="12679" s="2" customFormat="1"/>
    <row r="12680" s="2" customFormat="1"/>
    <row r="12681" s="2" customFormat="1"/>
    <row r="12682" s="2" customFormat="1"/>
    <row r="12683" s="2" customFormat="1"/>
    <row r="12684" s="2" customFormat="1"/>
    <row r="12685" s="2" customFormat="1"/>
    <row r="12686" s="2" customFormat="1"/>
    <row r="12687" s="2" customFormat="1"/>
    <row r="12688" s="2" customFormat="1"/>
    <row r="12689" s="2" customFormat="1"/>
    <row r="12690" s="2" customFormat="1"/>
    <row r="12691" s="2" customFormat="1"/>
    <row r="12692" s="2" customFormat="1"/>
    <row r="12693" s="2" customFormat="1"/>
    <row r="12694" s="2" customFormat="1"/>
    <row r="12695" s="2" customFormat="1"/>
    <row r="12696" s="2" customFormat="1"/>
    <row r="12697" s="2" customFormat="1"/>
    <row r="12698" s="2" customFormat="1"/>
    <row r="12699" s="2" customFormat="1"/>
    <row r="12700" s="2" customFormat="1"/>
    <row r="12701" s="2" customFormat="1"/>
    <row r="12702" s="2" customFormat="1"/>
    <row r="12703" s="2" customFormat="1"/>
    <row r="12704" s="2" customFormat="1"/>
    <row r="12705" s="2" customFormat="1"/>
    <row r="12706" s="2" customFormat="1"/>
    <row r="12707" s="2" customFormat="1"/>
    <row r="12708" s="2" customFormat="1"/>
    <row r="12709" s="2" customFormat="1"/>
    <row r="12710" s="2" customFormat="1"/>
    <row r="12711" s="2" customFormat="1"/>
    <row r="12712" s="2" customFormat="1"/>
    <row r="12713" s="2" customFormat="1"/>
    <row r="12714" s="2" customFormat="1"/>
    <row r="12715" s="2" customFormat="1"/>
    <row r="12716" s="2" customFormat="1"/>
    <row r="12717" s="2" customFormat="1"/>
    <row r="12718" s="2" customFormat="1"/>
    <row r="12719" s="2" customFormat="1"/>
    <row r="12720" s="2" customFormat="1"/>
    <row r="12721" s="2" customFormat="1"/>
    <row r="12722" s="2" customFormat="1"/>
    <row r="12723" s="2" customFormat="1"/>
    <row r="12724" s="2" customFormat="1"/>
    <row r="12725" s="2" customFormat="1"/>
    <row r="12726" s="2" customFormat="1"/>
    <row r="12727" s="2" customFormat="1"/>
    <row r="12728" s="2" customFormat="1"/>
    <row r="12729" s="2" customFormat="1"/>
    <row r="12730" s="2" customFormat="1"/>
    <row r="12731" s="2" customFormat="1"/>
    <row r="12732" s="2" customFormat="1"/>
    <row r="12733" s="2" customFormat="1"/>
    <row r="12734" s="2" customFormat="1"/>
    <row r="12735" s="2" customFormat="1"/>
    <row r="12736" s="2" customFormat="1"/>
    <row r="12737" s="2" customFormat="1"/>
    <row r="12738" s="2" customFormat="1"/>
    <row r="12739" s="2" customFormat="1"/>
    <row r="12740" s="2" customFormat="1"/>
    <row r="12741" s="2" customFormat="1"/>
    <row r="12742" s="2" customFormat="1"/>
    <row r="12743" s="2" customFormat="1"/>
    <row r="12744" s="2" customFormat="1"/>
    <row r="12745" s="2" customFormat="1"/>
    <row r="12746" s="2" customFormat="1"/>
    <row r="12747" s="2" customFormat="1"/>
    <row r="12748" s="2" customFormat="1"/>
    <row r="12749" s="2" customFormat="1"/>
    <row r="12750" s="2" customFormat="1"/>
    <row r="12751" s="2" customFormat="1"/>
    <row r="12752" s="2" customFormat="1"/>
    <row r="12753" s="2" customFormat="1"/>
    <row r="12754" s="2" customFormat="1"/>
    <row r="12755" s="2" customFormat="1"/>
    <row r="12756" s="2" customFormat="1"/>
    <row r="12757" s="2" customFormat="1"/>
    <row r="12758" s="2" customFormat="1"/>
    <row r="12759" s="2" customFormat="1"/>
    <row r="12760" s="2" customFormat="1"/>
    <row r="12761" s="2" customFormat="1"/>
    <row r="12762" s="2" customFormat="1"/>
    <row r="12763" s="2" customFormat="1"/>
    <row r="12764" s="2" customFormat="1"/>
    <row r="12765" s="2" customFormat="1"/>
    <row r="12766" s="2" customFormat="1"/>
    <row r="12767" s="2" customFormat="1"/>
    <row r="12768" s="2" customFormat="1"/>
    <row r="12769" s="2" customFormat="1"/>
    <row r="12770" s="2" customFormat="1"/>
    <row r="12771" s="2" customFormat="1"/>
    <row r="12772" s="2" customFormat="1"/>
    <row r="12773" s="2" customFormat="1"/>
    <row r="12774" s="2" customFormat="1"/>
    <row r="12775" s="2" customFormat="1"/>
    <row r="12776" s="2" customFormat="1"/>
    <row r="12777" s="2" customFormat="1"/>
    <row r="12778" s="2" customFormat="1"/>
    <row r="12779" s="2" customFormat="1"/>
    <row r="12780" s="2" customFormat="1"/>
    <row r="12781" s="2" customFormat="1"/>
    <row r="12782" s="2" customFormat="1"/>
    <row r="12783" s="2" customFormat="1"/>
    <row r="12784" s="2" customFormat="1"/>
    <row r="12785" s="2" customFormat="1"/>
    <row r="12786" s="2" customFormat="1"/>
    <row r="12787" s="2" customFormat="1"/>
    <row r="12788" s="2" customFormat="1"/>
    <row r="12789" s="2" customFormat="1"/>
    <row r="12790" s="2" customFormat="1"/>
    <row r="12791" s="2" customFormat="1"/>
    <row r="12792" s="2" customFormat="1"/>
    <row r="12793" s="2" customFormat="1"/>
    <row r="12794" s="2" customFormat="1"/>
    <row r="12795" s="2" customFormat="1"/>
    <row r="12796" s="2" customFormat="1"/>
    <row r="12797" s="2" customFormat="1"/>
    <row r="12798" s="2" customFormat="1"/>
    <row r="12799" s="2" customFormat="1"/>
    <row r="12800" s="2" customFormat="1"/>
    <row r="12801" s="2" customFormat="1"/>
    <row r="12802" s="2" customFormat="1"/>
    <row r="12803" s="2" customFormat="1"/>
    <row r="12804" s="2" customFormat="1"/>
    <row r="12805" s="2" customFormat="1"/>
    <row r="12806" s="2" customFormat="1"/>
    <row r="12807" s="2" customFormat="1"/>
    <row r="12808" s="2" customFormat="1"/>
    <row r="12809" s="2" customFormat="1"/>
    <row r="12810" s="2" customFormat="1"/>
    <row r="12811" s="2" customFormat="1"/>
    <row r="12812" s="2" customFormat="1"/>
    <row r="12813" s="2" customFormat="1"/>
    <row r="12814" s="2" customFormat="1"/>
    <row r="12815" s="2" customFormat="1"/>
    <row r="12816" s="2" customFormat="1"/>
    <row r="12817" s="2" customFormat="1"/>
    <row r="12818" s="2" customFormat="1"/>
    <row r="12819" s="2" customFormat="1"/>
    <row r="12820" s="2" customFormat="1"/>
    <row r="12821" s="2" customFormat="1"/>
    <row r="12822" s="2" customFormat="1"/>
    <row r="12823" s="2" customFormat="1"/>
    <row r="12824" s="2" customFormat="1"/>
    <row r="12825" s="2" customFormat="1"/>
    <row r="12826" s="2" customFormat="1"/>
    <row r="12827" s="2" customFormat="1"/>
    <row r="12828" s="2" customFormat="1"/>
    <row r="12829" s="2" customFormat="1"/>
    <row r="12830" s="2" customFormat="1"/>
    <row r="12831" s="2" customFormat="1"/>
    <row r="12832" s="2" customFormat="1"/>
    <row r="12833" s="2" customFormat="1"/>
    <row r="12834" s="2" customFormat="1"/>
    <row r="12835" s="2" customFormat="1"/>
    <row r="12836" s="2" customFormat="1"/>
    <row r="12837" s="2" customFormat="1"/>
    <row r="12838" s="2" customFormat="1"/>
    <row r="12839" s="2" customFormat="1"/>
    <row r="12840" s="2" customFormat="1"/>
    <row r="12841" s="2" customFormat="1"/>
    <row r="12842" s="2" customFormat="1"/>
    <row r="12843" s="2" customFormat="1"/>
    <row r="12844" s="2" customFormat="1"/>
    <row r="12845" s="2" customFormat="1"/>
    <row r="12846" s="2" customFormat="1"/>
    <row r="12847" s="2" customFormat="1"/>
    <row r="12848" s="2" customFormat="1"/>
    <row r="12849" s="2" customFormat="1"/>
    <row r="12850" s="2" customFormat="1"/>
    <row r="12851" s="2" customFormat="1"/>
    <row r="12852" s="2" customFormat="1"/>
    <row r="12853" s="2" customFormat="1"/>
    <row r="12854" s="2" customFormat="1"/>
    <row r="12855" s="2" customFormat="1"/>
    <row r="12856" s="2" customFormat="1"/>
    <row r="12857" s="2" customFormat="1"/>
    <row r="12858" s="2" customFormat="1"/>
    <row r="12859" s="2" customFormat="1"/>
    <row r="12860" s="2" customFormat="1"/>
    <row r="12861" s="2" customFormat="1"/>
    <row r="12862" s="2" customFormat="1"/>
    <row r="12863" s="2" customFormat="1"/>
    <row r="12864" s="2" customFormat="1"/>
    <row r="12865" s="2" customFormat="1"/>
    <row r="12866" s="2" customFormat="1"/>
    <row r="12867" s="2" customFormat="1"/>
    <row r="12868" s="2" customFormat="1"/>
    <row r="12869" s="2" customFormat="1"/>
    <row r="12870" s="2" customFormat="1"/>
    <row r="12871" s="2" customFormat="1"/>
    <row r="12872" s="2" customFormat="1"/>
    <row r="12873" s="2" customFormat="1"/>
    <row r="12874" s="2" customFormat="1"/>
    <row r="12875" s="2" customFormat="1"/>
    <row r="12876" s="2" customFormat="1"/>
    <row r="12877" s="2" customFormat="1"/>
    <row r="12878" s="2" customFormat="1"/>
    <row r="12879" s="2" customFormat="1"/>
    <row r="12880" s="2" customFormat="1"/>
    <row r="12881" s="2" customFormat="1"/>
    <row r="12882" s="2" customFormat="1"/>
    <row r="12883" s="2" customFormat="1"/>
    <row r="12884" s="2" customFormat="1"/>
    <row r="12885" s="2" customFormat="1"/>
    <row r="12886" s="2" customFormat="1"/>
    <row r="12887" s="2" customFormat="1"/>
    <row r="12888" s="2" customFormat="1"/>
    <row r="12889" s="2" customFormat="1"/>
    <row r="12890" s="2" customFormat="1"/>
    <row r="12891" s="2" customFormat="1"/>
    <row r="12892" s="2" customFormat="1"/>
    <row r="12893" s="2" customFormat="1"/>
    <row r="12894" s="2" customFormat="1"/>
    <row r="12895" s="2" customFormat="1"/>
    <row r="12896" s="2" customFormat="1"/>
    <row r="12897" s="2" customFormat="1"/>
    <row r="12898" s="2" customFormat="1"/>
    <row r="12899" s="2" customFormat="1"/>
    <row r="12900" s="2" customFormat="1"/>
    <row r="12901" s="2" customFormat="1"/>
    <row r="12902" s="2" customFormat="1"/>
    <row r="12903" s="2" customFormat="1"/>
    <row r="12904" s="2" customFormat="1"/>
    <row r="12905" s="2" customFormat="1"/>
    <row r="12906" s="2" customFormat="1"/>
    <row r="12907" s="2" customFormat="1"/>
    <row r="12908" s="2" customFormat="1"/>
    <row r="12909" s="2" customFormat="1"/>
    <row r="12910" s="2" customFormat="1"/>
    <row r="12911" s="2" customFormat="1"/>
    <row r="12912" s="2" customFormat="1"/>
    <row r="12913" s="2" customFormat="1"/>
    <row r="12914" s="2" customFormat="1"/>
    <row r="12915" s="2" customFormat="1"/>
    <row r="12916" s="2" customFormat="1"/>
    <row r="12917" s="2" customFormat="1"/>
    <row r="12918" s="2" customFormat="1"/>
    <row r="12919" s="2" customFormat="1"/>
    <row r="12920" s="2" customFormat="1"/>
    <row r="12921" s="2" customFormat="1"/>
    <row r="12922" s="2" customFormat="1"/>
    <row r="12923" s="2" customFormat="1"/>
    <row r="12924" s="2" customFormat="1"/>
    <row r="12925" s="2" customFormat="1"/>
    <row r="12926" s="2" customFormat="1"/>
    <row r="12927" s="2" customFormat="1"/>
    <row r="12928" s="2" customFormat="1"/>
    <row r="12929" s="2" customFormat="1"/>
    <row r="12930" s="2" customFormat="1"/>
    <row r="12931" s="2" customFormat="1"/>
    <row r="12932" s="2" customFormat="1"/>
    <row r="12933" s="2" customFormat="1"/>
    <row r="12934" s="2" customFormat="1"/>
    <row r="12935" s="2" customFormat="1"/>
    <row r="12936" s="2" customFormat="1"/>
    <row r="12937" s="2" customFormat="1"/>
    <row r="12938" s="2" customFormat="1"/>
    <row r="12939" s="2" customFormat="1"/>
    <row r="12940" s="2" customFormat="1"/>
    <row r="12941" s="2" customFormat="1"/>
    <row r="12942" s="2" customFormat="1"/>
    <row r="12943" s="2" customFormat="1"/>
    <row r="12944" s="2" customFormat="1"/>
    <row r="12945" s="2" customFormat="1"/>
    <row r="12946" s="2" customFormat="1"/>
    <row r="12947" s="2" customFormat="1"/>
    <row r="12948" s="2" customFormat="1"/>
    <row r="12949" s="2" customFormat="1"/>
    <row r="12950" s="2" customFormat="1"/>
    <row r="12951" s="2" customFormat="1"/>
    <row r="12952" s="2" customFormat="1"/>
    <row r="12953" s="2" customFormat="1"/>
    <row r="12954" s="2" customFormat="1"/>
    <row r="12955" s="2" customFormat="1"/>
    <row r="12956" s="2" customFormat="1"/>
    <row r="12957" s="2" customFormat="1"/>
    <row r="12958" s="2" customFormat="1"/>
    <row r="12959" s="2" customFormat="1"/>
    <row r="12960" s="2" customFormat="1"/>
    <row r="12961" s="2" customFormat="1"/>
    <row r="12962" s="2" customFormat="1"/>
    <row r="12963" s="2" customFormat="1"/>
    <row r="12964" s="2" customFormat="1"/>
    <row r="12965" s="2" customFormat="1"/>
    <row r="12966" s="2" customFormat="1"/>
    <row r="12967" s="2" customFormat="1"/>
    <row r="12968" s="2" customFormat="1"/>
    <row r="12969" s="2" customFormat="1"/>
    <row r="12970" s="2" customFormat="1"/>
    <row r="12971" s="2" customFormat="1"/>
    <row r="12972" s="2" customFormat="1"/>
    <row r="12973" s="2" customFormat="1"/>
    <row r="12974" s="2" customFormat="1"/>
    <row r="12975" s="2" customFormat="1"/>
    <row r="12976" s="2" customFormat="1"/>
    <row r="12977" s="2" customFormat="1"/>
    <row r="12978" s="2" customFormat="1"/>
    <row r="12979" s="2" customFormat="1"/>
    <row r="12980" s="2" customFormat="1"/>
    <row r="12981" s="2" customFormat="1"/>
    <row r="12982" s="2" customFormat="1"/>
    <row r="12983" s="2" customFormat="1"/>
    <row r="12984" s="2" customFormat="1"/>
    <row r="12985" s="2" customFormat="1"/>
    <row r="12986" s="2" customFormat="1"/>
    <row r="12987" s="2" customFormat="1"/>
    <row r="12988" s="2" customFormat="1"/>
    <row r="12989" s="2" customFormat="1"/>
    <row r="12990" s="2" customFormat="1"/>
    <row r="12991" s="2" customFormat="1"/>
    <row r="12992" s="2" customFormat="1"/>
    <row r="12993" s="2" customFormat="1"/>
    <row r="12994" s="2" customFormat="1"/>
    <row r="12995" s="2" customFormat="1"/>
    <row r="12996" s="2" customFormat="1"/>
    <row r="12997" s="2" customFormat="1"/>
    <row r="12998" s="2" customFormat="1"/>
    <row r="12999" s="2" customFormat="1"/>
    <row r="13000" s="2" customFormat="1"/>
    <row r="13001" s="2" customFormat="1"/>
    <row r="13002" s="2" customFormat="1"/>
    <row r="13003" s="2" customFormat="1"/>
    <row r="13004" s="2" customFormat="1"/>
    <row r="13005" s="2" customFormat="1"/>
    <row r="13006" s="2" customFormat="1"/>
    <row r="13007" s="2" customFormat="1"/>
    <row r="13008" s="2" customFormat="1"/>
    <row r="13009" s="2" customFormat="1"/>
    <row r="13010" s="2" customFormat="1"/>
    <row r="13011" s="2" customFormat="1"/>
    <row r="13012" s="2" customFormat="1"/>
    <row r="13013" s="2" customFormat="1"/>
    <row r="13014" s="2" customFormat="1"/>
    <row r="13015" s="2" customFormat="1"/>
    <row r="13016" s="2" customFormat="1"/>
    <row r="13017" s="2" customFormat="1"/>
    <row r="13018" s="2" customFormat="1"/>
    <row r="13019" s="2" customFormat="1"/>
    <row r="13020" s="2" customFormat="1"/>
    <row r="13021" s="2" customFormat="1"/>
    <row r="13022" s="2" customFormat="1"/>
    <row r="13023" s="2" customFormat="1"/>
    <row r="13024" s="2" customFormat="1"/>
    <row r="13025" s="2" customFormat="1"/>
    <row r="13026" s="2" customFormat="1"/>
    <row r="13027" s="2" customFormat="1"/>
    <row r="13028" s="2" customFormat="1"/>
    <row r="13029" s="2" customFormat="1"/>
    <row r="13030" s="2" customFormat="1"/>
    <row r="13031" s="2" customFormat="1"/>
    <row r="13032" s="2" customFormat="1"/>
    <row r="13033" s="2" customFormat="1"/>
    <row r="13034" s="2" customFormat="1"/>
    <row r="13035" s="2" customFormat="1"/>
    <row r="13036" s="2" customFormat="1"/>
    <row r="13037" s="2" customFormat="1"/>
    <row r="13038" s="2" customFormat="1"/>
    <row r="13039" s="2" customFormat="1"/>
    <row r="13040" s="2" customFormat="1"/>
    <row r="13041" s="2" customFormat="1"/>
    <row r="13042" s="2" customFormat="1"/>
    <row r="13043" s="2" customFormat="1"/>
    <row r="13044" s="2" customFormat="1"/>
    <row r="13045" s="2" customFormat="1"/>
    <row r="13046" s="2" customFormat="1"/>
    <row r="13047" s="2" customFormat="1"/>
    <row r="13048" s="2" customFormat="1"/>
    <row r="13049" s="2" customFormat="1"/>
    <row r="13050" s="2" customFormat="1"/>
    <row r="13051" s="2" customFormat="1"/>
    <row r="13052" s="2" customFormat="1"/>
    <row r="13053" s="2" customFormat="1"/>
    <row r="13054" s="2" customFormat="1"/>
    <row r="13055" s="2" customFormat="1"/>
    <row r="13056" s="2" customFormat="1"/>
    <row r="13057" s="2" customFormat="1"/>
    <row r="13058" s="2" customFormat="1"/>
    <row r="13059" s="2" customFormat="1"/>
    <row r="13060" s="2" customFormat="1"/>
    <row r="13061" s="2" customFormat="1"/>
    <row r="13062" s="2" customFormat="1"/>
    <row r="13063" s="2" customFormat="1"/>
    <row r="13064" s="2" customFormat="1"/>
    <row r="13065" s="2" customFormat="1"/>
    <row r="13066" s="2" customFormat="1"/>
    <row r="13067" s="2" customFormat="1"/>
    <row r="13068" s="2" customFormat="1"/>
    <row r="13069" s="2" customFormat="1"/>
    <row r="13070" s="2" customFormat="1"/>
    <row r="13071" s="2" customFormat="1"/>
    <row r="13072" s="2" customFormat="1"/>
    <row r="13073" s="2" customFormat="1"/>
    <row r="13074" s="2" customFormat="1"/>
    <row r="13075" s="2" customFormat="1"/>
    <row r="13076" s="2" customFormat="1"/>
    <row r="13077" s="2" customFormat="1"/>
    <row r="13078" s="2" customFormat="1"/>
    <row r="13079" s="2" customFormat="1"/>
    <row r="13080" s="2" customFormat="1"/>
    <row r="13081" s="2" customFormat="1"/>
    <row r="13082" s="2" customFormat="1"/>
    <row r="13083" s="2" customFormat="1"/>
    <row r="13084" s="2" customFormat="1"/>
    <row r="13085" s="2" customFormat="1"/>
    <row r="13086" s="2" customFormat="1"/>
    <row r="13087" s="2" customFormat="1"/>
    <row r="13088" s="2" customFormat="1"/>
    <row r="13089" s="2" customFormat="1"/>
    <row r="13090" s="2" customFormat="1"/>
    <row r="13091" s="2" customFormat="1"/>
    <row r="13092" s="2" customFormat="1"/>
    <row r="13093" s="2" customFormat="1"/>
    <row r="13094" s="2" customFormat="1"/>
    <row r="13095" s="2" customFormat="1"/>
    <row r="13096" s="2" customFormat="1"/>
    <row r="13097" s="2" customFormat="1"/>
    <row r="13098" s="2" customFormat="1"/>
    <row r="13099" s="2" customFormat="1"/>
    <row r="13100" s="2" customFormat="1"/>
    <row r="13101" s="2" customFormat="1"/>
    <row r="13102" s="2" customFormat="1"/>
    <row r="13103" s="2" customFormat="1"/>
    <row r="13104" s="2" customFormat="1"/>
    <row r="13105" s="2" customFormat="1"/>
    <row r="13106" s="2" customFormat="1"/>
    <row r="13107" s="2" customFormat="1"/>
    <row r="13108" s="2" customFormat="1"/>
    <row r="13109" s="2" customFormat="1"/>
    <row r="13110" s="2" customFormat="1"/>
    <row r="13111" s="2" customFormat="1"/>
    <row r="13112" s="2" customFormat="1"/>
    <row r="13113" s="2" customFormat="1"/>
    <row r="13114" s="2" customFormat="1"/>
    <row r="13115" s="2" customFormat="1"/>
    <row r="13116" s="2" customFormat="1"/>
    <row r="13117" s="2" customFormat="1"/>
    <row r="13118" s="2" customFormat="1"/>
    <row r="13119" s="2" customFormat="1"/>
    <row r="13120" s="2" customFormat="1"/>
    <row r="13121" s="2" customFormat="1"/>
    <row r="13122" s="2" customFormat="1"/>
    <row r="13123" s="2" customFormat="1"/>
    <row r="13124" s="2" customFormat="1"/>
    <row r="13125" s="2" customFormat="1"/>
    <row r="13126" s="2" customFormat="1"/>
    <row r="13127" s="2" customFormat="1"/>
    <row r="13128" s="2" customFormat="1"/>
    <row r="13129" s="2" customFormat="1"/>
    <row r="13130" s="2" customFormat="1"/>
    <row r="13131" s="2" customFormat="1"/>
    <row r="13132" s="2" customFormat="1"/>
    <row r="13133" s="2" customFormat="1"/>
    <row r="13134" s="2" customFormat="1"/>
    <row r="13135" s="2" customFormat="1"/>
    <row r="13136" s="2" customFormat="1"/>
    <row r="13137" s="2" customFormat="1"/>
    <row r="13138" s="2" customFormat="1"/>
    <row r="13139" s="2" customFormat="1"/>
    <row r="13140" s="2" customFormat="1"/>
    <row r="13141" s="2" customFormat="1"/>
    <row r="13142" s="2" customFormat="1"/>
    <row r="13143" s="2" customFormat="1"/>
    <row r="13144" s="2" customFormat="1"/>
    <row r="13145" s="2" customFormat="1"/>
    <row r="13146" s="2" customFormat="1"/>
    <row r="13147" s="2" customFormat="1"/>
    <row r="13148" s="2" customFormat="1"/>
    <row r="13149" s="2" customFormat="1"/>
    <row r="13150" s="2" customFormat="1"/>
    <row r="13151" s="2" customFormat="1"/>
    <row r="13152" s="2" customFormat="1"/>
    <row r="13153" s="2" customFormat="1"/>
    <row r="13154" s="2" customFormat="1"/>
    <row r="13155" s="2" customFormat="1"/>
    <row r="13156" s="2" customFormat="1"/>
    <row r="13157" s="2" customFormat="1"/>
    <row r="13158" s="2" customFormat="1"/>
    <row r="13159" s="2" customFormat="1"/>
    <row r="13160" s="2" customFormat="1"/>
    <row r="13161" s="2" customFormat="1"/>
    <row r="13162" s="2" customFormat="1"/>
    <row r="13163" s="2" customFormat="1"/>
    <row r="13164" s="2" customFormat="1"/>
    <row r="13165" s="2" customFormat="1"/>
    <row r="13166" s="2" customFormat="1"/>
    <row r="13167" s="2" customFormat="1"/>
    <row r="13168" s="2" customFormat="1"/>
    <row r="13169" s="2" customFormat="1"/>
    <row r="13170" s="2" customFormat="1"/>
    <row r="13171" s="2" customFormat="1"/>
    <row r="13172" s="2" customFormat="1"/>
    <row r="13173" s="2" customFormat="1"/>
    <row r="13174" s="2" customFormat="1"/>
    <row r="13175" s="2" customFormat="1"/>
    <row r="13176" s="2" customFormat="1"/>
    <row r="13177" s="2" customFormat="1"/>
    <row r="13178" s="2" customFormat="1"/>
    <row r="13179" s="2" customFormat="1"/>
    <row r="13180" s="2" customFormat="1"/>
    <row r="13181" s="2" customFormat="1"/>
    <row r="13182" s="2" customFormat="1"/>
    <row r="13183" s="2" customFormat="1"/>
    <row r="13184" s="2" customFormat="1"/>
    <row r="13185" s="2" customFormat="1"/>
    <row r="13186" s="2" customFormat="1"/>
    <row r="13187" s="2" customFormat="1"/>
    <row r="13188" s="2" customFormat="1"/>
    <row r="13189" s="2" customFormat="1"/>
    <row r="13190" s="2" customFormat="1"/>
    <row r="13191" s="2" customFormat="1"/>
    <row r="13192" s="2" customFormat="1"/>
    <row r="13193" s="2" customFormat="1"/>
    <row r="13194" s="2" customFormat="1"/>
    <row r="13195" s="2" customFormat="1"/>
    <row r="13196" s="2" customFormat="1"/>
    <row r="13197" s="2" customFormat="1"/>
    <row r="13198" s="2" customFormat="1"/>
    <row r="13199" s="2" customFormat="1"/>
    <row r="13200" s="2" customFormat="1"/>
    <row r="13201" s="2" customFormat="1"/>
    <row r="13202" s="2" customFormat="1"/>
    <row r="13203" s="2" customFormat="1"/>
    <row r="13204" s="2" customFormat="1"/>
    <row r="13205" s="2" customFormat="1"/>
    <row r="13206" s="2" customFormat="1"/>
    <row r="13207" s="2" customFormat="1"/>
    <row r="13208" s="2" customFormat="1"/>
    <row r="13209" s="2" customFormat="1"/>
    <row r="13210" s="2" customFormat="1"/>
    <row r="13211" s="2" customFormat="1"/>
    <row r="13212" s="2" customFormat="1"/>
    <row r="13213" s="2" customFormat="1"/>
    <row r="13214" s="2" customFormat="1"/>
    <row r="13215" s="2" customFormat="1"/>
    <row r="13216" s="2" customFormat="1"/>
    <row r="13217" s="2" customFormat="1"/>
    <row r="13218" s="2" customFormat="1"/>
    <row r="13219" s="2" customFormat="1"/>
    <row r="13220" s="2" customFormat="1"/>
    <row r="13221" s="2" customFormat="1"/>
    <row r="13222" s="2" customFormat="1"/>
    <row r="13223" s="2" customFormat="1"/>
    <row r="13224" s="2" customFormat="1"/>
    <row r="13225" s="2" customFormat="1"/>
    <row r="13226" s="2" customFormat="1"/>
    <row r="13227" s="2" customFormat="1"/>
    <row r="13228" s="2" customFormat="1"/>
    <row r="13229" s="2" customFormat="1"/>
    <row r="13230" s="2" customFormat="1"/>
    <row r="13231" s="2" customFormat="1"/>
    <row r="13232" s="2" customFormat="1"/>
    <row r="13233" s="2" customFormat="1"/>
    <row r="13234" s="2" customFormat="1"/>
    <row r="13235" s="2" customFormat="1"/>
    <row r="13236" s="2" customFormat="1"/>
    <row r="13237" s="2" customFormat="1"/>
    <row r="13238" s="2" customFormat="1"/>
    <row r="13239" s="2" customFormat="1"/>
    <row r="13240" s="2" customFormat="1"/>
    <row r="13241" s="2" customFormat="1"/>
    <row r="13242" s="2" customFormat="1"/>
    <row r="13243" s="2" customFormat="1"/>
    <row r="13244" s="2" customFormat="1"/>
    <row r="13245" s="2" customFormat="1"/>
    <row r="13246" s="2" customFormat="1"/>
    <row r="13247" s="2" customFormat="1"/>
    <row r="13248" s="2" customFormat="1"/>
    <row r="13249" s="2" customFormat="1"/>
    <row r="13250" s="2" customFormat="1"/>
    <row r="13251" s="2" customFormat="1"/>
    <row r="13252" s="2" customFormat="1"/>
    <row r="13253" s="2" customFormat="1"/>
    <row r="13254" s="2" customFormat="1"/>
    <row r="13255" s="2" customFormat="1"/>
    <row r="13256" s="2" customFormat="1"/>
    <row r="13257" s="2" customFormat="1"/>
    <row r="13258" s="2" customFormat="1"/>
    <row r="13259" s="2" customFormat="1"/>
    <row r="13260" s="2" customFormat="1"/>
    <row r="13261" s="2" customFormat="1"/>
    <row r="13262" s="2" customFormat="1"/>
    <row r="13263" s="2" customFormat="1"/>
    <row r="13264" s="2" customFormat="1"/>
    <row r="13265" s="2" customFormat="1"/>
    <row r="13266" s="2" customFormat="1"/>
    <row r="13267" s="2" customFormat="1"/>
    <row r="13268" s="2" customFormat="1"/>
    <row r="13269" s="2" customFormat="1"/>
    <row r="13270" s="2" customFormat="1"/>
    <row r="13271" s="2" customFormat="1"/>
    <row r="13272" s="2" customFormat="1"/>
    <row r="13273" s="2" customFormat="1"/>
    <row r="13274" s="2" customFormat="1"/>
    <row r="13275" s="2" customFormat="1"/>
    <row r="13276" s="2" customFormat="1"/>
    <row r="13277" s="2" customFormat="1"/>
    <row r="13278" s="2" customFormat="1"/>
    <row r="13279" s="2" customFormat="1"/>
    <row r="13280" s="2" customFormat="1"/>
    <row r="13281" s="2" customFormat="1"/>
    <row r="13282" s="2" customFormat="1"/>
    <row r="13283" s="2" customFormat="1"/>
    <row r="13284" s="2" customFormat="1"/>
    <row r="13285" s="2" customFormat="1"/>
    <row r="13286" s="2" customFormat="1"/>
    <row r="13287" s="2" customFormat="1"/>
    <row r="13288" s="2" customFormat="1"/>
    <row r="13289" s="2" customFormat="1"/>
    <row r="13290" s="2" customFormat="1"/>
    <row r="13291" s="2" customFormat="1"/>
    <row r="13292" s="2" customFormat="1"/>
    <row r="13293" s="2" customFormat="1"/>
    <row r="13294" s="2" customFormat="1"/>
    <row r="13295" s="2" customFormat="1"/>
    <row r="13296" s="2" customFormat="1"/>
    <row r="13297" s="2" customFormat="1"/>
    <row r="13298" s="2" customFormat="1"/>
    <row r="13299" s="2" customFormat="1"/>
    <row r="13300" s="2" customFormat="1"/>
    <row r="13301" s="2" customFormat="1"/>
    <row r="13302" s="2" customFormat="1"/>
    <row r="13303" s="2" customFormat="1"/>
    <row r="13304" s="2" customFormat="1"/>
    <row r="13305" s="2" customFormat="1"/>
    <row r="13306" s="2" customFormat="1"/>
    <row r="13307" s="2" customFormat="1"/>
    <row r="13308" s="2" customFormat="1"/>
    <row r="13309" s="2" customFormat="1"/>
    <row r="13310" s="2" customFormat="1"/>
    <row r="13311" s="2" customFormat="1"/>
    <row r="13312" s="2" customFormat="1"/>
    <row r="13313" s="2" customFormat="1"/>
    <row r="13314" s="2" customFormat="1"/>
    <row r="13315" s="2" customFormat="1"/>
    <row r="13316" s="2" customFormat="1"/>
    <row r="13317" s="2" customFormat="1"/>
    <row r="13318" s="2" customFormat="1"/>
    <row r="13319" s="2" customFormat="1"/>
    <row r="13320" s="2" customFormat="1"/>
    <row r="13321" s="2" customFormat="1"/>
    <row r="13322" s="2" customFormat="1"/>
    <row r="13323" s="2" customFormat="1"/>
    <row r="13324" s="2" customFormat="1"/>
    <row r="13325" s="2" customFormat="1"/>
    <row r="13326" s="2" customFormat="1"/>
    <row r="13327" s="2" customFormat="1"/>
    <row r="13328" s="2" customFormat="1"/>
    <row r="13329" s="2" customFormat="1"/>
    <row r="13330" s="2" customFormat="1"/>
    <row r="13331" s="2" customFormat="1"/>
    <row r="13332" s="2" customFormat="1"/>
    <row r="13333" s="2" customFormat="1"/>
    <row r="13334" s="2" customFormat="1"/>
    <row r="13335" s="2" customFormat="1"/>
    <row r="13336" s="2" customFormat="1"/>
    <row r="13337" s="2" customFormat="1"/>
    <row r="13338" s="2" customFormat="1"/>
    <row r="13339" s="2" customFormat="1"/>
    <row r="13340" s="2" customFormat="1"/>
    <row r="13341" s="2" customFormat="1"/>
    <row r="13342" s="2" customFormat="1"/>
    <row r="13343" s="2" customFormat="1"/>
    <row r="13344" s="2" customFormat="1"/>
    <row r="13345" s="2" customFormat="1"/>
    <row r="13346" s="2" customFormat="1"/>
    <row r="13347" s="2" customFormat="1"/>
    <row r="13348" s="2" customFormat="1"/>
    <row r="13349" s="2" customFormat="1"/>
    <row r="13350" s="2" customFormat="1"/>
    <row r="13351" s="2" customFormat="1"/>
    <row r="13352" s="2" customFormat="1"/>
    <row r="13353" s="2" customFormat="1"/>
    <row r="13354" s="2" customFormat="1"/>
    <row r="13355" s="2" customFormat="1"/>
    <row r="13356" s="2" customFormat="1"/>
    <row r="13357" s="2" customFormat="1"/>
    <row r="13358" s="2" customFormat="1"/>
    <row r="13359" s="2" customFormat="1"/>
    <row r="13360" s="2" customFormat="1"/>
    <row r="13361" s="2" customFormat="1"/>
    <row r="13362" s="2" customFormat="1"/>
    <row r="13363" s="2" customFormat="1"/>
    <row r="13364" s="2" customFormat="1"/>
    <row r="13365" s="2" customFormat="1"/>
    <row r="13366" s="2" customFormat="1"/>
    <row r="13367" s="2" customFormat="1"/>
    <row r="13368" s="2" customFormat="1"/>
    <row r="13369" s="2" customFormat="1"/>
    <row r="13370" s="2" customFormat="1"/>
    <row r="13371" s="2" customFormat="1"/>
    <row r="13372" s="2" customFormat="1"/>
    <row r="13373" s="2" customFormat="1"/>
    <row r="13374" s="2" customFormat="1"/>
    <row r="13375" s="2" customFormat="1"/>
    <row r="13376" s="2" customFormat="1"/>
    <row r="13377" s="2" customFormat="1"/>
    <row r="13378" s="2" customFormat="1"/>
    <row r="13379" s="2" customFormat="1"/>
    <row r="13380" s="2" customFormat="1"/>
    <row r="13381" s="2" customFormat="1"/>
    <row r="13382" s="2" customFormat="1"/>
    <row r="13383" s="2" customFormat="1"/>
    <row r="13384" s="2" customFormat="1"/>
    <row r="13385" s="2" customFormat="1"/>
    <row r="13386" s="2" customFormat="1"/>
    <row r="13387" s="2" customFormat="1"/>
    <row r="13388" s="2" customFormat="1"/>
    <row r="13389" s="2" customFormat="1"/>
    <row r="13390" s="2" customFormat="1"/>
    <row r="13391" s="2" customFormat="1"/>
    <row r="13392" s="2" customFormat="1"/>
    <row r="13393" s="2" customFormat="1"/>
    <row r="13394" s="2" customFormat="1"/>
    <row r="13395" s="2" customFormat="1"/>
    <row r="13396" s="2" customFormat="1"/>
    <row r="13397" s="2" customFormat="1"/>
    <row r="13398" s="2" customFormat="1"/>
    <row r="13399" s="2" customFormat="1"/>
    <row r="13400" s="2" customFormat="1"/>
    <row r="13401" s="2" customFormat="1"/>
    <row r="13402" s="2" customFormat="1"/>
    <row r="13403" s="2" customFormat="1"/>
    <row r="13404" s="2" customFormat="1"/>
    <row r="13405" s="2" customFormat="1"/>
    <row r="13406" s="2" customFormat="1"/>
    <row r="13407" s="2" customFormat="1"/>
    <row r="13408" s="2" customFormat="1"/>
    <row r="13409" s="2" customFormat="1"/>
    <row r="13410" s="2" customFormat="1"/>
    <row r="13411" s="2" customFormat="1"/>
    <row r="13412" s="2" customFormat="1"/>
    <row r="13413" s="2" customFormat="1"/>
    <row r="13414" s="2" customFormat="1"/>
    <row r="13415" s="2" customFormat="1"/>
    <row r="13416" s="2" customFormat="1"/>
    <row r="13417" s="2" customFormat="1"/>
    <row r="13418" s="2" customFormat="1"/>
    <row r="13419" s="2" customFormat="1"/>
    <row r="13420" s="2" customFormat="1"/>
    <row r="13421" s="2" customFormat="1"/>
    <row r="13422" s="2" customFormat="1"/>
    <row r="13423" s="2" customFormat="1"/>
    <row r="13424" s="2" customFormat="1"/>
    <row r="13425" s="2" customFormat="1"/>
    <row r="13426" s="2" customFormat="1"/>
    <row r="13427" s="2" customFormat="1"/>
    <row r="13428" s="2" customFormat="1"/>
    <row r="13429" s="2" customFormat="1"/>
    <row r="13430" s="2" customFormat="1"/>
    <row r="13431" s="2" customFormat="1"/>
    <row r="13432" s="2" customFormat="1"/>
    <row r="13433" s="2" customFormat="1"/>
    <row r="13434" s="2" customFormat="1"/>
    <row r="13435" s="2" customFormat="1"/>
    <row r="13436" s="2" customFormat="1"/>
    <row r="13437" s="2" customFormat="1"/>
    <row r="13438" s="2" customFormat="1"/>
    <row r="13439" s="2" customFormat="1"/>
    <row r="13440" s="2" customFormat="1"/>
    <row r="13441" s="2" customFormat="1"/>
    <row r="13442" s="2" customFormat="1"/>
    <row r="13443" s="2" customFormat="1"/>
    <row r="13444" s="2" customFormat="1"/>
    <row r="13445" s="2" customFormat="1"/>
    <row r="13446" s="2" customFormat="1"/>
    <row r="13447" s="2" customFormat="1"/>
    <row r="13448" s="2" customFormat="1"/>
    <row r="13449" s="2" customFormat="1"/>
    <row r="13450" s="2" customFormat="1"/>
    <row r="13451" s="2" customFormat="1"/>
    <row r="13452" s="2" customFormat="1"/>
    <row r="13453" s="2" customFormat="1"/>
    <row r="13454" s="2" customFormat="1"/>
    <row r="13455" s="2" customFormat="1"/>
    <row r="13456" s="2" customFormat="1"/>
    <row r="13457" s="2" customFormat="1"/>
    <row r="13458" s="2" customFormat="1"/>
    <row r="13459" s="2" customFormat="1"/>
    <row r="13460" s="2" customFormat="1"/>
    <row r="13461" s="2" customFormat="1"/>
    <row r="13462" s="2" customFormat="1"/>
    <row r="13463" s="2" customFormat="1"/>
    <row r="13464" s="2" customFormat="1"/>
    <row r="13465" s="2" customFormat="1"/>
    <row r="13466" s="2" customFormat="1"/>
    <row r="13467" s="2" customFormat="1"/>
    <row r="13468" s="2" customFormat="1"/>
    <row r="13469" s="2" customFormat="1"/>
    <row r="13470" s="2" customFormat="1"/>
    <row r="13471" s="2" customFormat="1"/>
    <row r="13472" s="2" customFormat="1"/>
    <row r="13473" s="2" customFormat="1"/>
    <row r="13474" s="2" customFormat="1"/>
    <row r="13475" s="2" customFormat="1"/>
    <row r="13476" s="2" customFormat="1"/>
    <row r="13477" s="2" customFormat="1"/>
    <row r="13478" s="2" customFormat="1"/>
    <row r="13479" s="2" customFormat="1"/>
    <row r="13480" s="2" customFormat="1"/>
    <row r="13481" s="2" customFormat="1"/>
    <row r="13482" s="2" customFormat="1"/>
    <row r="13483" s="2" customFormat="1"/>
    <row r="13484" s="2" customFormat="1"/>
    <row r="13485" s="2" customFormat="1"/>
    <row r="13486" s="2" customFormat="1"/>
    <row r="13487" s="2" customFormat="1"/>
    <row r="13488" s="2" customFormat="1"/>
    <row r="13489" s="2" customFormat="1"/>
    <row r="13490" s="2" customFormat="1"/>
    <row r="13491" s="2" customFormat="1"/>
    <row r="13492" s="2" customFormat="1"/>
    <row r="13493" s="2" customFormat="1"/>
    <row r="13494" s="2" customFormat="1"/>
    <row r="13495" s="2" customFormat="1"/>
    <row r="13496" s="2" customFormat="1"/>
    <row r="13497" s="2" customFormat="1"/>
    <row r="13498" s="2" customFormat="1"/>
    <row r="13499" s="2" customFormat="1"/>
    <row r="13500" s="2" customFormat="1"/>
    <row r="13501" s="2" customFormat="1"/>
    <row r="13502" s="2" customFormat="1"/>
    <row r="13503" s="2" customFormat="1"/>
    <row r="13504" s="2" customFormat="1"/>
    <row r="13505" s="2" customFormat="1"/>
    <row r="13506" s="2" customFormat="1"/>
    <row r="13507" s="2" customFormat="1"/>
    <row r="13508" s="2" customFormat="1"/>
    <row r="13509" s="2" customFormat="1"/>
    <row r="13510" s="2" customFormat="1"/>
    <row r="13511" s="2" customFormat="1"/>
    <row r="13512" s="2" customFormat="1"/>
    <row r="13513" s="2" customFormat="1"/>
    <row r="13514" s="2" customFormat="1"/>
    <row r="13515" s="2" customFormat="1"/>
    <row r="13516" s="2" customFormat="1"/>
    <row r="13517" s="2" customFormat="1"/>
    <row r="13518" s="2" customFormat="1"/>
    <row r="13519" s="2" customFormat="1"/>
    <row r="13520" s="2" customFormat="1"/>
    <row r="13521" s="2" customFormat="1"/>
    <row r="13522" s="2" customFormat="1"/>
    <row r="13523" s="2" customFormat="1"/>
    <row r="13524" s="2" customFormat="1"/>
    <row r="13525" s="2" customFormat="1"/>
    <row r="13526" s="2" customFormat="1"/>
    <row r="13527" s="2" customFormat="1"/>
    <row r="13528" s="2" customFormat="1"/>
    <row r="13529" s="2" customFormat="1"/>
    <row r="13530" s="2" customFormat="1"/>
    <row r="13531" s="2" customFormat="1"/>
    <row r="13532" s="2" customFormat="1"/>
    <row r="13533" s="2" customFormat="1"/>
    <row r="13534" s="2" customFormat="1"/>
    <row r="13535" s="2" customFormat="1"/>
    <row r="13536" s="2" customFormat="1"/>
    <row r="13537" s="2" customFormat="1"/>
    <row r="13538" s="2" customFormat="1"/>
    <row r="13539" s="2" customFormat="1"/>
    <row r="13540" s="2" customFormat="1"/>
    <row r="13541" s="2" customFormat="1"/>
    <row r="13542" s="2" customFormat="1"/>
    <row r="13543" s="2" customFormat="1"/>
    <row r="13544" s="2" customFormat="1"/>
    <row r="13545" s="2" customFormat="1"/>
    <row r="13546" s="2" customFormat="1"/>
    <row r="13547" s="2" customFormat="1"/>
    <row r="13548" s="2" customFormat="1"/>
    <row r="13549" s="2" customFormat="1"/>
    <row r="13550" s="2" customFormat="1"/>
    <row r="13551" s="2" customFormat="1"/>
    <row r="13552" s="2" customFormat="1"/>
    <row r="13553" s="2" customFormat="1"/>
    <row r="13554" s="2" customFormat="1"/>
    <row r="13555" s="2" customFormat="1"/>
    <row r="13556" s="2" customFormat="1"/>
    <row r="13557" s="2" customFormat="1"/>
    <row r="13558" s="2" customFormat="1"/>
    <row r="13559" s="2" customFormat="1"/>
    <row r="13560" s="2" customFormat="1"/>
    <row r="13561" s="2" customFormat="1"/>
    <row r="13562" s="2" customFormat="1"/>
    <row r="13563" s="2" customFormat="1"/>
    <row r="13564" s="2" customFormat="1"/>
    <row r="13565" s="2" customFormat="1"/>
    <row r="13566" s="2" customFormat="1"/>
    <row r="13567" s="2" customFormat="1"/>
    <row r="13568" s="2" customFormat="1"/>
    <row r="13569" s="2" customFormat="1"/>
    <row r="13570" s="2" customFormat="1"/>
    <row r="13571" s="2" customFormat="1"/>
    <row r="13572" s="2" customFormat="1"/>
    <row r="13573" s="2" customFormat="1"/>
    <row r="13574" s="2" customFormat="1"/>
    <row r="13575" s="2" customFormat="1"/>
    <row r="13576" s="2" customFormat="1"/>
    <row r="13577" s="2" customFormat="1"/>
    <row r="13578" s="2" customFormat="1"/>
    <row r="13579" s="2" customFormat="1"/>
    <row r="13580" s="2" customFormat="1"/>
    <row r="13581" s="2" customFormat="1"/>
    <row r="13582" s="2" customFormat="1"/>
    <row r="13583" s="2" customFormat="1"/>
    <row r="13584" s="2" customFormat="1"/>
    <row r="13585" s="2" customFormat="1"/>
    <row r="13586" s="2" customFormat="1"/>
    <row r="13587" s="2" customFormat="1"/>
    <row r="13588" s="2" customFormat="1"/>
    <row r="13589" s="2" customFormat="1"/>
    <row r="13590" s="2" customFormat="1"/>
    <row r="13591" s="2" customFormat="1"/>
    <row r="13592" s="2" customFormat="1"/>
    <row r="13593" s="2" customFormat="1"/>
    <row r="13594" s="2" customFormat="1"/>
    <row r="13595" s="2" customFormat="1"/>
    <row r="13596" s="2" customFormat="1"/>
    <row r="13597" s="2" customFormat="1"/>
    <row r="13598" s="2" customFormat="1"/>
    <row r="13599" s="2" customFormat="1"/>
    <row r="13600" s="2" customFormat="1"/>
    <row r="13601" s="2" customFormat="1"/>
    <row r="13602" s="2" customFormat="1"/>
    <row r="13603" s="2" customFormat="1"/>
    <row r="13604" s="2" customFormat="1"/>
    <row r="13605" s="2" customFormat="1"/>
    <row r="13606" s="2" customFormat="1"/>
    <row r="13607" s="2" customFormat="1"/>
    <row r="13608" s="2" customFormat="1"/>
    <row r="13609" s="2" customFormat="1"/>
    <row r="13610" s="2" customFormat="1"/>
    <row r="13611" s="2" customFormat="1"/>
    <row r="13612" s="2" customFormat="1"/>
    <row r="13613" s="2" customFormat="1"/>
    <row r="13614" s="2" customFormat="1"/>
    <row r="13615" s="2" customFormat="1"/>
    <row r="13616" s="2" customFormat="1"/>
    <row r="13617" s="2" customFormat="1"/>
    <row r="13618" s="2" customFormat="1"/>
    <row r="13619" s="2" customFormat="1"/>
    <row r="13620" s="2" customFormat="1"/>
    <row r="13621" s="2" customFormat="1"/>
    <row r="13622" s="2" customFormat="1"/>
    <row r="13623" s="2" customFormat="1"/>
    <row r="13624" s="2" customFormat="1"/>
    <row r="13625" s="2" customFormat="1"/>
    <row r="13626" s="2" customFormat="1"/>
    <row r="13627" s="2" customFormat="1"/>
    <row r="13628" s="2" customFormat="1"/>
    <row r="13629" s="2" customFormat="1"/>
    <row r="13630" s="2" customFormat="1"/>
    <row r="13631" s="2" customFormat="1"/>
    <row r="13632" s="2" customFormat="1"/>
    <row r="13633" s="2" customFormat="1"/>
    <row r="13634" s="2" customFormat="1"/>
    <row r="13635" s="2" customFormat="1"/>
    <row r="13636" s="2" customFormat="1"/>
    <row r="13637" s="2" customFormat="1"/>
    <row r="13638" s="2" customFormat="1"/>
    <row r="13639" s="2" customFormat="1"/>
    <row r="13640" s="2" customFormat="1"/>
    <row r="13641" s="2" customFormat="1"/>
    <row r="13642" s="2" customFormat="1"/>
    <row r="13643" s="2" customFormat="1"/>
    <row r="13644" s="2" customFormat="1"/>
    <row r="13645" s="2" customFormat="1"/>
    <row r="13646" s="2" customFormat="1"/>
    <row r="13647" s="2" customFormat="1"/>
    <row r="13648" s="2" customFormat="1"/>
    <row r="13649" s="2" customFormat="1"/>
    <row r="13650" s="2" customFormat="1"/>
    <row r="13651" s="2" customFormat="1"/>
    <row r="13652" s="2" customFormat="1"/>
    <row r="13653" s="2" customFormat="1"/>
    <row r="13654" s="2" customFormat="1"/>
    <row r="13655" s="2" customFormat="1"/>
    <row r="13656" s="2" customFormat="1"/>
    <row r="13657" s="2" customFormat="1"/>
    <row r="13658" s="2" customFormat="1"/>
    <row r="13659" s="2" customFormat="1"/>
    <row r="13660" s="2" customFormat="1"/>
    <row r="13661" s="2" customFormat="1"/>
    <row r="13662" s="2" customFormat="1"/>
    <row r="13663" s="2" customFormat="1"/>
    <row r="13664" s="2" customFormat="1"/>
    <row r="13665" s="2" customFormat="1"/>
    <row r="13666" s="2" customFormat="1"/>
    <row r="13667" s="2" customFormat="1"/>
    <row r="13668" s="2" customFormat="1"/>
    <row r="13669" s="2" customFormat="1"/>
    <row r="13670" s="2" customFormat="1"/>
    <row r="13671" s="2" customFormat="1"/>
    <row r="13672" s="2" customFormat="1"/>
    <row r="13673" s="2" customFormat="1"/>
    <row r="13674" s="2" customFormat="1"/>
    <row r="13675" s="2" customFormat="1"/>
    <row r="13676" s="2" customFormat="1"/>
    <row r="13677" s="2" customFormat="1"/>
    <row r="13678" s="2" customFormat="1"/>
    <row r="13679" s="2" customFormat="1"/>
    <row r="13680" s="2" customFormat="1"/>
    <row r="13681" s="2" customFormat="1"/>
    <row r="13682" s="2" customFormat="1"/>
    <row r="13683" s="2" customFormat="1"/>
    <row r="13684" s="2" customFormat="1"/>
    <row r="13685" s="2" customFormat="1"/>
    <row r="13686" s="2" customFormat="1"/>
    <row r="13687" s="2" customFormat="1"/>
    <row r="13688" s="2" customFormat="1"/>
    <row r="13689" s="2" customFormat="1"/>
    <row r="13690" s="2" customFormat="1"/>
    <row r="13691" s="2" customFormat="1"/>
    <row r="13692" s="2" customFormat="1"/>
    <row r="13693" s="2" customFormat="1"/>
    <row r="13694" s="2" customFormat="1"/>
    <row r="13695" s="2" customFormat="1"/>
    <row r="13696" s="2" customFormat="1"/>
    <row r="13697" s="2" customFormat="1"/>
    <row r="13698" s="2" customFormat="1"/>
    <row r="13699" s="2" customFormat="1"/>
    <row r="13700" s="2" customFormat="1"/>
    <row r="13701" s="2" customFormat="1"/>
    <row r="13702" s="2" customFormat="1"/>
    <row r="13703" s="2" customFormat="1"/>
    <row r="13704" s="2" customFormat="1"/>
    <row r="13705" s="2" customFormat="1"/>
    <row r="13706" s="2" customFormat="1"/>
    <row r="13707" s="2" customFormat="1"/>
    <row r="13708" s="2" customFormat="1"/>
    <row r="13709" s="2" customFormat="1"/>
    <row r="13710" s="2" customFormat="1"/>
    <row r="13711" s="2" customFormat="1"/>
    <row r="13712" s="2" customFormat="1"/>
    <row r="13713" s="2" customFormat="1"/>
    <row r="13714" s="2" customFormat="1"/>
    <row r="13715" s="2" customFormat="1"/>
    <row r="13716" s="2" customFormat="1"/>
    <row r="13717" s="2" customFormat="1"/>
    <row r="13718" s="2" customFormat="1"/>
    <row r="13719" s="2" customFormat="1"/>
    <row r="13720" s="2" customFormat="1"/>
    <row r="13721" s="2" customFormat="1"/>
    <row r="13722" s="2" customFormat="1"/>
    <row r="13723" s="2" customFormat="1"/>
    <row r="13724" s="2" customFormat="1"/>
    <row r="13725" s="2" customFormat="1"/>
    <row r="13726" s="2" customFormat="1"/>
    <row r="13727" s="2" customFormat="1"/>
    <row r="13728" s="2" customFormat="1"/>
    <row r="13729" s="2" customFormat="1"/>
    <row r="13730" s="2" customFormat="1"/>
    <row r="13731" s="2" customFormat="1"/>
    <row r="13732" s="2" customFormat="1"/>
    <row r="13733" s="2" customFormat="1"/>
    <row r="13734" s="2" customFormat="1"/>
    <row r="13735" s="2" customFormat="1"/>
    <row r="13736" s="2" customFormat="1"/>
    <row r="13737" s="2" customFormat="1"/>
    <row r="13738" s="2" customFormat="1"/>
    <row r="13739" s="2" customFormat="1"/>
    <row r="13740" s="2" customFormat="1"/>
    <row r="13741" s="2" customFormat="1"/>
    <row r="13742" s="2" customFormat="1"/>
    <row r="13743" s="2" customFormat="1"/>
    <row r="13744" s="2" customFormat="1"/>
    <row r="13745" s="2" customFormat="1"/>
    <row r="13746" s="2" customFormat="1"/>
    <row r="13747" s="2" customFormat="1"/>
    <row r="13748" s="2" customFormat="1"/>
    <row r="13749" s="2" customFormat="1"/>
    <row r="13750" s="2" customFormat="1"/>
    <row r="13751" s="2" customFormat="1"/>
    <row r="13752" s="2" customFormat="1"/>
    <row r="13753" s="2" customFormat="1"/>
    <row r="13754" s="2" customFormat="1"/>
    <row r="13755" s="2" customFormat="1"/>
    <row r="13756" s="2" customFormat="1"/>
    <row r="13757" s="2" customFormat="1"/>
    <row r="13758" s="2" customFormat="1"/>
    <row r="13759" s="2" customFormat="1"/>
    <row r="13760" s="2" customFormat="1"/>
    <row r="13761" s="2" customFormat="1"/>
    <row r="13762" s="2" customFormat="1"/>
    <row r="13763" s="2" customFormat="1"/>
    <row r="13764" s="2" customFormat="1"/>
    <row r="13765" s="2" customFormat="1"/>
    <row r="13766" s="2" customFormat="1"/>
    <row r="13767" s="2" customFormat="1"/>
    <row r="13768" s="2" customFormat="1"/>
    <row r="13769" s="2" customFormat="1"/>
    <row r="13770" s="2" customFormat="1"/>
    <row r="13771" s="2" customFormat="1"/>
    <row r="13772" s="2" customFormat="1"/>
    <row r="13773" s="2" customFormat="1"/>
    <row r="13774" s="2" customFormat="1"/>
    <row r="13775" s="2" customFormat="1"/>
    <row r="13776" s="2" customFormat="1"/>
    <row r="13777" s="2" customFormat="1"/>
    <row r="13778" s="2" customFormat="1"/>
    <row r="13779" s="2" customFormat="1"/>
    <row r="13780" s="2" customFormat="1"/>
    <row r="13781" s="2" customFormat="1"/>
    <row r="13782" s="2" customFormat="1"/>
    <row r="13783" s="2" customFormat="1"/>
    <row r="13784" s="2" customFormat="1"/>
    <row r="13785" s="2" customFormat="1"/>
    <row r="13786" s="2" customFormat="1"/>
    <row r="13787" s="2" customFormat="1"/>
    <row r="13788" s="2" customFormat="1"/>
    <row r="13789" s="2" customFormat="1"/>
    <row r="13790" s="2" customFormat="1"/>
    <row r="13791" s="2" customFormat="1"/>
    <row r="13792" s="2" customFormat="1"/>
    <row r="13793" s="2" customFormat="1"/>
    <row r="13794" s="2" customFormat="1"/>
    <row r="13795" s="2" customFormat="1"/>
    <row r="13796" s="2" customFormat="1"/>
    <row r="13797" s="2" customFormat="1"/>
    <row r="13798" s="2" customFormat="1"/>
    <row r="13799" s="2" customFormat="1"/>
    <row r="13800" s="2" customFormat="1"/>
    <row r="13801" s="2" customFormat="1"/>
    <row r="13802" s="2" customFormat="1"/>
    <row r="13803" s="2" customFormat="1"/>
    <row r="13804" s="2" customFormat="1"/>
    <row r="13805" s="2" customFormat="1"/>
    <row r="13806" s="2" customFormat="1"/>
    <row r="13807" s="2" customFormat="1"/>
    <row r="13808" s="2" customFormat="1"/>
    <row r="13809" s="2" customFormat="1"/>
    <row r="13810" s="2" customFormat="1"/>
    <row r="13811" s="2" customFormat="1"/>
    <row r="13812" s="2" customFormat="1"/>
    <row r="13813" s="2" customFormat="1"/>
    <row r="13814" s="2" customFormat="1"/>
    <row r="13815" s="2" customFormat="1"/>
    <row r="13816" s="2" customFormat="1"/>
    <row r="13817" s="2" customFormat="1"/>
    <row r="13818" s="2" customFormat="1"/>
    <row r="13819" s="2" customFormat="1"/>
    <row r="13820" s="2" customFormat="1"/>
    <row r="13821" s="2" customFormat="1"/>
    <row r="13822" s="2" customFormat="1"/>
    <row r="13823" s="2" customFormat="1"/>
    <row r="13824" s="2" customFormat="1"/>
    <row r="13825" s="2" customFormat="1"/>
    <row r="13826" s="2" customFormat="1"/>
    <row r="13827" s="2" customFormat="1"/>
    <row r="13828" s="2" customFormat="1"/>
    <row r="13829" s="2" customFormat="1"/>
    <row r="13830" s="2" customFormat="1"/>
    <row r="13831" s="2" customFormat="1"/>
    <row r="13832" s="2" customFormat="1"/>
    <row r="13833" s="2" customFormat="1"/>
    <row r="13834" s="2" customFormat="1"/>
    <row r="13835" s="2" customFormat="1"/>
    <row r="13836" s="2" customFormat="1"/>
    <row r="13837" s="2" customFormat="1"/>
    <row r="13838" s="2" customFormat="1"/>
    <row r="13839" s="2" customFormat="1"/>
    <row r="13840" s="2" customFormat="1"/>
    <row r="13841" s="2" customFormat="1"/>
    <row r="13842" s="2" customFormat="1"/>
    <row r="13843" s="2" customFormat="1"/>
    <row r="13844" s="2" customFormat="1"/>
    <row r="13845" s="2" customFormat="1"/>
    <row r="13846" s="2" customFormat="1"/>
    <row r="13847" s="2" customFormat="1"/>
    <row r="13848" s="2" customFormat="1"/>
    <row r="13849" s="2" customFormat="1"/>
    <row r="13850" s="2" customFormat="1"/>
    <row r="13851" s="2" customFormat="1"/>
    <row r="13852" s="2" customFormat="1"/>
    <row r="13853" s="2" customFormat="1"/>
    <row r="13854" s="2" customFormat="1"/>
    <row r="13855" s="2" customFormat="1"/>
    <row r="13856" s="2" customFormat="1"/>
    <row r="13857" s="2" customFormat="1"/>
    <row r="13858" s="2" customFormat="1"/>
    <row r="13859" s="2" customFormat="1"/>
    <row r="13860" s="2" customFormat="1"/>
    <row r="13861" s="2" customFormat="1"/>
    <row r="13862" s="2" customFormat="1"/>
    <row r="13863" s="2" customFormat="1"/>
    <row r="13864" s="2" customFormat="1"/>
    <row r="13865" s="2" customFormat="1"/>
    <row r="13866" s="2" customFormat="1"/>
    <row r="13867" s="2" customFormat="1"/>
    <row r="13868" s="2" customFormat="1"/>
    <row r="13869" s="2" customFormat="1"/>
    <row r="13870" s="2" customFormat="1"/>
    <row r="13871" s="2" customFormat="1"/>
    <row r="13872" s="2" customFormat="1"/>
    <row r="13873" s="2" customFormat="1"/>
    <row r="13874" s="2" customFormat="1"/>
    <row r="13875" s="2" customFormat="1"/>
    <row r="13876" s="2" customFormat="1"/>
    <row r="13877" s="2" customFormat="1"/>
    <row r="13878" s="2" customFormat="1"/>
    <row r="13879" s="2" customFormat="1"/>
    <row r="13880" s="2" customFormat="1"/>
    <row r="13881" s="2" customFormat="1"/>
    <row r="13882" s="2" customFormat="1"/>
    <row r="13883" s="2" customFormat="1"/>
    <row r="13884" s="2" customFormat="1"/>
    <row r="13885" s="2" customFormat="1"/>
    <row r="13886" s="2" customFormat="1"/>
    <row r="13887" s="2" customFormat="1"/>
    <row r="13888" s="2" customFormat="1"/>
    <row r="13889" s="2" customFormat="1"/>
    <row r="13890" s="2" customFormat="1"/>
    <row r="13891" s="2" customFormat="1"/>
    <row r="13892" s="2" customFormat="1"/>
    <row r="13893" s="2" customFormat="1"/>
    <row r="13894" s="2" customFormat="1"/>
    <row r="13895" s="2" customFormat="1"/>
    <row r="13896" s="2" customFormat="1"/>
    <row r="13897" s="2" customFormat="1"/>
    <row r="13898" s="2" customFormat="1"/>
    <row r="13899" s="2" customFormat="1"/>
    <row r="13900" s="2" customFormat="1"/>
    <row r="13901" s="2" customFormat="1"/>
    <row r="13902" s="2" customFormat="1"/>
    <row r="13903" s="2" customFormat="1"/>
    <row r="13904" s="2" customFormat="1"/>
    <row r="13905" s="2" customFormat="1"/>
    <row r="13906" s="2" customFormat="1"/>
    <row r="13907" s="2" customFormat="1"/>
    <row r="13908" s="2" customFormat="1"/>
    <row r="13909" s="2" customFormat="1"/>
    <row r="13910" s="2" customFormat="1"/>
    <row r="13911" s="2" customFormat="1"/>
    <row r="13912" s="2" customFormat="1"/>
    <row r="13913" s="2" customFormat="1"/>
    <row r="13914" s="2" customFormat="1"/>
    <row r="13915" s="2" customFormat="1"/>
    <row r="13916" s="2" customFormat="1"/>
    <row r="13917" s="2" customFormat="1"/>
    <row r="13918" s="2" customFormat="1"/>
    <row r="13919" s="2" customFormat="1"/>
    <row r="13920" s="2" customFormat="1"/>
    <row r="13921" s="2" customFormat="1"/>
    <row r="13922" s="2" customFormat="1"/>
    <row r="13923" s="2" customFormat="1"/>
    <row r="13924" s="2" customFormat="1"/>
    <row r="13925" s="2" customFormat="1"/>
    <row r="13926" s="2" customFormat="1"/>
    <row r="13927" s="2" customFormat="1"/>
    <row r="13928" s="2" customFormat="1"/>
    <row r="13929" s="2" customFormat="1"/>
    <row r="13930" s="2" customFormat="1"/>
    <row r="13931" s="2" customFormat="1"/>
    <row r="13932" s="2" customFormat="1"/>
    <row r="13933" s="2" customFormat="1"/>
    <row r="13934" s="2" customFormat="1"/>
    <row r="13935" s="2" customFormat="1"/>
    <row r="13936" s="2" customFormat="1"/>
    <row r="13937" s="2" customFormat="1"/>
    <row r="13938" s="2" customFormat="1"/>
    <row r="13939" s="2" customFormat="1"/>
    <row r="13940" s="2" customFormat="1"/>
    <row r="13941" s="2" customFormat="1"/>
    <row r="13942" s="2" customFormat="1"/>
    <row r="13943" s="2" customFormat="1"/>
    <row r="13944" s="2" customFormat="1"/>
    <row r="13945" s="2" customFormat="1"/>
    <row r="13946" s="2" customFormat="1"/>
    <row r="13947" s="2" customFormat="1"/>
    <row r="13948" s="2" customFormat="1"/>
    <row r="13949" s="2" customFormat="1"/>
    <row r="13950" s="2" customFormat="1"/>
    <row r="13951" s="2" customFormat="1"/>
    <row r="13952" s="2" customFormat="1"/>
    <row r="13953" s="2" customFormat="1"/>
    <row r="13954" s="2" customFormat="1"/>
    <row r="13955" s="2" customFormat="1"/>
    <row r="13956" s="2" customFormat="1"/>
    <row r="13957" s="2" customFormat="1"/>
    <row r="13958" s="2" customFormat="1"/>
    <row r="13959" s="2" customFormat="1"/>
    <row r="13960" s="2" customFormat="1"/>
    <row r="13961" s="2" customFormat="1"/>
    <row r="13962" s="2" customFormat="1"/>
    <row r="13963" s="2" customFormat="1"/>
    <row r="13964" s="2" customFormat="1"/>
    <row r="13965" s="2" customFormat="1"/>
    <row r="13966" s="2" customFormat="1"/>
    <row r="13967" s="2" customFormat="1"/>
    <row r="13968" s="2" customFormat="1"/>
    <row r="13969" s="2" customFormat="1"/>
    <row r="13970" s="2" customFormat="1"/>
    <row r="13971" s="2" customFormat="1"/>
    <row r="13972" s="2" customFormat="1"/>
    <row r="13973" s="2" customFormat="1"/>
    <row r="13974" s="2" customFormat="1"/>
    <row r="13975" s="2" customFormat="1"/>
    <row r="13976" s="2" customFormat="1"/>
    <row r="13977" s="2" customFormat="1"/>
    <row r="13978" s="2" customFormat="1"/>
    <row r="13979" s="2" customFormat="1"/>
    <row r="13980" s="2" customFormat="1"/>
    <row r="13981" s="2" customFormat="1"/>
    <row r="13982" s="2" customFormat="1"/>
    <row r="13983" s="2" customFormat="1"/>
    <row r="13984" s="2" customFormat="1"/>
    <row r="13985" s="2" customFormat="1"/>
    <row r="13986" s="2" customFormat="1"/>
    <row r="13987" s="2" customFormat="1"/>
    <row r="13988" s="2" customFormat="1"/>
    <row r="13989" s="2" customFormat="1"/>
    <row r="13990" s="2" customFormat="1"/>
    <row r="13991" s="2" customFormat="1"/>
    <row r="13992" s="2" customFormat="1"/>
    <row r="13993" s="2" customFormat="1"/>
    <row r="13994" s="2" customFormat="1"/>
    <row r="13995" s="2" customFormat="1"/>
    <row r="13996" s="2" customFormat="1"/>
    <row r="13997" s="2" customFormat="1"/>
    <row r="13998" s="2" customFormat="1"/>
    <row r="13999" s="2" customFormat="1"/>
    <row r="14000" s="2" customFormat="1"/>
    <row r="14001" s="2" customFormat="1"/>
    <row r="14002" s="2" customFormat="1"/>
    <row r="14003" s="2" customFormat="1"/>
    <row r="14004" s="2" customFormat="1"/>
    <row r="14005" s="2" customFormat="1"/>
    <row r="14006" s="2" customFormat="1"/>
    <row r="14007" s="2" customFormat="1"/>
    <row r="14008" s="2" customFormat="1"/>
    <row r="14009" s="2" customFormat="1"/>
    <row r="14010" s="2" customFormat="1"/>
    <row r="14011" s="2" customFormat="1"/>
    <row r="14012" s="2" customFormat="1"/>
    <row r="14013" s="2" customFormat="1"/>
    <row r="14014" s="2" customFormat="1"/>
    <row r="14015" s="2" customFormat="1"/>
    <row r="14016" s="2" customFormat="1"/>
    <row r="14017" s="2" customFormat="1"/>
    <row r="14018" s="2" customFormat="1"/>
    <row r="14019" s="2" customFormat="1"/>
    <row r="14020" s="2" customFormat="1"/>
    <row r="14021" s="2" customFormat="1"/>
    <row r="14022" s="2" customFormat="1"/>
    <row r="14023" s="2" customFormat="1"/>
    <row r="14024" s="2" customFormat="1"/>
    <row r="14025" s="2" customFormat="1"/>
    <row r="14026" s="2" customFormat="1"/>
    <row r="14027" s="2" customFormat="1"/>
    <row r="14028" s="2" customFormat="1"/>
    <row r="14029" s="2" customFormat="1"/>
    <row r="14030" s="2" customFormat="1"/>
    <row r="14031" s="2" customFormat="1"/>
    <row r="14032" s="2" customFormat="1"/>
    <row r="14033" s="2" customFormat="1"/>
    <row r="14034" s="2" customFormat="1"/>
    <row r="14035" s="2" customFormat="1"/>
    <row r="14036" s="2" customFormat="1"/>
    <row r="14037" s="2" customFormat="1"/>
    <row r="14038" s="2" customFormat="1"/>
    <row r="14039" s="2" customFormat="1"/>
    <row r="14040" s="2" customFormat="1"/>
    <row r="14041" s="2" customFormat="1"/>
    <row r="14042" s="2" customFormat="1"/>
    <row r="14043" s="2" customFormat="1"/>
    <row r="14044" s="2" customFormat="1"/>
    <row r="14045" s="2" customFormat="1"/>
    <row r="14046" s="2" customFormat="1"/>
    <row r="14047" s="2" customFormat="1"/>
    <row r="14048" s="2" customFormat="1"/>
    <row r="14049" s="2" customFormat="1"/>
    <row r="14050" s="2" customFormat="1"/>
    <row r="14051" s="2" customFormat="1"/>
    <row r="14052" s="2" customFormat="1"/>
    <row r="14053" s="2" customFormat="1"/>
    <row r="14054" s="2" customFormat="1"/>
    <row r="14055" s="2" customFormat="1"/>
    <row r="14056" s="2" customFormat="1"/>
    <row r="14057" s="2" customFormat="1"/>
    <row r="14058" s="2" customFormat="1"/>
    <row r="14059" s="2" customFormat="1"/>
    <row r="14060" s="2" customFormat="1"/>
    <row r="14061" s="2" customFormat="1"/>
    <row r="14062" s="2" customFormat="1"/>
    <row r="14063" s="2" customFormat="1"/>
    <row r="14064" s="2" customFormat="1"/>
    <row r="14065" s="2" customFormat="1"/>
    <row r="14066" s="2" customFormat="1"/>
    <row r="14067" s="2" customFormat="1"/>
    <row r="14068" s="2" customFormat="1"/>
    <row r="14069" s="2" customFormat="1"/>
    <row r="14070" s="2" customFormat="1"/>
    <row r="14071" s="2" customFormat="1"/>
    <row r="14072" s="2" customFormat="1"/>
    <row r="14073" s="2" customFormat="1"/>
    <row r="14074" s="2" customFormat="1"/>
    <row r="14075" s="2" customFormat="1"/>
    <row r="14076" s="2" customFormat="1"/>
    <row r="14077" s="2" customFormat="1"/>
    <row r="14078" s="2" customFormat="1"/>
    <row r="14079" s="2" customFormat="1"/>
    <row r="14080" s="2" customFormat="1"/>
    <row r="14081" s="2" customFormat="1"/>
    <row r="14082" s="2" customFormat="1"/>
    <row r="14083" s="2" customFormat="1"/>
    <row r="14084" s="2" customFormat="1"/>
    <row r="14085" s="2" customFormat="1"/>
    <row r="14086" s="2" customFormat="1"/>
    <row r="14087" s="2" customFormat="1"/>
    <row r="14088" s="2" customFormat="1"/>
    <row r="14089" s="2" customFormat="1"/>
    <row r="14090" s="2" customFormat="1"/>
    <row r="14091" s="2" customFormat="1"/>
    <row r="14092" s="2" customFormat="1"/>
    <row r="14093" s="2" customFormat="1"/>
    <row r="14094" s="2" customFormat="1"/>
    <row r="14095" s="2" customFormat="1"/>
    <row r="14096" s="2" customFormat="1"/>
    <row r="14097" s="2" customFormat="1"/>
    <row r="14098" s="2" customFormat="1"/>
    <row r="14099" s="2" customFormat="1"/>
    <row r="14100" s="2" customFormat="1"/>
    <row r="14101" s="2" customFormat="1"/>
    <row r="14102" s="2" customFormat="1"/>
    <row r="14103" s="2" customFormat="1"/>
    <row r="14104" s="2" customFormat="1"/>
    <row r="14105" s="2" customFormat="1"/>
    <row r="14106" s="2" customFormat="1"/>
    <row r="14107" s="2" customFormat="1"/>
    <row r="14108" s="2" customFormat="1"/>
    <row r="14109" s="2" customFormat="1"/>
    <row r="14110" s="2" customFormat="1"/>
    <row r="14111" s="2" customFormat="1"/>
    <row r="14112" s="2" customFormat="1"/>
    <row r="14113" s="2" customFormat="1"/>
    <row r="14114" s="2" customFormat="1"/>
    <row r="14115" s="2" customFormat="1"/>
    <row r="14116" s="2" customFormat="1"/>
    <row r="14117" s="2" customFormat="1"/>
    <row r="14118" s="2" customFormat="1"/>
    <row r="14119" s="2" customFormat="1"/>
    <row r="14120" s="2" customFormat="1"/>
    <row r="14121" s="2" customFormat="1"/>
    <row r="14122" s="2" customFormat="1"/>
    <row r="14123" s="2" customFormat="1"/>
    <row r="14124" s="2" customFormat="1"/>
    <row r="14125" s="2" customFormat="1"/>
    <row r="14126" s="2" customFormat="1"/>
    <row r="14127" s="2" customFormat="1"/>
    <row r="14128" s="2" customFormat="1"/>
    <row r="14129" s="2" customFormat="1"/>
    <row r="14130" s="2" customFormat="1"/>
    <row r="14131" s="2" customFormat="1"/>
    <row r="14132" s="2" customFormat="1"/>
    <row r="14133" s="2" customFormat="1"/>
    <row r="14134" s="2" customFormat="1"/>
    <row r="14135" s="2" customFormat="1"/>
    <row r="14136" s="2" customFormat="1"/>
    <row r="14137" s="2" customFormat="1"/>
    <row r="14138" s="2" customFormat="1"/>
    <row r="14139" s="2" customFormat="1"/>
    <row r="14140" s="2" customFormat="1"/>
    <row r="14141" s="2" customFormat="1"/>
    <row r="14142" s="2" customFormat="1"/>
    <row r="14143" s="2" customFormat="1"/>
    <row r="14144" s="2" customFormat="1"/>
    <row r="14145" s="2" customFormat="1"/>
    <row r="14146" s="2" customFormat="1"/>
    <row r="14147" s="2" customFormat="1"/>
    <row r="14148" s="2" customFormat="1"/>
    <row r="14149" s="2" customFormat="1"/>
    <row r="14150" s="2" customFormat="1"/>
    <row r="14151" s="2" customFormat="1"/>
    <row r="14152" s="2" customFormat="1"/>
    <row r="14153" s="2" customFormat="1"/>
    <row r="14154" s="2" customFormat="1"/>
    <row r="14155" s="2" customFormat="1"/>
    <row r="14156" s="2" customFormat="1"/>
    <row r="14157" s="2" customFormat="1"/>
    <row r="14158" s="2" customFormat="1"/>
    <row r="14159" s="2" customFormat="1"/>
    <row r="14160" s="2" customFormat="1"/>
    <row r="14161" s="2" customFormat="1"/>
    <row r="14162" s="2" customFormat="1"/>
    <row r="14163" s="2" customFormat="1"/>
    <row r="14164" s="2" customFormat="1"/>
    <row r="14165" s="2" customFormat="1"/>
    <row r="14166" s="2" customFormat="1"/>
    <row r="14167" s="2" customFormat="1"/>
    <row r="14168" s="2" customFormat="1"/>
    <row r="14169" s="2" customFormat="1"/>
    <row r="14170" s="2" customFormat="1"/>
    <row r="14171" s="2" customFormat="1"/>
    <row r="14172" s="2" customFormat="1"/>
    <row r="14173" s="2" customFormat="1"/>
    <row r="14174" s="2" customFormat="1"/>
    <row r="14175" s="2" customFormat="1"/>
    <row r="14176" s="2" customFormat="1"/>
    <row r="14177" s="2" customFormat="1"/>
    <row r="14178" s="2" customFormat="1"/>
    <row r="14179" s="2" customFormat="1"/>
    <row r="14180" s="2" customFormat="1"/>
    <row r="14181" s="2" customFormat="1"/>
    <row r="14182" s="2" customFormat="1"/>
    <row r="14183" s="2" customFormat="1"/>
    <row r="14184" s="2" customFormat="1"/>
    <row r="14185" s="2" customFormat="1"/>
    <row r="14186" s="2" customFormat="1"/>
    <row r="14187" s="2" customFormat="1"/>
    <row r="14188" s="2" customFormat="1"/>
    <row r="14189" s="2" customFormat="1"/>
    <row r="14190" s="2" customFormat="1"/>
    <row r="14191" s="2" customFormat="1"/>
    <row r="14192" s="2" customFormat="1"/>
    <row r="14193" s="2" customFormat="1"/>
    <row r="14194" s="2" customFormat="1"/>
    <row r="14195" s="2" customFormat="1"/>
    <row r="14196" s="2" customFormat="1"/>
    <row r="14197" s="2" customFormat="1"/>
    <row r="14198" s="2" customFormat="1"/>
    <row r="14199" s="2" customFormat="1"/>
    <row r="14200" s="2" customFormat="1"/>
    <row r="14201" s="2" customFormat="1"/>
    <row r="14202" s="2" customFormat="1"/>
    <row r="14203" s="2" customFormat="1"/>
    <row r="14204" s="2" customFormat="1"/>
    <row r="14205" s="2" customFormat="1"/>
    <row r="14206" s="2" customFormat="1"/>
    <row r="14207" s="2" customFormat="1"/>
    <row r="14208" s="2" customFormat="1"/>
    <row r="14209" s="2" customFormat="1"/>
    <row r="14210" s="2" customFormat="1"/>
    <row r="14211" s="2" customFormat="1"/>
    <row r="14212" s="2" customFormat="1"/>
    <row r="14213" s="2" customFormat="1"/>
    <row r="14214" s="2" customFormat="1"/>
    <row r="14215" s="2" customFormat="1"/>
    <row r="14216" s="2" customFormat="1"/>
    <row r="14217" s="2" customFormat="1"/>
    <row r="14218" s="2" customFormat="1"/>
    <row r="14219" s="2" customFormat="1"/>
    <row r="14220" s="2" customFormat="1"/>
    <row r="14221" s="2" customFormat="1"/>
    <row r="14222" s="2" customFormat="1"/>
    <row r="14223" s="2" customFormat="1"/>
    <row r="14224" s="2" customFormat="1"/>
    <row r="14225" s="2" customFormat="1"/>
    <row r="14226" s="2" customFormat="1"/>
    <row r="14227" s="2" customFormat="1"/>
    <row r="14228" s="2" customFormat="1"/>
    <row r="14229" s="2" customFormat="1"/>
    <row r="14230" s="2" customFormat="1"/>
    <row r="14231" s="2" customFormat="1"/>
    <row r="14232" s="2" customFormat="1"/>
    <row r="14233" s="2" customFormat="1"/>
    <row r="14234" s="2" customFormat="1"/>
    <row r="14235" s="2" customFormat="1"/>
    <row r="14236" s="2" customFormat="1"/>
    <row r="14237" s="2" customFormat="1"/>
    <row r="14238" s="2" customFormat="1"/>
    <row r="14239" s="2" customFormat="1"/>
    <row r="14240" s="2" customFormat="1"/>
    <row r="14241" s="2" customFormat="1"/>
    <row r="14242" s="2" customFormat="1"/>
    <row r="14243" s="2" customFormat="1"/>
    <row r="14244" s="2" customFormat="1"/>
    <row r="14245" s="2" customFormat="1"/>
    <row r="14246" s="2" customFormat="1"/>
    <row r="14247" s="2" customFormat="1"/>
    <row r="14248" s="2" customFormat="1"/>
    <row r="14249" s="2" customFormat="1"/>
    <row r="14250" s="2" customFormat="1"/>
    <row r="14251" s="2" customFormat="1"/>
    <row r="14252" s="2" customFormat="1"/>
    <row r="14253" s="2" customFormat="1"/>
    <row r="14254" s="2" customFormat="1"/>
    <row r="14255" s="2" customFormat="1"/>
    <row r="14256" s="2" customFormat="1"/>
    <row r="14257" s="2" customFormat="1"/>
    <row r="14258" s="2" customFormat="1"/>
    <row r="14259" s="2" customFormat="1"/>
    <row r="14260" s="2" customFormat="1"/>
    <row r="14261" s="2" customFormat="1"/>
    <row r="14262" s="2" customFormat="1"/>
    <row r="14263" s="2" customFormat="1"/>
    <row r="14264" s="2" customFormat="1"/>
    <row r="14265" s="2" customFormat="1"/>
    <row r="14266" s="2" customFormat="1"/>
    <row r="14267" s="2" customFormat="1"/>
    <row r="14268" s="2" customFormat="1"/>
    <row r="14269" s="2" customFormat="1"/>
    <row r="14270" s="2" customFormat="1"/>
    <row r="14271" s="2" customFormat="1"/>
    <row r="14272" s="2" customFormat="1"/>
    <row r="14273" s="2" customFormat="1"/>
    <row r="14274" s="2" customFormat="1"/>
    <row r="14275" s="2" customFormat="1"/>
    <row r="14276" s="2" customFormat="1"/>
    <row r="14277" s="2" customFormat="1"/>
    <row r="14278" s="2" customFormat="1"/>
    <row r="14279" s="2" customFormat="1"/>
    <row r="14280" s="2" customFormat="1"/>
    <row r="14281" s="2" customFormat="1"/>
    <row r="14282" s="2" customFormat="1"/>
    <row r="14283" s="2" customFormat="1"/>
    <row r="14284" s="2" customFormat="1"/>
    <row r="14285" s="2" customFormat="1"/>
    <row r="14286" s="2" customFormat="1"/>
    <row r="14287" s="2" customFormat="1"/>
    <row r="14288" s="2" customFormat="1"/>
    <row r="14289" s="2" customFormat="1"/>
    <row r="14290" s="2" customFormat="1"/>
    <row r="14291" s="2" customFormat="1"/>
    <row r="14292" s="2" customFormat="1"/>
    <row r="14293" s="2" customFormat="1"/>
    <row r="14294" s="2" customFormat="1"/>
    <row r="14295" s="2" customFormat="1"/>
    <row r="14296" s="2" customFormat="1"/>
    <row r="14297" s="2" customFormat="1"/>
    <row r="14298" s="2" customFormat="1"/>
    <row r="14299" s="2" customFormat="1"/>
    <row r="14300" s="2" customFormat="1"/>
    <row r="14301" s="2" customFormat="1"/>
    <row r="14302" s="2" customFormat="1"/>
    <row r="14303" s="2" customFormat="1"/>
    <row r="14304" s="2" customFormat="1"/>
    <row r="14305" s="2" customFormat="1"/>
    <row r="14306" s="2" customFormat="1"/>
    <row r="14307" s="2" customFormat="1"/>
    <row r="14308" s="2" customFormat="1"/>
    <row r="14309" s="2" customFormat="1"/>
    <row r="14310" s="2" customFormat="1"/>
    <row r="14311" s="2" customFormat="1"/>
    <row r="14312" s="2" customFormat="1"/>
    <row r="14313" s="2" customFormat="1"/>
    <row r="14314" s="2" customFormat="1"/>
    <row r="14315" s="2" customFormat="1"/>
    <row r="14316" s="2" customFormat="1"/>
    <row r="14317" s="2" customFormat="1"/>
    <row r="14318" s="2" customFormat="1"/>
    <row r="14319" s="2" customFormat="1"/>
    <row r="14320" s="2" customFormat="1"/>
    <row r="14321" s="2" customFormat="1"/>
    <row r="14322" s="2" customFormat="1"/>
    <row r="14323" s="2" customFormat="1"/>
    <row r="14324" s="2" customFormat="1"/>
    <row r="14325" s="2" customFormat="1"/>
    <row r="14326" s="2" customFormat="1"/>
    <row r="14327" s="2" customFormat="1"/>
    <row r="14328" s="2" customFormat="1"/>
    <row r="14329" s="2" customFormat="1"/>
    <row r="14330" s="2" customFormat="1"/>
    <row r="14331" s="2" customFormat="1"/>
    <row r="14332" s="2" customFormat="1"/>
    <row r="14333" s="2" customFormat="1"/>
    <row r="14334" s="2" customFormat="1"/>
    <row r="14335" s="2" customFormat="1"/>
    <row r="14336" s="2" customFormat="1"/>
    <row r="14337" s="2" customFormat="1"/>
    <row r="14338" s="2" customFormat="1"/>
    <row r="14339" s="2" customFormat="1"/>
    <row r="14340" s="2" customFormat="1"/>
    <row r="14341" s="2" customFormat="1"/>
    <row r="14342" s="2" customFormat="1"/>
    <row r="14343" s="2" customFormat="1"/>
    <row r="14344" s="2" customFormat="1"/>
    <row r="14345" s="2" customFormat="1"/>
    <row r="14346" s="2" customFormat="1"/>
    <row r="14347" s="2" customFormat="1"/>
    <row r="14348" s="2" customFormat="1"/>
    <row r="14349" s="2" customFormat="1"/>
    <row r="14350" s="2" customFormat="1"/>
    <row r="14351" s="2" customFormat="1"/>
    <row r="14352" s="2" customFormat="1"/>
    <row r="14353" s="2" customFormat="1"/>
    <row r="14354" s="2" customFormat="1"/>
    <row r="14355" s="2" customFormat="1"/>
    <row r="14356" s="2" customFormat="1"/>
    <row r="14357" s="2" customFormat="1"/>
    <row r="14358" s="2" customFormat="1"/>
    <row r="14359" s="2" customFormat="1"/>
    <row r="14360" s="2" customFormat="1"/>
    <row r="14361" s="2" customFormat="1"/>
    <row r="14362" s="2" customFormat="1"/>
    <row r="14363" s="2" customFormat="1"/>
    <row r="14364" s="2" customFormat="1"/>
    <row r="14365" s="2" customFormat="1"/>
    <row r="14366" s="2" customFormat="1"/>
    <row r="14367" s="2" customFormat="1"/>
    <row r="14368" s="2" customFormat="1"/>
    <row r="14369" s="2" customFormat="1"/>
    <row r="14370" s="2" customFormat="1"/>
    <row r="14371" s="2" customFormat="1"/>
    <row r="14372" s="2" customFormat="1"/>
    <row r="14373" s="2" customFormat="1"/>
    <row r="14374" s="2" customFormat="1"/>
    <row r="14375" s="2" customFormat="1"/>
    <row r="14376" s="2" customFormat="1"/>
    <row r="14377" s="2" customFormat="1"/>
    <row r="14378" s="2" customFormat="1"/>
    <row r="14379" s="2" customFormat="1"/>
    <row r="14380" s="2" customFormat="1"/>
    <row r="14381" s="2" customFormat="1"/>
    <row r="14382" s="2" customFormat="1"/>
    <row r="14383" s="2" customFormat="1"/>
    <row r="14384" s="2" customFormat="1"/>
    <row r="14385" s="2" customFormat="1"/>
    <row r="14386" s="2" customFormat="1"/>
    <row r="14387" s="2" customFormat="1"/>
    <row r="14388" s="2" customFormat="1"/>
    <row r="14389" s="2" customFormat="1"/>
    <row r="14390" s="2" customFormat="1"/>
    <row r="14391" s="2" customFormat="1"/>
    <row r="14392" s="2" customFormat="1"/>
    <row r="14393" s="2" customFormat="1"/>
    <row r="14394" s="2" customFormat="1"/>
    <row r="14395" s="2" customFormat="1"/>
    <row r="14396" s="2" customFormat="1"/>
    <row r="14397" s="2" customFormat="1"/>
    <row r="14398" s="2" customFormat="1"/>
    <row r="14399" s="2" customFormat="1"/>
    <row r="14400" s="2" customFormat="1"/>
    <row r="14401" s="2" customFormat="1"/>
    <row r="14402" s="2" customFormat="1"/>
    <row r="14403" s="2" customFormat="1"/>
    <row r="14404" s="2" customFormat="1"/>
    <row r="14405" s="2" customFormat="1"/>
    <row r="14406" s="2" customFormat="1"/>
    <row r="14407" s="2" customFormat="1"/>
    <row r="14408" s="2" customFormat="1"/>
    <row r="14409" s="2" customFormat="1"/>
    <row r="14410" s="2" customFormat="1"/>
    <row r="14411" s="2" customFormat="1"/>
    <row r="14412" s="2" customFormat="1"/>
    <row r="14413" s="2" customFormat="1"/>
    <row r="14414" s="2" customFormat="1"/>
    <row r="14415" s="2" customFormat="1"/>
    <row r="14416" s="2" customFormat="1"/>
    <row r="14417" s="2" customFormat="1"/>
    <row r="14418" s="2" customFormat="1"/>
    <row r="14419" s="2" customFormat="1"/>
    <row r="14420" s="2" customFormat="1"/>
    <row r="14421" s="2" customFormat="1"/>
    <row r="14422" s="2" customFormat="1"/>
    <row r="14423" s="2" customFormat="1"/>
    <row r="14424" s="2" customFormat="1"/>
    <row r="14425" s="2" customFormat="1"/>
    <row r="14426" s="2" customFormat="1"/>
    <row r="14427" s="2" customFormat="1"/>
    <row r="14428" s="2" customFormat="1"/>
    <row r="14429" s="2" customFormat="1"/>
    <row r="14430" s="2" customFormat="1"/>
    <row r="14431" s="2" customFormat="1"/>
    <row r="14432" s="2" customFormat="1"/>
    <row r="14433" s="2" customFormat="1"/>
    <row r="14434" s="2" customFormat="1"/>
    <row r="14435" s="2" customFormat="1"/>
    <row r="14436" s="2" customFormat="1"/>
    <row r="14437" s="2" customFormat="1"/>
    <row r="14438" s="2" customFormat="1"/>
    <row r="14439" s="2" customFormat="1"/>
    <row r="14440" s="2" customFormat="1"/>
    <row r="14441" s="2" customFormat="1"/>
    <row r="14442" s="2" customFormat="1"/>
    <row r="14443" s="2" customFormat="1"/>
    <row r="14444" s="2" customFormat="1"/>
    <row r="14445" s="2" customFormat="1"/>
    <row r="14446" s="2" customFormat="1"/>
    <row r="14447" s="2" customFormat="1"/>
    <row r="14448" s="2" customFormat="1"/>
    <row r="14449" s="2" customFormat="1"/>
    <row r="14450" s="2" customFormat="1"/>
    <row r="14451" s="2" customFormat="1"/>
    <row r="14452" s="2" customFormat="1"/>
    <row r="14453" s="2" customFormat="1"/>
    <row r="14454" s="2" customFormat="1"/>
    <row r="14455" s="2" customFormat="1"/>
    <row r="14456" s="2" customFormat="1"/>
    <row r="14457" s="2" customFormat="1"/>
    <row r="14458" s="2" customFormat="1"/>
    <row r="14459" s="2" customFormat="1"/>
    <row r="14460" s="2" customFormat="1"/>
    <row r="14461" s="2" customFormat="1"/>
    <row r="14462" s="2" customFormat="1"/>
    <row r="14463" s="2" customFormat="1"/>
    <row r="14464" s="2" customFormat="1"/>
    <row r="14465" s="2" customFormat="1"/>
    <row r="14466" s="2" customFormat="1"/>
    <row r="14467" s="2" customFormat="1"/>
    <row r="14468" s="2" customFormat="1"/>
    <row r="14469" s="2" customFormat="1"/>
    <row r="14470" s="2" customFormat="1"/>
    <row r="14471" s="2" customFormat="1"/>
    <row r="14472" s="2" customFormat="1"/>
    <row r="14473" s="2" customFormat="1"/>
    <row r="14474" s="2" customFormat="1"/>
    <row r="14475" s="2" customFormat="1"/>
    <row r="14476" s="2" customFormat="1"/>
    <row r="14477" s="2" customFormat="1"/>
    <row r="14478" s="2" customFormat="1"/>
    <row r="14479" s="2" customFormat="1"/>
    <row r="14480" s="2" customFormat="1"/>
    <row r="14481" s="2" customFormat="1"/>
    <row r="14482" s="2" customFormat="1"/>
    <row r="14483" s="2" customFormat="1"/>
    <row r="14484" s="2" customFormat="1"/>
    <row r="14485" s="2" customFormat="1"/>
    <row r="14486" s="2" customFormat="1"/>
    <row r="14487" s="2" customFormat="1"/>
    <row r="14488" s="2" customFormat="1"/>
    <row r="14489" s="2" customFormat="1"/>
    <row r="14490" s="2" customFormat="1"/>
    <row r="14491" s="2" customFormat="1"/>
    <row r="14492" s="2" customFormat="1"/>
    <row r="14493" s="2" customFormat="1"/>
    <row r="14494" s="2" customFormat="1"/>
    <row r="14495" s="2" customFormat="1"/>
    <row r="14496" s="2" customFormat="1"/>
    <row r="14497" s="2" customFormat="1"/>
    <row r="14498" s="2" customFormat="1"/>
    <row r="14499" s="2" customFormat="1"/>
    <row r="14500" s="2" customFormat="1"/>
    <row r="14501" s="2" customFormat="1"/>
    <row r="14502" s="2" customFormat="1"/>
    <row r="14503" s="2" customFormat="1"/>
    <row r="14504" s="2" customFormat="1"/>
    <row r="14505" s="2" customFormat="1"/>
    <row r="14506" s="2" customFormat="1"/>
    <row r="14507" s="2" customFormat="1"/>
    <row r="14508" s="2" customFormat="1"/>
    <row r="14509" s="2" customFormat="1"/>
    <row r="14510" s="2" customFormat="1"/>
    <row r="14511" s="2" customFormat="1"/>
    <row r="14512" s="2" customFormat="1"/>
    <row r="14513" s="2" customFormat="1"/>
    <row r="14514" s="2" customFormat="1"/>
    <row r="14515" s="2" customFormat="1"/>
    <row r="14516" s="2" customFormat="1"/>
    <row r="14517" s="2" customFormat="1"/>
    <row r="14518" s="2" customFormat="1"/>
    <row r="14519" s="2" customFormat="1"/>
    <row r="14520" s="2" customFormat="1"/>
    <row r="14521" s="2" customFormat="1"/>
    <row r="14522" s="2" customFormat="1"/>
    <row r="14523" s="2" customFormat="1"/>
    <row r="14524" s="2" customFormat="1"/>
    <row r="14525" s="2" customFormat="1"/>
    <row r="14526" s="2" customFormat="1"/>
    <row r="14527" s="2" customFormat="1"/>
    <row r="14528" s="2" customFormat="1"/>
    <row r="14529" s="2" customFormat="1"/>
    <row r="14530" s="2" customFormat="1"/>
    <row r="14531" s="2" customFormat="1"/>
    <row r="14532" s="2" customFormat="1"/>
    <row r="14533" s="2" customFormat="1"/>
    <row r="14534" s="2" customFormat="1"/>
    <row r="14535" s="2" customFormat="1"/>
    <row r="14536" s="2" customFormat="1"/>
    <row r="14537" s="2" customFormat="1"/>
    <row r="14538" s="2" customFormat="1"/>
    <row r="14539" s="2" customFormat="1"/>
    <row r="14540" s="2" customFormat="1"/>
    <row r="14541" s="2" customFormat="1"/>
    <row r="14542" s="2" customFormat="1"/>
    <row r="14543" s="2" customFormat="1"/>
    <row r="14544" s="2" customFormat="1"/>
    <row r="14545" s="2" customFormat="1"/>
    <row r="14546" s="2" customFormat="1"/>
    <row r="14547" s="2" customFormat="1"/>
    <row r="14548" s="2" customFormat="1"/>
    <row r="14549" s="2" customFormat="1"/>
    <row r="14550" s="2" customFormat="1"/>
    <row r="14551" s="2" customFormat="1"/>
    <row r="14552" s="2" customFormat="1"/>
    <row r="14553" s="2" customFormat="1"/>
    <row r="14554" s="2" customFormat="1"/>
    <row r="14555" s="2" customFormat="1"/>
    <row r="14556" s="2" customFormat="1"/>
    <row r="14557" s="2" customFormat="1"/>
    <row r="14558" s="2" customFormat="1"/>
    <row r="14559" s="2" customFormat="1"/>
    <row r="14560" s="2" customFormat="1"/>
    <row r="14561" s="2" customFormat="1"/>
    <row r="14562" s="2" customFormat="1"/>
    <row r="14563" s="2" customFormat="1"/>
    <row r="14564" s="2" customFormat="1"/>
    <row r="14565" s="2" customFormat="1"/>
    <row r="14566" s="2" customFormat="1"/>
    <row r="14567" s="2" customFormat="1"/>
    <row r="14568" s="2" customFormat="1"/>
    <row r="14569" s="2" customFormat="1"/>
    <row r="14570" s="2" customFormat="1"/>
    <row r="14571" s="2" customFormat="1"/>
    <row r="14572" s="2" customFormat="1"/>
    <row r="14573" s="2" customFormat="1"/>
    <row r="14574" s="2" customFormat="1"/>
    <row r="14575" s="2" customFormat="1"/>
    <row r="14576" s="2" customFormat="1"/>
    <row r="14577" s="2" customFormat="1"/>
    <row r="14578" s="2" customFormat="1"/>
    <row r="14579" s="2" customFormat="1"/>
    <row r="14580" s="2" customFormat="1"/>
    <row r="14581" s="2" customFormat="1"/>
    <row r="14582" s="2" customFormat="1"/>
    <row r="14583" s="2" customFormat="1"/>
    <row r="14584" s="2" customFormat="1"/>
    <row r="14585" s="2" customFormat="1"/>
    <row r="14586" s="2" customFormat="1"/>
    <row r="14587" s="2" customFormat="1"/>
    <row r="14588" s="2" customFormat="1"/>
    <row r="14589" s="2" customFormat="1"/>
    <row r="14590" s="2" customFormat="1"/>
    <row r="14591" s="2" customFormat="1"/>
    <row r="14592" s="2" customFormat="1"/>
    <row r="14593" s="2" customFormat="1"/>
    <row r="14594" s="2" customFormat="1"/>
    <row r="14595" s="2" customFormat="1"/>
    <row r="14596" s="2" customFormat="1"/>
    <row r="14597" s="2" customFormat="1"/>
    <row r="14598" s="2" customFormat="1"/>
    <row r="14599" s="2" customFormat="1"/>
    <row r="14600" s="2" customFormat="1"/>
    <row r="14601" s="2" customFormat="1"/>
    <row r="14602" s="2" customFormat="1"/>
    <row r="14603" s="2" customFormat="1"/>
    <row r="14604" s="2" customFormat="1"/>
    <row r="14605" s="2" customFormat="1"/>
    <row r="14606" s="2" customFormat="1"/>
    <row r="14607" s="2" customFormat="1"/>
    <row r="14608" s="2" customFormat="1"/>
    <row r="14609" s="2" customFormat="1"/>
    <row r="14610" s="2" customFormat="1"/>
    <row r="14611" s="2" customFormat="1"/>
    <row r="14612" s="2" customFormat="1"/>
    <row r="14613" s="2" customFormat="1"/>
    <row r="14614" s="2" customFormat="1"/>
    <row r="14615" s="2" customFormat="1"/>
    <row r="14616" s="2" customFormat="1"/>
    <row r="14617" s="2" customFormat="1"/>
    <row r="14618" s="2" customFormat="1"/>
    <row r="14619" s="2" customFormat="1"/>
    <row r="14620" s="2" customFormat="1"/>
    <row r="14621" s="2" customFormat="1"/>
    <row r="14622" s="2" customFormat="1"/>
    <row r="14623" s="2" customFormat="1"/>
    <row r="14624" s="2" customFormat="1"/>
    <row r="14625" s="2" customFormat="1"/>
    <row r="14626" s="2" customFormat="1"/>
    <row r="14627" s="2" customFormat="1"/>
    <row r="14628" s="2" customFormat="1"/>
    <row r="14629" s="2" customFormat="1"/>
    <row r="14630" s="2" customFormat="1"/>
    <row r="14631" s="2" customFormat="1"/>
    <row r="14632" s="2" customFormat="1"/>
    <row r="14633" s="2" customFormat="1"/>
    <row r="14634" s="2" customFormat="1"/>
    <row r="14635" s="2" customFormat="1"/>
    <row r="14636" s="2" customFormat="1"/>
    <row r="14637" s="2" customFormat="1"/>
    <row r="14638" s="2" customFormat="1"/>
    <row r="14639" s="2" customFormat="1"/>
    <row r="14640" s="2" customFormat="1"/>
    <row r="14641" s="2" customFormat="1"/>
    <row r="14642" s="2" customFormat="1"/>
    <row r="14643" s="2" customFormat="1"/>
    <row r="14644" s="2" customFormat="1"/>
    <row r="14645" s="2" customFormat="1"/>
    <row r="14646" s="2" customFormat="1"/>
    <row r="14647" s="2" customFormat="1"/>
    <row r="14648" s="2" customFormat="1"/>
    <row r="14649" s="2" customFormat="1"/>
    <row r="14650" s="2" customFormat="1"/>
    <row r="14651" s="2" customFormat="1"/>
    <row r="14652" s="2" customFormat="1"/>
    <row r="14653" s="2" customFormat="1"/>
    <row r="14654" s="2" customFormat="1"/>
    <row r="14655" s="2" customFormat="1"/>
    <row r="14656" s="2" customFormat="1"/>
    <row r="14657" s="2" customFormat="1"/>
    <row r="14658" s="2" customFormat="1"/>
    <row r="14659" s="2" customFormat="1"/>
    <row r="14660" s="2" customFormat="1"/>
    <row r="14661" s="2" customFormat="1"/>
    <row r="14662" s="2" customFormat="1"/>
    <row r="14663" s="2" customFormat="1"/>
    <row r="14664" s="2" customFormat="1"/>
    <row r="14665" s="2" customFormat="1"/>
    <row r="14666" s="2" customFormat="1"/>
    <row r="14667" s="2" customFormat="1"/>
    <row r="14668" s="2" customFormat="1"/>
    <row r="14669" s="2" customFormat="1"/>
    <row r="14670" s="2" customFormat="1"/>
    <row r="14671" s="2" customFormat="1"/>
    <row r="14672" s="2" customFormat="1"/>
    <row r="14673" s="2" customFormat="1"/>
    <row r="14674" s="2" customFormat="1"/>
    <row r="14675" s="2" customFormat="1"/>
    <row r="14676" s="2" customFormat="1"/>
    <row r="14677" s="2" customFormat="1"/>
    <row r="14678" s="2" customFormat="1"/>
    <row r="14679" s="2" customFormat="1"/>
    <row r="14680" s="2" customFormat="1"/>
    <row r="14681" s="2" customFormat="1"/>
    <row r="14682" s="2" customFormat="1"/>
    <row r="14683" s="2" customFormat="1"/>
    <row r="14684" s="2" customFormat="1"/>
    <row r="14685" s="2" customFormat="1"/>
    <row r="14686" s="2" customFormat="1"/>
    <row r="14687" s="2" customFormat="1"/>
    <row r="14688" s="2" customFormat="1"/>
    <row r="14689" s="2" customFormat="1"/>
    <row r="14690" s="2" customFormat="1"/>
    <row r="14691" s="2" customFormat="1"/>
    <row r="14692" s="2" customFormat="1"/>
    <row r="14693" s="2" customFormat="1"/>
    <row r="14694" s="2" customFormat="1"/>
    <row r="14695" s="2" customFormat="1"/>
    <row r="14696" s="2" customFormat="1"/>
    <row r="14697" s="2" customFormat="1"/>
    <row r="14698" s="2" customFormat="1"/>
    <row r="14699" s="2" customFormat="1"/>
    <row r="14700" s="2" customFormat="1"/>
    <row r="14701" s="2" customFormat="1"/>
    <row r="14702" s="2" customFormat="1"/>
    <row r="14703" s="2" customFormat="1"/>
    <row r="14704" s="2" customFormat="1"/>
    <row r="14705" s="2" customFormat="1"/>
    <row r="14706" s="2" customFormat="1"/>
    <row r="14707" s="2" customFormat="1"/>
    <row r="14708" s="2" customFormat="1"/>
    <row r="14709" s="2" customFormat="1"/>
    <row r="14710" s="2" customFormat="1"/>
    <row r="14711" s="2" customFormat="1"/>
    <row r="14712" s="2" customFormat="1"/>
    <row r="14713" s="2" customFormat="1"/>
    <row r="14714" s="2" customFormat="1"/>
    <row r="14715" s="2" customFormat="1"/>
    <row r="14716" s="2" customFormat="1"/>
    <row r="14717" s="2" customFormat="1"/>
    <row r="14718" s="2" customFormat="1"/>
    <row r="14719" s="2" customFormat="1"/>
    <row r="14720" s="2" customFormat="1"/>
    <row r="14721" s="2" customFormat="1"/>
    <row r="14722" s="2" customFormat="1"/>
    <row r="14723" s="2" customFormat="1"/>
    <row r="14724" s="2" customFormat="1"/>
    <row r="14725" s="2" customFormat="1"/>
    <row r="14726" s="2" customFormat="1"/>
    <row r="14727" s="2" customFormat="1"/>
    <row r="14728" s="2" customFormat="1"/>
    <row r="14729" s="2" customFormat="1"/>
    <row r="14730" s="2" customFormat="1"/>
    <row r="14731" s="2" customFormat="1"/>
    <row r="14732" s="2" customFormat="1"/>
    <row r="14733" s="2" customFormat="1"/>
    <row r="14734" s="2" customFormat="1"/>
    <row r="14735" s="2" customFormat="1"/>
    <row r="14736" s="2" customFormat="1"/>
    <row r="14737" s="2" customFormat="1"/>
    <row r="14738" s="2" customFormat="1"/>
    <row r="14739" s="2" customFormat="1"/>
    <row r="14740" s="2" customFormat="1"/>
    <row r="14741" s="2" customFormat="1"/>
    <row r="14742" s="2" customFormat="1"/>
    <row r="14743" s="2" customFormat="1"/>
    <row r="14744" s="2" customFormat="1"/>
    <row r="14745" s="2" customFormat="1"/>
    <row r="14746" s="2" customFormat="1"/>
    <row r="14747" s="2" customFormat="1"/>
    <row r="14748" s="2" customFormat="1"/>
    <row r="14749" s="2" customFormat="1"/>
    <row r="14750" s="2" customFormat="1"/>
    <row r="14751" s="2" customFormat="1"/>
    <row r="14752" s="2" customFormat="1"/>
    <row r="14753" s="2" customFormat="1"/>
    <row r="14754" s="2" customFormat="1"/>
    <row r="14755" s="2" customFormat="1"/>
    <row r="14756" s="2" customFormat="1"/>
    <row r="14757" s="2" customFormat="1"/>
    <row r="14758" s="2" customFormat="1"/>
    <row r="14759" s="2" customFormat="1"/>
    <row r="14760" s="2" customFormat="1"/>
    <row r="14761" s="2" customFormat="1"/>
    <row r="14762" s="2" customFormat="1"/>
    <row r="14763" s="2" customFormat="1"/>
    <row r="14764" s="2" customFormat="1"/>
    <row r="14765" s="2" customFormat="1"/>
    <row r="14766" s="2" customFormat="1"/>
    <row r="14767" s="2" customFormat="1"/>
    <row r="14768" s="2" customFormat="1"/>
    <row r="14769" s="2" customFormat="1"/>
    <row r="14770" s="2" customFormat="1"/>
    <row r="14771" s="2" customFormat="1"/>
    <row r="14772" s="2" customFormat="1"/>
    <row r="14773" s="2" customFormat="1"/>
    <row r="14774" s="2" customFormat="1"/>
    <row r="14775" s="2" customFormat="1"/>
    <row r="14776" s="2" customFormat="1"/>
    <row r="14777" s="2" customFormat="1"/>
    <row r="14778" s="2" customFormat="1"/>
    <row r="14779" s="2" customFormat="1"/>
    <row r="14780" s="2" customFormat="1"/>
    <row r="14781" s="2" customFormat="1"/>
    <row r="14782" s="2" customFormat="1"/>
    <row r="14783" s="2" customFormat="1"/>
    <row r="14784" s="2" customFormat="1"/>
    <row r="14785" s="2" customFormat="1"/>
    <row r="14786" s="2" customFormat="1"/>
    <row r="14787" s="2" customFormat="1"/>
    <row r="14788" s="2" customFormat="1"/>
    <row r="14789" s="2" customFormat="1"/>
    <row r="14790" s="2" customFormat="1"/>
    <row r="14791" s="2" customFormat="1"/>
    <row r="14792" s="2" customFormat="1"/>
    <row r="14793" s="2" customFormat="1"/>
    <row r="14794" s="2" customFormat="1"/>
    <row r="14795" s="2" customFormat="1"/>
    <row r="14796" s="2" customFormat="1"/>
    <row r="14797" s="2" customFormat="1"/>
    <row r="14798" s="2" customFormat="1"/>
    <row r="14799" s="2" customFormat="1"/>
    <row r="14800" s="2" customFormat="1"/>
    <row r="14801" s="2" customFormat="1"/>
    <row r="14802" s="2" customFormat="1"/>
    <row r="14803" s="2" customFormat="1"/>
    <row r="14804" s="2" customFormat="1"/>
    <row r="14805" s="2" customFormat="1"/>
    <row r="14806" s="2" customFormat="1"/>
    <row r="14807" s="2" customFormat="1"/>
    <row r="14808" s="2" customFormat="1"/>
    <row r="14809" s="2" customFormat="1"/>
    <row r="14810" s="2" customFormat="1"/>
    <row r="14811" s="2" customFormat="1"/>
    <row r="14812" s="2" customFormat="1"/>
    <row r="14813" s="2" customFormat="1"/>
    <row r="14814" s="2" customFormat="1"/>
    <row r="14815" s="2" customFormat="1"/>
    <row r="14816" s="2" customFormat="1"/>
    <row r="14817" s="2" customFormat="1"/>
    <row r="14818" s="2" customFormat="1"/>
    <row r="14819" s="2" customFormat="1"/>
    <row r="14820" s="2" customFormat="1"/>
    <row r="14821" s="2" customFormat="1"/>
    <row r="14822" s="2" customFormat="1"/>
    <row r="14823" s="2" customFormat="1"/>
    <row r="14824" s="2" customFormat="1"/>
    <row r="14825" s="2" customFormat="1"/>
    <row r="14826" s="2" customFormat="1"/>
    <row r="14827" s="2" customFormat="1"/>
    <row r="14828" s="2" customFormat="1"/>
    <row r="14829" s="2" customFormat="1"/>
    <row r="14830" s="2" customFormat="1"/>
    <row r="14831" s="2" customFormat="1"/>
    <row r="14832" s="2" customFormat="1"/>
    <row r="14833" s="2" customFormat="1"/>
    <row r="14834" s="2" customFormat="1"/>
    <row r="14835" s="2" customFormat="1"/>
    <row r="14836" s="2" customFormat="1"/>
    <row r="14837" s="2" customFormat="1"/>
    <row r="14838" s="2" customFormat="1"/>
    <row r="14839" s="2" customFormat="1"/>
    <row r="14840" s="2" customFormat="1"/>
    <row r="14841" s="2" customFormat="1"/>
    <row r="14842" s="2" customFormat="1"/>
    <row r="14843" s="2" customFormat="1"/>
    <row r="14844" s="2" customFormat="1"/>
    <row r="14845" s="2" customFormat="1"/>
    <row r="14846" s="2" customFormat="1"/>
    <row r="14847" s="2" customFormat="1"/>
    <row r="14848" s="2" customFormat="1"/>
    <row r="14849" s="2" customFormat="1"/>
    <row r="14850" s="2" customFormat="1"/>
    <row r="14851" s="2" customFormat="1"/>
    <row r="14852" s="2" customFormat="1"/>
    <row r="14853" s="2" customFormat="1"/>
    <row r="14854" s="2" customFormat="1"/>
    <row r="14855" s="2" customFormat="1"/>
    <row r="14856" s="2" customFormat="1"/>
    <row r="14857" s="2" customFormat="1"/>
    <row r="14858" s="2" customFormat="1"/>
    <row r="14859" s="2" customFormat="1"/>
    <row r="14860" s="2" customFormat="1"/>
    <row r="14861" s="2" customFormat="1"/>
    <row r="14862" s="2" customFormat="1"/>
    <row r="14863" s="2" customFormat="1"/>
    <row r="14864" s="2" customFormat="1"/>
    <row r="14865" s="2" customFormat="1"/>
    <row r="14866" s="2" customFormat="1"/>
    <row r="14867" s="2" customFormat="1"/>
    <row r="14868" s="2" customFormat="1"/>
    <row r="14869" s="2" customFormat="1"/>
    <row r="14870" s="2" customFormat="1"/>
    <row r="14871" s="2" customFormat="1"/>
    <row r="14872" s="2" customFormat="1"/>
    <row r="14873" s="2" customFormat="1"/>
    <row r="14874" s="2" customFormat="1"/>
    <row r="14875" s="2" customFormat="1"/>
    <row r="14876" s="2" customFormat="1"/>
    <row r="14877" s="2" customFormat="1"/>
    <row r="14878" s="2" customFormat="1"/>
    <row r="14879" s="2" customFormat="1"/>
    <row r="14880" s="2" customFormat="1"/>
    <row r="14881" s="2" customFormat="1"/>
    <row r="14882" s="2" customFormat="1"/>
    <row r="14883" s="2" customFormat="1"/>
    <row r="14884" s="2" customFormat="1"/>
    <row r="14885" s="2" customFormat="1"/>
    <row r="14886" s="2" customFormat="1"/>
    <row r="14887" s="2" customFormat="1"/>
    <row r="14888" s="2" customFormat="1"/>
    <row r="14889" s="2" customFormat="1"/>
    <row r="14890" s="2" customFormat="1"/>
    <row r="14891" s="2" customFormat="1"/>
    <row r="14892" s="2" customFormat="1"/>
    <row r="14893" s="2" customFormat="1"/>
    <row r="14894" s="2" customFormat="1"/>
    <row r="14895" s="2" customFormat="1"/>
    <row r="14896" s="2" customFormat="1"/>
    <row r="14897" s="2" customFormat="1"/>
    <row r="14898" s="2" customFormat="1"/>
    <row r="14899" s="2" customFormat="1"/>
    <row r="14900" s="2" customFormat="1"/>
    <row r="14901" s="2" customFormat="1"/>
    <row r="14902" s="2" customFormat="1"/>
    <row r="14903" s="2" customFormat="1"/>
    <row r="14904" s="2" customFormat="1"/>
    <row r="14905" s="2" customFormat="1"/>
    <row r="14906" s="2" customFormat="1"/>
    <row r="14907" s="2" customFormat="1"/>
    <row r="14908" s="2" customFormat="1"/>
    <row r="14909" s="2" customFormat="1"/>
    <row r="14910" s="2" customFormat="1"/>
    <row r="14911" s="2" customFormat="1"/>
    <row r="14912" s="2" customFormat="1"/>
    <row r="14913" s="2" customFormat="1"/>
    <row r="14914" s="2" customFormat="1"/>
    <row r="14915" s="2" customFormat="1"/>
    <row r="14916" s="2" customFormat="1"/>
    <row r="14917" s="2" customFormat="1"/>
    <row r="14918" s="2" customFormat="1"/>
    <row r="14919" s="2" customFormat="1"/>
    <row r="14920" s="2" customFormat="1"/>
    <row r="14921" s="2" customFormat="1"/>
    <row r="14922" s="2" customFormat="1"/>
    <row r="14923" s="2" customFormat="1"/>
    <row r="14924" s="2" customFormat="1"/>
    <row r="14925" s="2" customFormat="1"/>
    <row r="14926" s="2" customFormat="1"/>
    <row r="14927" s="2" customFormat="1"/>
    <row r="14928" s="2" customFormat="1"/>
    <row r="14929" s="2" customFormat="1"/>
    <row r="14930" s="2" customFormat="1"/>
    <row r="14931" s="2" customFormat="1"/>
    <row r="14932" s="2" customFormat="1"/>
    <row r="14933" s="2" customFormat="1"/>
    <row r="14934" s="2" customFormat="1"/>
    <row r="14935" s="2" customFormat="1"/>
    <row r="14936" s="2" customFormat="1"/>
    <row r="14937" s="2" customFormat="1"/>
    <row r="14938" s="2" customFormat="1"/>
    <row r="14939" s="2" customFormat="1"/>
    <row r="14940" s="2" customFormat="1"/>
    <row r="14941" s="2" customFormat="1"/>
    <row r="14942" s="2" customFormat="1"/>
    <row r="14943" s="2" customFormat="1"/>
    <row r="14944" s="2" customFormat="1"/>
    <row r="14945" s="2" customFormat="1"/>
    <row r="14946" s="2" customFormat="1"/>
    <row r="14947" s="2" customFormat="1"/>
    <row r="14948" s="2" customFormat="1"/>
    <row r="14949" s="2" customFormat="1"/>
    <row r="14950" s="2" customFormat="1"/>
    <row r="14951" s="2" customFormat="1"/>
    <row r="14952" s="2" customFormat="1"/>
    <row r="14953" s="2" customFormat="1"/>
    <row r="14954" s="2" customFormat="1"/>
    <row r="14955" s="2" customFormat="1"/>
    <row r="14956" s="2" customFormat="1"/>
    <row r="14957" s="2" customFormat="1"/>
    <row r="14958" s="2" customFormat="1"/>
    <row r="14959" s="2" customFormat="1"/>
    <row r="14960" s="2" customFormat="1"/>
    <row r="14961" s="2" customFormat="1"/>
    <row r="14962" s="2" customFormat="1"/>
    <row r="14963" s="2" customFormat="1"/>
    <row r="14964" s="2" customFormat="1"/>
    <row r="14965" s="2" customFormat="1"/>
    <row r="14966" s="2" customFormat="1"/>
    <row r="14967" s="2" customFormat="1"/>
    <row r="14968" s="2" customFormat="1"/>
    <row r="14969" s="2" customFormat="1"/>
    <row r="14970" s="2" customFormat="1"/>
    <row r="14971" s="2" customFormat="1"/>
    <row r="14972" s="2" customFormat="1"/>
    <row r="14973" s="2" customFormat="1"/>
    <row r="14974" s="2" customFormat="1"/>
    <row r="14975" s="2" customFormat="1"/>
    <row r="14976" s="2" customFormat="1"/>
    <row r="14977" s="2" customFormat="1"/>
    <row r="14978" s="2" customFormat="1"/>
    <row r="14979" s="2" customFormat="1"/>
    <row r="14980" s="2" customFormat="1"/>
    <row r="14981" s="2" customFormat="1"/>
    <row r="14982" s="2" customFormat="1"/>
    <row r="14983" s="2" customFormat="1"/>
    <row r="14984" s="2" customFormat="1"/>
    <row r="14985" s="2" customFormat="1"/>
    <row r="14986" s="2" customFormat="1"/>
    <row r="14987" s="2" customFormat="1"/>
    <row r="14988" s="2" customFormat="1"/>
    <row r="14989" s="2" customFormat="1"/>
    <row r="14990" s="2" customFormat="1"/>
    <row r="14991" s="2" customFormat="1"/>
    <row r="14992" s="2" customFormat="1"/>
    <row r="14993" s="2" customFormat="1"/>
    <row r="14994" s="2" customFormat="1"/>
    <row r="14995" s="2" customFormat="1"/>
    <row r="14996" s="2" customFormat="1"/>
    <row r="14997" s="2" customFormat="1"/>
    <row r="14998" s="2" customFormat="1"/>
    <row r="14999" s="2" customFormat="1"/>
    <row r="15000" s="2" customFormat="1"/>
    <row r="15001" s="2" customFormat="1"/>
    <row r="15002" s="2" customFormat="1"/>
    <row r="15003" s="2" customFormat="1"/>
    <row r="15004" s="2" customFormat="1"/>
    <row r="15005" s="2" customFormat="1"/>
    <row r="15006" s="2" customFormat="1"/>
    <row r="15007" s="2" customFormat="1"/>
    <row r="15008" s="2" customFormat="1"/>
    <row r="15009" s="2" customFormat="1"/>
    <row r="15010" s="2" customFormat="1"/>
    <row r="15011" s="2" customFormat="1"/>
    <row r="15012" s="2" customFormat="1"/>
    <row r="15013" s="2" customFormat="1"/>
    <row r="15014" s="2" customFormat="1"/>
    <row r="15015" s="2" customFormat="1"/>
    <row r="15016" s="2" customFormat="1"/>
    <row r="15017" s="2" customFormat="1"/>
    <row r="15018" s="2" customFormat="1"/>
    <row r="15019" s="2" customFormat="1"/>
    <row r="15020" s="2" customFormat="1"/>
    <row r="15021" s="2" customFormat="1"/>
    <row r="15022" s="2" customFormat="1"/>
    <row r="15023" s="2" customFormat="1"/>
    <row r="15024" s="2" customFormat="1"/>
    <row r="15025" s="2" customFormat="1"/>
    <row r="15026" s="2" customFormat="1"/>
    <row r="15027" s="2" customFormat="1"/>
    <row r="15028" s="2" customFormat="1"/>
    <row r="15029" s="2" customFormat="1"/>
    <row r="15030" s="2" customFormat="1"/>
    <row r="15031" s="2" customFormat="1"/>
    <row r="15032" s="2" customFormat="1"/>
    <row r="15033" s="2" customFormat="1"/>
    <row r="15034" s="2" customFormat="1"/>
    <row r="15035" s="2" customFormat="1"/>
    <row r="15036" s="2" customFormat="1"/>
    <row r="15037" s="2" customFormat="1"/>
    <row r="15038" s="2" customFormat="1"/>
    <row r="15039" s="2" customFormat="1"/>
    <row r="15040" s="2" customFormat="1"/>
    <row r="15041" s="2" customFormat="1"/>
    <row r="15042" s="2" customFormat="1"/>
    <row r="15043" s="2" customFormat="1"/>
    <row r="15044" s="2" customFormat="1"/>
    <row r="15045" s="2" customFormat="1"/>
    <row r="15046" s="2" customFormat="1"/>
    <row r="15047" s="2" customFormat="1"/>
    <row r="15048" s="2" customFormat="1"/>
    <row r="15049" s="2" customFormat="1"/>
    <row r="15050" s="2" customFormat="1"/>
    <row r="15051" s="2" customFormat="1"/>
    <row r="15052" s="2" customFormat="1"/>
    <row r="15053" s="2" customFormat="1"/>
    <row r="15054" s="2" customFormat="1"/>
    <row r="15055" s="2" customFormat="1"/>
    <row r="15056" s="2" customFormat="1"/>
    <row r="15057" s="2" customFormat="1"/>
    <row r="15058" s="2" customFormat="1"/>
    <row r="15059" s="2" customFormat="1"/>
    <row r="15060" s="2" customFormat="1"/>
    <row r="15061" s="2" customFormat="1"/>
    <row r="15062" s="2" customFormat="1"/>
    <row r="15063" s="2" customFormat="1"/>
    <row r="15064" s="2" customFormat="1"/>
    <row r="15065" s="2" customFormat="1"/>
    <row r="15066" s="2" customFormat="1"/>
    <row r="15067" s="2" customFormat="1"/>
    <row r="15068" s="2" customFormat="1"/>
    <row r="15069" s="2" customFormat="1"/>
    <row r="15070" s="2" customFormat="1"/>
    <row r="15071" s="2" customFormat="1"/>
    <row r="15072" s="2" customFormat="1"/>
    <row r="15073" s="2" customFormat="1"/>
    <row r="15074" s="2" customFormat="1"/>
    <row r="15075" s="2" customFormat="1"/>
    <row r="15076" s="2" customFormat="1"/>
    <row r="15077" s="2" customFormat="1"/>
    <row r="15078" s="2" customFormat="1"/>
    <row r="15079" s="2" customFormat="1"/>
    <row r="15080" s="2" customFormat="1"/>
    <row r="15081" s="2" customFormat="1"/>
    <row r="15082" s="2" customFormat="1"/>
    <row r="15083" s="2" customFormat="1"/>
    <row r="15084" s="2" customFormat="1"/>
    <row r="15085" s="2" customFormat="1"/>
    <row r="15086" s="2" customFormat="1"/>
    <row r="15087" s="2" customFormat="1"/>
    <row r="15088" s="2" customFormat="1"/>
    <row r="15089" s="2" customFormat="1"/>
    <row r="15090" s="2" customFormat="1"/>
    <row r="15091" s="2" customFormat="1"/>
    <row r="15092" s="2" customFormat="1"/>
    <row r="15093" s="2" customFormat="1"/>
    <row r="15094" s="2" customFormat="1"/>
    <row r="15095" s="2" customFormat="1"/>
    <row r="15096" s="2" customFormat="1"/>
    <row r="15097" s="2" customFormat="1"/>
    <row r="15098" s="2" customFormat="1"/>
    <row r="15099" s="2" customFormat="1"/>
    <row r="15100" s="2" customFormat="1"/>
    <row r="15101" s="2" customFormat="1"/>
    <row r="15102" s="2" customFormat="1"/>
    <row r="15103" s="2" customFormat="1"/>
    <row r="15104" s="2" customFormat="1"/>
    <row r="15105" s="2" customFormat="1"/>
    <row r="15106" s="2" customFormat="1"/>
    <row r="15107" s="2" customFormat="1"/>
    <row r="15108" s="2" customFormat="1"/>
    <row r="15109" s="2" customFormat="1"/>
    <row r="15110" s="2" customFormat="1"/>
    <row r="15111" s="2" customFormat="1"/>
    <row r="15112" s="2" customFormat="1"/>
    <row r="15113" s="2" customFormat="1"/>
    <row r="15114" s="2" customFormat="1"/>
    <row r="15115" s="2" customFormat="1"/>
    <row r="15116" s="2" customFormat="1"/>
    <row r="15117" s="2" customFormat="1"/>
    <row r="15118" s="2" customFormat="1"/>
    <row r="15119" s="2" customFormat="1"/>
    <row r="15120" s="2" customFormat="1"/>
    <row r="15121" s="2" customFormat="1"/>
    <row r="15122" s="2" customFormat="1"/>
    <row r="15123" s="2" customFormat="1"/>
    <row r="15124" s="2" customFormat="1"/>
    <row r="15125" s="2" customFormat="1"/>
    <row r="15126" s="2" customFormat="1"/>
    <row r="15127" s="2" customFormat="1"/>
    <row r="15128" s="2" customFormat="1"/>
    <row r="15129" s="2" customFormat="1"/>
    <row r="15130" s="2" customFormat="1"/>
    <row r="15131" s="2" customFormat="1"/>
    <row r="15132" s="2" customFormat="1"/>
    <row r="15133" s="2" customFormat="1"/>
    <row r="15134" s="2" customFormat="1"/>
    <row r="15135" s="2" customFormat="1"/>
    <row r="15136" s="2" customFormat="1"/>
    <row r="15137" s="2" customFormat="1"/>
    <row r="15138" s="2" customFormat="1"/>
    <row r="15139" s="2" customFormat="1"/>
    <row r="15140" s="2" customFormat="1"/>
    <row r="15141" s="2" customFormat="1"/>
    <row r="15142" s="2" customFormat="1"/>
    <row r="15143" s="2" customFormat="1"/>
    <row r="15144" s="2" customFormat="1"/>
    <row r="15145" s="2" customFormat="1"/>
    <row r="15146" s="2" customFormat="1"/>
    <row r="15147" s="2" customFormat="1"/>
    <row r="15148" s="2" customFormat="1"/>
    <row r="15149" s="2" customFormat="1"/>
    <row r="15150" s="2" customFormat="1"/>
    <row r="15151" s="2" customFormat="1"/>
    <row r="15152" s="2" customFormat="1"/>
    <row r="15153" s="2" customFormat="1"/>
    <row r="15154" s="2" customFormat="1"/>
    <row r="15155" s="2" customFormat="1"/>
    <row r="15156" s="2" customFormat="1"/>
    <row r="15157" s="2" customFormat="1"/>
    <row r="15158" s="2" customFormat="1"/>
    <row r="15159" s="2" customFormat="1"/>
    <row r="15160" s="2" customFormat="1"/>
    <row r="15161" s="2" customFormat="1"/>
    <row r="15162" s="2" customFormat="1"/>
    <row r="15163" s="2" customFormat="1"/>
    <row r="15164" s="2" customFormat="1"/>
    <row r="15165" s="2" customFormat="1"/>
    <row r="15166" s="2" customFormat="1"/>
    <row r="15167" s="2" customFormat="1"/>
    <row r="15168" s="2" customFormat="1"/>
    <row r="15169" s="2" customFormat="1"/>
    <row r="15170" s="2" customFormat="1"/>
    <row r="15171" s="2" customFormat="1"/>
    <row r="15172" s="2" customFormat="1"/>
    <row r="15173" s="2" customFormat="1"/>
    <row r="15174" s="2" customFormat="1"/>
    <row r="15175" s="2" customFormat="1"/>
    <row r="15176" s="2" customFormat="1"/>
    <row r="15177" s="2" customFormat="1"/>
    <row r="15178" s="2" customFormat="1"/>
    <row r="15179" s="2" customFormat="1"/>
    <row r="15180" s="2" customFormat="1"/>
    <row r="15181" s="2" customFormat="1"/>
    <row r="15182" s="2" customFormat="1"/>
    <row r="15183" s="2" customFormat="1"/>
    <row r="15184" s="2" customFormat="1"/>
    <row r="15185" s="2" customFormat="1"/>
    <row r="15186" s="2" customFormat="1"/>
    <row r="15187" s="2" customFormat="1"/>
    <row r="15188" s="2" customFormat="1"/>
    <row r="15189" s="2" customFormat="1"/>
    <row r="15190" s="2" customFormat="1"/>
    <row r="15191" s="2" customFormat="1"/>
    <row r="15192" s="2" customFormat="1"/>
    <row r="15193" s="2" customFormat="1"/>
    <row r="15194" s="2" customFormat="1"/>
    <row r="15195" s="2" customFormat="1"/>
    <row r="15196" s="2" customFormat="1"/>
    <row r="15197" s="2" customFormat="1"/>
    <row r="15198" s="2" customFormat="1"/>
    <row r="15199" s="2" customFormat="1"/>
    <row r="15200" s="2" customFormat="1"/>
    <row r="15201" s="2" customFormat="1"/>
    <row r="15202" s="2" customFormat="1"/>
    <row r="15203" s="2" customFormat="1"/>
    <row r="15204" s="2" customFormat="1"/>
    <row r="15205" s="2" customFormat="1"/>
    <row r="15206" s="2" customFormat="1"/>
    <row r="15207" s="2" customFormat="1"/>
    <row r="15208" s="2" customFormat="1"/>
    <row r="15209" s="2" customFormat="1"/>
    <row r="15210" s="2" customFormat="1"/>
    <row r="15211" s="2" customFormat="1"/>
    <row r="15212" s="2" customFormat="1"/>
    <row r="15213" s="2" customFormat="1"/>
    <row r="15214" s="2" customFormat="1"/>
    <row r="15215" s="2" customFormat="1"/>
    <row r="15216" s="2" customFormat="1"/>
    <row r="15217" s="2" customFormat="1"/>
    <row r="15218" s="2" customFormat="1"/>
    <row r="15219" s="2" customFormat="1"/>
    <row r="15220" s="2" customFormat="1"/>
    <row r="15221" s="2" customFormat="1"/>
    <row r="15222" s="2" customFormat="1"/>
    <row r="15223" s="2" customFormat="1"/>
    <row r="15224" s="2" customFormat="1"/>
    <row r="15225" s="2" customFormat="1"/>
    <row r="15226" s="2" customFormat="1"/>
    <row r="15227" s="2" customFormat="1"/>
    <row r="15228" s="2" customFormat="1"/>
    <row r="15229" s="2" customFormat="1"/>
    <row r="15230" s="2" customFormat="1"/>
    <row r="15231" s="2" customFormat="1"/>
    <row r="15232" s="2" customFormat="1"/>
    <row r="15233" s="2" customFormat="1"/>
    <row r="15234" s="2" customFormat="1"/>
    <row r="15235" s="2" customFormat="1"/>
    <row r="15236" s="2" customFormat="1"/>
    <row r="15237" s="2" customFormat="1"/>
    <row r="15238" s="2" customFormat="1"/>
    <row r="15239" s="2" customFormat="1"/>
    <row r="15240" s="2" customFormat="1"/>
    <row r="15241" s="2" customFormat="1"/>
    <row r="15242" s="2" customFormat="1"/>
    <row r="15243" s="2" customFormat="1"/>
    <row r="15244" s="2" customFormat="1"/>
    <row r="15245" s="2" customFormat="1"/>
    <row r="15246" s="2" customFormat="1"/>
    <row r="15247" s="2" customFormat="1"/>
    <row r="15248" s="2" customFormat="1"/>
    <row r="15249" s="2" customFormat="1"/>
    <row r="15250" s="2" customFormat="1"/>
    <row r="15251" s="2" customFormat="1"/>
    <row r="15252" s="2" customFormat="1"/>
    <row r="15253" s="2" customFormat="1"/>
    <row r="15254" s="2" customFormat="1"/>
    <row r="15255" s="2" customFormat="1"/>
    <row r="15256" s="2" customFormat="1"/>
    <row r="15257" s="2" customFormat="1"/>
    <row r="15258" s="2" customFormat="1"/>
    <row r="15259" s="2" customFormat="1"/>
    <row r="15260" s="2" customFormat="1"/>
    <row r="15261" s="2" customFormat="1"/>
    <row r="15262" s="2" customFormat="1"/>
    <row r="15263" s="2" customFormat="1"/>
    <row r="15264" s="2" customFormat="1"/>
    <row r="15265" s="2" customFormat="1"/>
    <row r="15266" s="2" customFormat="1"/>
    <row r="15267" s="2" customFormat="1"/>
    <row r="15268" s="2" customFormat="1"/>
    <row r="15269" s="2" customFormat="1"/>
    <row r="15270" s="2" customFormat="1"/>
    <row r="15271" s="2" customFormat="1"/>
    <row r="15272" s="2" customFormat="1"/>
    <row r="15273" s="2" customFormat="1"/>
    <row r="15274" s="2" customFormat="1"/>
    <row r="15275" s="2" customFormat="1"/>
    <row r="15276" s="2" customFormat="1"/>
    <row r="15277" s="2" customFormat="1"/>
    <row r="15278" s="2" customFormat="1"/>
    <row r="15279" s="2" customFormat="1"/>
    <row r="15280" s="2" customFormat="1"/>
    <row r="15281" s="2" customFormat="1"/>
    <row r="15282" s="2" customFormat="1"/>
    <row r="15283" s="2" customFormat="1"/>
    <row r="15284" s="2" customFormat="1"/>
    <row r="15285" s="2" customFormat="1"/>
    <row r="15286" s="2" customFormat="1"/>
    <row r="15287" s="2" customFormat="1"/>
    <row r="15288" s="2" customFormat="1"/>
    <row r="15289" s="2" customFormat="1"/>
    <row r="15290" s="2" customFormat="1"/>
    <row r="15291" s="2" customFormat="1"/>
    <row r="15292" s="2" customFormat="1"/>
    <row r="15293" s="2" customFormat="1"/>
    <row r="15294" s="2" customFormat="1"/>
    <row r="15295" s="2" customFormat="1"/>
    <row r="15296" s="2" customFormat="1"/>
    <row r="15297" s="2" customFormat="1"/>
    <row r="15298" s="2" customFormat="1"/>
    <row r="15299" s="2" customFormat="1"/>
    <row r="15300" s="2" customFormat="1"/>
    <row r="15301" s="2" customFormat="1"/>
    <row r="15302" s="2" customFormat="1"/>
    <row r="15303" s="2" customFormat="1"/>
    <row r="15304" s="2" customFormat="1"/>
    <row r="15305" s="2" customFormat="1"/>
    <row r="15306" s="2" customFormat="1"/>
    <row r="15307" s="2" customFormat="1"/>
    <row r="15308" s="2" customFormat="1"/>
    <row r="15309" s="2" customFormat="1"/>
    <row r="15310" s="2" customFormat="1"/>
    <row r="15311" s="2" customFormat="1"/>
    <row r="15312" s="2" customFormat="1"/>
    <row r="15313" s="2" customFormat="1"/>
    <row r="15314" s="2" customFormat="1"/>
    <row r="15315" s="2" customFormat="1"/>
    <row r="15316" s="2" customFormat="1"/>
    <row r="15317" s="2" customFormat="1"/>
    <row r="15318" s="2" customFormat="1"/>
    <row r="15319" s="2" customFormat="1"/>
    <row r="15320" s="2" customFormat="1"/>
    <row r="15321" s="2" customFormat="1"/>
    <row r="15322" s="2" customFormat="1"/>
    <row r="15323" s="2" customFormat="1"/>
    <row r="15324" s="2" customFormat="1"/>
    <row r="15325" s="2" customFormat="1"/>
    <row r="15326" s="2" customFormat="1"/>
    <row r="15327" s="2" customFormat="1"/>
    <row r="15328" s="2" customFormat="1"/>
    <row r="15329" s="2" customFormat="1"/>
    <row r="15330" s="2" customFormat="1"/>
    <row r="15331" s="2" customFormat="1"/>
    <row r="15332" s="2" customFormat="1"/>
    <row r="15333" s="2" customFormat="1"/>
    <row r="15334" s="2" customFormat="1"/>
    <row r="15335" s="2" customFormat="1"/>
    <row r="15336" s="2" customFormat="1"/>
    <row r="15337" s="2" customFormat="1"/>
    <row r="15338" s="2" customFormat="1"/>
    <row r="15339" s="2" customFormat="1"/>
    <row r="15340" s="2" customFormat="1"/>
    <row r="15341" s="2" customFormat="1"/>
    <row r="15342" s="2" customFormat="1"/>
    <row r="15343" s="2" customFormat="1"/>
    <row r="15344" s="2" customFormat="1"/>
    <row r="15345" s="2" customFormat="1"/>
    <row r="15346" s="2" customFormat="1"/>
    <row r="15347" s="2" customFormat="1"/>
    <row r="15348" s="2" customFormat="1"/>
    <row r="15349" s="2" customFormat="1"/>
    <row r="15350" s="2" customFormat="1"/>
    <row r="15351" s="2" customFormat="1"/>
    <row r="15352" s="2" customFormat="1"/>
    <row r="15353" s="2" customFormat="1"/>
    <row r="15354" s="2" customFormat="1"/>
    <row r="15355" s="2" customFormat="1"/>
    <row r="15356" s="2" customFormat="1"/>
    <row r="15357" s="2" customFormat="1"/>
    <row r="15358" s="2" customFormat="1"/>
    <row r="15359" s="2" customFormat="1"/>
    <row r="15360" s="2" customFormat="1"/>
    <row r="15361" s="2" customFormat="1"/>
    <row r="15362" s="2" customFormat="1"/>
    <row r="15363" s="2" customFormat="1"/>
    <row r="15364" s="2" customFormat="1"/>
    <row r="15365" s="2" customFormat="1"/>
    <row r="15366" s="2" customFormat="1"/>
    <row r="15367" s="2" customFormat="1"/>
    <row r="15368" s="2" customFormat="1"/>
    <row r="15369" s="2" customFormat="1"/>
    <row r="15370" s="2" customFormat="1"/>
    <row r="15371" s="2" customFormat="1"/>
    <row r="15372" s="2" customFormat="1"/>
    <row r="15373" s="2" customFormat="1"/>
    <row r="15374" s="2" customFormat="1"/>
    <row r="15375" s="2" customFormat="1"/>
    <row r="15376" s="2" customFormat="1"/>
    <row r="15377" s="2" customFormat="1"/>
    <row r="15378" s="2" customFormat="1"/>
    <row r="15379" s="2" customFormat="1"/>
    <row r="15380" s="2" customFormat="1"/>
    <row r="15381" s="2" customFormat="1"/>
    <row r="15382" s="2" customFormat="1"/>
    <row r="15383" s="2" customFormat="1"/>
    <row r="15384" s="2" customFormat="1"/>
    <row r="15385" s="2" customFormat="1"/>
    <row r="15386" s="2" customFormat="1"/>
    <row r="15387" s="2" customFormat="1"/>
    <row r="15388" s="2" customFormat="1"/>
    <row r="15389" s="2" customFormat="1"/>
    <row r="15390" s="2" customFormat="1"/>
    <row r="15391" s="2" customFormat="1"/>
    <row r="15392" s="2" customFormat="1"/>
    <row r="15393" s="2" customFormat="1"/>
    <row r="15394" s="2" customFormat="1"/>
    <row r="15395" s="2" customFormat="1"/>
    <row r="15396" s="2" customFormat="1"/>
    <row r="15397" s="2" customFormat="1"/>
    <row r="15398" s="2" customFormat="1"/>
    <row r="15399" s="2" customFormat="1"/>
    <row r="15400" s="2" customFormat="1"/>
    <row r="15401" s="2" customFormat="1"/>
    <row r="15402" s="2" customFormat="1"/>
    <row r="15403" s="2" customFormat="1"/>
    <row r="15404" s="2" customFormat="1"/>
    <row r="15405" s="2" customFormat="1"/>
    <row r="15406" s="2" customFormat="1"/>
    <row r="15407" s="2" customFormat="1"/>
    <row r="15408" s="2" customFormat="1"/>
    <row r="15409" s="2" customFormat="1"/>
    <row r="15410" s="2" customFormat="1"/>
    <row r="15411" s="2" customFormat="1"/>
    <row r="15412" s="2" customFormat="1"/>
    <row r="15413" s="2" customFormat="1"/>
    <row r="15414" s="2" customFormat="1"/>
    <row r="15415" s="2" customFormat="1"/>
    <row r="15416" s="2" customFormat="1"/>
    <row r="15417" s="2" customFormat="1"/>
    <row r="15418" s="2" customFormat="1"/>
    <row r="15419" s="2" customFormat="1"/>
    <row r="15420" s="2" customFormat="1"/>
    <row r="15421" s="2" customFormat="1"/>
    <row r="15422" s="2" customFormat="1"/>
    <row r="15423" s="2" customFormat="1"/>
    <row r="15424" s="2" customFormat="1"/>
    <row r="15425" s="2" customFormat="1"/>
    <row r="15426" s="2" customFormat="1"/>
    <row r="15427" s="2" customFormat="1"/>
    <row r="15428" s="2" customFormat="1"/>
    <row r="15429" s="2" customFormat="1"/>
    <row r="15430" s="2" customFormat="1"/>
    <row r="15431" s="2" customFormat="1"/>
    <row r="15432" s="2" customFormat="1"/>
    <row r="15433" s="2" customFormat="1"/>
    <row r="15434" s="2" customFormat="1"/>
    <row r="15435" s="2" customFormat="1"/>
    <row r="15436" s="2" customFormat="1"/>
    <row r="15437" s="2" customFormat="1"/>
    <row r="15438" s="2" customFormat="1"/>
    <row r="15439" s="2" customFormat="1"/>
    <row r="15440" s="2" customFormat="1"/>
    <row r="15441" s="2" customFormat="1"/>
    <row r="15442" s="2" customFormat="1"/>
    <row r="15443" s="2" customFormat="1"/>
    <row r="15444" s="2" customFormat="1"/>
    <row r="15445" s="2" customFormat="1"/>
    <row r="15446" s="2" customFormat="1"/>
    <row r="15447" s="2" customFormat="1"/>
    <row r="15448" s="2" customFormat="1"/>
    <row r="15449" s="2" customFormat="1"/>
    <row r="15450" s="2" customFormat="1"/>
    <row r="15451" s="2" customFormat="1"/>
    <row r="15452" s="2" customFormat="1"/>
    <row r="15453" s="2" customFormat="1"/>
    <row r="15454" s="2" customFormat="1"/>
    <row r="15455" s="2" customFormat="1"/>
    <row r="15456" s="2" customFormat="1"/>
    <row r="15457" s="2" customFormat="1"/>
    <row r="15458" s="2" customFormat="1"/>
    <row r="15459" s="2" customFormat="1"/>
    <row r="15460" s="2" customFormat="1"/>
    <row r="15461" s="2" customFormat="1"/>
    <row r="15462" s="2" customFormat="1"/>
    <row r="15463" s="2" customFormat="1"/>
    <row r="15464" s="2" customFormat="1"/>
    <row r="15465" s="2" customFormat="1"/>
    <row r="15466" s="2" customFormat="1"/>
    <row r="15467" s="2" customFormat="1"/>
    <row r="15468" s="2" customFormat="1"/>
    <row r="15469" s="2" customFormat="1"/>
    <row r="15470" s="2" customFormat="1"/>
    <row r="15471" s="2" customFormat="1"/>
    <row r="15472" s="2" customFormat="1"/>
    <row r="15473" s="2" customFormat="1"/>
    <row r="15474" s="2" customFormat="1"/>
    <row r="15475" s="2" customFormat="1"/>
    <row r="15476" s="2" customFormat="1"/>
    <row r="15477" s="2" customFormat="1"/>
    <row r="15478" s="2" customFormat="1"/>
    <row r="15479" s="2" customFormat="1"/>
    <row r="15480" s="2" customFormat="1"/>
    <row r="15481" s="2" customFormat="1"/>
    <row r="15482" s="2" customFormat="1"/>
    <row r="15483" s="2" customFormat="1"/>
    <row r="15484" s="2" customFormat="1"/>
    <row r="15485" s="2" customFormat="1"/>
    <row r="15486" s="2" customFormat="1"/>
    <row r="15487" s="2" customFormat="1"/>
    <row r="15488" s="2" customFormat="1"/>
    <row r="15489" s="2" customFormat="1"/>
    <row r="15490" s="2" customFormat="1"/>
    <row r="15491" s="2" customFormat="1"/>
    <row r="15492" s="2" customFormat="1"/>
    <row r="15493" s="2" customFormat="1"/>
    <row r="15494" s="2" customFormat="1"/>
    <row r="15495" s="2" customFormat="1"/>
    <row r="15496" s="2" customFormat="1"/>
    <row r="15497" s="2" customFormat="1"/>
    <row r="15498" s="2" customFormat="1"/>
    <row r="15499" s="2" customFormat="1"/>
    <row r="15500" s="2" customFormat="1"/>
    <row r="15501" s="2" customFormat="1"/>
    <row r="15502" s="2" customFormat="1"/>
    <row r="15503" s="2" customFormat="1"/>
    <row r="15504" s="2" customFormat="1"/>
    <row r="15505" s="2" customFormat="1"/>
    <row r="15506" s="2" customFormat="1"/>
    <row r="15507" s="2" customFormat="1"/>
    <row r="15508" s="2" customFormat="1"/>
    <row r="15509" s="2" customFormat="1"/>
    <row r="15510" s="2" customFormat="1"/>
    <row r="15511" s="2" customFormat="1"/>
    <row r="15512" s="2" customFormat="1"/>
    <row r="15513" s="2" customFormat="1"/>
    <row r="15514" s="2" customFormat="1"/>
    <row r="15515" s="2" customFormat="1"/>
    <row r="15516" s="2" customFormat="1"/>
    <row r="15517" s="2" customFormat="1"/>
    <row r="15518" s="2" customFormat="1"/>
    <row r="15519" s="2" customFormat="1"/>
    <row r="15520" s="2" customFormat="1"/>
    <row r="15521" s="2" customFormat="1"/>
    <row r="15522" s="2" customFormat="1"/>
    <row r="15523" s="2" customFormat="1"/>
    <row r="15524" s="2" customFormat="1"/>
    <row r="15525" s="2" customFormat="1"/>
    <row r="15526" s="2" customFormat="1"/>
    <row r="15527" s="2" customFormat="1"/>
    <row r="15528" s="2" customFormat="1"/>
    <row r="15529" s="2" customFormat="1"/>
    <row r="15530" s="2" customFormat="1"/>
    <row r="15531" s="2" customFormat="1"/>
    <row r="15532" s="2" customFormat="1"/>
    <row r="15533" s="2" customFormat="1"/>
    <row r="15534" s="2" customFormat="1"/>
    <row r="15535" s="2" customFormat="1"/>
    <row r="15536" s="2" customFormat="1"/>
    <row r="15537" s="2" customFormat="1"/>
    <row r="15538" s="2" customFormat="1"/>
    <row r="15539" s="2" customFormat="1"/>
    <row r="15540" s="2" customFormat="1"/>
    <row r="15541" s="2" customFormat="1"/>
    <row r="15542" s="2" customFormat="1"/>
    <row r="15543" s="2" customFormat="1"/>
    <row r="15544" s="2" customFormat="1"/>
    <row r="15545" s="2" customFormat="1"/>
    <row r="15546" s="2" customFormat="1"/>
    <row r="15547" s="2" customFormat="1"/>
    <row r="15548" s="2" customFormat="1"/>
    <row r="15549" s="2" customFormat="1"/>
    <row r="15550" s="2" customFormat="1"/>
    <row r="15551" s="2" customFormat="1"/>
    <row r="15552" s="2" customFormat="1"/>
    <row r="15553" s="2" customFormat="1"/>
    <row r="15554" s="2" customFormat="1"/>
    <row r="15555" s="2" customFormat="1"/>
    <row r="15556" s="2" customFormat="1"/>
    <row r="15557" s="2" customFormat="1"/>
    <row r="15558" s="2" customFormat="1"/>
    <row r="15559" s="2" customFormat="1"/>
    <row r="15560" s="2" customFormat="1"/>
    <row r="15561" s="2" customFormat="1"/>
    <row r="15562" s="2" customFormat="1"/>
    <row r="15563" s="2" customFormat="1"/>
    <row r="15564" s="2" customFormat="1"/>
    <row r="15565" s="2" customFormat="1"/>
    <row r="15566" s="2" customFormat="1"/>
    <row r="15567" s="2" customFormat="1"/>
    <row r="15568" s="2" customFormat="1"/>
    <row r="15569" s="2" customFormat="1"/>
    <row r="15570" s="2" customFormat="1"/>
    <row r="15571" s="2" customFormat="1"/>
    <row r="15572" s="2" customFormat="1"/>
    <row r="15573" s="2" customFormat="1"/>
    <row r="15574" s="2" customFormat="1"/>
    <row r="15575" s="2" customFormat="1"/>
    <row r="15576" s="2" customFormat="1"/>
    <row r="15577" s="2" customFormat="1"/>
    <row r="15578" s="2" customFormat="1"/>
    <row r="15579" s="2" customFormat="1"/>
    <row r="15580" s="2" customFormat="1"/>
    <row r="15581" s="2" customFormat="1"/>
    <row r="15582" s="2" customFormat="1"/>
    <row r="15583" s="2" customFormat="1"/>
    <row r="15584" s="2" customFormat="1"/>
    <row r="15585" s="2" customFormat="1"/>
    <row r="15586" s="2" customFormat="1"/>
    <row r="15587" s="2" customFormat="1"/>
    <row r="15588" s="2" customFormat="1"/>
    <row r="15589" s="2" customFormat="1"/>
    <row r="15590" s="2" customFormat="1"/>
    <row r="15591" s="2" customFormat="1"/>
    <row r="15592" s="2" customFormat="1"/>
    <row r="15593" s="2" customFormat="1"/>
    <row r="15594" s="2" customFormat="1"/>
    <row r="15595" s="2" customFormat="1"/>
    <row r="15596" s="2" customFormat="1"/>
    <row r="15597" s="2" customFormat="1"/>
    <row r="15598" s="2" customFormat="1"/>
    <row r="15599" s="2" customFormat="1"/>
    <row r="15600" s="2" customFormat="1"/>
    <row r="15601" s="2" customFormat="1"/>
    <row r="15602" s="2" customFormat="1"/>
    <row r="15603" s="2" customFormat="1"/>
    <row r="15604" s="2" customFormat="1"/>
    <row r="15605" s="2" customFormat="1"/>
    <row r="15606" s="2" customFormat="1"/>
    <row r="15607" s="2" customFormat="1"/>
    <row r="15608" s="2" customFormat="1"/>
    <row r="15609" s="2" customFormat="1"/>
    <row r="15610" s="2" customFormat="1"/>
    <row r="15611" s="2" customFormat="1"/>
    <row r="15612" s="2" customFormat="1"/>
    <row r="15613" s="2" customFormat="1"/>
    <row r="15614" s="2" customFormat="1"/>
    <row r="15615" s="2" customFormat="1"/>
    <row r="15616" s="2" customFormat="1"/>
    <row r="15617" s="2" customFormat="1"/>
    <row r="15618" s="2" customFormat="1"/>
    <row r="15619" s="2" customFormat="1"/>
    <row r="15620" s="2" customFormat="1"/>
    <row r="15621" s="2" customFormat="1"/>
    <row r="15622" s="2" customFormat="1"/>
    <row r="15623" s="2" customFormat="1"/>
    <row r="15624" s="2" customFormat="1"/>
    <row r="15625" s="2" customFormat="1"/>
    <row r="15626" s="2" customFormat="1"/>
    <row r="15627" s="2" customFormat="1"/>
    <row r="15628" s="2" customFormat="1"/>
    <row r="15629" s="2" customFormat="1"/>
    <row r="15630" s="2" customFormat="1"/>
    <row r="15631" s="2" customFormat="1"/>
    <row r="15632" s="2" customFormat="1"/>
    <row r="15633" s="2" customFormat="1"/>
    <row r="15634" s="2" customFormat="1"/>
    <row r="15635" s="2" customFormat="1"/>
    <row r="15636" s="2" customFormat="1"/>
    <row r="15637" s="2" customFormat="1"/>
    <row r="15638" s="2" customFormat="1"/>
    <row r="15639" s="2" customFormat="1"/>
    <row r="15640" s="2" customFormat="1"/>
    <row r="15641" s="2" customFormat="1"/>
    <row r="15642" s="2" customFormat="1"/>
    <row r="15643" s="2" customFormat="1"/>
    <row r="15644" s="2" customFormat="1"/>
    <row r="15645" s="2" customFormat="1"/>
    <row r="15646" s="2" customFormat="1"/>
    <row r="15647" s="2" customFormat="1"/>
    <row r="15648" s="2" customFormat="1"/>
    <row r="15649" s="2" customFormat="1"/>
    <row r="15650" s="2" customFormat="1"/>
    <row r="15651" s="2" customFormat="1"/>
    <row r="15652" s="2" customFormat="1"/>
    <row r="15653" s="2" customFormat="1"/>
    <row r="15654" s="2" customFormat="1"/>
    <row r="15655" s="2" customFormat="1"/>
    <row r="15656" s="2" customFormat="1"/>
    <row r="15657" s="2" customFormat="1"/>
    <row r="15658" s="2" customFormat="1"/>
    <row r="15659" s="2" customFormat="1"/>
    <row r="15660" s="2" customFormat="1"/>
    <row r="15661" s="2" customFormat="1"/>
    <row r="15662" s="2" customFormat="1"/>
    <row r="15663" s="2" customFormat="1"/>
    <row r="15664" s="2" customFormat="1"/>
    <row r="15665" s="2" customFormat="1"/>
    <row r="15666" s="2" customFormat="1"/>
    <row r="15667" s="2" customFormat="1"/>
    <row r="15668" s="2" customFormat="1"/>
    <row r="15669" s="2" customFormat="1"/>
    <row r="15670" s="2" customFormat="1"/>
    <row r="15671" s="2" customFormat="1"/>
    <row r="15672" s="2" customFormat="1"/>
    <row r="15673" s="2" customFormat="1"/>
    <row r="15674" s="2" customFormat="1"/>
    <row r="15675" s="2" customFormat="1"/>
    <row r="15676" s="2" customFormat="1"/>
    <row r="15677" s="2" customFormat="1"/>
    <row r="15678" s="2" customFormat="1"/>
    <row r="15679" s="2" customFormat="1"/>
    <row r="15680" s="2" customFormat="1"/>
    <row r="15681" s="2" customFormat="1"/>
    <row r="15682" s="2" customFormat="1"/>
    <row r="15683" s="2" customFormat="1"/>
    <row r="15684" s="2" customFormat="1"/>
    <row r="15685" s="2" customFormat="1"/>
    <row r="15686" s="2" customFormat="1"/>
    <row r="15687" s="2" customFormat="1"/>
    <row r="15688" s="2" customFormat="1"/>
    <row r="15689" s="2" customFormat="1"/>
    <row r="15690" s="2" customFormat="1"/>
    <row r="15691" s="2" customFormat="1"/>
    <row r="15692" s="2" customFormat="1"/>
    <row r="15693" s="2" customFormat="1"/>
    <row r="15694" s="2" customFormat="1"/>
    <row r="15695" s="2" customFormat="1"/>
    <row r="15696" s="2" customFormat="1"/>
    <row r="15697" s="2" customFormat="1"/>
    <row r="15698" s="2" customFormat="1"/>
    <row r="15699" s="2" customFormat="1"/>
    <row r="15700" s="2" customFormat="1"/>
    <row r="15701" s="2" customFormat="1"/>
    <row r="15702" s="2" customFormat="1"/>
    <row r="15703" s="2" customFormat="1"/>
    <row r="15704" s="2" customFormat="1"/>
    <row r="15705" s="2" customFormat="1"/>
    <row r="15706" s="2" customFormat="1"/>
    <row r="15707" s="2" customFormat="1"/>
    <row r="15708" s="2" customFormat="1"/>
    <row r="15709" s="2" customFormat="1"/>
    <row r="15710" s="2" customFormat="1"/>
    <row r="15711" s="2" customFormat="1"/>
    <row r="15712" s="2" customFormat="1"/>
    <row r="15713" s="2" customFormat="1"/>
    <row r="15714" s="2" customFormat="1"/>
    <row r="15715" s="2" customFormat="1"/>
    <row r="15716" s="2" customFormat="1"/>
    <row r="15717" s="2" customFormat="1"/>
    <row r="15718" s="2" customFormat="1"/>
    <row r="15719" s="2" customFormat="1"/>
    <row r="15720" s="2" customFormat="1"/>
    <row r="15721" s="2" customFormat="1"/>
    <row r="15722" s="2" customFormat="1"/>
    <row r="15723" s="2" customFormat="1"/>
    <row r="15724" s="2" customFormat="1"/>
    <row r="15725" s="2" customFormat="1"/>
    <row r="15726" s="2" customFormat="1"/>
    <row r="15727" s="2" customFormat="1"/>
    <row r="15728" s="2" customFormat="1"/>
    <row r="15729" s="2" customFormat="1"/>
    <row r="15730" s="2" customFormat="1"/>
    <row r="15731" s="2" customFormat="1"/>
    <row r="15732" s="2" customFormat="1"/>
    <row r="15733" s="2" customFormat="1"/>
    <row r="15734" s="2" customFormat="1"/>
    <row r="15735" s="2" customFormat="1"/>
    <row r="15736" s="2" customFormat="1"/>
    <row r="15737" s="2" customFormat="1"/>
    <row r="15738" s="2" customFormat="1"/>
    <row r="15739" s="2" customFormat="1"/>
    <row r="15740" s="2" customFormat="1"/>
    <row r="15741" s="2" customFormat="1"/>
    <row r="15742" s="2" customFormat="1"/>
    <row r="15743" s="2" customFormat="1"/>
    <row r="15744" s="2" customFormat="1"/>
    <row r="15745" s="2" customFormat="1"/>
    <row r="15746" s="2" customFormat="1"/>
    <row r="15747" s="2" customFormat="1"/>
    <row r="15748" s="2" customFormat="1"/>
    <row r="15749" s="2" customFormat="1"/>
    <row r="15750" s="2" customFormat="1"/>
    <row r="15751" s="2" customFormat="1"/>
    <row r="15752" s="2" customFormat="1"/>
    <row r="15753" s="2" customFormat="1"/>
    <row r="15754" s="2" customFormat="1"/>
    <row r="15755" s="2" customFormat="1"/>
    <row r="15756" s="2" customFormat="1"/>
    <row r="15757" s="2" customFormat="1"/>
    <row r="15758" s="2" customFormat="1"/>
    <row r="15759" s="2" customFormat="1"/>
    <row r="15760" s="2" customFormat="1"/>
    <row r="15761" s="2" customFormat="1"/>
    <row r="15762" s="2" customFormat="1"/>
    <row r="15763" s="2" customFormat="1"/>
    <row r="15764" s="2" customFormat="1"/>
    <row r="15765" s="2" customFormat="1"/>
    <row r="15766" s="2" customFormat="1"/>
    <row r="15767" s="2" customFormat="1"/>
    <row r="15768" s="2" customFormat="1"/>
    <row r="15769" s="2" customFormat="1"/>
    <row r="15770" s="2" customFormat="1"/>
    <row r="15771" s="2" customFormat="1"/>
    <row r="15772" s="2" customFormat="1"/>
    <row r="15773" s="2" customFormat="1"/>
    <row r="15774" s="2" customFormat="1"/>
    <row r="15775" s="2" customFormat="1"/>
    <row r="15776" s="2" customFormat="1"/>
    <row r="15777" s="2" customFormat="1"/>
    <row r="15778" s="2" customFormat="1"/>
    <row r="15779" s="2" customFormat="1"/>
    <row r="15780" s="2" customFormat="1"/>
    <row r="15781" s="2" customFormat="1"/>
    <row r="15782" s="2" customFormat="1"/>
    <row r="15783" s="2" customFormat="1"/>
    <row r="15784" s="2" customFormat="1"/>
    <row r="15785" s="2" customFormat="1"/>
    <row r="15786" s="2" customFormat="1"/>
    <row r="15787" s="2" customFormat="1"/>
    <row r="15788" s="2" customFormat="1"/>
    <row r="15789" s="2" customFormat="1"/>
    <row r="15790" s="2" customFormat="1"/>
    <row r="15791" s="2" customFormat="1"/>
    <row r="15792" s="2" customFormat="1"/>
    <row r="15793" s="2" customFormat="1"/>
    <row r="15794" s="2" customFormat="1"/>
    <row r="15795" s="2" customFormat="1"/>
    <row r="15796" s="2" customFormat="1"/>
    <row r="15797" s="2" customFormat="1"/>
    <row r="15798" s="2" customFormat="1"/>
    <row r="15799" s="2" customFormat="1"/>
    <row r="15800" s="2" customFormat="1"/>
    <row r="15801" s="2" customFormat="1"/>
    <row r="15802" s="2" customFormat="1"/>
    <row r="15803" s="2" customFormat="1"/>
    <row r="15804" s="2" customFormat="1"/>
    <row r="15805" s="2" customFormat="1"/>
    <row r="15806" s="2" customFormat="1"/>
    <row r="15807" s="2" customFormat="1"/>
    <row r="15808" s="2" customFormat="1"/>
    <row r="15809" s="2" customFormat="1"/>
    <row r="15810" s="2" customFormat="1"/>
    <row r="15811" s="2" customFormat="1"/>
    <row r="15812" s="2" customFormat="1"/>
    <row r="15813" s="2" customFormat="1"/>
    <row r="15814" s="2" customFormat="1"/>
    <row r="15815" s="2" customFormat="1"/>
    <row r="15816" s="2" customFormat="1"/>
    <row r="15817" s="2" customFormat="1"/>
    <row r="15818" s="2" customFormat="1"/>
    <row r="15819" s="2" customFormat="1"/>
    <row r="15820" s="2" customFormat="1"/>
    <row r="15821" s="2" customFormat="1"/>
    <row r="15822" s="2" customFormat="1"/>
    <row r="15823" s="2" customFormat="1"/>
    <row r="15824" s="2" customFormat="1"/>
    <row r="15825" s="2" customFormat="1"/>
    <row r="15826" s="2" customFormat="1"/>
    <row r="15827" s="2" customFormat="1"/>
    <row r="15828" s="2" customFormat="1"/>
    <row r="15829" s="2" customFormat="1"/>
    <row r="15830" s="2" customFormat="1"/>
    <row r="15831" s="2" customFormat="1"/>
    <row r="15832" s="2" customFormat="1"/>
    <row r="15833" s="2" customFormat="1"/>
    <row r="15834" s="2" customFormat="1"/>
    <row r="15835" s="2" customFormat="1"/>
    <row r="15836" s="2" customFormat="1"/>
    <row r="15837" s="2" customFormat="1"/>
    <row r="15838" s="2" customFormat="1"/>
    <row r="15839" s="2" customFormat="1"/>
    <row r="15840" s="2" customFormat="1"/>
    <row r="15841" s="2" customFormat="1"/>
    <row r="15842" s="2" customFormat="1"/>
    <row r="15843" s="2" customFormat="1"/>
    <row r="15844" s="2" customFormat="1"/>
    <row r="15845" s="2" customFormat="1"/>
    <row r="15846" s="2" customFormat="1"/>
    <row r="15847" s="2" customFormat="1"/>
    <row r="15848" s="2" customFormat="1"/>
    <row r="15849" s="2" customFormat="1"/>
    <row r="15850" s="2" customFormat="1"/>
    <row r="15851" s="2" customFormat="1"/>
    <row r="15852" s="2" customFormat="1"/>
    <row r="15853" s="2" customFormat="1"/>
    <row r="15854" s="2" customFormat="1"/>
    <row r="15855" s="2" customFormat="1"/>
    <row r="15856" s="2" customFormat="1"/>
    <row r="15857" s="2" customFormat="1"/>
    <row r="15858" s="2" customFormat="1"/>
    <row r="15859" s="2" customFormat="1"/>
    <row r="15860" s="2" customFormat="1"/>
    <row r="15861" s="2" customFormat="1"/>
    <row r="15862" s="2" customFormat="1"/>
    <row r="15863" s="2" customFormat="1"/>
    <row r="15864" s="2" customFormat="1"/>
    <row r="15865" s="2" customFormat="1"/>
    <row r="15866" s="2" customFormat="1"/>
    <row r="15867" s="2" customFormat="1"/>
    <row r="15868" s="2" customFormat="1"/>
    <row r="15869" s="2" customFormat="1"/>
    <row r="15870" s="2" customFormat="1"/>
    <row r="15871" s="2" customFormat="1"/>
    <row r="15872" s="2" customFormat="1"/>
    <row r="15873" s="2" customFormat="1"/>
    <row r="15874" s="2" customFormat="1"/>
    <row r="15875" s="2" customFormat="1"/>
    <row r="15876" s="2" customFormat="1"/>
    <row r="15877" s="2" customFormat="1"/>
    <row r="15878" s="2" customFormat="1"/>
    <row r="15879" s="2" customFormat="1"/>
    <row r="15880" s="2" customFormat="1"/>
    <row r="15881" s="2" customFormat="1"/>
    <row r="15882" s="2" customFormat="1"/>
    <row r="15883" s="2" customFormat="1"/>
    <row r="15884" s="2" customFormat="1"/>
    <row r="15885" s="2" customFormat="1"/>
    <row r="15886" s="2" customFormat="1"/>
    <row r="15887" s="2" customFormat="1"/>
    <row r="15888" s="2" customFormat="1"/>
    <row r="15889" s="2" customFormat="1"/>
    <row r="15890" s="2" customFormat="1"/>
    <row r="15891" s="2" customFormat="1"/>
    <row r="15892" s="2" customFormat="1"/>
    <row r="15893" s="2" customFormat="1"/>
    <row r="15894" s="2" customFormat="1"/>
    <row r="15895" s="2" customFormat="1"/>
    <row r="15896" s="2" customFormat="1"/>
    <row r="15897" s="2" customFormat="1"/>
    <row r="15898" s="2" customFormat="1"/>
    <row r="15899" s="2" customFormat="1"/>
    <row r="15900" s="2" customFormat="1"/>
    <row r="15901" s="2" customFormat="1"/>
    <row r="15902" s="2" customFormat="1"/>
    <row r="15903" s="2" customFormat="1"/>
    <row r="15904" s="2" customFormat="1"/>
    <row r="15905" s="2" customFormat="1"/>
    <row r="15906" s="2" customFormat="1"/>
    <row r="15907" s="2" customFormat="1"/>
    <row r="15908" s="2" customFormat="1"/>
    <row r="15909" s="2" customFormat="1"/>
    <row r="15910" s="2" customFormat="1"/>
    <row r="15911" s="2" customFormat="1"/>
    <row r="15912" s="2" customFormat="1"/>
    <row r="15913" s="2" customFormat="1"/>
    <row r="15914" s="2" customFormat="1"/>
    <row r="15915" s="2" customFormat="1"/>
    <row r="15916" s="2" customFormat="1"/>
    <row r="15917" s="2" customFormat="1"/>
    <row r="15918" s="2" customFormat="1"/>
    <row r="15919" s="2" customFormat="1"/>
    <row r="15920" s="2" customFormat="1"/>
    <row r="15921" s="2" customFormat="1"/>
    <row r="15922" s="2" customFormat="1"/>
    <row r="15923" s="2" customFormat="1"/>
    <row r="15924" s="2" customFormat="1"/>
    <row r="15925" s="2" customFormat="1"/>
    <row r="15926" s="2" customFormat="1"/>
    <row r="15927" s="2" customFormat="1"/>
    <row r="15928" s="2" customFormat="1"/>
    <row r="15929" s="2" customFormat="1"/>
    <row r="15930" s="2" customFormat="1"/>
    <row r="15931" s="2" customFormat="1"/>
    <row r="15932" s="2" customFormat="1"/>
    <row r="15933" s="2" customFormat="1"/>
    <row r="15934" s="2" customFormat="1"/>
    <row r="15935" s="2" customFormat="1"/>
    <row r="15936" s="2" customFormat="1"/>
    <row r="15937" s="2" customFormat="1"/>
    <row r="15938" s="2" customFormat="1"/>
    <row r="15939" s="2" customFormat="1"/>
    <row r="15940" s="2" customFormat="1"/>
    <row r="15941" s="2" customFormat="1"/>
    <row r="15942" s="2" customFormat="1"/>
    <row r="15943" s="2" customFormat="1"/>
    <row r="15944" s="2" customFormat="1"/>
    <row r="15945" s="2" customFormat="1"/>
    <row r="15946" s="2" customFormat="1"/>
    <row r="15947" s="2" customFormat="1"/>
    <row r="15948" s="2" customFormat="1"/>
    <row r="15949" s="2" customFormat="1"/>
    <row r="15950" s="2" customFormat="1"/>
    <row r="15951" s="2" customFormat="1"/>
    <row r="15952" s="2" customFormat="1"/>
    <row r="15953" s="2" customFormat="1"/>
    <row r="15954" s="2" customFormat="1"/>
    <row r="15955" s="2" customFormat="1"/>
    <row r="15956" s="2" customFormat="1"/>
    <row r="15957" s="2" customFormat="1"/>
    <row r="15958" s="2" customFormat="1"/>
    <row r="15959" s="2" customFormat="1"/>
    <row r="15960" s="2" customFormat="1"/>
    <row r="15961" s="2" customFormat="1"/>
    <row r="15962" s="2" customFormat="1"/>
    <row r="15963" s="2" customFormat="1"/>
    <row r="15964" s="2" customFormat="1"/>
    <row r="15965" s="2" customFormat="1"/>
    <row r="15966" s="2" customFormat="1"/>
    <row r="15967" s="2" customFormat="1"/>
    <row r="15968" s="2" customFormat="1"/>
    <row r="15969" s="2" customFormat="1"/>
    <row r="15970" s="2" customFormat="1"/>
    <row r="15971" s="2" customFormat="1"/>
    <row r="15972" s="2" customFormat="1"/>
    <row r="15973" s="2" customFormat="1"/>
    <row r="15974" s="2" customFormat="1"/>
    <row r="15975" s="2" customFormat="1"/>
    <row r="15976" s="2" customFormat="1"/>
    <row r="15977" s="2" customFormat="1"/>
    <row r="15978" s="2" customFormat="1"/>
    <row r="15979" s="2" customFormat="1"/>
    <row r="15980" s="2" customFormat="1"/>
    <row r="15981" s="2" customFormat="1"/>
    <row r="15982" s="2" customFormat="1"/>
    <row r="15983" s="2" customFormat="1"/>
    <row r="15984" s="2" customFormat="1"/>
    <row r="15985" s="2" customFormat="1"/>
    <row r="15986" s="2" customFormat="1"/>
    <row r="15987" s="2" customFormat="1"/>
    <row r="15988" s="2" customFormat="1"/>
    <row r="15989" s="2" customFormat="1"/>
    <row r="15990" s="2" customFormat="1"/>
    <row r="15991" s="2" customFormat="1"/>
    <row r="15992" s="2" customFormat="1"/>
    <row r="15993" s="2" customFormat="1"/>
    <row r="15994" s="2" customFormat="1"/>
    <row r="15995" s="2" customFormat="1"/>
    <row r="15996" s="2" customFormat="1"/>
    <row r="15997" s="2" customFormat="1"/>
    <row r="15998" s="2" customFormat="1"/>
    <row r="15999" s="2" customFormat="1"/>
    <row r="16000" s="2" customFormat="1"/>
    <row r="16001" s="2" customFormat="1"/>
    <row r="16002" s="2" customFormat="1"/>
    <row r="16003" s="2" customFormat="1"/>
    <row r="16004" s="2" customFormat="1"/>
    <row r="16005" s="2" customFormat="1"/>
    <row r="16006" s="2" customFormat="1"/>
    <row r="16007" s="2" customFormat="1"/>
    <row r="16008" s="2" customFormat="1"/>
    <row r="16009" s="2" customFormat="1"/>
    <row r="16010" s="2" customFormat="1"/>
    <row r="16011" s="2" customFormat="1"/>
    <row r="16012" s="2" customFormat="1"/>
    <row r="16013" s="2" customFormat="1"/>
    <row r="16014" s="2" customFormat="1"/>
    <row r="16015" s="2" customFormat="1"/>
    <row r="16016" s="2" customFormat="1"/>
    <row r="16017" s="2" customFormat="1"/>
    <row r="16018" s="2" customFormat="1"/>
    <row r="16019" s="2" customFormat="1"/>
    <row r="16020" s="2" customFormat="1"/>
    <row r="16021" s="2" customFormat="1"/>
    <row r="16022" s="2" customFormat="1"/>
    <row r="16023" s="2" customFormat="1"/>
    <row r="16024" s="2" customFormat="1"/>
    <row r="16025" s="2" customFormat="1"/>
    <row r="16026" s="2" customFormat="1"/>
    <row r="16027" s="2" customFormat="1"/>
    <row r="16028" s="2" customFormat="1"/>
    <row r="16029" s="2" customFormat="1"/>
    <row r="16030" s="2" customFormat="1"/>
    <row r="16031" s="2" customFormat="1"/>
    <row r="16032" s="2" customFormat="1"/>
    <row r="16033" s="2" customFormat="1"/>
    <row r="16034" s="2" customFormat="1"/>
    <row r="16035" s="2" customFormat="1"/>
    <row r="16036" s="2" customFormat="1"/>
    <row r="16037" s="2" customFormat="1"/>
    <row r="16038" s="2" customFormat="1"/>
    <row r="16039" s="2" customFormat="1"/>
    <row r="16040" s="2" customFormat="1"/>
    <row r="16041" s="2" customFormat="1"/>
    <row r="16042" s="2" customFormat="1"/>
    <row r="16043" s="2" customFormat="1"/>
    <row r="16044" s="2" customFormat="1"/>
    <row r="16045" s="2" customFormat="1"/>
    <row r="16046" s="2" customFormat="1"/>
    <row r="16047" s="2" customFormat="1"/>
    <row r="16048" s="2" customFormat="1"/>
    <row r="16049" s="2" customFormat="1"/>
    <row r="16050" s="2" customFormat="1"/>
    <row r="16051" s="2" customFormat="1"/>
    <row r="16052" s="2" customFormat="1"/>
    <row r="16053" s="2" customFormat="1"/>
    <row r="16054" s="2" customFormat="1"/>
    <row r="16055" s="2" customFormat="1"/>
    <row r="16056" s="2" customFormat="1"/>
    <row r="16057" s="2" customFormat="1"/>
    <row r="16058" s="2" customFormat="1"/>
    <row r="16059" s="2" customFormat="1"/>
    <row r="16060" s="2" customFormat="1"/>
    <row r="16061" s="2" customFormat="1"/>
    <row r="16062" s="2" customFormat="1"/>
    <row r="16063" s="2" customFormat="1"/>
    <row r="16064" s="2" customFormat="1"/>
    <row r="16065" s="2" customFormat="1"/>
    <row r="16066" s="2" customFormat="1"/>
    <row r="16067" s="2" customFormat="1"/>
    <row r="16068" s="2" customFormat="1"/>
    <row r="16069" s="2" customFormat="1"/>
    <row r="16070" s="2" customFormat="1"/>
    <row r="16071" s="2" customFormat="1"/>
    <row r="16072" s="2" customFormat="1"/>
    <row r="16073" s="2" customFormat="1"/>
    <row r="16074" s="2" customFormat="1"/>
    <row r="16075" s="2" customFormat="1"/>
    <row r="16076" s="2" customFormat="1"/>
    <row r="16077" s="2" customFormat="1"/>
    <row r="16078" s="2" customFormat="1"/>
    <row r="16079" s="2" customFormat="1"/>
    <row r="16080" s="2" customFormat="1"/>
    <row r="16081" s="2" customFormat="1"/>
    <row r="16082" s="2" customFormat="1"/>
    <row r="16083" s="2" customFormat="1"/>
    <row r="16084" s="2" customFormat="1"/>
    <row r="16085" s="2" customFormat="1"/>
    <row r="16086" s="2" customFormat="1"/>
    <row r="16087" s="2" customFormat="1"/>
    <row r="16088" s="2" customFormat="1"/>
    <row r="16089" s="2" customFormat="1"/>
    <row r="16090" s="2" customFormat="1"/>
    <row r="16091" s="2" customFormat="1"/>
    <row r="16092" s="2" customFormat="1"/>
    <row r="16093" s="2" customFormat="1"/>
    <row r="16094" s="2" customFormat="1"/>
    <row r="16095" s="2" customFormat="1"/>
    <row r="16096" s="2" customFormat="1"/>
    <row r="16097" s="2" customFormat="1"/>
    <row r="16098" s="2" customFormat="1"/>
    <row r="16099" s="2" customFormat="1"/>
    <row r="16100" s="2" customFormat="1"/>
    <row r="16101" s="2" customFormat="1"/>
    <row r="16102" s="2" customFormat="1"/>
    <row r="16103" s="2" customFormat="1"/>
    <row r="16104" s="2" customFormat="1"/>
    <row r="16105" s="2" customFormat="1"/>
    <row r="16106" s="2" customFormat="1"/>
    <row r="16107" s="2" customFormat="1"/>
    <row r="16108" s="2" customFormat="1"/>
    <row r="16109" s="2" customFormat="1"/>
    <row r="16110" s="2" customFormat="1"/>
    <row r="16111" s="2" customFormat="1"/>
    <row r="16112" s="2" customFormat="1"/>
    <row r="16113" s="2" customFormat="1"/>
    <row r="16114" s="2" customFormat="1"/>
    <row r="16115" s="2" customFormat="1"/>
    <row r="16116" s="2" customFormat="1"/>
    <row r="16117" s="2" customFormat="1"/>
    <row r="16118" s="2" customFormat="1"/>
    <row r="16119" s="2" customFormat="1"/>
    <row r="16120" s="2" customFormat="1"/>
    <row r="16121" s="2" customFormat="1"/>
    <row r="16122" s="2" customFormat="1"/>
    <row r="16123" s="2" customFormat="1"/>
    <row r="16124" s="2" customFormat="1"/>
    <row r="16125" s="2" customFormat="1"/>
    <row r="16126" s="2" customFormat="1"/>
    <row r="16127" s="2" customFormat="1"/>
    <row r="16128" s="2" customFormat="1"/>
    <row r="16129" s="2" customFormat="1"/>
    <row r="16130" s="2" customFormat="1"/>
    <row r="16131" s="2" customFormat="1"/>
    <row r="16132" s="2" customFormat="1"/>
    <row r="16133" s="2" customFormat="1"/>
    <row r="16134" s="2" customFormat="1"/>
    <row r="16135" s="2" customFormat="1"/>
    <row r="16136" s="2" customFormat="1"/>
    <row r="16137" s="2" customFormat="1"/>
    <row r="16138" s="2" customFormat="1"/>
    <row r="16139" s="2" customFormat="1"/>
    <row r="16140" s="2" customFormat="1"/>
    <row r="16141" s="2" customFormat="1"/>
    <row r="16142" s="2" customFormat="1"/>
    <row r="16143" s="2" customFormat="1"/>
    <row r="16144" s="2" customFormat="1"/>
    <row r="16145" s="2" customFormat="1"/>
    <row r="16146" s="2" customFormat="1"/>
    <row r="16147" s="2" customFormat="1"/>
    <row r="16148" s="2" customFormat="1"/>
    <row r="16149" s="2" customFormat="1"/>
    <row r="16150" s="2" customFormat="1"/>
    <row r="16151" s="2" customFormat="1"/>
    <row r="16152" s="2" customFormat="1"/>
    <row r="16153" s="2" customFormat="1"/>
    <row r="16154" s="2" customFormat="1"/>
    <row r="16155" s="2" customFormat="1"/>
    <row r="16156" s="2" customFormat="1"/>
    <row r="16157" s="2" customFormat="1"/>
    <row r="16158" s="2" customFormat="1"/>
    <row r="16159" s="2" customFormat="1"/>
    <row r="16160" s="2" customFormat="1"/>
    <row r="16161" s="2" customFormat="1"/>
    <row r="16162" s="2" customFormat="1"/>
    <row r="16163" s="2" customFormat="1"/>
    <row r="16164" s="2" customFormat="1"/>
    <row r="16165" s="2" customFormat="1"/>
    <row r="16166" s="2" customFormat="1"/>
    <row r="16167" s="2" customFormat="1"/>
    <row r="16168" s="2" customFormat="1"/>
    <row r="16169" s="2" customFormat="1"/>
    <row r="16170" s="2" customFormat="1"/>
    <row r="16171" s="2" customFormat="1"/>
    <row r="16172" s="2" customFormat="1"/>
    <row r="16173" s="2" customFormat="1"/>
    <row r="16174" s="2" customFormat="1"/>
    <row r="16175" s="2" customFormat="1"/>
    <row r="16176" s="2" customFormat="1"/>
    <row r="16177" s="2" customFormat="1"/>
    <row r="16178" s="2" customFormat="1"/>
    <row r="16179" s="2" customFormat="1"/>
    <row r="16180" s="2" customFormat="1"/>
    <row r="16181" s="2" customFormat="1"/>
    <row r="16182" s="2" customFormat="1"/>
    <row r="16183" s="2" customFormat="1"/>
    <row r="16184" s="2" customFormat="1"/>
    <row r="16185" s="2" customFormat="1"/>
    <row r="16186" s="2" customFormat="1"/>
    <row r="16187" s="2" customFormat="1"/>
    <row r="16188" s="2" customFormat="1"/>
    <row r="16189" s="2" customFormat="1"/>
    <row r="16190" s="2" customFormat="1"/>
    <row r="16191" s="2" customFormat="1"/>
    <row r="16192" s="2" customFormat="1"/>
    <row r="16193" s="2" customFormat="1"/>
    <row r="16194" s="2" customFormat="1"/>
    <row r="16195" s="2" customFormat="1"/>
    <row r="16196" s="2" customFormat="1"/>
    <row r="16197" s="2" customFormat="1"/>
    <row r="16198" s="2" customFormat="1"/>
    <row r="16199" s="2" customFormat="1"/>
    <row r="16200" s="2" customFormat="1"/>
    <row r="16201" s="2" customFormat="1"/>
    <row r="16202" s="2" customFormat="1"/>
    <row r="16203" s="2" customFormat="1"/>
    <row r="16204" s="2" customFormat="1"/>
    <row r="16205" s="2" customFormat="1"/>
    <row r="16206" s="2" customFormat="1"/>
    <row r="16207" s="2" customFormat="1"/>
    <row r="16208" s="2" customFormat="1"/>
    <row r="16209" s="2" customFormat="1"/>
    <row r="16210" s="2" customFormat="1"/>
    <row r="16211" s="2" customFormat="1"/>
    <row r="16212" s="2" customFormat="1"/>
    <row r="16213" s="2" customFormat="1"/>
    <row r="16214" s="2" customFormat="1"/>
    <row r="16215" s="2" customFormat="1"/>
    <row r="16216" s="2" customFormat="1"/>
    <row r="16217" s="2" customFormat="1"/>
    <row r="16218" s="2" customFormat="1"/>
    <row r="16219" s="2" customFormat="1"/>
    <row r="16220" s="2" customFormat="1"/>
    <row r="16221" s="2" customFormat="1"/>
    <row r="16222" s="2" customFormat="1"/>
    <row r="16223" s="2" customFormat="1"/>
    <row r="16224" s="2" customFormat="1"/>
    <row r="16225" s="2" customFormat="1"/>
    <row r="16226" s="2" customFormat="1"/>
    <row r="16227" s="2" customFormat="1"/>
    <row r="16228" s="2" customFormat="1"/>
    <row r="16229" s="2" customFormat="1"/>
    <row r="16230" s="2" customFormat="1"/>
    <row r="16231" s="2" customFormat="1"/>
    <row r="16232" s="2" customFormat="1"/>
    <row r="16233" s="2" customFormat="1"/>
    <row r="16234" s="2" customFormat="1"/>
    <row r="16235" s="2" customFormat="1"/>
    <row r="16236" s="2" customFormat="1"/>
    <row r="16237" s="2" customFormat="1"/>
    <row r="16238" s="2" customFormat="1"/>
    <row r="16239" s="2" customFormat="1"/>
    <row r="16240" s="2" customFormat="1"/>
    <row r="16241" s="2" customFormat="1"/>
    <row r="16242" s="2" customFormat="1"/>
    <row r="16243" s="2" customFormat="1"/>
    <row r="16244" s="2" customFormat="1"/>
    <row r="16245" s="2" customFormat="1"/>
    <row r="16246" s="2" customFormat="1"/>
    <row r="16247" s="2" customFormat="1"/>
    <row r="16248" s="2" customFormat="1"/>
    <row r="16249" s="2" customFormat="1"/>
    <row r="16250" s="2" customFormat="1"/>
    <row r="16251" s="2" customFormat="1"/>
    <row r="16252" s="2" customFormat="1"/>
    <row r="16253" s="2" customFormat="1"/>
    <row r="16254" s="2" customFormat="1"/>
    <row r="16255" s="2" customFormat="1"/>
    <row r="16256" s="2" customFormat="1"/>
    <row r="16257" s="2" customFormat="1"/>
    <row r="16258" s="2" customFormat="1"/>
    <row r="16259" s="2" customFormat="1"/>
    <row r="16260" s="2" customFormat="1"/>
    <row r="16261" s="2" customFormat="1"/>
    <row r="16262" s="2" customFormat="1"/>
    <row r="16263" s="2" customFormat="1"/>
    <row r="16264" s="2" customFormat="1"/>
    <row r="16265" s="2" customFormat="1"/>
    <row r="16266" s="2" customFormat="1"/>
    <row r="16267" s="2" customFormat="1"/>
    <row r="16268" s="2" customFormat="1"/>
    <row r="16269" s="2" customFormat="1"/>
    <row r="16270" s="2" customFormat="1"/>
    <row r="16271" s="2" customFormat="1"/>
    <row r="16272" s="2" customFormat="1"/>
    <row r="16273" s="2" customFormat="1"/>
    <row r="16274" s="2" customFormat="1"/>
    <row r="16275" s="2" customFormat="1"/>
    <row r="16276" s="2" customFormat="1"/>
    <row r="16277" s="2" customFormat="1"/>
    <row r="16278" s="2" customFormat="1"/>
    <row r="16279" s="2" customFormat="1"/>
    <row r="16280" s="2" customFormat="1"/>
    <row r="16281" s="2" customFormat="1"/>
    <row r="16282" s="2" customFormat="1"/>
    <row r="16283" s="2" customFormat="1"/>
    <row r="16284" s="2" customFormat="1"/>
    <row r="16285" s="2" customFormat="1"/>
    <row r="16286" s="2" customFormat="1"/>
    <row r="16287" s="2" customFormat="1"/>
    <row r="16288" s="2" customFormat="1"/>
    <row r="16289" s="2" customFormat="1"/>
    <row r="16290" s="2" customFormat="1"/>
    <row r="16291" s="2" customFormat="1"/>
    <row r="16292" s="2" customFormat="1"/>
    <row r="16293" s="2" customFormat="1"/>
    <row r="16294" s="2" customFormat="1"/>
    <row r="16295" s="2" customFormat="1"/>
    <row r="16296" s="2" customFormat="1"/>
    <row r="16297" s="2" customFormat="1"/>
    <row r="16298" s="2" customFormat="1"/>
    <row r="16299" s="2" customFormat="1"/>
    <row r="16300" s="2" customFormat="1"/>
    <row r="16301" s="2" customFormat="1"/>
    <row r="16302" s="2" customFormat="1"/>
    <row r="16303" s="2" customFormat="1"/>
    <row r="16304" s="2" customFormat="1"/>
    <row r="16305" s="2" customFormat="1"/>
    <row r="16306" s="2" customFormat="1"/>
    <row r="16307" s="2" customFormat="1"/>
    <row r="16308" s="2" customFormat="1"/>
    <row r="16309" s="2" customFormat="1"/>
    <row r="16310" s="2" customFormat="1"/>
    <row r="16311" s="2" customFormat="1"/>
    <row r="16312" s="2" customFormat="1"/>
    <row r="16313" s="2" customFormat="1"/>
    <row r="16314" s="2" customFormat="1"/>
    <row r="16315" s="2" customFormat="1"/>
    <row r="16316" s="2" customFormat="1"/>
    <row r="16317" s="2" customFormat="1"/>
    <row r="16318" s="2" customFormat="1"/>
    <row r="16319" s="2" customFormat="1"/>
    <row r="16320" s="2" customFormat="1"/>
    <row r="16321" s="2" customFormat="1"/>
    <row r="16322" s="2" customFormat="1"/>
    <row r="16323" s="2" customFormat="1"/>
    <row r="16324" s="2" customFormat="1"/>
    <row r="16325" s="2" customFormat="1"/>
    <row r="16326" s="2" customFormat="1"/>
    <row r="16327" s="2" customFormat="1"/>
    <row r="16328" s="2" customFormat="1"/>
    <row r="16329" s="2" customFormat="1"/>
    <row r="16330" s="2" customFormat="1"/>
    <row r="16331" s="2" customFormat="1"/>
    <row r="16332" s="2" customFormat="1"/>
    <row r="16333" s="2" customFormat="1"/>
    <row r="16334" s="2" customFormat="1"/>
    <row r="16335" s="2" customFormat="1"/>
    <row r="16336" s="2" customFormat="1"/>
    <row r="16337" s="2" customFormat="1"/>
    <row r="16338" s="2" customFormat="1"/>
    <row r="16339" s="2" customFormat="1"/>
    <row r="16340" s="2" customFormat="1"/>
    <row r="16341" s="2" customFormat="1"/>
    <row r="16342" s="2" customFormat="1"/>
    <row r="16343" s="2" customFormat="1"/>
    <row r="16344" s="2" customFormat="1"/>
    <row r="16345" s="2" customFormat="1"/>
    <row r="16346" s="2" customFormat="1"/>
    <row r="16347" s="2" customFormat="1"/>
    <row r="16348" s="2" customFormat="1"/>
    <row r="16349" s="2" customFormat="1"/>
    <row r="16350" s="2" customFormat="1"/>
    <row r="16351" s="2" customFormat="1"/>
    <row r="16352" s="2" customFormat="1"/>
    <row r="16353" s="2" customFormat="1"/>
    <row r="16354" s="2" customFormat="1"/>
    <row r="16355" s="2" customFormat="1"/>
    <row r="16356" s="2" customFormat="1"/>
    <row r="16357" s="2" customFormat="1"/>
    <row r="16358" s="2" customFormat="1"/>
    <row r="16359" s="2" customFormat="1"/>
    <row r="16360" s="2" customFormat="1"/>
    <row r="16361" s="2" customFormat="1"/>
    <row r="16362" s="2" customFormat="1"/>
    <row r="16363" s="2" customFormat="1"/>
    <row r="16364" s="2" customFormat="1"/>
    <row r="16365" s="2" customFormat="1"/>
    <row r="16366" s="2" customFormat="1"/>
    <row r="16367" s="2" customFormat="1"/>
    <row r="16368" s="2" customFormat="1"/>
    <row r="16369" s="2" customFormat="1"/>
    <row r="16370" s="2" customFormat="1"/>
    <row r="16371" s="2" customFormat="1"/>
    <row r="16372" s="2" customFormat="1"/>
    <row r="16373" s="2" customFormat="1"/>
    <row r="16374" s="2" customFormat="1"/>
    <row r="16375" s="2" customFormat="1"/>
    <row r="16376" s="2" customFormat="1"/>
    <row r="16377" s="2" customFormat="1"/>
    <row r="16378" s="2" customFormat="1"/>
    <row r="16379" s="2" customFormat="1"/>
    <row r="16380" s="2" customFormat="1"/>
    <row r="16381" s="2" customFormat="1"/>
    <row r="16382" s="2" customFormat="1"/>
    <row r="16383" s="2" customFormat="1"/>
    <row r="16384" s="2" customFormat="1"/>
    <row r="16385" s="2" customFormat="1"/>
    <row r="16386" s="2" customFormat="1"/>
    <row r="16387" s="2" customFormat="1"/>
    <row r="16388" s="2" customFormat="1"/>
    <row r="16389" s="2" customFormat="1"/>
    <row r="16390" s="2" customFormat="1"/>
    <row r="16391" s="2" customFormat="1"/>
    <row r="16392" s="2" customFormat="1"/>
    <row r="16393" s="2" customFormat="1"/>
    <row r="16394" s="2" customFormat="1"/>
    <row r="16395" s="2" customFormat="1"/>
    <row r="16396" s="2" customFormat="1"/>
    <row r="16397" s="2" customFormat="1"/>
    <row r="16398" s="2" customFormat="1"/>
    <row r="16399" s="2" customFormat="1"/>
    <row r="16400" s="2" customFormat="1"/>
    <row r="16401" s="2" customFormat="1"/>
    <row r="16402" s="2" customFormat="1"/>
    <row r="16403" s="2" customFormat="1"/>
    <row r="16404" s="2" customFormat="1"/>
    <row r="16405" s="2" customFormat="1"/>
    <row r="16406" s="2" customFormat="1"/>
    <row r="16407" s="2" customFormat="1"/>
    <row r="16408" s="2" customFormat="1"/>
    <row r="16409" s="2" customFormat="1"/>
    <row r="16410" s="2" customFormat="1"/>
    <row r="16411" s="2" customFormat="1"/>
    <row r="16412" s="2" customFormat="1"/>
    <row r="16413" s="2" customFormat="1"/>
    <row r="16414" s="2" customFormat="1"/>
    <row r="16415" s="2" customFormat="1"/>
    <row r="16416" s="2" customFormat="1"/>
    <row r="16417" s="2" customFormat="1"/>
    <row r="16418" s="2" customFormat="1"/>
    <row r="16419" s="2" customFormat="1"/>
    <row r="16420" s="2" customFormat="1"/>
    <row r="16421" s="2" customFormat="1"/>
    <row r="16422" s="2" customFormat="1"/>
    <row r="16423" s="2" customFormat="1"/>
    <row r="16424" s="2" customFormat="1"/>
    <row r="16425" s="2" customFormat="1"/>
    <row r="16426" s="2" customFormat="1"/>
    <row r="16427" s="2" customFormat="1"/>
    <row r="16428" s="2" customFormat="1"/>
    <row r="16429" s="2" customFormat="1"/>
    <row r="16430" s="2" customFormat="1"/>
    <row r="16431" s="2" customFormat="1"/>
    <row r="16432" s="2" customFormat="1"/>
    <row r="16433" s="2" customFormat="1"/>
    <row r="16434" s="2" customFormat="1"/>
    <row r="16435" s="2" customFormat="1"/>
    <row r="16436" s="2" customFormat="1"/>
    <row r="16437" s="2" customFormat="1"/>
    <row r="16438" s="2" customFormat="1"/>
    <row r="16439" s="2" customFormat="1"/>
    <row r="16440" s="2" customFormat="1"/>
    <row r="16441" s="2" customFormat="1"/>
    <row r="16442" s="2" customFormat="1"/>
    <row r="16443" s="2" customFormat="1"/>
    <row r="16444" s="2" customFormat="1"/>
    <row r="16445" s="2" customFormat="1"/>
    <row r="16446" s="2" customFormat="1"/>
    <row r="16447" s="2" customFormat="1"/>
    <row r="16448" s="2" customFormat="1"/>
    <row r="16449" s="2" customFormat="1"/>
    <row r="16450" s="2" customFormat="1"/>
    <row r="16451" s="2" customFormat="1"/>
    <row r="16452" s="2" customFormat="1"/>
    <row r="16453" s="2" customFormat="1"/>
    <row r="16454" s="2" customFormat="1"/>
    <row r="16455" s="2" customFormat="1"/>
    <row r="16456" s="2" customFormat="1"/>
    <row r="16457" s="2" customFormat="1"/>
    <row r="16458" s="2" customFormat="1"/>
    <row r="16459" s="2" customFormat="1"/>
    <row r="16460" s="2" customFormat="1"/>
    <row r="16461" s="2" customFormat="1"/>
    <row r="16462" s="2" customFormat="1"/>
    <row r="16463" s="2" customFormat="1"/>
    <row r="16464" s="2" customFormat="1"/>
    <row r="16465" s="2" customFormat="1"/>
    <row r="16466" s="2" customFormat="1"/>
    <row r="16467" s="2" customFormat="1"/>
    <row r="16468" s="2" customFormat="1"/>
    <row r="16469" s="2" customFormat="1"/>
    <row r="16470" s="2" customFormat="1"/>
    <row r="16471" s="2" customFormat="1"/>
    <row r="16472" s="2" customFormat="1"/>
    <row r="16473" s="2" customFormat="1"/>
    <row r="16474" s="2" customFormat="1"/>
    <row r="16475" s="2" customFormat="1"/>
    <row r="16476" s="2" customFormat="1"/>
    <row r="16477" s="2" customFormat="1"/>
    <row r="16478" s="2" customFormat="1"/>
    <row r="16479" s="2" customFormat="1"/>
    <row r="16480" s="2" customFormat="1"/>
    <row r="16481" s="2" customFormat="1"/>
    <row r="16482" s="2" customFormat="1"/>
    <row r="16483" s="2" customFormat="1"/>
    <row r="16484" s="2" customFormat="1"/>
    <row r="16485" s="2" customFormat="1"/>
    <row r="16486" s="2" customFormat="1"/>
    <row r="16487" s="2" customFormat="1"/>
    <row r="16488" s="2" customFormat="1"/>
    <row r="16489" s="2" customFormat="1"/>
    <row r="16490" s="2" customFormat="1"/>
    <row r="16491" s="2" customFormat="1"/>
    <row r="16492" s="2" customFormat="1"/>
    <row r="16493" s="2" customFormat="1"/>
    <row r="16494" s="2" customFormat="1"/>
    <row r="16495" s="2" customFormat="1"/>
    <row r="16496" s="2" customFormat="1"/>
    <row r="16497" s="2" customFormat="1"/>
    <row r="16498" s="2" customFormat="1"/>
    <row r="16499" s="2" customFormat="1"/>
    <row r="16500" s="2" customFormat="1"/>
    <row r="16501" s="2" customFormat="1"/>
    <row r="16502" s="2" customFormat="1"/>
    <row r="16503" s="2" customFormat="1"/>
    <row r="16504" s="2" customFormat="1"/>
    <row r="16505" s="2" customFormat="1"/>
    <row r="16506" s="2" customFormat="1"/>
    <row r="16507" s="2" customFormat="1"/>
    <row r="16508" s="2" customFormat="1"/>
    <row r="16509" s="2" customFormat="1"/>
    <row r="16510" s="2" customFormat="1"/>
    <row r="16511" s="2" customFormat="1"/>
    <row r="16512" s="2" customFormat="1"/>
    <row r="16513" s="2" customFormat="1"/>
    <row r="16514" s="2" customFormat="1"/>
    <row r="16515" s="2" customFormat="1"/>
    <row r="16516" s="2" customFormat="1"/>
    <row r="16517" s="2" customFormat="1"/>
    <row r="16518" s="2" customFormat="1"/>
    <row r="16519" s="2" customFormat="1"/>
    <row r="16520" s="2" customFormat="1"/>
    <row r="16521" s="2" customFormat="1"/>
    <row r="16522" s="2" customFormat="1"/>
    <row r="16523" s="2" customFormat="1"/>
    <row r="16524" s="2" customFormat="1"/>
    <row r="16525" s="2" customFormat="1"/>
    <row r="16526" s="2" customFormat="1"/>
    <row r="16527" s="2" customFormat="1"/>
    <row r="16528" s="2" customFormat="1"/>
    <row r="16529" s="2" customFormat="1"/>
    <row r="16530" s="2" customFormat="1"/>
    <row r="16531" s="2" customFormat="1"/>
    <row r="16532" s="2" customFormat="1"/>
    <row r="16533" s="2" customFormat="1"/>
    <row r="16534" s="2" customFormat="1"/>
    <row r="16535" s="2" customFormat="1"/>
    <row r="16536" s="2" customFormat="1"/>
    <row r="16537" s="2" customFormat="1"/>
    <row r="16538" s="2" customFormat="1"/>
    <row r="16539" s="2" customFormat="1"/>
    <row r="16540" s="2" customFormat="1"/>
    <row r="16541" s="2" customFormat="1"/>
    <row r="16542" s="2" customFormat="1"/>
    <row r="16543" s="2" customFormat="1"/>
    <row r="16544" s="2" customFormat="1"/>
    <row r="16545" s="2" customFormat="1"/>
    <row r="16546" s="2" customFormat="1"/>
    <row r="16547" s="2" customFormat="1"/>
    <row r="16548" s="2" customFormat="1"/>
    <row r="16549" s="2" customFormat="1"/>
    <row r="16550" s="2" customFormat="1"/>
    <row r="16551" s="2" customFormat="1"/>
    <row r="16552" s="2" customFormat="1"/>
    <row r="16553" s="2" customFormat="1"/>
    <row r="16554" s="2" customFormat="1"/>
    <row r="16555" s="2" customFormat="1"/>
    <row r="16556" s="2" customFormat="1"/>
    <row r="16557" s="2" customFormat="1"/>
    <row r="16558" s="2" customFormat="1"/>
    <row r="16559" s="2" customFormat="1"/>
    <row r="16560" s="2" customFormat="1"/>
    <row r="16561" s="2" customFormat="1"/>
    <row r="16562" s="2" customFormat="1"/>
    <row r="16563" s="2" customFormat="1"/>
    <row r="16564" s="2" customFormat="1"/>
    <row r="16565" s="2" customFormat="1"/>
    <row r="16566" s="2" customFormat="1"/>
    <row r="16567" s="2" customFormat="1"/>
    <row r="16568" s="2" customFormat="1"/>
    <row r="16569" s="2" customFormat="1"/>
    <row r="16570" s="2" customFormat="1"/>
    <row r="16571" s="2" customFormat="1"/>
    <row r="16572" s="2" customFormat="1"/>
    <row r="16573" s="2" customFormat="1"/>
    <row r="16574" s="2" customFormat="1"/>
    <row r="16575" s="2" customFormat="1"/>
    <row r="16576" s="2" customFormat="1"/>
    <row r="16577" s="2" customFormat="1"/>
    <row r="16578" s="2" customFormat="1"/>
    <row r="16579" s="2" customFormat="1"/>
    <row r="16580" s="2" customFormat="1"/>
    <row r="16581" s="2" customFormat="1"/>
    <row r="16582" s="2" customFormat="1"/>
    <row r="16583" s="2" customFormat="1"/>
    <row r="16584" s="2" customFormat="1"/>
    <row r="16585" s="2" customFormat="1"/>
    <row r="16586" s="2" customFormat="1"/>
    <row r="16587" s="2" customFormat="1"/>
    <row r="16588" s="2" customFormat="1"/>
    <row r="16589" s="2" customFormat="1"/>
    <row r="16590" s="2" customFormat="1"/>
    <row r="16591" s="2" customFormat="1"/>
    <row r="16592" s="2" customFormat="1"/>
    <row r="16593" s="2" customFormat="1"/>
    <row r="16594" s="2" customFormat="1"/>
    <row r="16595" s="2" customFormat="1"/>
    <row r="16596" s="2" customFormat="1"/>
    <row r="16597" s="2" customFormat="1"/>
    <row r="16598" s="2" customFormat="1"/>
    <row r="16599" s="2" customFormat="1"/>
    <row r="16600" s="2" customFormat="1"/>
    <row r="16601" s="2" customFormat="1"/>
    <row r="16602" s="2" customFormat="1"/>
    <row r="16603" s="2" customFormat="1"/>
    <row r="16604" s="2" customFormat="1"/>
    <row r="16605" s="2" customFormat="1"/>
    <row r="16606" s="2" customFormat="1"/>
    <row r="16607" s="2" customFormat="1"/>
    <row r="16608" s="2" customFormat="1"/>
    <row r="16609" s="2" customFormat="1"/>
    <row r="16610" s="2" customFormat="1"/>
    <row r="16611" s="2" customFormat="1"/>
    <row r="16612" s="2" customFormat="1"/>
    <row r="16613" s="2" customFormat="1"/>
    <row r="16614" s="2" customFormat="1"/>
    <row r="16615" s="2" customFormat="1"/>
    <row r="16616" s="2" customFormat="1"/>
    <row r="16617" s="2" customFormat="1"/>
    <row r="16618" s="2" customFormat="1"/>
    <row r="16619" s="2" customFormat="1"/>
    <row r="16620" s="2" customFormat="1"/>
    <row r="16621" s="2" customFormat="1"/>
    <row r="16622" s="2" customFormat="1"/>
    <row r="16623" s="2" customFormat="1"/>
    <row r="16624" s="2" customFormat="1"/>
    <row r="16625" s="2" customFormat="1"/>
    <row r="16626" s="2" customFormat="1"/>
    <row r="16627" s="2" customFormat="1"/>
    <row r="16628" s="2" customFormat="1"/>
    <row r="16629" s="2" customFormat="1"/>
    <row r="16630" s="2" customFormat="1"/>
    <row r="16631" s="2" customFormat="1"/>
    <row r="16632" s="2" customFormat="1"/>
    <row r="16633" s="2" customFormat="1"/>
    <row r="16634" s="2" customFormat="1"/>
    <row r="16635" s="2" customFormat="1"/>
    <row r="16636" s="2" customFormat="1"/>
    <row r="16637" s="2" customFormat="1"/>
    <row r="16638" s="2" customFormat="1"/>
    <row r="16639" s="2" customFormat="1"/>
    <row r="16640" s="2" customFormat="1"/>
    <row r="16641" s="2" customFormat="1"/>
    <row r="16642" s="2" customFormat="1"/>
    <row r="16643" s="2" customFormat="1"/>
    <row r="16644" s="2" customFormat="1"/>
    <row r="16645" s="2" customFormat="1"/>
    <row r="16646" s="2" customFormat="1"/>
    <row r="16647" s="2" customFormat="1"/>
    <row r="16648" s="2" customFormat="1"/>
    <row r="16649" s="2" customFormat="1"/>
    <row r="16650" s="2" customFormat="1"/>
    <row r="16651" s="2" customFormat="1"/>
    <row r="16652" s="2" customFormat="1"/>
    <row r="16653" s="2" customFormat="1"/>
    <row r="16654" s="2" customFormat="1"/>
    <row r="16655" s="2" customFormat="1"/>
    <row r="16656" s="2" customFormat="1"/>
    <row r="16657" s="2" customFormat="1"/>
    <row r="16658" s="2" customFormat="1"/>
    <row r="16659" s="2" customFormat="1"/>
    <row r="16660" s="2" customFormat="1"/>
    <row r="16661" s="2" customFormat="1"/>
    <row r="16662" s="2" customFormat="1"/>
    <row r="16663" s="2" customFormat="1"/>
    <row r="16664" s="2" customFormat="1"/>
    <row r="16665" s="2" customFormat="1"/>
    <row r="16666" s="2" customFormat="1"/>
    <row r="16667" s="2" customFormat="1"/>
    <row r="16668" s="2" customFormat="1"/>
    <row r="16669" s="2" customFormat="1"/>
    <row r="16670" s="2" customFormat="1"/>
    <row r="16671" s="2" customFormat="1"/>
    <row r="16672" s="2" customFormat="1"/>
    <row r="16673" s="2" customFormat="1"/>
    <row r="16674" s="2" customFormat="1"/>
    <row r="16675" s="2" customFormat="1"/>
    <row r="16676" s="2" customFormat="1"/>
    <row r="16677" s="2" customFormat="1"/>
    <row r="16678" s="2" customFormat="1"/>
    <row r="16679" s="2" customFormat="1"/>
    <row r="16680" s="2" customFormat="1"/>
    <row r="16681" s="2" customFormat="1"/>
    <row r="16682" s="2" customFormat="1"/>
    <row r="16683" s="2" customFormat="1"/>
    <row r="16684" s="2" customFormat="1"/>
    <row r="16685" s="2" customFormat="1"/>
    <row r="16686" s="2" customFormat="1"/>
    <row r="16687" s="2" customFormat="1"/>
    <row r="16688" s="2" customFormat="1"/>
    <row r="16689" s="2" customFormat="1"/>
    <row r="16690" s="2" customFormat="1"/>
    <row r="16691" s="2" customFormat="1"/>
    <row r="16692" s="2" customFormat="1"/>
    <row r="16693" s="2" customFormat="1"/>
    <row r="16694" s="2" customFormat="1"/>
    <row r="16695" s="2" customFormat="1"/>
    <row r="16696" s="2" customFormat="1"/>
    <row r="16697" s="2" customFormat="1"/>
    <row r="16698" s="2" customFormat="1"/>
    <row r="16699" s="2" customFormat="1"/>
    <row r="16700" s="2" customFormat="1"/>
    <row r="16701" s="2" customFormat="1"/>
    <row r="16702" s="2" customFormat="1"/>
    <row r="16703" s="2" customFormat="1"/>
    <row r="16704" s="2" customFormat="1"/>
    <row r="16705" s="2" customFormat="1"/>
    <row r="16706" s="2" customFormat="1"/>
    <row r="16707" s="2" customFormat="1"/>
    <row r="16708" s="2" customFormat="1"/>
    <row r="16709" s="2" customFormat="1"/>
    <row r="16710" s="2" customFormat="1"/>
    <row r="16711" s="2" customFormat="1"/>
    <row r="16712" s="2" customFormat="1"/>
    <row r="16713" s="2" customFormat="1"/>
    <row r="16714" s="2" customFormat="1"/>
    <row r="16715" s="2" customFormat="1"/>
    <row r="16716" s="2" customFormat="1"/>
    <row r="16717" s="2" customFormat="1"/>
    <row r="16718" s="2" customFormat="1"/>
    <row r="16719" s="2" customFormat="1"/>
    <row r="16720" s="2" customFormat="1"/>
    <row r="16721" s="2" customFormat="1"/>
    <row r="16722" s="2" customFormat="1"/>
    <row r="16723" s="2" customFormat="1"/>
    <row r="16724" s="2" customFormat="1"/>
    <row r="16725" s="2" customFormat="1"/>
    <row r="16726" s="2" customFormat="1"/>
    <row r="16727" s="2" customFormat="1"/>
    <row r="16728" s="2" customFormat="1"/>
    <row r="16729" s="2" customFormat="1"/>
    <row r="16730" s="2" customFormat="1"/>
    <row r="16731" s="2" customFormat="1"/>
    <row r="16732" s="2" customFormat="1"/>
    <row r="16733" s="2" customFormat="1"/>
    <row r="16734" s="2" customFormat="1"/>
    <row r="16735" s="2" customFormat="1"/>
    <row r="16736" s="2" customFormat="1"/>
    <row r="16737" s="2" customFormat="1"/>
    <row r="16738" s="2" customFormat="1"/>
    <row r="16739" s="2" customFormat="1"/>
    <row r="16740" s="2" customFormat="1"/>
    <row r="16741" s="2" customFormat="1"/>
    <row r="16742" s="2" customFormat="1"/>
    <row r="16743" s="2" customFormat="1"/>
    <row r="16744" s="2" customFormat="1"/>
    <row r="16745" s="2" customFormat="1"/>
    <row r="16746" s="2" customFormat="1"/>
    <row r="16747" s="2" customFormat="1"/>
    <row r="16748" s="2" customFormat="1"/>
    <row r="16749" s="2" customFormat="1"/>
    <row r="16750" s="2" customFormat="1"/>
    <row r="16751" s="2" customFormat="1"/>
    <row r="16752" s="2" customFormat="1"/>
    <row r="16753" s="2" customFormat="1"/>
    <row r="16754" s="2" customFormat="1"/>
    <row r="16755" s="2" customFormat="1"/>
    <row r="16756" s="2" customFormat="1"/>
    <row r="16757" s="2" customFormat="1"/>
    <row r="16758" s="2" customFormat="1"/>
    <row r="16759" s="2" customFormat="1"/>
    <row r="16760" s="2" customFormat="1"/>
    <row r="16761" s="2" customFormat="1"/>
    <row r="16762" s="2" customFormat="1"/>
    <row r="16763" s="2" customFormat="1"/>
    <row r="16764" s="2" customFormat="1"/>
    <row r="16765" s="2" customFormat="1"/>
    <row r="16766" s="2" customFormat="1"/>
    <row r="16767" s="2" customFormat="1"/>
    <row r="16768" s="2" customFormat="1"/>
    <row r="16769" s="2" customFormat="1"/>
    <row r="16770" s="2" customFormat="1"/>
    <row r="16771" s="2" customFormat="1"/>
    <row r="16772" s="2" customFormat="1"/>
    <row r="16773" s="2" customFormat="1"/>
    <row r="16774" s="2" customFormat="1"/>
    <row r="16775" s="2" customFormat="1"/>
    <row r="16776" s="2" customFormat="1"/>
    <row r="16777" s="2" customFormat="1"/>
    <row r="16778" s="2" customFormat="1"/>
    <row r="16779" s="2" customFormat="1"/>
    <row r="16780" s="2" customFormat="1"/>
    <row r="16781" s="2" customFormat="1"/>
    <row r="16782" s="2" customFormat="1"/>
    <row r="16783" s="2" customFormat="1"/>
    <row r="16784" s="2" customFormat="1"/>
    <row r="16785" s="2" customFormat="1"/>
    <row r="16786" s="2" customFormat="1"/>
    <row r="16787" s="2" customFormat="1"/>
    <row r="16788" s="2" customFormat="1"/>
    <row r="16789" s="2" customFormat="1"/>
    <row r="16790" s="2" customFormat="1"/>
    <row r="16791" s="2" customFormat="1"/>
    <row r="16792" s="2" customFormat="1"/>
    <row r="16793" s="2" customFormat="1"/>
    <row r="16794" s="2" customFormat="1"/>
    <row r="16795" s="2" customFormat="1"/>
    <row r="16796" s="2" customFormat="1"/>
    <row r="16797" s="2" customFormat="1"/>
    <row r="16798" s="2" customFormat="1"/>
    <row r="16799" s="2" customFormat="1"/>
    <row r="16800" s="2" customFormat="1"/>
    <row r="16801" s="2" customFormat="1"/>
    <row r="16802" s="2" customFormat="1"/>
    <row r="16803" s="2" customFormat="1"/>
    <row r="16804" s="2" customFormat="1"/>
    <row r="16805" s="2" customFormat="1"/>
    <row r="16806" s="2" customFormat="1"/>
    <row r="16807" s="2" customFormat="1"/>
    <row r="16808" s="2" customFormat="1"/>
    <row r="16809" s="2" customFormat="1"/>
    <row r="16810" s="2" customFormat="1"/>
    <row r="16811" s="2" customFormat="1"/>
    <row r="16812" s="2" customFormat="1"/>
    <row r="16813" s="2" customFormat="1"/>
    <row r="16814" s="2" customFormat="1"/>
    <row r="16815" s="2" customFormat="1"/>
    <row r="16816" s="2" customFormat="1"/>
    <row r="16817" s="2" customFormat="1"/>
    <row r="16818" s="2" customFormat="1"/>
    <row r="16819" s="2" customFormat="1"/>
    <row r="16820" s="2" customFormat="1"/>
    <row r="16821" s="2" customFormat="1"/>
    <row r="16822" s="2" customFormat="1"/>
    <row r="16823" s="2" customFormat="1"/>
    <row r="16824" s="2" customFormat="1"/>
    <row r="16825" s="2" customFormat="1"/>
    <row r="16826" s="2" customFormat="1"/>
    <row r="16827" s="2" customFormat="1"/>
    <row r="16828" s="2" customFormat="1"/>
    <row r="16829" s="2" customFormat="1"/>
    <row r="16830" s="2" customFormat="1"/>
    <row r="16831" s="2" customFormat="1"/>
    <row r="16832" s="2" customFormat="1"/>
    <row r="16833" s="2" customFormat="1"/>
    <row r="16834" s="2" customFormat="1"/>
    <row r="16835" s="2" customFormat="1"/>
    <row r="16836" s="2" customFormat="1"/>
    <row r="16837" s="2" customFormat="1"/>
    <row r="16838" s="2" customFormat="1"/>
    <row r="16839" s="2" customFormat="1"/>
    <row r="16840" s="2" customFormat="1"/>
    <row r="16841" s="2" customFormat="1"/>
    <row r="16842" s="2" customFormat="1"/>
    <row r="16843" s="2" customFormat="1"/>
    <row r="16844" s="2" customFormat="1"/>
    <row r="16845" s="2" customFormat="1"/>
    <row r="16846" s="2" customFormat="1"/>
    <row r="16847" s="2" customFormat="1"/>
    <row r="16848" s="2" customFormat="1"/>
    <row r="16849" s="2" customFormat="1"/>
    <row r="16850" s="2" customFormat="1"/>
    <row r="16851" s="2" customFormat="1"/>
    <row r="16852" s="2" customFormat="1"/>
    <row r="16853" s="2" customFormat="1"/>
    <row r="16854" s="2" customFormat="1"/>
    <row r="16855" s="2" customFormat="1"/>
    <row r="16856" s="2" customFormat="1"/>
    <row r="16857" s="2" customFormat="1"/>
    <row r="16858" s="2" customFormat="1"/>
    <row r="16859" s="2" customFormat="1"/>
    <row r="16860" s="2" customFormat="1"/>
    <row r="16861" s="2" customFormat="1"/>
    <row r="16862" s="2" customFormat="1"/>
    <row r="16863" s="2" customFormat="1"/>
    <row r="16864" s="2" customFormat="1"/>
    <row r="16865" s="2" customFormat="1"/>
    <row r="16866" s="2" customFormat="1"/>
    <row r="16867" s="2" customFormat="1"/>
    <row r="16868" s="2" customFormat="1"/>
    <row r="16869" s="2" customFormat="1"/>
    <row r="16870" s="2" customFormat="1"/>
    <row r="16871" s="2" customFormat="1"/>
    <row r="16872" s="2" customFormat="1"/>
    <row r="16873" s="2" customFormat="1"/>
    <row r="16874" s="2" customFormat="1"/>
    <row r="16875" s="2" customFormat="1"/>
    <row r="16876" s="2" customFormat="1"/>
    <row r="16877" s="2" customFormat="1"/>
    <row r="16878" s="2" customFormat="1"/>
    <row r="16879" s="2" customFormat="1"/>
    <row r="16880" s="2" customFormat="1"/>
    <row r="16881" s="2" customFormat="1"/>
    <row r="16882" s="2" customFormat="1"/>
    <row r="16883" s="2" customFormat="1"/>
    <row r="16884" s="2" customFormat="1"/>
    <row r="16885" s="2" customFormat="1"/>
    <row r="16886" s="2" customFormat="1"/>
    <row r="16887" s="2" customFormat="1"/>
    <row r="16888" s="2" customFormat="1"/>
    <row r="16889" s="2" customFormat="1"/>
    <row r="16890" s="2" customFormat="1"/>
    <row r="16891" s="2" customFormat="1"/>
    <row r="16892" s="2" customFormat="1"/>
    <row r="16893" s="2" customFormat="1"/>
    <row r="16894" s="2" customFormat="1"/>
    <row r="16895" s="2" customFormat="1"/>
    <row r="16896" s="2" customFormat="1"/>
    <row r="16897" s="2" customFormat="1"/>
    <row r="16898" s="2" customFormat="1"/>
    <row r="16899" s="2" customFormat="1"/>
    <row r="16900" s="2" customFormat="1"/>
    <row r="16901" s="2" customFormat="1"/>
    <row r="16902" s="2" customFormat="1"/>
    <row r="16903" s="2" customFormat="1"/>
    <row r="16904" s="2" customFormat="1"/>
    <row r="16905" s="2" customFormat="1"/>
    <row r="16906" s="2" customFormat="1"/>
    <row r="16907" s="2" customFormat="1"/>
    <row r="16908" s="2" customFormat="1"/>
    <row r="16909" s="2" customFormat="1"/>
    <row r="16910" s="2" customFormat="1"/>
    <row r="16911" s="2" customFormat="1"/>
    <row r="16912" s="2" customFormat="1"/>
    <row r="16913" s="2" customFormat="1"/>
    <row r="16914" s="2" customFormat="1"/>
    <row r="16915" s="2" customFormat="1"/>
    <row r="16916" s="2" customFormat="1"/>
    <row r="16917" s="2" customFormat="1"/>
    <row r="16918" s="2" customFormat="1"/>
    <row r="16919" s="2" customFormat="1"/>
    <row r="16920" s="2" customFormat="1"/>
    <row r="16921" s="2" customFormat="1"/>
    <row r="16922" s="2" customFormat="1"/>
    <row r="16923" s="2" customFormat="1"/>
    <row r="16924" s="2" customFormat="1"/>
    <row r="16925" s="2" customFormat="1"/>
    <row r="16926" s="2" customFormat="1"/>
    <row r="16927" s="2" customFormat="1"/>
    <row r="16928" s="2" customFormat="1"/>
    <row r="16929" s="2" customFormat="1"/>
    <row r="16930" s="2" customFormat="1"/>
    <row r="16931" s="2" customFormat="1"/>
    <row r="16932" s="2" customFormat="1"/>
    <row r="16933" s="2" customFormat="1"/>
    <row r="16934" s="2" customFormat="1"/>
    <row r="16935" s="2" customFormat="1"/>
    <row r="16936" s="2" customFormat="1"/>
    <row r="16937" s="2" customFormat="1"/>
    <row r="16938" s="2" customFormat="1"/>
    <row r="16939" s="2" customFormat="1"/>
    <row r="16940" s="2" customFormat="1"/>
    <row r="16941" s="2" customFormat="1"/>
    <row r="16942" s="2" customFormat="1"/>
    <row r="16943" s="2" customFormat="1"/>
    <row r="16944" s="2" customFormat="1"/>
    <row r="16945" s="2" customFormat="1"/>
    <row r="16946" s="2" customFormat="1"/>
    <row r="16947" s="2" customFormat="1"/>
    <row r="16948" s="2" customFormat="1"/>
    <row r="16949" s="2" customFormat="1"/>
    <row r="16950" s="2" customFormat="1"/>
    <row r="16951" s="2" customFormat="1"/>
    <row r="16952" s="2" customFormat="1"/>
    <row r="16953" s="2" customFormat="1"/>
    <row r="16954" s="2" customFormat="1"/>
    <row r="16955" s="2" customFormat="1"/>
    <row r="16956" s="2" customFormat="1"/>
    <row r="16957" s="2" customFormat="1"/>
    <row r="16958" s="2" customFormat="1"/>
    <row r="16959" s="2" customFormat="1"/>
    <row r="16960" s="2" customFormat="1"/>
    <row r="16961" s="2" customFormat="1"/>
    <row r="16962" s="2" customFormat="1"/>
    <row r="16963" s="2" customFormat="1"/>
    <row r="16964" s="2" customFormat="1"/>
    <row r="16965" s="2" customFormat="1"/>
    <row r="16966" s="2" customFormat="1"/>
    <row r="16967" s="2" customFormat="1"/>
    <row r="16968" s="2" customFormat="1"/>
    <row r="16969" s="2" customFormat="1"/>
    <row r="16970" s="2" customFormat="1"/>
    <row r="16971" s="2" customFormat="1"/>
    <row r="16972" s="2" customFormat="1"/>
    <row r="16973" s="2" customFormat="1"/>
    <row r="16974" s="2" customFormat="1"/>
    <row r="16975" s="2" customFormat="1"/>
    <row r="16976" s="2" customFormat="1"/>
    <row r="16977" s="2" customFormat="1"/>
    <row r="16978" s="2" customFormat="1"/>
    <row r="16979" s="2" customFormat="1"/>
    <row r="16980" s="2" customFormat="1"/>
    <row r="16981" s="2" customFormat="1"/>
    <row r="16982" s="2" customFormat="1"/>
    <row r="16983" s="2" customFormat="1"/>
    <row r="16984" s="2" customFormat="1"/>
    <row r="16985" s="2" customFormat="1"/>
    <row r="16986" s="2" customFormat="1"/>
    <row r="16987" s="2" customFormat="1"/>
    <row r="16988" s="2" customFormat="1"/>
    <row r="16989" s="2" customFormat="1"/>
    <row r="16990" s="2" customFormat="1"/>
    <row r="16991" s="2" customFormat="1"/>
    <row r="16992" s="2" customFormat="1"/>
    <row r="16993" s="2" customFormat="1"/>
    <row r="16994" s="2" customFormat="1"/>
    <row r="16995" s="2" customFormat="1"/>
    <row r="16996" s="2" customFormat="1"/>
    <row r="16997" s="2" customFormat="1"/>
    <row r="16998" s="2" customFormat="1"/>
    <row r="16999" s="2" customFormat="1"/>
    <row r="17000" s="2" customFormat="1"/>
    <row r="17001" s="2" customFormat="1"/>
    <row r="17002" s="2" customFormat="1"/>
    <row r="17003" s="2" customFormat="1"/>
    <row r="17004" s="2" customFormat="1"/>
    <row r="17005" s="2" customFormat="1"/>
    <row r="17006" s="2" customFormat="1"/>
    <row r="17007" s="2" customFormat="1"/>
    <row r="17008" s="2" customFormat="1"/>
    <row r="17009" s="2" customFormat="1"/>
    <row r="17010" s="2" customFormat="1"/>
    <row r="17011" s="2" customFormat="1"/>
    <row r="17012" s="2" customFormat="1"/>
    <row r="17013" s="2" customFormat="1"/>
    <row r="17014" s="2" customFormat="1"/>
    <row r="17015" s="2" customFormat="1"/>
    <row r="17016" s="2" customFormat="1"/>
    <row r="17017" s="2" customFormat="1"/>
    <row r="17018" s="2" customFormat="1"/>
    <row r="17019" s="2" customFormat="1"/>
    <row r="17020" s="2" customFormat="1"/>
    <row r="17021" s="2" customFormat="1"/>
    <row r="17022" s="2" customFormat="1"/>
    <row r="17023" s="2" customFormat="1"/>
    <row r="17024" s="2" customFormat="1"/>
    <row r="17025" s="2" customFormat="1"/>
    <row r="17026" s="2" customFormat="1"/>
    <row r="17027" s="2" customFormat="1"/>
    <row r="17028" s="2" customFormat="1"/>
    <row r="17029" s="2" customFormat="1"/>
    <row r="17030" s="2" customFormat="1"/>
    <row r="17031" s="2" customFormat="1"/>
    <row r="17032" s="2" customFormat="1"/>
    <row r="17033" s="2" customFormat="1"/>
    <row r="17034" s="2" customFormat="1"/>
    <row r="17035" s="2" customFormat="1"/>
    <row r="17036" s="2" customFormat="1"/>
    <row r="17037" s="2" customFormat="1"/>
    <row r="17038" s="2" customFormat="1"/>
    <row r="17039" s="2" customFormat="1"/>
    <row r="17040" s="2" customFormat="1"/>
    <row r="17041" s="2" customFormat="1"/>
    <row r="17042" s="2" customFormat="1"/>
    <row r="17043" s="2" customFormat="1"/>
    <row r="17044" s="2" customFormat="1"/>
    <row r="17045" s="2" customFormat="1"/>
    <row r="17046" s="2" customFormat="1"/>
    <row r="17047" s="2" customFormat="1"/>
    <row r="17048" s="2" customFormat="1"/>
    <row r="17049" s="2" customFormat="1"/>
    <row r="17050" s="2" customFormat="1"/>
    <row r="17051" s="2" customFormat="1"/>
    <row r="17052" s="2" customFormat="1"/>
    <row r="17053" s="2" customFormat="1"/>
    <row r="17054" s="2" customFormat="1"/>
    <row r="17055" s="2" customFormat="1"/>
    <row r="17056" s="2" customFormat="1"/>
    <row r="17057" s="2" customFormat="1"/>
    <row r="17058" s="2" customFormat="1"/>
    <row r="17059" s="2" customFormat="1"/>
    <row r="17060" s="2" customFormat="1"/>
    <row r="17061" s="2" customFormat="1"/>
    <row r="17062" s="2" customFormat="1"/>
    <row r="17063" s="2" customFormat="1"/>
    <row r="17064" s="2" customFormat="1"/>
    <row r="17065" s="2" customFormat="1"/>
    <row r="17066" s="2" customFormat="1"/>
    <row r="17067" s="2" customFormat="1"/>
    <row r="17068" s="2" customFormat="1"/>
    <row r="17069" s="2" customFormat="1"/>
    <row r="17070" s="2" customFormat="1"/>
    <row r="17071" s="2" customFormat="1"/>
    <row r="17072" s="2" customFormat="1"/>
    <row r="17073" s="2" customFormat="1"/>
    <row r="17074" s="2" customFormat="1"/>
    <row r="17075" s="2" customFormat="1"/>
    <row r="17076" s="2" customFormat="1"/>
    <row r="17077" s="2" customFormat="1"/>
    <row r="17078" s="2" customFormat="1"/>
    <row r="17079" s="2" customFormat="1"/>
    <row r="17080" s="2" customFormat="1"/>
    <row r="17081" s="2" customFormat="1"/>
    <row r="17082" s="2" customFormat="1"/>
    <row r="17083" s="2" customFormat="1"/>
    <row r="17084" s="2" customFormat="1"/>
    <row r="17085" s="2" customFormat="1"/>
    <row r="17086" s="2" customFormat="1"/>
    <row r="17087" s="2" customFormat="1"/>
    <row r="17088" s="2" customFormat="1"/>
    <row r="17089" s="2" customFormat="1"/>
    <row r="17090" s="2" customFormat="1"/>
    <row r="17091" s="2" customFormat="1"/>
    <row r="17092" s="2" customFormat="1"/>
    <row r="17093" s="2" customFormat="1"/>
    <row r="17094" s="2" customFormat="1"/>
    <row r="17095" s="2" customFormat="1"/>
    <row r="17096" s="2" customFormat="1"/>
    <row r="17097" s="2" customFormat="1"/>
    <row r="17098" s="2" customFormat="1"/>
    <row r="17099" s="2" customFormat="1"/>
    <row r="17100" s="2" customFormat="1"/>
    <row r="17101" s="2" customFormat="1"/>
    <row r="17102" s="2" customFormat="1"/>
    <row r="17103" s="2" customFormat="1"/>
    <row r="17104" s="2" customFormat="1"/>
    <row r="17105" s="2" customFormat="1"/>
    <row r="17106" s="2" customFormat="1"/>
    <row r="17107" s="2" customFormat="1"/>
    <row r="17108" s="2" customFormat="1"/>
    <row r="17109" s="2" customFormat="1"/>
    <row r="17110" s="2" customFormat="1"/>
    <row r="17111" s="2" customFormat="1"/>
    <row r="17112" s="2" customFormat="1"/>
    <row r="17113" s="2" customFormat="1"/>
    <row r="17114" s="2" customFormat="1"/>
    <row r="17115" s="2" customFormat="1"/>
    <row r="17116" s="2" customFormat="1"/>
    <row r="17117" s="2" customFormat="1"/>
    <row r="17118" s="2" customFormat="1"/>
    <row r="17119" s="2" customFormat="1"/>
    <row r="17120" s="2" customFormat="1"/>
    <row r="17121" s="2" customFormat="1"/>
    <row r="17122" s="2" customFormat="1"/>
    <row r="17123" s="2" customFormat="1"/>
    <row r="17124" s="2" customFormat="1"/>
    <row r="17125" s="2" customFormat="1"/>
    <row r="17126" s="2" customFormat="1"/>
    <row r="17127" s="2" customFormat="1"/>
    <row r="17128" s="2" customFormat="1"/>
    <row r="17129" s="2" customFormat="1"/>
    <row r="17130" s="2" customFormat="1"/>
    <row r="17131" s="2" customFormat="1"/>
    <row r="17132" s="2" customFormat="1"/>
    <row r="17133" s="2" customFormat="1"/>
    <row r="17134" s="2" customFormat="1"/>
    <row r="17135" s="2" customFormat="1"/>
    <row r="17136" s="2" customFormat="1"/>
    <row r="17137" s="2" customFormat="1"/>
    <row r="17138" s="2" customFormat="1"/>
    <row r="17139" s="2" customFormat="1"/>
    <row r="17140" s="2" customFormat="1"/>
    <row r="17141" s="2" customFormat="1"/>
    <row r="17142" s="2" customFormat="1"/>
    <row r="17143" s="2" customFormat="1"/>
    <row r="17144" s="2" customFormat="1"/>
    <row r="17145" s="2" customFormat="1"/>
    <row r="17146" s="2" customFormat="1"/>
    <row r="17147" s="2" customFormat="1"/>
    <row r="17148" s="2" customFormat="1"/>
    <row r="17149" s="2" customFormat="1"/>
    <row r="17150" s="2" customFormat="1"/>
    <row r="17151" s="2" customFormat="1"/>
    <row r="17152" s="2" customFormat="1"/>
    <row r="17153" s="2" customFormat="1"/>
    <row r="17154" s="2" customFormat="1"/>
    <row r="17155" s="2" customFormat="1"/>
    <row r="17156" s="2" customFormat="1"/>
    <row r="17157" s="2" customFormat="1"/>
    <row r="17158" s="2" customFormat="1"/>
    <row r="17159" s="2" customFormat="1"/>
    <row r="17160" s="2" customFormat="1"/>
    <row r="17161" s="2" customFormat="1"/>
    <row r="17162" s="2" customFormat="1"/>
    <row r="17163" s="2" customFormat="1"/>
    <row r="17164" s="2" customFormat="1"/>
    <row r="17165" s="2" customFormat="1"/>
    <row r="17166" s="2" customFormat="1"/>
    <row r="17167" s="2" customFormat="1"/>
    <row r="17168" s="2" customFormat="1"/>
    <row r="17169" s="2" customFormat="1"/>
    <row r="17170" s="2" customFormat="1"/>
    <row r="17171" s="2" customFormat="1"/>
    <row r="17172" s="2" customFormat="1"/>
    <row r="17173" s="2" customFormat="1"/>
    <row r="17174" s="2" customFormat="1"/>
    <row r="17175" s="2" customFormat="1"/>
    <row r="17176" s="2" customFormat="1"/>
    <row r="17177" s="2" customFormat="1"/>
    <row r="17178" s="2" customFormat="1"/>
    <row r="17179" s="2" customFormat="1"/>
    <row r="17180" s="2" customFormat="1"/>
    <row r="17181" s="2" customFormat="1"/>
    <row r="17182" s="2" customFormat="1"/>
    <row r="17183" s="2" customFormat="1"/>
    <row r="17184" s="2" customFormat="1"/>
    <row r="17185" s="2" customFormat="1"/>
    <row r="17186" s="2" customFormat="1"/>
    <row r="17187" s="2" customFormat="1"/>
    <row r="17188" s="2" customFormat="1"/>
    <row r="17189" s="2" customFormat="1"/>
    <row r="17190" s="2" customFormat="1"/>
    <row r="17191" s="2" customFormat="1"/>
    <row r="17192" s="2" customFormat="1"/>
    <row r="17193" s="2" customFormat="1"/>
    <row r="17194" s="2" customFormat="1"/>
    <row r="17195" s="2" customFormat="1"/>
    <row r="17196" s="2" customFormat="1"/>
    <row r="17197" s="2" customFormat="1"/>
    <row r="17198" s="2" customFormat="1"/>
    <row r="17199" s="2" customFormat="1"/>
    <row r="17200" s="2" customFormat="1"/>
    <row r="17201" s="2" customFormat="1"/>
    <row r="17202" s="2" customFormat="1"/>
    <row r="17203" s="2" customFormat="1"/>
    <row r="17204" s="2" customFormat="1"/>
    <row r="17205" s="2" customFormat="1"/>
    <row r="17206" s="2" customFormat="1"/>
    <row r="17207" s="2" customFormat="1"/>
    <row r="17208" s="2" customFormat="1"/>
    <row r="17209" s="2" customFormat="1"/>
    <row r="17210" s="2" customFormat="1"/>
    <row r="17211" s="2" customFormat="1"/>
    <row r="17212" s="2" customFormat="1"/>
    <row r="17213" s="2" customFormat="1"/>
    <row r="17214" s="2" customFormat="1"/>
    <row r="17215" s="2" customFormat="1"/>
    <row r="17216" s="2" customFormat="1"/>
    <row r="17217" s="2" customFormat="1"/>
    <row r="17218" s="2" customFormat="1"/>
    <row r="17219" s="2" customFormat="1"/>
    <row r="17220" s="2" customFormat="1"/>
    <row r="17221" s="2" customFormat="1"/>
    <row r="17222" s="2" customFormat="1"/>
    <row r="17223" s="2" customFormat="1"/>
    <row r="17224" s="2" customFormat="1"/>
    <row r="17225" s="2" customFormat="1"/>
    <row r="17226" s="2" customFormat="1"/>
    <row r="17227" s="2" customFormat="1"/>
    <row r="17228" s="2" customFormat="1"/>
    <row r="17229" s="2" customFormat="1"/>
    <row r="17230" s="2" customFormat="1"/>
    <row r="17231" s="2" customFormat="1"/>
    <row r="17232" s="2" customFormat="1"/>
    <row r="17233" s="2" customFormat="1"/>
    <row r="17234" s="2" customFormat="1"/>
    <row r="17235" s="2" customFormat="1"/>
    <row r="17236" s="2" customFormat="1"/>
    <row r="17237" s="2" customFormat="1"/>
    <row r="17238" s="2" customFormat="1"/>
    <row r="17239" s="2" customFormat="1"/>
    <row r="17240" s="2" customFormat="1"/>
    <row r="17241" s="2" customFormat="1"/>
    <row r="17242" s="2" customFormat="1"/>
    <row r="17243" s="2" customFormat="1"/>
    <row r="17244" s="2" customFormat="1"/>
    <row r="17245" s="2" customFormat="1"/>
    <row r="17246" s="2" customFormat="1"/>
    <row r="17247" s="2" customFormat="1"/>
    <row r="17248" s="2" customFormat="1"/>
    <row r="17249" s="2" customFormat="1"/>
    <row r="17250" s="2" customFormat="1"/>
    <row r="17251" s="2" customFormat="1"/>
    <row r="17252" s="2" customFormat="1"/>
    <row r="17253" s="2" customFormat="1"/>
    <row r="17254" s="2" customFormat="1"/>
    <row r="17255" s="2" customFormat="1"/>
    <row r="17256" s="2" customFormat="1"/>
    <row r="17257" s="2" customFormat="1"/>
    <row r="17258" s="2" customFormat="1"/>
    <row r="17259" s="2" customFormat="1"/>
    <row r="17260" s="2" customFormat="1"/>
    <row r="17261" s="2" customFormat="1"/>
    <row r="17262" s="2" customFormat="1"/>
    <row r="17263" s="2" customFormat="1"/>
    <row r="17264" s="2" customFormat="1"/>
    <row r="17265" s="2" customFormat="1"/>
    <row r="17266" s="2" customFormat="1"/>
    <row r="17267" s="2" customFormat="1"/>
    <row r="17268" s="2" customFormat="1"/>
    <row r="17269" s="2" customFormat="1"/>
    <row r="17270" s="2" customFormat="1"/>
    <row r="17271" s="2" customFormat="1"/>
    <row r="17272" s="2" customFormat="1"/>
    <row r="17273" s="2" customFormat="1"/>
    <row r="17274" s="2" customFormat="1"/>
    <row r="17275" s="2" customFormat="1"/>
    <row r="17276" s="2" customFormat="1"/>
    <row r="17277" s="2" customFormat="1"/>
    <row r="17278" s="2" customFormat="1"/>
    <row r="17279" s="2" customFormat="1"/>
    <row r="17280" s="2" customFormat="1"/>
    <row r="17281" s="2" customFormat="1"/>
    <row r="17282" s="2" customFormat="1"/>
    <row r="17283" s="2" customFormat="1"/>
    <row r="17284" s="2" customFormat="1"/>
    <row r="17285" s="2" customFormat="1"/>
    <row r="17286" s="2" customFormat="1"/>
    <row r="17287" s="2" customFormat="1"/>
    <row r="17288" s="2" customFormat="1"/>
    <row r="17289" s="2" customFormat="1"/>
    <row r="17290" s="2" customFormat="1"/>
    <row r="17291" s="2" customFormat="1"/>
    <row r="17292" s="2" customFormat="1"/>
    <row r="17293" s="2" customFormat="1"/>
    <row r="17294" s="2" customFormat="1"/>
    <row r="17295" s="2" customFormat="1"/>
    <row r="17296" s="2" customFormat="1"/>
    <row r="17297" s="2" customFormat="1"/>
    <row r="17298" s="2" customFormat="1"/>
    <row r="17299" s="2" customFormat="1"/>
    <row r="17300" s="2" customFormat="1"/>
    <row r="17301" s="2" customFormat="1"/>
    <row r="17302" s="2" customFormat="1"/>
    <row r="17303" s="2" customFormat="1"/>
    <row r="17304" s="2" customFormat="1"/>
    <row r="17305" s="2" customFormat="1"/>
    <row r="17306" s="2" customFormat="1"/>
    <row r="17307" s="2" customFormat="1"/>
    <row r="17308" s="2" customFormat="1"/>
    <row r="17309" s="2" customFormat="1"/>
    <row r="17310" s="2" customFormat="1"/>
    <row r="17311" s="2" customFormat="1"/>
    <row r="17312" s="2" customFormat="1"/>
    <row r="17313" s="2" customFormat="1"/>
    <row r="17314" s="2" customFormat="1"/>
    <row r="17315" s="2" customFormat="1"/>
    <row r="17316" s="2" customFormat="1"/>
    <row r="17317" s="2" customFormat="1"/>
    <row r="17318" s="2" customFormat="1"/>
    <row r="17319" s="2" customFormat="1"/>
    <row r="17320" s="2" customFormat="1"/>
    <row r="17321" s="2" customFormat="1"/>
    <row r="17322" s="2" customFormat="1"/>
    <row r="17323" s="2" customFormat="1"/>
    <row r="17324" s="2" customFormat="1"/>
    <row r="17325" s="2" customFormat="1"/>
    <row r="17326" s="2" customFormat="1"/>
    <row r="17327" s="2" customFormat="1"/>
    <row r="17328" s="2" customFormat="1"/>
    <row r="17329" s="2" customFormat="1"/>
    <row r="17330" s="2" customFormat="1"/>
    <row r="17331" s="2" customFormat="1"/>
    <row r="17332" s="2" customFormat="1"/>
    <row r="17333" s="2" customFormat="1"/>
    <row r="17334" s="2" customFormat="1"/>
    <row r="17335" s="2" customFormat="1"/>
    <row r="17336" s="2" customFormat="1"/>
    <row r="17337" s="2" customFormat="1"/>
    <row r="17338" s="2" customFormat="1"/>
    <row r="17339" s="2" customFormat="1"/>
    <row r="17340" s="2" customFormat="1"/>
    <row r="17341" s="2" customFormat="1"/>
    <row r="17342" s="2" customFormat="1"/>
    <row r="17343" s="2" customFormat="1"/>
    <row r="17344" s="2" customFormat="1"/>
    <row r="17345" s="2" customFormat="1"/>
    <row r="17346" s="2" customFormat="1"/>
    <row r="17347" s="2" customFormat="1"/>
    <row r="17348" s="2" customFormat="1"/>
    <row r="17349" s="2" customFormat="1"/>
    <row r="17350" s="2" customFormat="1"/>
    <row r="17351" s="2" customFormat="1"/>
    <row r="17352" s="2" customFormat="1"/>
    <row r="17353" s="2" customFormat="1"/>
    <row r="17354" s="2" customFormat="1"/>
    <row r="17355" s="2" customFormat="1"/>
    <row r="17356" s="2" customFormat="1"/>
    <row r="17357" s="2" customFormat="1"/>
    <row r="17358" s="2" customFormat="1"/>
    <row r="17359" s="2" customFormat="1"/>
    <row r="17360" s="2" customFormat="1"/>
    <row r="17361" s="2" customFormat="1"/>
    <row r="17362" s="2" customFormat="1"/>
    <row r="17363" s="2" customFormat="1"/>
    <row r="17364" s="2" customFormat="1"/>
    <row r="17365" s="2" customFormat="1"/>
    <row r="17366" s="2" customFormat="1"/>
    <row r="17367" s="2" customFormat="1"/>
    <row r="17368" s="2" customFormat="1"/>
    <row r="17369" s="2" customFormat="1"/>
    <row r="17370" s="2" customFormat="1"/>
    <row r="17371" s="2" customFormat="1"/>
    <row r="17372" s="2" customFormat="1"/>
    <row r="17373" s="2" customFormat="1"/>
    <row r="17374" s="2" customFormat="1"/>
    <row r="17375" s="2" customFormat="1"/>
    <row r="17376" s="2" customFormat="1"/>
    <row r="17377" s="2" customFormat="1"/>
    <row r="17378" s="2" customFormat="1"/>
    <row r="17379" s="2" customFormat="1"/>
    <row r="17380" s="2" customFormat="1"/>
    <row r="17381" s="2" customFormat="1"/>
    <row r="17382" s="2" customFormat="1"/>
    <row r="17383" s="2" customFormat="1"/>
    <row r="17384" s="2" customFormat="1"/>
    <row r="17385" s="2" customFormat="1"/>
    <row r="17386" s="2" customFormat="1"/>
    <row r="17387" s="2" customFormat="1"/>
    <row r="17388" s="2" customFormat="1"/>
    <row r="17389" s="2" customFormat="1"/>
    <row r="17390" s="2" customFormat="1"/>
    <row r="17391" s="2" customFormat="1"/>
    <row r="17392" s="2" customFormat="1"/>
    <row r="17393" s="2" customFormat="1"/>
    <row r="17394" s="2" customFormat="1"/>
    <row r="17395" s="2" customFormat="1"/>
    <row r="17396" s="2" customFormat="1"/>
    <row r="17397" s="2" customFormat="1"/>
    <row r="17398" s="2" customFormat="1"/>
    <row r="17399" s="2" customFormat="1"/>
    <row r="17400" s="2" customFormat="1"/>
    <row r="17401" s="2" customFormat="1"/>
    <row r="17402" s="2" customFormat="1"/>
    <row r="17403" s="2" customFormat="1"/>
    <row r="17404" s="2" customFormat="1"/>
    <row r="17405" s="2" customFormat="1"/>
    <row r="17406" s="2" customFormat="1"/>
    <row r="17407" s="2" customFormat="1"/>
    <row r="17408" s="2" customFormat="1"/>
    <row r="17409" s="2" customFormat="1"/>
    <row r="17410" s="2" customFormat="1"/>
    <row r="17411" s="2" customFormat="1"/>
    <row r="17412" s="2" customFormat="1"/>
    <row r="17413" s="2" customFormat="1"/>
    <row r="17414" s="2" customFormat="1"/>
    <row r="17415" s="2" customFormat="1"/>
    <row r="17416" s="2" customFormat="1"/>
    <row r="17417" s="2" customFormat="1"/>
    <row r="17418" s="2" customFormat="1"/>
    <row r="17419" s="2" customFormat="1"/>
    <row r="17420" s="2" customFormat="1"/>
    <row r="17421" s="2" customFormat="1"/>
    <row r="17422" s="2" customFormat="1"/>
    <row r="17423" s="2" customFormat="1"/>
    <row r="17424" s="2" customFormat="1"/>
    <row r="17425" s="2" customFormat="1"/>
    <row r="17426" s="2" customFormat="1"/>
    <row r="17427" s="2" customFormat="1"/>
    <row r="17428" s="2" customFormat="1"/>
    <row r="17429" s="2" customFormat="1"/>
    <row r="17430" s="2" customFormat="1"/>
    <row r="17431" s="2" customFormat="1"/>
    <row r="17432" s="2" customFormat="1"/>
    <row r="17433" s="2" customFormat="1"/>
    <row r="17434" s="2" customFormat="1"/>
    <row r="17435" s="2" customFormat="1"/>
    <row r="17436" s="2" customFormat="1"/>
    <row r="17437" s="2" customFormat="1"/>
    <row r="17438" s="2" customFormat="1"/>
    <row r="17439" s="2" customFormat="1"/>
    <row r="17440" s="2" customFormat="1"/>
    <row r="17441" s="2" customFormat="1"/>
    <row r="17442" s="2" customFormat="1"/>
    <row r="17443" s="2" customFormat="1"/>
    <row r="17444" s="2" customFormat="1"/>
    <row r="17445" s="2" customFormat="1"/>
    <row r="17446" s="2" customFormat="1"/>
    <row r="17447" s="2" customFormat="1"/>
    <row r="17448" s="2" customFormat="1"/>
    <row r="17449" s="2" customFormat="1"/>
    <row r="17450" s="2" customFormat="1"/>
    <row r="17451" s="2" customFormat="1"/>
    <row r="17452" s="2" customFormat="1"/>
    <row r="17453" s="2" customFormat="1"/>
    <row r="17454" s="2" customFormat="1"/>
    <row r="17455" s="2" customFormat="1"/>
    <row r="17456" s="2" customFormat="1"/>
    <row r="17457" s="2" customFormat="1"/>
    <row r="17458" s="2" customFormat="1"/>
    <row r="17459" s="2" customFormat="1"/>
    <row r="17460" s="2" customFormat="1"/>
    <row r="17461" s="2" customFormat="1"/>
    <row r="17462" s="2" customFormat="1"/>
    <row r="17463" s="2" customFormat="1"/>
    <row r="17464" s="2" customFormat="1"/>
    <row r="17465" s="2" customFormat="1"/>
    <row r="17466" s="2" customFormat="1"/>
    <row r="17467" s="2" customFormat="1"/>
    <row r="17468" s="2" customFormat="1"/>
    <row r="17469" s="2" customFormat="1"/>
    <row r="17470" s="2" customFormat="1"/>
    <row r="17471" s="2" customFormat="1"/>
    <row r="17472" s="2" customFormat="1"/>
    <row r="17473" s="2" customFormat="1"/>
    <row r="17474" s="2" customFormat="1"/>
    <row r="17475" s="2" customFormat="1"/>
    <row r="17476" s="2" customFormat="1"/>
    <row r="17477" s="2" customFormat="1"/>
    <row r="17478" s="2" customFormat="1"/>
    <row r="17479" s="2" customFormat="1"/>
    <row r="17480" s="2" customFormat="1"/>
    <row r="17481" s="2" customFormat="1"/>
    <row r="17482" s="2" customFormat="1"/>
    <row r="17483" s="2" customFormat="1"/>
    <row r="17484" s="2" customFormat="1"/>
    <row r="17485" s="2" customFormat="1"/>
    <row r="17486" s="2" customFormat="1"/>
    <row r="17487" s="2" customFormat="1"/>
    <row r="17488" s="2" customFormat="1"/>
    <row r="17489" s="2" customFormat="1"/>
    <row r="17490" s="2" customFormat="1"/>
    <row r="17491" s="2" customFormat="1"/>
    <row r="17492" s="2" customFormat="1"/>
    <row r="17493" s="2" customFormat="1"/>
    <row r="17494" s="2" customFormat="1"/>
    <row r="17495" s="2" customFormat="1"/>
    <row r="17496" s="2" customFormat="1"/>
    <row r="17497" s="2" customFormat="1"/>
    <row r="17498" s="2" customFormat="1"/>
    <row r="17499" s="2" customFormat="1"/>
    <row r="17500" s="2" customFormat="1"/>
    <row r="17501" s="2" customFormat="1"/>
    <row r="17502" s="2" customFormat="1"/>
    <row r="17503" s="2" customFormat="1"/>
    <row r="17504" s="2" customFormat="1"/>
    <row r="17505" s="2" customFormat="1"/>
    <row r="17506" s="2" customFormat="1"/>
    <row r="17507" s="2" customFormat="1"/>
    <row r="17508" s="2" customFormat="1"/>
    <row r="17509" s="2" customFormat="1"/>
    <row r="17510" s="2" customFormat="1"/>
    <row r="17511" s="2" customFormat="1"/>
    <row r="17512" s="2" customFormat="1"/>
    <row r="17513" s="2" customFormat="1"/>
    <row r="17514" s="2" customFormat="1"/>
    <row r="17515" s="2" customFormat="1"/>
    <row r="17516" s="2" customFormat="1"/>
    <row r="17517" s="2" customFormat="1"/>
    <row r="17518" s="2" customFormat="1"/>
    <row r="17519" s="2" customFormat="1"/>
    <row r="17520" s="2" customFormat="1"/>
    <row r="17521" s="2" customFormat="1"/>
    <row r="17522" s="2" customFormat="1"/>
    <row r="17523" s="2" customFormat="1"/>
    <row r="17524" s="2" customFormat="1"/>
    <row r="17525" s="2" customFormat="1"/>
    <row r="17526" s="2" customFormat="1"/>
    <row r="17527" s="2" customFormat="1"/>
    <row r="17528" s="2" customFormat="1"/>
    <row r="17529" s="2" customFormat="1"/>
    <row r="17530" s="2" customFormat="1"/>
    <row r="17531" s="2" customFormat="1"/>
    <row r="17532" s="2" customFormat="1"/>
    <row r="17533" s="2" customFormat="1"/>
    <row r="17534" s="2" customFormat="1"/>
    <row r="17535" s="2" customFormat="1"/>
    <row r="17536" s="2" customFormat="1"/>
    <row r="17537" s="2" customFormat="1"/>
    <row r="17538" s="2" customFormat="1"/>
    <row r="17539" s="2" customFormat="1"/>
    <row r="17540" s="2" customFormat="1"/>
    <row r="17541" s="2" customFormat="1"/>
    <row r="17542" s="2" customFormat="1"/>
    <row r="17543" s="2" customFormat="1"/>
    <row r="17544" s="2" customFormat="1"/>
    <row r="17545" s="2" customFormat="1"/>
    <row r="17546" s="2" customFormat="1"/>
    <row r="17547" s="2" customFormat="1"/>
    <row r="17548" s="2" customFormat="1"/>
    <row r="17549" s="2" customFormat="1"/>
    <row r="17550" s="2" customFormat="1"/>
    <row r="17551" s="2" customFormat="1"/>
    <row r="17552" s="2" customFormat="1"/>
    <row r="17553" s="2" customFormat="1"/>
    <row r="17554" s="2" customFormat="1"/>
    <row r="17555" s="2" customFormat="1"/>
    <row r="17556" s="2" customFormat="1"/>
    <row r="17557" s="2" customFormat="1"/>
    <row r="17558" s="2" customFormat="1"/>
    <row r="17559" s="2" customFormat="1"/>
    <row r="17560" s="2" customFormat="1"/>
    <row r="17561" s="2" customFormat="1"/>
    <row r="17562" s="2" customFormat="1"/>
    <row r="17563" s="2" customFormat="1"/>
    <row r="17564" s="2" customFormat="1"/>
    <row r="17565" s="2" customFormat="1"/>
    <row r="17566" s="2" customFormat="1"/>
    <row r="17567" s="2" customFormat="1"/>
    <row r="17568" s="2" customFormat="1"/>
    <row r="17569" s="2" customFormat="1"/>
    <row r="17570" s="2" customFormat="1"/>
    <row r="17571" s="2" customFormat="1"/>
    <row r="17572" s="2" customFormat="1"/>
    <row r="17573" s="2" customFormat="1"/>
    <row r="17574" s="2" customFormat="1"/>
    <row r="17575" s="2" customFormat="1"/>
    <row r="17576" s="2" customFormat="1"/>
    <row r="17577" s="2" customFormat="1"/>
    <row r="17578" s="2" customFormat="1"/>
    <row r="17579" s="2" customFormat="1"/>
    <row r="17580" s="2" customFormat="1"/>
    <row r="17581" s="2" customFormat="1"/>
    <row r="17582" s="2" customFormat="1"/>
    <row r="17583" s="2" customFormat="1"/>
    <row r="17584" s="2" customFormat="1"/>
    <row r="17585" s="2" customFormat="1"/>
    <row r="17586" s="2" customFormat="1"/>
    <row r="17587" s="2" customFormat="1"/>
    <row r="17588" s="2" customFormat="1"/>
    <row r="17589" s="2" customFormat="1"/>
    <row r="17590" s="2" customFormat="1"/>
    <row r="17591" s="2" customFormat="1"/>
    <row r="17592" s="2" customFormat="1"/>
    <row r="17593" s="2" customFormat="1"/>
    <row r="17594" s="2" customFormat="1"/>
    <row r="17595" s="2" customFormat="1"/>
    <row r="17596" s="2" customFormat="1"/>
    <row r="17597" s="2" customFormat="1"/>
    <row r="17598" s="2" customFormat="1"/>
    <row r="17599" s="2" customFormat="1"/>
    <row r="17600" s="2" customFormat="1"/>
    <row r="17601" s="2" customFormat="1"/>
    <row r="17602" s="2" customFormat="1"/>
    <row r="17603" s="2" customFormat="1"/>
    <row r="17604" s="2" customFormat="1"/>
    <row r="17605" s="2" customFormat="1"/>
    <row r="17606" s="2" customFormat="1"/>
    <row r="17607" s="2" customFormat="1"/>
    <row r="17608" s="2" customFormat="1"/>
    <row r="17609" s="2" customFormat="1"/>
    <row r="17610" s="2" customFormat="1"/>
    <row r="17611" s="2" customFormat="1"/>
    <row r="17612" s="2" customFormat="1"/>
    <row r="17613" s="2" customFormat="1"/>
    <row r="17614" s="2" customFormat="1"/>
    <row r="17615" s="2" customFormat="1"/>
    <row r="17616" s="2" customFormat="1"/>
    <row r="17617" s="2" customFormat="1"/>
    <row r="17618" s="2" customFormat="1"/>
    <row r="17619" s="2" customFormat="1"/>
    <row r="17620" s="2" customFormat="1"/>
    <row r="17621" s="2" customFormat="1"/>
    <row r="17622" s="2" customFormat="1"/>
    <row r="17623" s="2" customFormat="1"/>
    <row r="17624" s="2" customFormat="1"/>
    <row r="17625" s="2" customFormat="1"/>
    <row r="17626" s="2" customFormat="1"/>
    <row r="17627" s="2" customFormat="1"/>
    <row r="17628" s="2" customFormat="1"/>
    <row r="17629" s="2" customFormat="1"/>
    <row r="17630" s="2" customFormat="1"/>
    <row r="17631" s="2" customFormat="1"/>
    <row r="17632" s="2" customFormat="1"/>
    <row r="17633" s="2" customFormat="1"/>
    <row r="17634" s="2" customFormat="1"/>
    <row r="17635" s="2" customFormat="1"/>
    <row r="17636" s="2" customFormat="1"/>
    <row r="17637" s="2" customFormat="1"/>
    <row r="17638" s="2" customFormat="1"/>
    <row r="17639" s="2" customFormat="1"/>
    <row r="17640" s="2" customFormat="1"/>
    <row r="17641" s="2" customFormat="1"/>
    <row r="17642" s="2" customFormat="1"/>
    <row r="17643" s="2" customFormat="1"/>
    <row r="17644" s="2" customFormat="1"/>
    <row r="17645" s="2" customFormat="1"/>
    <row r="17646" s="2" customFormat="1"/>
    <row r="17647" s="2" customFormat="1"/>
    <row r="17648" s="2" customFormat="1"/>
    <row r="17649" s="2" customFormat="1"/>
    <row r="17650" s="2" customFormat="1"/>
    <row r="17651" s="2" customFormat="1"/>
    <row r="17652" s="2" customFormat="1"/>
    <row r="17653" s="2" customFormat="1"/>
    <row r="17654" s="2" customFormat="1"/>
    <row r="17655" s="2" customFormat="1"/>
    <row r="17656" s="2" customFormat="1"/>
    <row r="17657" s="2" customFormat="1"/>
    <row r="17658" s="2" customFormat="1"/>
    <row r="17659" s="2" customFormat="1"/>
    <row r="17660" s="2" customFormat="1"/>
    <row r="17661" s="2" customFormat="1"/>
    <row r="17662" s="2" customFormat="1"/>
    <row r="17663" s="2" customFormat="1"/>
    <row r="17664" s="2" customFormat="1"/>
    <row r="17665" s="2" customFormat="1"/>
    <row r="17666" s="2" customFormat="1"/>
    <row r="17667" s="2" customFormat="1"/>
    <row r="17668" s="2" customFormat="1"/>
    <row r="17669" s="2" customFormat="1"/>
    <row r="17670" s="2" customFormat="1"/>
    <row r="17671" s="2" customFormat="1"/>
    <row r="17672" s="2" customFormat="1"/>
    <row r="17673" s="2" customFormat="1"/>
    <row r="17674" s="2" customFormat="1"/>
    <row r="17675" s="2" customFormat="1"/>
    <row r="17676" s="2" customFormat="1"/>
    <row r="17677" s="2" customFormat="1"/>
    <row r="17678" s="2" customFormat="1"/>
    <row r="17679" s="2" customFormat="1"/>
    <row r="17680" s="2" customFormat="1"/>
    <row r="17681" s="2" customFormat="1"/>
    <row r="17682" s="2" customFormat="1"/>
    <row r="17683" s="2" customFormat="1"/>
    <row r="17684" s="2" customFormat="1"/>
    <row r="17685" s="2" customFormat="1"/>
    <row r="17686" s="2" customFormat="1"/>
    <row r="17687" s="2" customFormat="1"/>
    <row r="17688" s="2" customFormat="1"/>
    <row r="17689" s="2" customFormat="1"/>
    <row r="17690" s="2" customFormat="1"/>
    <row r="17691" s="2" customFormat="1"/>
    <row r="17692" s="2" customFormat="1"/>
    <row r="17693" s="2" customFormat="1"/>
    <row r="17694" s="2" customFormat="1"/>
    <row r="17695" s="2" customFormat="1"/>
    <row r="17696" s="2" customFormat="1"/>
    <row r="17697" s="2" customFormat="1"/>
    <row r="17698" s="2" customFormat="1"/>
    <row r="17699" s="2" customFormat="1"/>
    <row r="17700" s="2" customFormat="1"/>
    <row r="17701" s="2" customFormat="1"/>
    <row r="17702" s="2" customFormat="1"/>
    <row r="17703" s="2" customFormat="1"/>
    <row r="17704" s="2" customFormat="1"/>
    <row r="17705" s="2" customFormat="1"/>
    <row r="17706" s="2" customFormat="1"/>
    <row r="17707" s="2" customFormat="1"/>
    <row r="17708" s="2" customFormat="1"/>
    <row r="17709" s="2" customFormat="1"/>
    <row r="17710" s="2" customFormat="1"/>
    <row r="17711" s="2" customFormat="1"/>
    <row r="17712" s="2" customFormat="1"/>
    <row r="17713" s="2" customFormat="1"/>
    <row r="17714" s="2" customFormat="1"/>
    <row r="17715" s="2" customFormat="1"/>
    <row r="17716" s="2" customFormat="1"/>
    <row r="17717" s="2" customFormat="1"/>
    <row r="17718" s="2" customFormat="1"/>
    <row r="17719" s="2" customFormat="1"/>
    <row r="17720" s="2" customFormat="1"/>
    <row r="17721" s="2" customFormat="1"/>
    <row r="17722" s="2" customFormat="1"/>
    <row r="17723" s="2" customFormat="1"/>
    <row r="17724" s="2" customFormat="1"/>
    <row r="17725" s="2" customFormat="1"/>
    <row r="17726" s="2" customFormat="1"/>
    <row r="17727" s="2" customFormat="1"/>
    <row r="17728" s="2" customFormat="1"/>
    <row r="17729" s="2" customFormat="1"/>
    <row r="17730" s="2" customFormat="1"/>
    <row r="17731" s="2" customFormat="1"/>
    <row r="17732" s="2" customFormat="1"/>
    <row r="17733" s="2" customFormat="1"/>
    <row r="17734" s="2" customFormat="1"/>
    <row r="17735" s="2" customFormat="1"/>
    <row r="17736" s="2" customFormat="1"/>
    <row r="17737" s="2" customFormat="1"/>
    <row r="17738" s="2" customFormat="1"/>
    <row r="17739" s="2" customFormat="1"/>
    <row r="17740" s="2" customFormat="1"/>
    <row r="17741" s="2" customFormat="1"/>
    <row r="17742" s="2" customFormat="1"/>
    <row r="17743" s="2" customFormat="1"/>
    <row r="17744" s="2" customFormat="1"/>
    <row r="17745" s="2" customFormat="1"/>
    <row r="17746" s="2" customFormat="1"/>
    <row r="17747" s="2" customFormat="1"/>
    <row r="17748" s="2" customFormat="1"/>
    <row r="17749" s="2" customFormat="1"/>
    <row r="17750" s="2" customFormat="1"/>
    <row r="17751" s="2" customFormat="1"/>
    <row r="17752" s="2" customFormat="1"/>
    <row r="17753" s="2" customFormat="1"/>
    <row r="17754" s="2" customFormat="1"/>
    <row r="17755" s="2" customFormat="1"/>
    <row r="17756" s="2" customFormat="1"/>
    <row r="17757" s="2" customFormat="1"/>
    <row r="17758" s="2" customFormat="1"/>
    <row r="17759" s="2" customFormat="1"/>
    <row r="17760" s="2" customFormat="1"/>
    <row r="17761" s="2" customFormat="1"/>
    <row r="17762" s="2" customFormat="1"/>
    <row r="17763" s="2" customFormat="1"/>
    <row r="17764" s="2" customFormat="1"/>
    <row r="17765" s="2" customFormat="1"/>
    <row r="17766" s="2" customFormat="1"/>
    <row r="17767" s="2" customFormat="1"/>
    <row r="17768" s="2" customFormat="1"/>
    <row r="17769" s="2" customFormat="1"/>
    <row r="17770" s="2" customFormat="1"/>
    <row r="17771" s="2" customFormat="1"/>
    <row r="17772" s="2" customFormat="1"/>
    <row r="17773" s="2" customFormat="1"/>
    <row r="17774" s="2" customFormat="1"/>
    <row r="17775" s="2" customFormat="1"/>
    <row r="17776" s="2" customFormat="1"/>
    <row r="17777" s="2" customFormat="1"/>
    <row r="17778" s="2" customFormat="1"/>
    <row r="17779" s="2" customFormat="1"/>
    <row r="17780" s="2" customFormat="1"/>
    <row r="17781" s="2" customFormat="1"/>
    <row r="17782" s="2" customFormat="1"/>
    <row r="17783" s="2" customFormat="1"/>
    <row r="17784" s="2" customFormat="1"/>
    <row r="17785" s="2" customFormat="1"/>
    <row r="17786" s="2" customFormat="1"/>
    <row r="17787" s="2" customFormat="1"/>
    <row r="17788" s="2" customFormat="1"/>
    <row r="17789" s="2" customFormat="1"/>
    <row r="17790" s="2" customFormat="1"/>
    <row r="17791" s="2" customFormat="1"/>
    <row r="17792" s="2" customFormat="1"/>
    <row r="17793" s="2" customFormat="1"/>
    <row r="17794" s="2" customFormat="1"/>
    <row r="17795" s="2" customFormat="1"/>
    <row r="17796" s="2" customFormat="1"/>
    <row r="17797" s="2" customFormat="1"/>
    <row r="17798" s="2" customFormat="1"/>
    <row r="17799" s="2" customFormat="1"/>
    <row r="17800" s="2" customFormat="1"/>
    <row r="17801" s="2" customFormat="1"/>
    <row r="17802" s="2" customFormat="1"/>
    <row r="17803" s="2" customFormat="1"/>
    <row r="17804" s="2" customFormat="1"/>
    <row r="17805" s="2" customFormat="1"/>
    <row r="17806" s="2" customFormat="1"/>
    <row r="17807" s="2" customFormat="1"/>
    <row r="17808" s="2" customFormat="1"/>
    <row r="17809" s="2" customFormat="1"/>
    <row r="17810" s="2" customFormat="1"/>
    <row r="17811" s="2" customFormat="1"/>
    <row r="17812" s="2" customFormat="1"/>
    <row r="17813" s="2" customFormat="1"/>
    <row r="17814" s="2" customFormat="1"/>
    <row r="17815" s="2" customFormat="1"/>
    <row r="17816" s="2" customFormat="1"/>
    <row r="17817" s="2" customFormat="1"/>
    <row r="17818" s="2" customFormat="1"/>
    <row r="17819" s="2" customFormat="1"/>
    <row r="17820" s="2" customFormat="1"/>
    <row r="17821" s="2" customFormat="1"/>
    <row r="17822" s="2" customFormat="1"/>
    <row r="17823" s="2" customFormat="1"/>
    <row r="17824" s="2" customFormat="1"/>
    <row r="17825" s="2" customFormat="1"/>
    <row r="17826" s="2" customFormat="1"/>
    <row r="17827" s="2" customFormat="1"/>
    <row r="17828" s="2" customFormat="1"/>
    <row r="17829" s="2" customFormat="1"/>
    <row r="17830" s="2" customFormat="1"/>
    <row r="17831" s="2" customFormat="1"/>
    <row r="17832" s="2" customFormat="1"/>
    <row r="17833" s="2" customFormat="1"/>
    <row r="17834" s="2" customFormat="1"/>
    <row r="17835" s="2" customFormat="1"/>
    <row r="17836" s="2" customFormat="1"/>
    <row r="17837" s="2" customFormat="1"/>
    <row r="17838" s="2" customFormat="1"/>
    <row r="17839" s="2" customFormat="1"/>
    <row r="17840" s="2" customFormat="1"/>
    <row r="17841" s="2" customFormat="1"/>
    <row r="17842" s="2" customFormat="1"/>
    <row r="17843" s="2" customFormat="1"/>
    <row r="17844" s="2" customFormat="1"/>
    <row r="17845" s="2" customFormat="1"/>
    <row r="17846" s="2" customFormat="1"/>
    <row r="17847" s="2" customFormat="1"/>
    <row r="17848" s="2" customFormat="1"/>
    <row r="17849" s="2" customFormat="1"/>
    <row r="17850" s="2" customFormat="1"/>
    <row r="17851" s="2" customFormat="1"/>
    <row r="17852" s="2" customFormat="1"/>
    <row r="17853" s="2" customFormat="1"/>
    <row r="17854" s="2" customFormat="1"/>
    <row r="17855" s="2" customFormat="1"/>
    <row r="17856" s="2" customFormat="1"/>
    <row r="17857" s="2" customFormat="1"/>
    <row r="17858" s="2" customFormat="1"/>
    <row r="17859" s="2" customFormat="1"/>
    <row r="17860" s="2" customFormat="1"/>
    <row r="17861" s="2" customFormat="1"/>
    <row r="17862" s="2" customFormat="1"/>
    <row r="17863" s="2" customFormat="1"/>
    <row r="17864" s="2" customFormat="1"/>
    <row r="17865" s="2" customFormat="1"/>
    <row r="17866" s="2" customFormat="1"/>
    <row r="17867" s="2" customFormat="1"/>
    <row r="17868" s="2" customFormat="1"/>
    <row r="17869" s="2" customFormat="1"/>
    <row r="17870" s="2" customFormat="1"/>
    <row r="17871" s="2" customFormat="1"/>
    <row r="17872" s="2" customFormat="1"/>
    <row r="17873" s="2" customFormat="1"/>
    <row r="17874" s="2" customFormat="1"/>
    <row r="17875" s="2" customFormat="1"/>
    <row r="17876" s="2" customFormat="1"/>
    <row r="17877" s="2" customFormat="1"/>
    <row r="17878" s="2" customFormat="1"/>
    <row r="17879" s="2" customFormat="1"/>
    <row r="17880" s="2" customFormat="1"/>
    <row r="17881" s="2" customFormat="1"/>
    <row r="17882" s="2" customFormat="1"/>
    <row r="17883" s="2" customFormat="1"/>
    <row r="17884" s="2" customFormat="1"/>
    <row r="17885" s="2" customFormat="1"/>
    <row r="17886" s="2" customFormat="1"/>
    <row r="17887" s="2" customFormat="1"/>
    <row r="17888" s="2" customFormat="1"/>
    <row r="17889" s="2" customFormat="1"/>
    <row r="17890" s="2" customFormat="1"/>
    <row r="17891" s="2" customFormat="1"/>
    <row r="17892" s="2" customFormat="1"/>
    <row r="17893" s="2" customFormat="1"/>
    <row r="17894" s="2" customFormat="1"/>
    <row r="17895" s="2" customFormat="1"/>
    <row r="17896" s="2" customFormat="1"/>
    <row r="17897" s="2" customFormat="1"/>
    <row r="17898" s="2" customFormat="1"/>
    <row r="17899" s="2" customFormat="1"/>
    <row r="17900" s="2" customFormat="1"/>
    <row r="17901" s="2" customFormat="1"/>
    <row r="17902" s="2" customFormat="1"/>
    <row r="17903" s="2" customFormat="1"/>
    <row r="17904" s="2" customFormat="1"/>
    <row r="17905" s="2" customFormat="1"/>
    <row r="17906" s="2" customFormat="1"/>
    <row r="17907" s="2" customFormat="1"/>
    <row r="17908" s="2" customFormat="1"/>
    <row r="17909" s="2" customFormat="1"/>
    <row r="17910" s="2" customFormat="1"/>
    <row r="17911" s="2" customFormat="1"/>
    <row r="17912" s="2" customFormat="1"/>
    <row r="17913" s="2" customFormat="1"/>
    <row r="17914" s="2" customFormat="1"/>
    <row r="17915" s="2" customFormat="1"/>
    <row r="17916" s="2" customFormat="1"/>
    <row r="17917" s="2" customFormat="1"/>
    <row r="17918" s="2" customFormat="1"/>
    <row r="17919" s="2" customFormat="1"/>
    <row r="17920" s="2" customFormat="1"/>
    <row r="17921" s="2" customFormat="1"/>
    <row r="17922" s="2" customFormat="1"/>
    <row r="17923" s="2" customFormat="1"/>
    <row r="17924" s="2" customFormat="1"/>
    <row r="17925" s="2" customFormat="1"/>
    <row r="17926" s="2" customFormat="1"/>
    <row r="17927" s="2" customFormat="1"/>
    <row r="17928" s="2" customFormat="1"/>
    <row r="17929" s="2" customFormat="1"/>
    <row r="17930" s="2" customFormat="1"/>
    <row r="17931" s="2" customFormat="1"/>
    <row r="17932" s="2" customFormat="1"/>
    <row r="17933" s="2" customFormat="1"/>
    <row r="17934" s="2" customFormat="1"/>
    <row r="17935" s="2" customFormat="1"/>
    <row r="17936" s="2" customFormat="1"/>
    <row r="17937" s="2" customFormat="1"/>
    <row r="17938" s="2" customFormat="1"/>
    <row r="17939" s="2" customFormat="1"/>
    <row r="17940" s="2" customFormat="1"/>
    <row r="17941" s="2" customFormat="1"/>
    <row r="17942" s="2" customFormat="1"/>
    <row r="17943" s="2" customFormat="1"/>
    <row r="17944" s="2" customFormat="1"/>
    <row r="17945" s="2" customFormat="1"/>
    <row r="17946" s="2" customFormat="1"/>
    <row r="17947" s="2" customFormat="1"/>
    <row r="17948" s="2" customFormat="1"/>
    <row r="17949" s="2" customFormat="1"/>
    <row r="17950" s="2" customFormat="1"/>
    <row r="17951" s="2" customFormat="1"/>
    <row r="17952" s="2" customFormat="1"/>
    <row r="17953" s="2" customFormat="1"/>
    <row r="17954" s="2" customFormat="1"/>
    <row r="17955" s="2" customFormat="1"/>
    <row r="17956" s="2" customFormat="1"/>
    <row r="17957" s="2" customFormat="1"/>
    <row r="17958" s="2" customFormat="1"/>
    <row r="17959" s="2" customFormat="1"/>
    <row r="17960" s="2" customFormat="1"/>
    <row r="17961" s="2" customFormat="1"/>
    <row r="17962" s="2" customFormat="1"/>
    <row r="17963" s="2" customFormat="1"/>
    <row r="17964" s="2" customFormat="1"/>
    <row r="17965" s="2" customFormat="1"/>
    <row r="17966" s="2" customFormat="1"/>
    <row r="17967" s="2" customFormat="1"/>
    <row r="17968" s="2" customFormat="1"/>
    <row r="17969" s="2" customFormat="1"/>
    <row r="17970" s="2" customFormat="1"/>
    <row r="17971" s="2" customFormat="1"/>
    <row r="17972" s="2" customFormat="1"/>
    <row r="17973" s="2" customFormat="1"/>
    <row r="17974" s="2" customFormat="1"/>
    <row r="17975" s="2" customFormat="1"/>
    <row r="17976" s="2" customFormat="1"/>
    <row r="17977" s="2" customFormat="1"/>
    <row r="17978" s="2" customFormat="1"/>
    <row r="17979" s="2" customFormat="1"/>
    <row r="17980" s="2" customFormat="1"/>
    <row r="17981" s="2" customFormat="1"/>
    <row r="17982" s="2" customFormat="1"/>
    <row r="17983" s="2" customFormat="1"/>
    <row r="17984" s="2" customFormat="1"/>
    <row r="17985" s="2" customFormat="1"/>
    <row r="17986" s="2" customFormat="1"/>
    <row r="17987" s="2" customFormat="1"/>
    <row r="17988" s="2" customFormat="1"/>
    <row r="17989" s="2" customFormat="1"/>
    <row r="17990" s="2" customFormat="1"/>
    <row r="17991" s="2" customFormat="1"/>
    <row r="17992" s="2" customFormat="1"/>
    <row r="17993" s="2" customFormat="1"/>
    <row r="17994" s="2" customFormat="1"/>
    <row r="17995" s="2" customFormat="1"/>
    <row r="17996" s="2" customFormat="1"/>
    <row r="17997" s="2" customFormat="1"/>
    <row r="17998" s="2" customFormat="1"/>
    <row r="17999" s="2" customFormat="1"/>
    <row r="18000" s="2" customFormat="1"/>
    <row r="18001" s="2" customFormat="1"/>
    <row r="18002" s="2" customFormat="1"/>
    <row r="18003" s="2" customFormat="1"/>
    <row r="18004" s="2" customFormat="1"/>
    <row r="18005" s="2" customFormat="1"/>
    <row r="18006" s="2" customFormat="1"/>
    <row r="18007" s="2" customFormat="1"/>
    <row r="18008" s="2" customFormat="1"/>
    <row r="18009" s="2" customFormat="1"/>
    <row r="18010" s="2" customFormat="1"/>
    <row r="18011" s="2" customFormat="1"/>
    <row r="18012" s="2" customFormat="1"/>
    <row r="18013" s="2" customFormat="1"/>
    <row r="18014" s="2" customFormat="1"/>
    <row r="18015" s="2" customFormat="1"/>
    <row r="18016" s="2" customFormat="1"/>
    <row r="18017" s="2" customFormat="1"/>
    <row r="18018" s="2" customFormat="1"/>
    <row r="18019" s="2" customFormat="1"/>
    <row r="18020" s="2" customFormat="1"/>
    <row r="18021" s="2" customFormat="1"/>
    <row r="18022" s="2" customFormat="1"/>
    <row r="18023" s="2" customFormat="1"/>
    <row r="18024" s="2" customFormat="1"/>
    <row r="18025" s="2" customFormat="1"/>
    <row r="18026" s="2" customFormat="1"/>
    <row r="18027" s="2" customFormat="1"/>
    <row r="18028" s="2" customFormat="1"/>
    <row r="18029" s="2" customFormat="1"/>
    <row r="18030" s="2" customFormat="1"/>
    <row r="18031" s="2" customFormat="1"/>
    <row r="18032" s="2" customFormat="1"/>
    <row r="18033" s="2" customFormat="1"/>
    <row r="18034" s="2" customFormat="1"/>
    <row r="18035" s="2" customFormat="1"/>
    <row r="18036" s="2" customFormat="1"/>
    <row r="18037" s="2" customFormat="1"/>
    <row r="18038" s="2" customFormat="1"/>
    <row r="18039" s="2" customFormat="1"/>
    <row r="18040" s="2" customFormat="1"/>
    <row r="18041" s="2" customFormat="1"/>
    <row r="18042" s="2" customFormat="1"/>
    <row r="18043" s="2" customFormat="1"/>
    <row r="18044" s="2" customFormat="1"/>
    <row r="18045" s="2" customFormat="1"/>
    <row r="18046" s="2" customFormat="1"/>
    <row r="18047" s="2" customFormat="1"/>
    <row r="18048" s="2" customFormat="1"/>
    <row r="18049" s="2" customFormat="1"/>
    <row r="18050" s="2" customFormat="1"/>
    <row r="18051" s="2" customFormat="1"/>
    <row r="18052" s="2" customFormat="1"/>
    <row r="18053" s="2" customFormat="1"/>
    <row r="18054" s="2" customFormat="1"/>
    <row r="18055" s="2" customFormat="1"/>
    <row r="18056" s="2" customFormat="1"/>
    <row r="18057" s="2" customFormat="1"/>
    <row r="18058" s="2" customFormat="1"/>
    <row r="18059" s="2" customFormat="1"/>
    <row r="18060" s="2" customFormat="1"/>
    <row r="18061" s="2" customFormat="1"/>
    <row r="18062" s="2" customFormat="1"/>
    <row r="18063" s="2" customFormat="1"/>
    <row r="18064" s="2" customFormat="1"/>
    <row r="18065" s="2" customFormat="1"/>
    <row r="18066" s="2" customFormat="1"/>
    <row r="18067" s="2" customFormat="1"/>
    <row r="18068" s="2" customFormat="1"/>
    <row r="18069" s="2" customFormat="1"/>
    <row r="18070" s="2" customFormat="1"/>
    <row r="18071" s="2" customFormat="1"/>
    <row r="18072" s="2" customFormat="1"/>
    <row r="18073" s="2" customFormat="1"/>
    <row r="18074" s="2" customFormat="1"/>
    <row r="18075" s="2" customFormat="1"/>
    <row r="18076" s="2" customFormat="1"/>
    <row r="18077" s="2" customFormat="1"/>
    <row r="18078" s="2" customFormat="1"/>
    <row r="18079" s="2" customFormat="1"/>
    <row r="18080" s="2" customFormat="1"/>
    <row r="18081" s="2" customFormat="1"/>
    <row r="18082" s="2" customFormat="1"/>
    <row r="18083" s="2" customFormat="1"/>
    <row r="18084" s="2" customFormat="1"/>
    <row r="18085" s="2" customFormat="1"/>
    <row r="18086" s="2" customFormat="1"/>
    <row r="18087" s="2" customFormat="1"/>
    <row r="18088" s="2" customFormat="1"/>
    <row r="18089" s="2" customFormat="1"/>
    <row r="18090" s="2" customFormat="1"/>
    <row r="18091" s="2" customFormat="1"/>
    <row r="18092" s="2" customFormat="1"/>
    <row r="18093" s="2" customFormat="1"/>
    <row r="18094" s="2" customFormat="1"/>
    <row r="18095" s="2" customFormat="1"/>
    <row r="18096" s="2" customFormat="1"/>
    <row r="18097" s="2" customFormat="1"/>
    <row r="18098" s="2" customFormat="1"/>
    <row r="18099" s="2" customFormat="1"/>
    <row r="18100" s="2" customFormat="1"/>
    <row r="18101" s="2" customFormat="1"/>
    <row r="18102" s="2" customFormat="1"/>
    <row r="18103" s="2" customFormat="1"/>
    <row r="18104" s="2" customFormat="1"/>
    <row r="18105" s="2" customFormat="1"/>
    <row r="18106" s="2" customFormat="1"/>
    <row r="18107" s="2" customFormat="1"/>
    <row r="18108" s="2" customFormat="1"/>
    <row r="18109" s="2" customFormat="1"/>
    <row r="18110" s="2" customFormat="1"/>
    <row r="18111" s="2" customFormat="1"/>
    <row r="18112" s="2" customFormat="1"/>
    <row r="18113" s="2" customFormat="1"/>
    <row r="18114" s="2" customFormat="1"/>
    <row r="18115" s="2" customFormat="1"/>
    <row r="18116" s="2" customFormat="1"/>
    <row r="18117" s="2" customFormat="1"/>
    <row r="18118" s="2" customFormat="1"/>
    <row r="18119" s="2" customFormat="1"/>
    <row r="18120" s="2" customFormat="1"/>
    <row r="18121" s="2" customFormat="1"/>
    <row r="18122" s="2" customFormat="1"/>
    <row r="18123" s="2" customFormat="1"/>
    <row r="18124" s="2" customFormat="1"/>
    <row r="18125" s="2" customFormat="1"/>
    <row r="18126" s="2" customFormat="1"/>
    <row r="18127" s="2" customFormat="1"/>
    <row r="18128" s="2" customFormat="1"/>
    <row r="18129" s="2" customFormat="1"/>
    <row r="18130" s="2" customFormat="1"/>
    <row r="18131" s="2" customFormat="1"/>
    <row r="18132" s="2" customFormat="1"/>
    <row r="18133" s="2" customFormat="1"/>
    <row r="18134" s="2" customFormat="1"/>
    <row r="18135" s="2" customFormat="1"/>
    <row r="18136" s="2" customFormat="1"/>
    <row r="18137" s="2" customFormat="1"/>
    <row r="18138" s="2" customFormat="1"/>
    <row r="18139" s="2" customFormat="1"/>
    <row r="18140" s="2" customFormat="1"/>
    <row r="18141" s="2" customFormat="1"/>
    <row r="18142" s="2" customFormat="1"/>
    <row r="18143" s="2" customFormat="1"/>
    <row r="18144" s="2" customFormat="1"/>
    <row r="18145" s="2" customFormat="1"/>
    <row r="18146" s="2" customFormat="1"/>
    <row r="18147" s="2" customFormat="1"/>
    <row r="18148" s="2" customFormat="1"/>
    <row r="18149" s="2" customFormat="1"/>
    <row r="18150" s="2" customFormat="1"/>
    <row r="18151" s="2" customFormat="1"/>
    <row r="18152" s="2" customFormat="1"/>
    <row r="18153" s="2" customFormat="1"/>
    <row r="18154" s="2" customFormat="1"/>
    <row r="18155" s="2" customFormat="1"/>
    <row r="18156" s="2" customFormat="1"/>
    <row r="18157" s="2" customFormat="1"/>
    <row r="18158" s="2" customFormat="1"/>
    <row r="18159" s="2" customFormat="1"/>
    <row r="18160" s="2" customFormat="1"/>
    <row r="18161" s="2" customFormat="1"/>
    <row r="18162" s="2" customFormat="1"/>
    <row r="18163" s="2" customFormat="1"/>
    <row r="18164" s="2" customFormat="1"/>
    <row r="18165" s="2" customFormat="1"/>
    <row r="18166" s="2" customFormat="1"/>
    <row r="18167" s="2" customFormat="1"/>
    <row r="18168" s="2" customFormat="1"/>
    <row r="18169" s="2" customFormat="1"/>
    <row r="18170" s="2" customFormat="1"/>
    <row r="18171" s="2" customFormat="1"/>
    <row r="18172" s="2" customFormat="1"/>
    <row r="18173" s="2" customFormat="1"/>
    <row r="18174" s="2" customFormat="1"/>
    <row r="18175" s="2" customFormat="1"/>
    <row r="18176" s="2" customFormat="1"/>
    <row r="18177" s="2" customFormat="1"/>
    <row r="18178" s="2" customFormat="1"/>
    <row r="18179" s="2" customFormat="1"/>
    <row r="18180" s="2" customFormat="1"/>
    <row r="18181" s="2" customFormat="1"/>
    <row r="18182" s="2" customFormat="1"/>
    <row r="18183" s="2" customFormat="1"/>
    <row r="18184" s="2" customFormat="1"/>
    <row r="18185" s="2" customFormat="1"/>
    <row r="18186" s="2" customFormat="1"/>
    <row r="18187" s="2" customFormat="1"/>
    <row r="18188" s="2" customFormat="1"/>
    <row r="18189" s="2" customFormat="1"/>
    <row r="18190" s="2" customFormat="1"/>
    <row r="18191" s="2" customFormat="1"/>
    <row r="18192" s="2" customFormat="1"/>
    <row r="18193" s="2" customFormat="1"/>
    <row r="18194" s="2" customFormat="1"/>
    <row r="18195" s="2" customFormat="1"/>
    <row r="18196" s="2" customFormat="1"/>
    <row r="18197" s="2" customFormat="1"/>
    <row r="18198" s="2" customFormat="1"/>
    <row r="18199" s="2" customFormat="1"/>
    <row r="18200" s="2" customFormat="1"/>
    <row r="18201" s="2" customFormat="1"/>
    <row r="18202" s="2" customFormat="1"/>
    <row r="18203" s="2" customFormat="1"/>
    <row r="18204" s="2" customFormat="1"/>
    <row r="18205" s="2" customFormat="1"/>
    <row r="18206" s="2" customFormat="1"/>
    <row r="18207" s="2" customFormat="1"/>
    <row r="18208" s="2" customFormat="1"/>
    <row r="18209" s="2" customFormat="1"/>
    <row r="18210" s="2" customFormat="1"/>
    <row r="18211" s="2" customFormat="1"/>
    <row r="18212" s="2" customFormat="1"/>
    <row r="18213" s="2" customFormat="1"/>
    <row r="18214" s="2" customFormat="1"/>
    <row r="18215" s="2" customFormat="1"/>
    <row r="18216" s="2" customFormat="1"/>
    <row r="18217" s="2" customFormat="1"/>
    <row r="18218" s="2" customFormat="1"/>
    <row r="18219" s="2" customFormat="1"/>
    <row r="18220" s="2" customFormat="1"/>
    <row r="18221" s="2" customFormat="1"/>
    <row r="18222" s="2" customFormat="1"/>
    <row r="18223" s="2" customFormat="1"/>
    <row r="18224" s="2" customFormat="1"/>
    <row r="18225" s="2" customFormat="1"/>
    <row r="18226" s="2" customFormat="1"/>
    <row r="18227" s="2" customFormat="1"/>
    <row r="18228" s="2" customFormat="1"/>
    <row r="18229" s="2" customFormat="1"/>
    <row r="18230" s="2" customFormat="1"/>
    <row r="18231" s="2" customFormat="1"/>
    <row r="18232" s="2" customFormat="1"/>
    <row r="18233" s="2" customFormat="1"/>
    <row r="18234" s="2" customFormat="1"/>
    <row r="18235" s="2" customFormat="1"/>
    <row r="18236" s="2" customFormat="1"/>
    <row r="18237" s="2" customFormat="1"/>
    <row r="18238" s="2" customFormat="1"/>
    <row r="18239" s="2" customFormat="1"/>
    <row r="18240" s="2" customFormat="1"/>
    <row r="18241" s="2" customFormat="1"/>
    <row r="18242" s="2" customFormat="1"/>
    <row r="18243" s="2" customFormat="1"/>
    <row r="18244" s="2" customFormat="1"/>
    <row r="18245" s="2" customFormat="1"/>
    <row r="18246" s="2" customFormat="1"/>
    <row r="18247" s="2" customFormat="1"/>
    <row r="18248" s="2" customFormat="1"/>
    <row r="18249" s="2" customFormat="1"/>
    <row r="18250" s="2" customFormat="1"/>
    <row r="18251" s="2" customFormat="1"/>
    <row r="18252" s="2" customFormat="1"/>
    <row r="18253" s="2" customFormat="1"/>
    <row r="18254" s="2" customFormat="1"/>
    <row r="18255" s="2" customFormat="1"/>
    <row r="18256" s="2" customFormat="1"/>
    <row r="18257" s="2" customFormat="1"/>
    <row r="18258" s="2" customFormat="1"/>
    <row r="18259" s="2" customFormat="1"/>
    <row r="18260" s="2" customFormat="1"/>
    <row r="18261" s="2" customFormat="1"/>
    <row r="18262" s="2" customFormat="1"/>
    <row r="18263" s="2" customFormat="1"/>
    <row r="18264" s="2" customFormat="1"/>
    <row r="18265" s="2" customFormat="1"/>
    <row r="18266" s="2" customFormat="1"/>
    <row r="18267" s="2" customFormat="1"/>
    <row r="18268" s="2" customFormat="1"/>
    <row r="18269" s="2" customFormat="1"/>
    <row r="18270" s="2" customFormat="1"/>
    <row r="18271" s="2" customFormat="1"/>
    <row r="18272" s="2" customFormat="1"/>
    <row r="18273" s="2" customFormat="1"/>
    <row r="18274" s="2" customFormat="1"/>
    <row r="18275" s="2" customFormat="1"/>
    <row r="18276" s="2" customFormat="1"/>
    <row r="18277" s="2" customFormat="1"/>
    <row r="18278" s="2" customFormat="1"/>
    <row r="18279" s="2" customFormat="1"/>
    <row r="18280" s="2" customFormat="1"/>
    <row r="18281" s="2" customFormat="1"/>
    <row r="18282" s="2" customFormat="1"/>
    <row r="18283" s="2" customFormat="1"/>
    <row r="18284" s="2" customFormat="1"/>
    <row r="18285" s="2" customFormat="1"/>
    <row r="18286" s="2" customFormat="1"/>
    <row r="18287" s="2" customFormat="1"/>
    <row r="18288" s="2" customFormat="1"/>
    <row r="18289" s="2" customFormat="1"/>
    <row r="18290" s="2" customFormat="1"/>
    <row r="18291" s="2" customFormat="1"/>
    <row r="18292" s="2" customFormat="1"/>
    <row r="18293" s="2" customFormat="1"/>
    <row r="18294" s="2" customFormat="1"/>
    <row r="18295" s="2" customFormat="1"/>
    <row r="18296" s="2" customFormat="1"/>
    <row r="18297" s="2" customFormat="1"/>
    <row r="18298" s="2" customFormat="1"/>
    <row r="18299" s="2" customFormat="1"/>
    <row r="18300" s="2" customFormat="1"/>
    <row r="18301" s="2" customFormat="1"/>
    <row r="18302" s="2" customFormat="1"/>
    <row r="18303" s="2" customFormat="1"/>
    <row r="18304" s="2" customFormat="1"/>
    <row r="18305" s="2" customFormat="1"/>
    <row r="18306" s="2" customFormat="1"/>
    <row r="18307" s="2" customFormat="1"/>
    <row r="18308" s="2" customFormat="1"/>
    <row r="18309" s="2" customFormat="1"/>
    <row r="18310" s="2" customFormat="1"/>
    <row r="18311" s="2" customFormat="1"/>
    <row r="18312" s="2" customFormat="1"/>
    <row r="18313" s="2" customFormat="1"/>
    <row r="18314" s="2" customFormat="1"/>
    <row r="18315" s="2" customFormat="1"/>
    <row r="18316" s="2" customFormat="1"/>
    <row r="18317" s="2" customFormat="1"/>
    <row r="18318" s="2" customFormat="1"/>
    <row r="18319" s="2" customFormat="1"/>
    <row r="18320" s="2" customFormat="1"/>
    <row r="18321" s="2" customFormat="1"/>
    <row r="18322" s="2" customFormat="1"/>
    <row r="18323" s="2" customFormat="1"/>
    <row r="18324" s="2" customFormat="1"/>
    <row r="18325" s="2" customFormat="1"/>
    <row r="18326" s="2" customFormat="1"/>
    <row r="18327" s="2" customFormat="1"/>
    <row r="18328" s="2" customFormat="1"/>
    <row r="18329" s="2" customFormat="1"/>
    <row r="18330" s="2" customFormat="1"/>
    <row r="18331" s="2" customFormat="1"/>
    <row r="18332" s="2" customFormat="1"/>
    <row r="18333" s="2" customFormat="1"/>
    <row r="18334" s="2" customFormat="1"/>
    <row r="18335" s="2" customFormat="1"/>
    <row r="18336" s="2" customFormat="1"/>
    <row r="18337" s="2" customFormat="1"/>
    <row r="18338" s="2" customFormat="1"/>
    <row r="18339" s="2" customFormat="1"/>
    <row r="18340" s="2" customFormat="1"/>
    <row r="18341" s="2" customFormat="1"/>
    <row r="18342" s="2" customFormat="1"/>
    <row r="18343" s="2" customFormat="1"/>
    <row r="18344" s="2" customFormat="1"/>
    <row r="18345" s="2" customFormat="1"/>
    <row r="18346" s="2" customFormat="1"/>
    <row r="18347" s="2" customFormat="1"/>
    <row r="18348" s="2" customFormat="1"/>
    <row r="18349" s="2" customFormat="1"/>
    <row r="18350" s="2" customFormat="1"/>
    <row r="18351" s="2" customFormat="1"/>
    <row r="18352" s="2" customFormat="1"/>
    <row r="18353" s="2" customFormat="1"/>
    <row r="18354" s="2" customFormat="1"/>
    <row r="18355" s="2" customFormat="1"/>
    <row r="18356" s="2" customFormat="1"/>
    <row r="18357" s="2" customFormat="1"/>
    <row r="18358" s="2" customFormat="1"/>
    <row r="18359" s="2" customFormat="1"/>
    <row r="18360" s="2" customFormat="1"/>
    <row r="18361" s="2" customFormat="1"/>
    <row r="18362" s="2" customFormat="1"/>
    <row r="18363" s="2" customFormat="1"/>
    <row r="18364" s="2" customFormat="1"/>
    <row r="18365" s="2" customFormat="1"/>
    <row r="18366" s="2" customFormat="1"/>
    <row r="18367" s="2" customFormat="1"/>
    <row r="18368" s="2" customFormat="1"/>
    <row r="18369" s="2" customFormat="1"/>
    <row r="18370" s="2" customFormat="1"/>
    <row r="18371" s="2" customFormat="1"/>
    <row r="18372" s="2" customFormat="1"/>
    <row r="18373" s="2" customFormat="1"/>
    <row r="18374" s="2" customFormat="1"/>
    <row r="18375" s="2" customFormat="1"/>
    <row r="18376" s="2" customFormat="1"/>
    <row r="18377" s="2" customFormat="1"/>
    <row r="18378" s="2" customFormat="1"/>
    <row r="18379" s="2" customFormat="1"/>
    <row r="18380" s="2" customFormat="1"/>
    <row r="18381" s="2" customFormat="1"/>
    <row r="18382" s="2" customFormat="1"/>
    <row r="18383" s="2" customFormat="1"/>
    <row r="18384" s="2" customFormat="1"/>
    <row r="18385" s="2" customFormat="1"/>
    <row r="18386" s="2" customFormat="1"/>
    <row r="18387" s="2" customFormat="1"/>
    <row r="18388" s="2" customFormat="1"/>
    <row r="18389" s="2" customFormat="1"/>
    <row r="18390" s="2" customFormat="1"/>
    <row r="18391" s="2" customFormat="1"/>
    <row r="18392" s="2" customFormat="1"/>
    <row r="18393" s="2" customFormat="1"/>
    <row r="18394" s="2" customFormat="1"/>
    <row r="18395" s="2" customFormat="1"/>
    <row r="18396" s="2" customFormat="1"/>
    <row r="18397" s="2" customFormat="1"/>
    <row r="18398" s="2" customFormat="1"/>
    <row r="18399" s="2" customFormat="1"/>
    <row r="18400" s="2" customFormat="1"/>
    <row r="18401" s="2" customFormat="1"/>
    <row r="18402" s="2" customFormat="1"/>
    <row r="18403" s="2" customFormat="1"/>
    <row r="18404" s="2" customFormat="1"/>
    <row r="18405" s="2" customFormat="1"/>
    <row r="18406" s="2" customFormat="1"/>
    <row r="18407" s="2" customFormat="1"/>
    <row r="18408" s="2" customFormat="1"/>
    <row r="18409" s="2" customFormat="1"/>
    <row r="18410" s="2" customFormat="1"/>
    <row r="18411" s="2" customFormat="1"/>
    <row r="18412" s="2" customFormat="1"/>
    <row r="18413" s="2" customFormat="1"/>
    <row r="18414" s="2" customFormat="1"/>
    <row r="18415" s="2" customFormat="1"/>
    <row r="18416" s="2" customFormat="1"/>
    <row r="18417" s="2" customFormat="1"/>
    <row r="18418" s="2" customFormat="1"/>
    <row r="18419" s="2" customFormat="1"/>
    <row r="18420" s="2" customFormat="1"/>
    <row r="18421" s="2" customFormat="1"/>
    <row r="18422" s="2" customFormat="1"/>
    <row r="18423" s="2" customFormat="1"/>
    <row r="18424" s="2" customFormat="1"/>
    <row r="18425" s="2" customFormat="1"/>
    <row r="18426" s="2" customFormat="1"/>
    <row r="18427" s="2" customFormat="1"/>
    <row r="18428" s="2" customFormat="1"/>
    <row r="18429" s="2" customFormat="1"/>
    <row r="18430" s="2" customFormat="1"/>
    <row r="18431" s="2" customFormat="1"/>
    <row r="18432" s="2" customFormat="1"/>
    <row r="18433" s="2" customFormat="1"/>
    <row r="18434" s="2" customFormat="1"/>
    <row r="18435" s="2" customFormat="1"/>
    <row r="18436" s="2" customFormat="1"/>
    <row r="18437" s="2" customFormat="1"/>
    <row r="18438" s="2" customFormat="1"/>
    <row r="18439" s="2" customFormat="1"/>
    <row r="18440" s="2" customFormat="1"/>
    <row r="18441" s="2" customFormat="1"/>
    <row r="18442" s="2" customFormat="1"/>
    <row r="18443" s="2" customFormat="1"/>
    <row r="18444" s="2" customFormat="1"/>
    <row r="18445" s="2" customFormat="1"/>
    <row r="18446" s="2" customFormat="1"/>
    <row r="18447" s="2" customFormat="1"/>
    <row r="18448" s="2" customFormat="1"/>
    <row r="18449" s="2" customFormat="1"/>
    <row r="18450" s="2" customFormat="1"/>
    <row r="18451" s="2" customFormat="1"/>
    <row r="18452" s="2" customFormat="1"/>
    <row r="18453" s="2" customFormat="1"/>
    <row r="18454" s="2" customFormat="1"/>
    <row r="18455" s="2" customFormat="1"/>
    <row r="18456" s="2" customFormat="1"/>
    <row r="18457" s="2" customFormat="1"/>
    <row r="18458" s="2" customFormat="1"/>
    <row r="18459" s="2" customFormat="1"/>
    <row r="18460" s="2" customFormat="1"/>
    <row r="18461" s="2" customFormat="1"/>
    <row r="18462" s="2" customFormat="1"/>
    <row r="18463" s="2" customFormat="1"/>
    <row r="18464" s="2" customFormat="1"/>
    <row r="18465" s="2" customFormat="1"/>
    <row r="18466" s="2" customFormat="1"/>
    <row r="18467" s="2" customFormat="1"/>
    <row r="18468" s="2" customFormat="1"/>
    <row r="18469" s="2" customFormat="1"/>
    <row r="18470" s="2" customFormat="1"/>
    <row r="18471" s="2" customFormat="1"/>
    <row r="18472" s="2" customFormat="1"/>
    <row r="18473" s="2" customFormat="1"/>
    <row r="18474" s="2" customFormat="1"/>
    <row r="18475" s="2" customFormat="1"/>
    <row r="18476" s="2" customFormat="1"/>
    <row r="18477" s="2" customFormat="1"/>
    <row r="18478" s="2" customFormat="1"/>
    <row r="18479" s="2" customFormat="1"/>
    <row r="18480" s="2" customFormat="1"/>
    <row r="18481" s="2" customFormat="1"/>
    <row r="18482" s="2" customFormat="1"/>
    <row r="18483" s="2" customFormat="1"/>
    <row r="18484" s="2" customFormat="1"/>
    <row r="18485" s="2" customFormat="1"/>
    <row r="18486" s="2" customFormat="1"/>
    <row r="18487" s="2" customFormat="1"/>
    <row r="18488" s="2" customFormat="1"/>
    <row r="18489" s="2" customFormat="1"/>
    <row r="18490" s="2" customFormat="1"/>
    <row r="18491" s="2" customFormat="1"/>
    <row r="18492" s="2" customFormat="1"/>
    <row r="18493" s="2" customFormat="1"/>
    <row r="18494" s="2" customFormat="1"/>
    <row r="18495" s="2" customFormat="1"/>
    <row r="18496" s="2" customFormat="1"/>
    <row r="18497" s="2" customFormat="1"/>
    <row r="18498" s="2" customFormat="1"/>
    <row r="18499" s="2" customFormat="1"/>
    <row r="18500" s="2" customFormat="1"/>
    <row r="18501" s="2" customFormat="1"/>
    <row r="18502" s="2" customFormat="1"/>
    <row r="18503" s="2" customFormat="1"/>
    <row r="18504" s="2" customFormat="1"/>
    <row r="18505" s="2" customFormat="1"/>
    <row r="18506" s="2" customFormat="1"/>
    <row r="18507" s="2" customFormat="1"/>
    <row r="18508" s="2" customFormat="1"/>
    <row r="18509" s="2" customFormat="1"/>
    <row r="18510" s="2" customFormat="1"/>
    <row r="18511" s="2" customFormat="1"/>
    <row r="18512" s="2" customFormat="1"/>
    <row r="18513" s="2" customFormat="1"/>
    <row r="18514" s="2" customFormat="1"/>
    <row r="18515" s="2" customFormat="1"/>
    <row r="18516" s="2" customFormat="1"/>
    <row r="18517" s="2" customFormat="1"/>
    <row r="18518" s="2" customFormat="1"/>
    <row r="18519" s="2" customFormat="1"/>
    <row r="18520" s="2" customFormat="1"/>
    <row r="18521" s="2" customFormat="1"/>
    <row r="18522" s="2" customFormat="1"/>
    <row r="18523" s="2" customFormat="1"/>
    <row r="18524" s="2" customFormat="1"/>
    <row r="18525" s="2" customFormat="1"/>
    <row r="18526" s="2" customFormat="1"/>
    <row r="18527" s="2" customFormat="1"/>
    <row r="18528" s="2" customFormat="1"/>
    <row r="18529" s="2" customFormat="1"/>
    <row r="18530" s="2" customFormat="1"/>
    <row r="18531" s="2" customFormat="1"/>
    <row r="18532" s="2" customFormat="1"/>
    <row r="18533" s="2" customFormat="1"/>
    <row r="18534" s="2" customFormat="1"/>
    <row r="18535" s="2" customFormat="1"/>
    <row r="18536" s="2" customFormat="1"/>
    <row r="18537" s="2" customFormat="1"/>
    <row r="18538" s="2" customFormat="1"/>
    <row r="18539" s="2" customFormat="1"/>
    <row r="18540" s="2" customFormat="1"/>
    <row r="18541" s="2" customFormat="1"/>
    <row r="18542" s="2" customFormat="1"/>
    <row r="18543" s="2" customFormat="1"/>
    <row r="18544" s="2" customFormat="1"/>
    <row r="18545" s="2" customFormat="1"/>
    <row r="18546" s="2" customFormat="1"/>
    <row r="18547" s="2" customFormat="1"/>
    <row r="18548" s="2" customFormat="1"/>
    <row r="18549" s="2" customFormat="1"/>
    <row r="18550" s="2" customFormat="1"/>
    <row r="18551" s="2" customFormat="1"/>
    <row r="18552" s="2" customFormat="1"/>
    <row r="18553" s="2" customFormat="1"/>
    <row r="18554" s="2" customFormat="1"/>
    <row r="18555" s="2" customFormat="1"/>
    <row r="18556" s="2" customFormat="1"/>
    <row r="18557" s="2" customFormat="1"/>
    <row r="18558" s="2" customFormat="1"/>
    <row r="18559" s="2" customFormat="1"/>
    <row r="18560" s="2" customFormat="1"/>
    <row r="18561" s="2" customFormat="1"/>
    <row r="18562" s="2" customFormat="1"/>
    <row r="18563" s="2" customFormat="1"/>
    <row r="18564" s="2" customFormat="1"/>
    <row r="18565" s="2" customFormat="1"/>
    <row r="18566" s="2" customFormat="1"/>
    <row r="18567" s="2" customFormat="1"/>
    <row r="18568" s="2" customFormat="1"/>
    <row r="18569" s="2" customFormat="1"/>
    <row r="18570" s="2" customFormat="1"/>
    <row r="18571" s="2" customFormat="1"/>
    <row r="18572" s="2" customFormat="1"/>
    <row r="18573" s="2" customFormat="1"/>
    <row r="18574" s="2" customFormat="1"/>
    <row r="18575" s="2" customFormat="1"/>
    <row r="18576" s="2" customFormat="1"/>
    <row r="18577" s="2" customFormat="1"/>
    <row r="18578" s="2" customFormat="1"/>
    <row r="18579" s="2" customFormat="1"/>
    <row r="18580" s="2" customFormat="1"/>
    <row r="18581" s="2" customFormat="1"/>
    <row r="18582" s="2" customFormat="1"/>
    <row r="18583" s="2" customFormat="1"/>
    <row r="18584" s="2" customFormat="1"/>
    <row r="18585" s="2" customFormat="1"/>
    <row r="18586" s="2" customFormat="1"/>
    <row r="18587" s="2" customFormat="1"/>
    <row r="18588" s="2" customFormat="1"/>
    <row r="18589" s="2" customFormat="1"/>
    <row r="18590" s="2" customFormat="1"/>
    <row r="18591" s="2" customFormat="1"/>
    <row r="18592" s="2" customFormat="1"/>
    <row r="18593" s="2" customFormat="1"/>
    <row r="18594" s="2" customFormat="1"/>
    <row r="18595" s="2" customFormat="1"/>
    <row r="18596" s="2" customFormat="1"/>
    <row r="18597" s="2" customFormat="1"/>
    <row r="18598" s="2" customFormat="1"/>
    <row r="18599" s="2" customFormat="1"/>
    <row r="18600" s="2" customFormat="1"/>
    <row r="18601" s="2" customFormat="1"/>
    <row r="18602" s="2" customFormat="1"/>
    <row r="18603" s="2" customFormat="1"/>
    <row r="18604" s="2" customFormat="1"/>
    <row r="18605" s="2" customFormat="1"/>
    <row r="18606" s="2" customFormat="1"/>
    <row r="18607" s="2" customFormat="1"/>
    <row r="18608" s="2" customFormat="1"/>
    <row r="18609" s="2" customFormat="1"/>
    <row r="18610" s="2" customFormat="1"/>
    <row r="18611" s="2" customFormat="1"/>
    <row r="18612" s="2" customFormat="1"/>
    <row r="18613" s="2" customFormat="1"/>
    <row r="18614" s="2" customFormat="1"/>
    <row r="18615" s="2" customFormat="1"/>
    <row r="18616" s="2" customFormat="1"/>
    <row r="18617" s="2" customFormat="1"/>
    <row r="18618" s="2" customFormat="1"/>
    <row r="18619" s="2" customFormat="1"/>
    <row r="18620" s="2" customFormat="1"/>
    <row r="18621" s="2" customFormat="1"/>
    <row r="18622" s="2" customFormat="1"/>
    <row r="18623" s="2" customFormat="1"/>
    <row r="18624" s="2" customFormat="1"/>
    <row r="18625" s="2" customFormat="1"/>
    <row r="18626" s="2" customFormat="1"/>
    <row r="18627" s="2" customFormat="1"/>
    <row r="18628" s="2" customFormat="1"/>
    <row r="18629" s="2" customFormat="1"/>
    <row r="18630" s="2" customFormat="1"/>
    <row r="18631" s="2" customFormat="1"/>
    <row r="18632" s="2" customFormat="1"/>
    <row r="18633" s="2" customFormat="1"/>
    <row r="18634" s="2" customFormat="1"/>
    <row r="18635" s="2" customFormat="1"/>
    <row r="18636" s="2" customFormat="1"/>
    <row r="18637" s="2" customFormat="1"/>
    <row r="18638" s="2" customFormat="1"/>
    <row r="18639" s="2" customFormat="1"/>
    <row r="18640" s="2" customFormat="1"/>
    <row r="18641" s="2" customFormat="1"/>
    <row r="18642" s="2" customFormat="1"/>
    <row r="18643" s="2" customFormat="1"/>
    <row r="18644" s="2" customFormat="1"/>
    <row r="18645" s="2" customFormat="1"/>
    <row r="18646" s="2" customFormat="1"/>
    <row r="18647" s="2" customFormat="1"/>
    <row r="18648" s="2" customFormat="1"/>
    <row r="18649" s="2" customFormat="1"/>
    <row r="18650" s="2" customFormat="1"/>
    <row r="18651" s="2" customFormat="1"/>
    <row r="18652" s="2" customFormat="1"/>
    <row r="18653" s="2" customFormat="1"/>
    <row r="18654" s="2" customFormat="1"/>
    <row r="18655" s="2" customFormat="1"/>
    <row r="18656" s="2" customFormat="1"/>
    <row r="18657" s="2" customFormat="1"/>
    <row r="18658" s="2" customFormat="1"/>
    <row r="18659" s="2" customFormat="1"/>
    <row r="18660" s="2" customFormat="1"/>
    <row r="18661" s="2" customFormat="1"/>
    <row r="18662" s="2" customFormat="1"/>
    <row r="18663" s="2" customFormat="1"/>
    <row r="18664" s="2" customFormat="1"/>
    <row r="18665" s="2" customFormat="1"/>
    <row r="18666" s="2" customFormat="1"/>
    <row r="18667" s="2" customFormat="1"/>
    <row r="18668" s="2" customFormat="1"/>
    <row r="18669" s="2" customFormat="1"/>
    <row r="18670" s="2" customFormat="1"/>
    <row r="18671" s="2" customFormat="1"/>
    <row r="18672" s="2" customFormat="1"/>
    <row r="18673" s="2" customFormat="1"/>
    <row r="18674" s="2" customFormat="1"/>
    <row r="18675" s="2" customFormat="1"/>
    <row r="18676" s="2" customFormat="1"/>
    <row r="18677" s="2" customFormat="1"/>
    <row r="18678" s="2" customFormat="1"/>
    <row r="18679" s="2" customFormat="1"/>
    <row r="18680" s="2" customFormat="1"/>
    <row r="18681" s="2" customFormat="1"/>
    <row r="18682" s="2" customFormat="1"/>
    <row r="18683" s="2" customFormat="1"/>
    <row r="18684" s="2" customFormat="1"/>
    <row r="18685" s="2" customFormat="1"/>
    <row r="18686" s="2" customFormat="1"/>
    <row r="18687" s="2" customFormat="1"/>
    <row r="18688" s="2" customFormat="1"/>
    <row r="18689" s="2" customFormat="1"/>
    <row r="18690" s="2" customFormat="1"/>
    <row r="18691" s="2" customFormat="1"/>
    <row r="18692" s="2" customFormat="1"/>
    <row r="18693" s="2" customFormat="1"/>
    <row r="18694" s="2" customFormat="1"/>
    <row r="18695" s="2" customFormat="1"/>
    <row r="18696" s="2" customFormat="1"/>
    <row r="18697" s="2" customFormat="1"/>
    <row r="18698" s="2" customFormat="1"/>
    <row r="18699" s="2" customFormat="1"/>
    <row r="18700" s="2" customFormat="1"/>
    <row r="18701" s="2" customFormat="1"/>
    <row r="18702" s="2" customFormat="1"/>
    <row r="18703" s="2" customFormat="1"/>
    <row r="18704" s="2" customFormat="1"/>
    <row r="18705" s="2" customFormat="1"/>
    <row r="18706" s="2" customFormat="1"/>
    <row r="18707" s="2" customFormat="1"/>
    <row r="18708" s="2" customFormat="1"/>
    <row r="18709" s="2" customFormat="1"/>
    <row r="18710" s="2" customFormat="1"/>
    <row r="18711" s="2" customFormat="1"/>
    <row r="18712" s="2" customFormat="1"/>
    <row r="18713" s="2" customFormat="1"/>
    <row r="18714" s="2" customFormat="1"/>
    <row r="18715" s="2" customFormat="1"/>
    <row r="18716" s="2" customFormat="1"/>
    <row r="18717" s="2" customFormat="1"/>
    <row r="18718" s="2" customFormat="1"/>
    <row r="18719" s="2" customFormat="1"/>
    <row r="18720" s="2" customFormat="1"/>
    <row r="18721" s="2" customFormat="1"/>
    <row r="18722" s="2" customFormat="1"/>
    <row r="18723" s="2" customFormat="1"/>
    <row r="18724" s="2" customFormat="1"/>
    <row r="18725" s="2" customFormat="1"/>
    <row r="18726" s="2" customFormat="1"/>
    <row r="18727" s="2" customFormat="1"/>
    <row r="18728" s="2" customFormat="1"/>
    <row r="18729" s="2" customFormat="1"/>
    <row r="18730" s="2" customFormat="1"/>
    <row r="18731" s="2" customFormat="1"/>
    <row r="18732" s="2" customFormat="1"/>
    <row r="18733" s="2" customFormat="1"/>
    <row r="18734" s="2" customFormat="1"/>
    <row r="18735" s="2" customFormat="1"/>
    <row r="18736" s="2" customFormat="1"/>
    <row r="18737" s="2" customFormat="1"/>
    <row r="18738" s="2" customFormat="1"/>
    <row r="18739" s="2" customFormat="1"/>
    <row r="18740" s="2" customFormat="1"/>
    <row r="18741" s="2" customFormat="1"/>
    <row r="18742" s="2" customFormat="1"/>
    <row r="18743" s="2" customFormat="1"/>
    <row r="18744" s="2" customFormat="1"/>
    <row r="18745" s="2" customFormat="1"/>
    <row r="18746" s="2" customFormat="1"/>
    <row r="18747" s="2" customFormat="1"/>
    <row r="18748" s="2" customFormat="1"/>
    <row r="18749" s="2" customFormat="1"/>
    <row r="18750" s="2" customFormat="1"/>
    <row r="18751" s="2" customFormat="1"/>
    <row r="18752" s="2" customFormat="1"/>
    <row r="18753" s="2" customFormat="1"/>
    <row r="18754" s="2" customFormat="1"/>
    <row r="18755" s="2" customFormat="1"/>
    <row r="18756" s="2" customFormat="1"/>
    <row r="18757" s="2" customFormat="1"/>
    <row r="18758" s="2" customFormat="1"/>
    <row r="18759" s="2" customFormat="1"/>
    <row r="18760" s="2" customFormat="1"/>
    <row r="18761" s="2" customFormat="1"/>
    <row r="18762" s="2" customFormat="1"/>
    <row r="18763" s="2" customFormat="1"/>
    <row r="18764" s="2" customFormat="1"/>
    <row r="18765" s="2" customFormat="1"/>
    <row r="18766" s="2" customFormat="1"/>
    <row r="18767" s="2" customFormat="1"/>
    <row r="18768" s="2" customFormat="1"/>
    <row r="18769" s="2" customFormat="1"/>
    <row r="18770" s="2" customFormat="1"/>
    <row r="18771" s="2" customFormat="1"/>
    <row r="18772" s="2" customFormat="1"/>
    <row r="18773" s="2" customFormat="1"/>
    <row r="18774" s="2" customFormat="1"/>
    <row r="18775" s="2" customFormat="1"/>
    <row r="18776" s="2" customFormat="1"/>
    <row r="18777" s="2" customFormat="1"/>
    <row r="18778" s="2" customFormat="1"/>
    <row r="18779" s="2" customFormat="1"/>
    <row r="18780" s="2" customFormat="1"/>
    <row r="18781" s="2" customFormat="1"/>
    <row r="18782" s="2" customFormat="1"/>
    <row r="18783" s="2" customFormat="1"/>
    <row r="18784" s="2" customFormat="1"/>
    <row r="18785" s="2" customFormat="1"/>
    <row r="18786" s="2" customFormat="1"/>
    <row r="18787" s="2" customFormat="1"/>
    <row r="18788" s="2" customFormat="1"/>
    <row r="18789" s="2" customFormat="1"/>
    <row r="18790" s="2" customFormat="1"/>
    <row r="18791" s="2" customFormat="1"/>
    <row r="18792" s="2" customFormat="1"/>
    <row r="18793" s="2" customFormat="1"/>
    <row r="18794" s="2" customFormat="1"/>
    <row r="18795" s="2" customFormat="1"/>
    <row r="18796" s="2" customFormat="1"/>
    <row r="18797" s="2" customFormat="1"/>
    <row r="18798" s="2" customFormat="1"/>
    <row r="18799" s="2" customFormat="1"/>
    <row r="18800" s="2" customFormat="1"/>
    <row r="18801" s="2" customFormat="1"/>
    <row r="18802" s="2" customFormat="1"/>
    <row r="18803" s="2" customFormat="1"/>
    <row r="18804" s="2" customFormat="1"/>
    <row r="18805" s="2" customFormat="1"/>
    <row r="18806" s="2" customFormat="1"/>
    <row r="18807" s="2" customFormat="1"/>
    <row r="18808" s="2" customFormat="1"/>
    <row r="18809" s="2" customFormat="1"/>
    <row r="18810" s="2" customFormat="1"/>
    <row r="18811" s="2" customFormat="1"/>
    <row r="18812" s="2" customFormat="1"/>
    <row r="18813" s="2" customFormat="1"/>
    <row r="18814" s="2" customFormat="1"/>
    <row r="18815" s="2" customFormat="1"/>
    <row r="18816" s="2" customFormat="1"/>
    <row r="18817" s="2" customFormat="1"/>
    <row r="18818" s="2" customFormat="1"/>
    <row r="18819" s="2" customFormat="1"/>
    <row r="18820" s="2" customFormat="1"/>
    <row r="18821" s="2" customFormat="1"/>
    <row r="18822" s="2" customFormat="1"/>
    <row r="18823" s="2" customFormat="1"/>
    <row r="18824" s="2" customFormat="1"/>
    <row r="18825" s="2" customFormat="1"/>
    <row r="18826" s="2" customFormat="1"/>
    <row r="18827" s="2" customFormat="1"/>
    <row r="18828" s="2" customFormat="1"/>
    <row r="18829" s="2" customFormat="1"/>
    <row r="18830" s="2" customFormat="1"/>
    <row r="18831" s="2" customFormat="1"/>
    <row r="18832" s="2" customFormat="1"/>
    <row r="18833" s="2" customFormat="1"/>
    <row r="18834" s="2" customFormat="1"/>
    <row r="18835" s="2" customFormat="1"/>
    <row r="18836" s="2" customFormat="1"/>
    <row r="18837" s="2" customFormat="1"/>
    <row r="18838" s="2" customFormat="1"/>
    <row r="18839" s="2" customFormat="1"/>
    <row r="18840" s="2" customFormat="1"/>
    <row r="18841" s="2" customFormat="1"/>
    <row r="18842" s="2" customFormat="1"/>
    <row r="18843" s="2" customFormat="1"/>
    <row r="18844" s="2" customFormat="1"/>
    <row r="18845" s="2" customFormat="1"/>
    <row r="18846" s="2" customFormat="1"/>
    <row r="18847" s="2" customFormat="1"/>
    <row r="18848" s="2" customFormat="1"/>
    <row r="18849" s="2" customFormat="1"/>
    <row r="18850" s="2" customFormat="1"/>
    <row r="18851" s="2" customFormat="1"/>
    <row r="18852" s="2" customFormat="1"/>
    <row r="18853" s="2" customFormat="1"/>
    <row r="18854" s="2" customFormat="1"/>
    <row r="18855" s="2" customFormat="1"/>
    <row r="18856" s="2" customFormat="1"/>
    <row r="18857" s="2" customFormat="1"/>
    <row r="18858" s="2" customFormat="1"/>
    <row r="18859" s="2" customFormat="1"/>
    <row r="18860" s="2" customFormat="1"/>
    <row r="18861" s="2" customFormat="1"/>
    <row r="18862" s="2" customFormat="1"/>
    <row r="18863" s="2" customFormat="1"/>
    <row r="18864" s="2" customFormat="1"/>
    <row r="18865" s="2" customFormat="1"/>
    <row r="18866" s="2" customFormat="1"/>
    <row r="18867" s="2" customFormat="1"/>
    <row r="18868" s="2" customFormat="1"/>
    <row r="18869" s="2" customFormat="1"/>
    <row r="18870" s="2" customFormat="1"/>
    <row r="18871" s="2" customFormat="1"/>
    <row r="18872" s="2" customFormat="1"/>
    <row r="18873" s="2" customFormat="1"/>
    <row r="18874" s="2" customFormat="1"/>
    <row r="18875" s="2" customFormat="1"/>
    <row r="18876" s="2" customFormat="1"/>
    <row r="18877" s="2" customFormat="1"/>
    <row r="18878" s="2" customFormat="1"/>
    <row r="18879" s="2" customFormat="1"/>
    <row r="18880" s="2" customFormat="1"/>
    <row r="18881" s="2" customFormat="1"/>
    <row r="18882" s="2" customFormat="1"/>
    <row r="18883" s="2" customFormat="1"/>
    <row r="18884" s="2" customFormat="1"/>
    <row r="18885" s="2" customFormat="1"/>
    <row r="18886" s="2" customFormat="1"/>
    <row r="18887" s="2" customFormat="1"/>
    <row r="18888" s="2" customFormat="1"/>
    <row r="18889" s="2" customFormat="1"/>
    <row r="18890" s="2" customFormat="1"/>
    <row r="18891" s="2" customFormat="1"/>
    <row r="18892" s="2" customFormat="1"/>
    <row r="18893" s="2" customFormat="1"/>
    <row r="18894" s="2" customFormat="1"/>
    <row r="18895" s="2" customFormat="1"/>
    <row r="18896" s="2" customFormat="1"/>
    <row r="18897" s="2" customFormat="1"/>
    <row r="18898" s="2" customFormat="1"/>
    <row r="18899" s="2" customFormat="1"/>
    <row r="18900" s="2" customFormat="1"/>
    <row r="18901" s="2" customFormat="1"/>
    <row r="18902" s="2" customFormat="1"/>
    <row r="18903" s="2" customFormat="1"/>
    <row r="18904" s="2" customFormat="1"/>
    <row r="18905" s="2" customFormat="1"/>
    <row r="18906" s="2" customFormat="1"/>
    <row r="18907" s="2" customFormat="1"/>
    <row r="18908" s="2" customFormat="1"/>
    <row r="18909" s="2" customFormat="1"/>
    <row r="18910" s="2" customFormat="1"/>
    <row r="18911" s="2" customFormat="1"/>
    <row r="18912" s="2" customFormat="1"/>
    <row r="18913" s="2" customFormat="1"/>
    <row r="18914" s="2" customFormat="1"/>
    <row r="18915" s="2" customFormat="1"/>
    <row r="18916" s="2" customFormat="1"/>
    <row r="18917" s="2" customFormat="1"/>
    <row r="18918" s="2" customFormat="1"/>
    <row r="18919" s="2" customFormat="1"/>
    <row r="18920" s="2" customFormat="1"/>
    <row r="18921" s="2" customFormat="1"/>
    <row r="18922" s="2" customFormat="1"/>
    <row r="18923" s="2" customFormat="1"/>
    <row r="18924" s="2" customFormat="1"/>
    <row r="18925" s="2" customFormat="1"/>
    <row r="18926" s="2" customFormat="1"/>
    <row r="18927" s="2" customFormat="1"/>
    <row r="18928" s="2" customFormat="1"/>
    <row r="18929" s="2" customFormat="1"/>
    <row r="18930" s="2" customFormat="1"/>
    <row r="18931" s="2" customFormat="1"/>
    <row r="18932" s="2" customFormat="1"/>
    <row r="18933" s="2" customFormat="1"/>
    <row r="18934" s="2" customFormat="1"/>
    <row r="18935" s="2" customFormat="1"/>
    <row r="18936" s="2" customFormat="1"/>
    <row r="18937" s="2" customFormat="1"/>
    <row r="18938" s="2" customFormat="1"/>
    <row r="18939" s="2" customFormat="1"/>
    <row r="18940" s="2" customFormat="1"/>
    <row r="18941" s="2" customFormat="1"/>
    <row r="18942" s="2" customFormat="1"/>
    <row r="18943" s="2" customFormat="1"/>
    <row r="18944" s="2" customFormat="1"/>
    <row r="18945" s="2" customFormat="1"/>
    <row r="18946" s="2" customFormat="1"/>
    <row r="18947" s="2" customFormat="1"/>
    <row r="18948" s="2" customFormat="1"/>
    <row r="18949" s="2" customFormat="1"/>
    <row r="18950" s="2" customFormat="1"/>
    <row r="18951" s="2" customFormat="1"/>
    <row r="18952" s="2" customFormat="1"/>
    <row r="18953" s="2" customFormat="1"/>
    <row r="18954" s="2" customFormat="1"/>
    <row r="18955" s="2" customFormat="1"/>
    <row r="18956" s="2" customFormat="1"/>
    <row r="18957" s="2" customFormat="1"/>
    <row r="18958" s="2" customFormat="1"/>
    <row r="18959" s="2" customFormat="1"/>
    <row r="18960" s="2" customFormat="1"/>
    <row r="18961" s="2" customFormat="1"/>
    <row r="18962" s="2" customFormat="1"/>
    <row r="18963" s="2" customFormat="1"/>
    <row r="18964" s="2" customFormat="1"/>
    <row r="18965" s="2" customFormat="1"/>
    <row r="18966" s="2" customFormat="1"/>
    <row r="18967" s="2" customFormat="1"/>
    <row r="18968" s="2" customFormat="1"/>
    <row r="18969" s="2" customFormat="1"/>
    <row r="18970" s="2" customFormat="1"/>
    <row r="18971" s="2" customFormat="1"/>
    <row r="18972" s="2" customFormat="1"/>
    <row r="18973" s="2" customFormat="1"/>
    <row r="18974" s="2" customFormat="1"/>
    <row r="18975" s="2" customFormat="1"/>
    <row r="18976" s="2" customFormat="1"/>
    <row r="18977" s="2" customFormat="1"/>
    <row r="18978" s="2" customFormat="1"/>
    <row r="18979" s="2" customFormat="1"/>
    <row r="18980" s="2" customFormat="1"/>
    <row r="18981" s="2" customFormat="1"/>
    <row r="18982" s="2" customFormat="1"/>
    <row r="18983" s="2" customFormat="1"/>
    <row r="18984" s="2" customFormat="1"/>
    <row r="18985" s="2" customFormat="1"/>
    <row r="18986" s="2" customFormat="1"/>
    <row r="18987" s="2" customFormat="1"/>
    <row r="18988" s="2" customFormat="1"/>
    <row r="18989" s="2" customFormat="1"/>
    <row r="18990" s="2" customFormat="1"/>
    <row r="18991" s="2" customFormat="1"/>
    <row r="18992" s="2" customFormat="1"/>
    <row r="18993" s="2" customFormat="1"/>
    <row r="18994" s="2" customFormat="1"/>
    <row r="18995" s="2" customFormat="1"/>
    <row r="18996" s="2" customFormat="1"/>
    <row r="18997" s="2" customFormat="1"/>
    <row r="18998" s="2" customFormat="1"/>
    <row r="18999" s="2" customFormat="1"/>
    <row r="19000" s="2" customFormat="1"/>
    <row r="19001" s="2" customFormat="1"/>
    <row r="19002" s="2" customFormat="1"/>
    <row r="19003" s="2" customFormat="1"/>
    <row r="19004" s="2" customFormat="1"/>
    <row r="19005" s="2" customFormat="1"/>
    <row r="19006" s="2" customFormat="1"/>
    <row r="19007" s="2" customFormat="1"/>
    <row r="19008" s="2" customFormat="1"/>
    <row r="19009" s="2" customFormat="1"/>
    <row r="19010" s="2" customFormat="1"/>
    <row r="19011" s="2" customFormat="1"/>
    <row r="19012" s="2" customFormat="1"/>
    <row r="19013" s="2" customFormat="1"/>
    <row r="19014" s="2" customFormat="1"/>
    <row r="19015" s="2" customFormat="1"/>
    <row r="19016" s="2" customFormat="1"/>
    <row r="19017" s="2" customFormat="1"/>
    <row r="19018" s="2" customFormat="1"/>
    <row r="19019" s="2" customFormat="1"/>
    <row r="19020" s="2" customFormat="1"/>
    <row r="19021" s="2" customFormat="1"/>
    <row r="19022" s="2" customFormat="1"/>
    <row r="19023" s="2" customFormat="1"/>
    <row r="19024" s="2" customFormat="1"/>
    <row r="19025" s="2" customFormat="1"/>
    <row r="19026" s="2" customFormat="1"/>
    <row r="19027" s="2" customFormat="1"/>
    <row r="19028" s="2" customFormat="1"/>
    <row r="19029" s="2" customFormat="1"/>
    <row r="19030" s="2" customFormat="1"/>
    <row r="19031" s="2" customFormat="1"/>
    <row r="19032" s="2" customFormat="1"/>
    <row r="19033" s="2" customFormat="1"/>
    <row r="19034" s="2" customFormat="1"/>
    <row r="19035" s="2" customFormat="1"/>
    <row r="19036" s="2" customFormat="1"/>
    <row r="19037" s="2" customFormat="1"/>
    <row r="19038" s="2" customFormat="1"/>
    <row r="19039" s="2" customFormat="1"/>
    <row r="19040" s="2" customFormat="1"/>
    <row r="19041" s="2" customFormat="1"/>
    <row r="19042" s="2" customFormat="1"/>
    <row r="19043" s="2" customFormat="1"/>
    <row r="19044" s="2" customFormat="1"/>
    <row r="19045" s="2" customFormat="1"/>
    <row r="19046" s="2" customFormat="1"/>
    <row r="19047" s="2" customFormat="1"/>
    <row r="19048" s="2" customFormat="1"/>
    <row r="19049" s="2" customFormat="1"/>
    <row r="19050" s="2" customFormat="1"/>
    <row r="19051" s="2" customFormat="1"/>
    <row r="19052" s="2" customFormat="1"/>
    <row r="19053" s="2" customFormat="1"/>
    <row r="19054" s="2" customFormat="1"/>
    <row r="19055" s="2" customFormat="1"/>
    <row r="19056" s="2" customFormat="1"/>
    <row r="19057" s="2" customFormat="1"/>
    <row r="19058" s="2" customFormat="1"/>
    <row r="19059" s="2" customFormat="1"/>
    <row r="19060" s="2" customFormat="1"/>
    <row r="19061" s="2" customFormat="1"/>
    <row r="19062" s="2" customFormat="1"/>
    <row r="19063" s="2" customFormat="1"/>
    <row r="19064" s="2" customFormat="1"/>
    <row r="19065" s="2" customFormat="1"/>
    <row r="19066" s="2" customFormat="1"/>
    <row r="19067" s="2" customFormat="1"/>
    <row r="19068" s="2" customFormat="1"/>
    <row r="19069" s="2" customFormat="1"/>
    <row r="19070" s="2" customFormat="1"/>
    <row r="19071" s="2" customFormat="1"/>
    <row r="19072" s="2" customFormat="1"/>
    <row r="19073" s="2" customFormat="1"/>
    <row r="19074" s="2" customFormat="1"/>
    <row r="19075" s="2" customFormat="1"/>
    <row r="19076" s="2" customFormat="1"/>
    <row r="19077" s="2" customFormat="1"/>
    <row r="19078" s="2" customFormat="1"/>
    <row r="19079" s="2" customFormat="1"/>
    <row r="19080" s="2" customFormat="1"/>
    <row r="19081" s="2" customFormat="1"/>
    <row r="19082" s="2" customFormat="1"/>
    <row r="19083" s="2" customFormat="1"/>
    <row r="19084" s="2" customFormat="1"/>
    <row r="19085" s="2" customFormat="1"/>
    <row r="19086" s="2" customFormat="1"/>
    <row r="19087" s="2" customFormat="1"/>
    <row r="19088" s="2" customFormat="1"/>
    <row r="19089" s="2" customFormat="1"/>
    <row r="19090" s="2" customFormat="1"/>
    <row r="19091" s="2" customFormat="1"/>
    <row r="19092" s="2" customFormat="1"/>
    <row r="19093" s="2" customFormat="1"/>
    <row r="19094" s="2" customFormat="1"/>
    <row r="19095" s="2" customFormat="1"/>
    <row r="19096" s="2" customFormat="1"/>
    <row r="19097" s="2" customFormat="1"/>
    <row r="19098" s="2" customFormat="1"/>
    <row r="19099" s="2" customFormat="1"/>
    <row r="19100" s="2" customFormat="1"/>
    <row r="19101" s="2" customFormat="1"/>
    <row r="19102" s="2" customFormat="1"/>
    <row r="19103" s="2" customFormat="1"/>
    <row r="19104" s="2" customFormat="1"/>
    <row r="19105" s="2" customFormat="1"/>
    <row r="19106" s="2" customFormat="1"/>
    <row r="19107" s="2" customFormat="1"/>
    <row r="19108" s="2" customFormat="1"/>
    <row r="19109" s="2" customFormat="1"/>
    <row r="19110" s="2" customFormat="1"/>
    <row r="19111" s="2" customFormat="1"/>
    <row r="19112" s="2" customFormat="1"/>
    <row r="19113" s="2" customFormat="1"/>
    <row r="19114" s="2" customFormat="1"/>
    <row r="19115" s="2" customFormat="1"/>
    <row r="19116" s="2" customFormat="1"/>
    <row r="19117" s="2" customFormat="1"/>
    <row r="19118" s="2" customFormat="1"/>
    <row r="19119" s="2" customFormat="1"/>
    <row r="19120" s="2" customFormat="1"/>
    <row r="19121" s="2" customFormat="1"/>
    <row r="19122" s="2" customFormat="1"/>
    <row r="19123" s="2" customFormat="1"/>
    <row r="19124" s="2" customFormat="1"/>
    <row r="19125" s="2" customFormat="1"/>
    <row r="19126" s="2" customFormat="1"/>
    <row r="19127" s="2" customFormat="1"/>
    <row r="19128" s="2" customFormat="1"/>
    <row r="19129" s="2" customFormat="1"/>
    <row r="19130" s="2" customFormat="1"/>
    <row r="19131" s="2" customFormat="1"/>
    <row r="19132" s="2" customFormat="1"/>
    <row r="19133" s="2" customFormat="1"/>
    <row r="19134" s="2" customFormat="1"/>
    <row r="19135" s="2" customFormat="1"/>
    <row r="19136" s="2" customFormat="1"/>
    <row r="19137" s="2" customFormat="1"/>
    <row r="19138" s="2" customFormat="1"/>
    <row r="19139" s="2" customFormat="1"/>
    <row r="19140" s="2" customFormat="1"/>
    <row r="19141" s="2" customFormat="1"/>
    <row r="19142" s="2" customFormat="1"/>
    <row r="19143" s="2" customFormat="1"/>
    <row r="19144" s="2" customFormat="1"/>
    <row r="19145" s="2" customFormat="1"/>
    <row r="19146" s="2" customFormat="1"/>
    <row r="19147" s="2" customFormat="1"/>
    <row r="19148" s="2" customFormat="1"/>
    <row r="19149" s="2" customFormat="1"/>
    <row r="19150" s="2" customFormat="1"/>
    <row r="19151" s="2" customFormat="1"/>
    <row r="19152" s="2" customFormat="1"/>
    <row r="19153" s="2" customFormat="1"/>
    <row r="19154" s="2" customFormat="1"/>
    <row r="19155" s="2" customFormat="1"/>
    <row r="19156" s="2" customFormat="1"/>
    <row r="19157" s="2" customFormat="1"/>
    <row r="19158" s="2" customFormat="1"/>
    <row r="19159" s="2" customFormat="1"/>
    <row r="19160" s="2" customFormat="1"/>
    <row r="19161" s="2" customFormat="1"/>
    <row r="19162" s="2" customFormat="1"/>
    <row r="19163" s="2" customFormat="1"/>
    <row r="19164" s="2" customFormat="1"/>
    <row r="19165" s="2" customFormat="1"/>
    <row r="19166" s="2" customFormat="1"/>
    <row r="19167" s="2" customFormat="1"/>
    <row r="19168" s="2" customFormat="1"/>
    <row r="19169" s="2" customFormat="1"/>
    <row r="19170" s="2" customFormat="1"/>
    <row r="19171" s="2" customFormat="1"/>
    <row r="19172" s="2" customFormat="1"/>
    <row r="19173" s="2" customFormat="1"/>
    <row r="19174" s="2" customFormat="1"/>
    <row r="19175" s="2" customFormat="1"/>
    <row r="19176" s="2" customFormat="1"/>
    <row r="19177" s="2" customFormat="1"/>
    <row r="19178" s="2" customFormat="1"/>
    <row r="19179" s="2" customFormat="1"/>
    <row r="19180" s="2" customFormat="1"/>
    <row r="19181" s="2" customFormat="1"/>
    <row r="19182" s="2" customFormat="1"/>
    <row r="19183" s="2" customFormat="1"/>
    <row r="19184" s="2" customFormat="1"/>
    <row r="19185" s="2" customFormat="1"/>
    <row r="19186" s="2" customFormat="1"/>
    <row r="19187" s="2" customFormat="1"/>
    <row r="19188" s="2" customFormat="1"/>
    <row r="19189" s="2" customFormat="1"/>
    <row r="19190" s="2" customFormat="1"/>
    <row r="19191" s="2" customFormat="1"/>
    <row r="19192" s="2" customFormat="1"/>
    <row r="19193" s="2" customFormat="1"/>
    <row r="19194" s="2" customFormat="1"/>
    <row r="19195" s="2" customFormat="1"/>
    <row r="19196" s="2" customFormat="1"/>
    <row r="19197" s="2" customFormat="1"/>
    <row r="19198" s="2" customFormat="1"/>
    <row r="19199" s="2" customFormat="1"/>
    <row r="19200" s="2" customFormat="1"/>
    <row r="19201" s="2" customFormat="1"/>
    <row r="19202" s="2" customFormat="1"/>
    <row r="19203" s="2" customFormat="1"/>
    <row r="19204" s="2" customFormat="1"/>
    <row r="19205" s="2" customFormat="1"/>
    <row r="19206" s="2" customFormat="1"/>
    <row r="19207" s="2" customFormat="1"/>
    <row r="19208" s="2" customFormat="1"/>
    <row r="19209" s="2" customFormat="1"/>
    <row r="19210" s="2" customFormat="1"/>
    <row r="19211" s="2" customFormat="1"/>
    <row r="19212" s="2" customFormat="1"/>
    <row r="19213" s="2" customFormat="1"/>
    <row r="19214" s="2" customFormat="1"/>
    <row r="19215" s="2" customFormat="1"/>
    <row r="19216" s="2" customFormat="1"/>
    <row r="19217" s="2" customFormat="1"/>
    <row r="19218" s="2" customFormat="1"/>
    <row r="19219" s="2" customFormat="1"/>
    <row r="19220" s="2" customFormat="1"/>
    <row r="19221" s="2" customFormat="1"/>
    <row r="19222" s="2" customFormat="1"/>
    <row r="19223" s="2" customFormat="1"/>
    <row r="19224" s="2" customFormat="1"/>
    <row r="19225" s="2" customFormat="1"/>
    <row r="19226" s="2" customFormat="1"/>
    <row r="19227" s="2" customFormat="1"/>
    <row r="19228" s="2" customFormat="1"/>
    <row r="19229" s="2" customFormat="1"/>
    <row r="19230" s="2" customFormat="1"/>
    <row r="19231" s="2" customFormat="1"/>
    <row r="19232" s="2" customFormat="1"/>
    <row r="19233" s="2" customFormat="1"/>
    <row r="19234" s="2" customFormat="1"/>
    <row r="19235" s="2" customFormat="1"/>
    <row r="19236" s="2" customFormat="1"/>
    <row r="19237" s="2" customFormat="1"/>
    <row r="19238" s="2" customFormat="1"/>
    <row r="19239" s="2" customFormat="1"/>
    <row r="19240" s="2" customFormat="1"/>
    <row r="19241" s="2" customFormat="1"/>
    <row r="19242" s="2" customFormat="1"/>
    <row r="19243" s="2" customFormat="1"/>
    <row r="19244" s="2" customFormat="1"/>
    <row r="19245" s="2" customFormat="1"/>
    <row r="19246" s="2" customFormat="1"/>
    <row r="19247" s="2" customFormat="1"/>
    <row r="19248" s="2" customFormat="1"/>
    <row r="19249" s="2" customFormat="1"/>
    <row r="19250" s="2" customFormat="1"/>
    <row r="19251" s="2" customFormat="1"/>
    <row r="19252" s="2" customFormat="1"/>
    <row r="19253" s="2" customFormat="1"/>
    <row r="19254" s="2" customFormat="1"/>
    <row r="19255" s="2" customFormat="1"/>
    <row r="19256" s="2" customFormat="1"/>
    <row r="19257" s="2" customFormat="1"/>
    <row r="19258" s="2" customFormat="1"/>
    <row r="19259" s="2" customFormat="1"/>
    <row r="19260" s="2" customFormat="1"/>
    <row r="19261" s="2" customFormat="1"/>
    <row r="19262" s="2" customFormat="1"/>
    <row r="19263" s="2" customFormat="1"/>
    <row r="19264" s="2" customFormat="1"/>
    <row r="19265" s="2" customFormat="1"/>
    <row r="19266" s="2" customFormat="1"/>
    <row r="19267" s="2" customFormat="1"/>
    <row r="19268" s="2" customFormat="1"/>
    <row r="19269" s="2" customFormat="1"/>
    <row r="19270" s="2" customFormat="1"/>
    <row r="19271" s="2" customFormat="1"/>
    <row r="19272" s="2" customFormat="1"/>
    <row r="19273" s="2" customFormat="1"/>
    <row r="19274" s="2" customFormat="1"/>
    <row r="19275" s="2" customFormat="1"/>
    <row r="19276" s="2" customFormat="1"/>
    <row r="19277" s="2" customFormat="1"/>
    <row r="19278" s="2" customFormat="1"/>
    <row r="19279" s="2" customFormat="1"/>
    <row r="19280" s="2" customFormat="1"/>
    <row r="19281" s="2" customFormat="1"/>
    <row r="19282" s="2" customFormat="1"/>
    <row r="19283" s="2" customFormat="1"/>
    <row r="19284" s="2" customFormat="1"/>
    <row r="19285" s="2" customFormat="1"/>
    <row r="19286" s="2" customFormat="1"/>
    <row r="19287" s="2" customFormat="1"/>
    <row r="19288" s="2" customFormat="1"/>
    <row r="19289" s="2" customFormat="1"/>
    <row r="19290" s="2" customFormat="1"/>
    <row r="19291" s="2" customFormat="1"/>
    <row r="19292" s="2" customFormat="1"/>
    <row r="19293" s="2" customFormat="1"/>
    <row r="19294" s="2" customFormat="1"/>
    <row r="19295" s="2" customFormat="1"/>
    <row r="19296" s="2" customFormat="1"/>
    <row r="19297" s="2" customFormat="1"/>
    <row r="19298" s="2" customFormat="1"/>
    <row r="19299" s="2" customFormat="1"/>
    <row r="19300" s="2" customFormat="1"/>
    <row r="19301" s="2" customFormat="1"/>
    <row r="19302" s="2" customFormat="1"/>
    <row r="19303" s="2" customFormat="1"/>
    <row r="19304" s="2" customFormat="1"/>
    <row r="19305" s="2" customFormat="1"/>
    <row r="19306" s="2" customFormat="1"/>
    <row r="19307" s="2" customFormat="1"/>
    <row r="19308" s="2" customFormat="1"/>
    <row r="19309" s="2" customFormat="1"/>
    <row r="19310" s="2" customFormat="1"/>
    <row r="19311" s="2" customFormat="1"/>
    <row r="19312" s="2" customFormat="1"/>
    <row r="19313" s="2" customFormat="1"/>
    <row r="19314" s="2" customFormat="1"/>
    <row r="19315" s="2" customFormat="1"/>
    <row r="19316" s="2" customFormat="1"/>
    <row r="19317" s="2" customFormat="1"/>
    <row r="19318" s="2" customFormat="1"/>
    <row r="19319" s="2" customFormat="1"/>
    <row r="19320" s="2" customFormat="1"/>
    <row r="19321" s="2" customFormat="1"/>
    <row r="19322" s="2" customFormat="1"/>
    <row r="19323" s="2" customFormat="1"/>
    <row r="19324" s="2" customFormat="1"/>
    <row r="19325" s="2" customFormat="1"/>
    <row r="19326" s="2" customFormat="1"/>
    <row r="19327" s="2" customFormat="1"/>
    <row r="19328" s="2" customFormat="1"/>
    <row r="19329" s="2" customFormat="1"/>
    <row r="19330" s="2" customFormat="1"/>
    <row r="19331" s="2" customFormat="1"/>
    <row r="19332" s="2" customFormat="1"/>
    <row r="19333" s="2" customFormat="1"/>
    <row r="19334" s="2" customFormat="1"/>
    <row r="19335" s="2" customFormat="1"/>
    <row r="19336" s="2" customFormat="1"/>
    <row r="19337" s="2" customFormat="1"/>
    <row r="19338" s="2" customFormat="1"/>
    <row r="19339" s="2" customFormat="1"/>
    <row r="19340" s="2" customFormat="1"/>
    <row r="19341" s="2" customFormat="1"/>
    <row r="19342" s="2" customFormat="1"/>
    <row r="19343" s="2" customFormat="1"/>
    <row r="19344" s="2" customFormat="1"/>
    <row r="19345" s="2" customFormat="1"/>
    <row r="19346" s="2" customFormat="1"/>
    <row r="19347" s="2" customFormat="1"/>
    <row r="19348" s="2" customFormat="1"/>
    <row r="19349" s="2" customFormat="1"/>
    <row r="19350" s="2" customFormat="1"/>
    <row r="19351" s="2" customFormat="1"/>
    <row r="19352" s="2" customFormat="1"/>
    <row r="19353" s="2" customFormat="1"/>
    <row r="19354" s="2" customFormat="1"/>
    <row r="19355" s="2" customFormat="1"/>
    <row r="19356" s="2" customFormat="1"/>
    <row r="19357" s="2" customFormat="1"/>
    <row r="19358" s="2" customFormat="1"/>
    <row r="19359" s="2" customFormat="1"/>
    <row r="19360" s="2" customFormat="1"/>
    <row r="19361" s="2" customFormat="1"/>
    <row r="19362" s="2" customFormat="1"/>
    <row r="19363" s="2" customFormat="1"/>
    <row r="19364" s="2" customFormat="1"/>
    <row r="19365" s="2" customFormat="1"/>
    <row r="19366" s="2" customFormat="1"/>
    <row r="19367" s="2" customFormat="1"/>
    <row r="19368" s="2" customFormat="1"/>
    <row r="19369" s="2" customFormat="1"/>
    <row r="19370" s="2" customFormat="1"/>
    <row r="19371" s="2" customFormat="1"/>
    <row r="19372" s="2" customFormat="1"/>
    <row r="19373" s="2" customFormat="1"/>
    <row r="19374" s="2" customFormat="1"/>
    <row r="19375" s="2" customFormat="1"/>
    <row r="19376" s="2" customFormat="1"/>
    <row r="19377" s="2" customFormat="1"/>
    <row r="19378" s="2" customFormat="1"/>
    <row r="19379" s="2" customFormat="1"/>
    <row r="19380" s="2" customFormat="1"/>
    <row r="19381" s="2" customFormat="1"/>
    <row r="19382" s="2" customFormat="1"/>
    <row r="19383" s="2" customFormat="1"/>
    <row r="19384" s="2" customFormat="1"/>
    <row r="19385" s="2" customFormat="1"/>
    <row r="19386" s="2" customFormat="1"/>
    <row r="19387" s="2" customFormat="1"/>
    <row r="19388" s="2" customFormat="1"/>
    <row r="19389" s="2" customFormat="1"/>
    <row r="19390" s="2" customFormat="1"/>
    <row r="19391" s="2" customFormat="1"/>
    <row r="19392" s="2" customFormat="1"/>
    <row r="19393" s="2" customFormat="1"/>
    <row r="19394" s="2" customFormat="1"/>
    <row r="19395" s="2" customFormat="1"/>
    <row r="19396" s="2" customFormat="1"/>
    <row r="19397" s="2" customFormat="1"/>
    <row r="19398" s="2" customFormat="1"/>
    <row r="19399" s="2" customFormat="1"/>
    <row r="19400" s="2" customFormat="1"/>
    <row r="19401" s="2" customFormat="1"/>
    <row r="19402" s="2" customFormat="1"/>
    <row r="19403" s="2" customFormat="1"/>
    <row r="19404" s="2" customFormat="1"/>
    <row r="19405" s="2" customFormat="1"/>
    <row r="19406" s="2" customFormat="1"/>
    <row r="19407" s="2" customFormat="1"/>
    <row r="19408" s="2" customFormat="1"/>
    <row r="19409" s="2" customFormat="1"/>
    <row r="19410" s="2" customFormat="1"/>
    <row r="19411" s="2" customFormat="1"/>
    <row r="19412" s="2" customFormat="1"/>
    <row r="19413" s="2" customFormat="1"/>
    <row r="19414" s="2" customFormat="1"/>
    <row r="19415" s="2" customFormat="1"/>
    <row r="19416" s="2" customFormat="1"/>
    <row r="19417" s="2" customFormat="1"/>
    <row r="19418" s="2" customFormat="1"/>
    <row r="19419" s="2" customFormat="1"/>
    <row r="19420" s="2" customFormat="1"/>
    <row r="19421" s="2" customFormat="1"/>
    <row r="19422" s="2" customFormat="1"/>
    <row r="19423" s="2" customFormat="1"/>
    <row r="19424" s="2" customFormat="1"/>
    <row r="19425" s="2" customFormat="1"/>
    <row r="19426" s="2" customFormat="1"/>
    <row r="19427" s="2" customFormat="1"/>
    <row r="19428" s="2" customFormat="1"/>
    <row r="19429" s="2" customFormat="1"/>
    <row r="19430" s="2" customFormat="1"/>
    <row r="19431" s="2" customFormat="1"/>
    <row r="19432" s="2" customFormat="1"/>
    <row r="19433" s="2" customFormat="1"/>
    <row r="19434" s="2" customFormat="1"/>
    <row r="19435" s="2" customFormat="1"/>
    <row r="19436" s="2" customFormat="1"/>
    <row r="19437" s="2" customFormat="1"/>
    <row r="19438" s="2" customFormat="1"/>
    <row r="19439" s="2" customFormat="1"/>
    <row r="19440" s="2" customFormat="1"/>
    <row r="19441" s="2" customFormat="1"/>
    <row r="19442" s="2" customFormat="1"/>
    <row r="19443" s="2" customFormat="1"/>
    <row r="19444" s="2" customFormat="1"/>
    <row r="19445" s="2" customFormat="1"/>
    <row r="19446" s="2" customFormat="1"/>
    <row r="19447" s="2" customFormat="1"/>
    <row r="19448" s="2" customFormat="1"/>
    <row r="19449" s="2" customFormat="1"/>
    <row r="19450" s="2" customFormat="1"/>
    <row r="19451" s="2" customFormat="1"/>
    <row r="19452" s="2" customFormat="1"/>
    <row r="19453" s="2" customFormat="1"/>
    <row r="19454" s="2" customFormat="1"/>
    <row r="19455" s="2" customFormat="1"/>
    <row r="19456" s="2" customFormat="1"/>
    <row r="19457" s="2" customFormat="1"/>
    <row r="19458" s="2" customFormat="1"/>
    <row r="19459" s="2" customFormat="1"/>
    <row r="19460" s="2" customFormat="1"/>
    <row r="19461" s="2" customFormat="1"/>
    <row r="19462" s="2" customFormat="1"/>
    <row r="19463" s="2" customFormat="1"/>
    <row r="19464" s="2" customFormat="1"/>
    <row r="19465" s="2" customFormat="1"/>
    <row r="19466" s="2" customFormat="1"/>
    <row r="19467" s="2" customFormat="1"/>
    <row r="19468" s="2" customFormat="1"/>
    <row r="19469" s="2" customFormat="1"/>
    <row r="19470" s="2" customFormat="1"/>
    <row r="19471" s="2" customFormat="1"/>
    <row r="19472" s="2" customFormat="1"/>
    <row r="19473" s="2" customFormat="1"/>
    <row r="19474" s="2" customFormat="1"/>
    <row r="19475" s="2" customFormat="1"/>
    <row r="19476" s="2" customFormat="1"/>
    <row r="19477" s="2" customFormat="1"/>
    <row r="19478" s="2" customFormat="1"/>
    <row r="19479" s="2" customFormat="1"/>
    <row r="19480" s="2" customFormat="1"/>
    <row r="19481" s="2" customFormat="1"/>
    <row r="19482" s="2" customFormat="1"/>
    <row r="19483" s="2" customFormat="1"/>
    <row r="19484" s="2" customFormat="1"/>
    <row r="19485" s="2" customFormat="1"/>
    <row r="19486" s="2" customFormat="1"/>
    <row r="19487" s="2" customFormat="1"/>
    <row r="19488" s="2" customFormat="1"/>
    <row r="19489" s="2" customFormat="1"/>
    <row r="19490" s="2" customFormat="1"/>
    <row r="19491" s="2" customFormat="1"/>
    <row r="19492" s="2" customFormat="1"/>
    <row r="19493" s="2" customFormat="1"/>
    <row r="19494" s="2" customFormat="1"/>
    <row r="19495" s="2" customFormat="1"/>
    <row r="19496" s="2" customFormat="1"/>
    <row r="19497" s="2" customFormat="1"/>
    <row r="19498" s="2" customFormat="1"/>
    <row r="19499" s="2" customFormat="1"/>
    <row r="19500" s="2" customFormat="1"/>
    <row r="19501" s="2" customFormat="1"/>
    <row r="19502" s="2" customFormat="1"/>
    <row r="19503" s="2" customFormat="1"/>
    <row r="19504" s="2" customFormat="1"/>
    <row r="19505" s="2" customFormat="1"/>
    <row r="19506" s="2" customFormat="1"/>
    <row r="19507" s="2" customFormat="1"/>
    <row r="19508" s="2" customFormat="1"/>
    <row r="19509" s="2" customFormat="1"/>
    <row r="19510" s="2" customFormat="1"/>
    <row r="19511" s="2" customFormat="1"/>
    <row r="19512" s="2" customFormat="1"/>
    <row r="19513" s="2" customFormat="1"/>
    <row r="19514" s="2" customFormat="1"/>
    <row r="19515" s="2" customFormat="1"/>
    <row r="19516" s="2" customFormat="1"/>
    <row r="19517" s="2" customFormat="1"/>
    <row r="19518" s="2" customFormat="1"/>
    <row r="19519" s="2" customFormat="1"/>
    <row r="19520" s="2" customFormat="1"/>
    <row r="19521" s="2" customFormat="1"/>
    <row r="19522" s="2" customFormat="1"/>
    <row r="19523" s="2" customFormat="1"/>
    <row r="19524" s="2" customFormat="1"/>
    <row r="19525" s="2" customFormat="1"/>
    <row r="19526" s="2" customFormat="1"/>
    <row r="19527" s="2" customFormat="1"/>
    <row r="19528" s="2" customFormat="1"/>
    <row r="19529" s="2" customFormat="1"/>
    <row r="19530" s="2" customFormat="1"/>
    <row r="19531" s="2" customFormat="1"/>
    <row r="19532" s="2" customFormat="1"/>
    <row r="19533" s="2" customFormat="1"/>
    <row r="19534" s="2" customFormat="1"/>
    <row r="19535" s="2" customFormat="1"/>
    <row r="19536" s="2" customFormat="1"/>
    <row r="19537" s="2" customFormat="1"/>
    <row r="19538" s="2" customFormat="1"/>
    <row r="19539" s="2" customFormat="1"/>
    <row r="19540" s="2" customFormat="1"/>
    <row r="19541" s="2" customFormat="1"/>
    <row r="19542" s="2" customFormat="1"/>
    <row r="19543" s="2" customFormat="1"/>
    <row r="19544" s="2" customFormat="1"/>
    <row r="19545" s="2" customFormat="1"/>
    <row r="19546" s="2" customFormat="1"/>
    <row r="19547" s="2" customFormat="1"/>
    <row r="19548" s="2" customFormat="1"/>
    <row r="19549" s="2" customFormat="1"/>
    <row r="19550" s="2" customFormat="1"/>
    <row r="19551" s="2" customFormat="1"/>
    <row r="19552" s="2" customFormat="1"/>
    <row r="19553" s="2" customFormat="1"/>
    <row r="19554" s="2" customFormat="1"/>
    <row r="19555" s="2" customFormat="1"/>
    <row r="19556" s="2" customFormat="1"/>
    <row r="19557" s="2" customFormat="1"/>
    <row r="19558" s="2" customFormat="1"/>
    <row r="19559" s="2" customFormat="1"/>
    <row r="19560" s="2" customFormat="1"/>
    <row r="19561" s="2" customFormat="1"/>
    <row r="19562" s="2" customFormat="1"/>
    <row r="19563" s="2" customFormat="1"/>
    <row r="19564" s="2" customFormat="1"/>
    <row r="19565" s="2" customFormat="1"/>
    <row r="19566" s="2" customFormat="1"/>
    <row r="19567" s="2" customFormat="1"/>
    <row r="19568" s="2" customFormat="1"/>
    <row r="19569" s="2" customFormat="1"/>
    <row r="19570" s="2" customFormat="1"/>
    <row r="19571" s="2" customFormat="1"/>
    <row r="19572" s="2" customFormat="1"/>
    <row r="19573" s="2" customFormat="1"/>
    <row r="19574" s="2" customFormat="1"/>
    <row r="19575" s="2" customFormat="1"/>
    <row r="19576" s="2" customFormat="1"/>
    <row r="19577" s="2" customFormat="1"/>
    <row r="19578" s="2" customFormat="1"/>
    <row r="19579" s="2" customFormat="1"/>
    <row r="19580" s="2" customFormat="1"/>
    <row r="19581" s="2" customFormat="1"/>
    <row r="19582" s="2" customFormat="1"/>
    <row r="19583" s="2" customFormat="1"/>
    <row r="19584" s="2" customFormat="1"/>
    <row r="19585" s="2" customFormat="1"/>
    <row r="19586" s="2" customFormat="1"/>
    <row r="19587" s="2" customFormat="1"/>
    <row r="19588" s="2" customFormat="1"/>
    <row r="19589" s="2" customFormat="1"/>
    <row r="19590" s="2" customFormat="1"/>
    <row r="19591" s="2" customFormat="1"/>
    <row r="19592" s="2" customFormat="1"/>
    <row r="19593" s="2" customFormat="1"/>
    <row r="19594" s="2" customFormat="1"/>
    <row r="19595" s="2" customFormat="1"/>
    <row r="19596" s="2" customFormat="1"/>
    <row r="19597" s="2" customFormat="1"/>
    <row r="19598" s="2" customFormat="1"/>
    <row r="19599" s="2" customFormat="1"/>
    <row r="19600" s="2" customFormat="1"/>
    <row r="19601" s="2" customFormat="1"/>
    <row r="19602" s="2" customFormat="1"/>
    <row r="19603" s="2" customFormat="1"/>
    <row r="19604" s="2" customFormat="1"/>
    <row r="19605" s="2" customFormat="1"/>
    <row r="19606" s="2" customFormat="1"/>
    <row r="19607" s="2" customFormat="1"/>
    <row r="19608" s="2" customFormat="1"/>
    <row r="19609" s="2" customFormat="1"/>
    <row r="19610" s="2" customFormat="1"/>
    <row r="19611" s="2" customFormat="1"/>
    <row r="19612" s="2" customFormat="1"/>
    <row r="19613" s="2" customFormat="1"/>
    <row r="19614" s="2" customFormat="1"/>
    <row r="19615" s="2" customFormat="1"/>
    <row r="19616" s="2" customFormat="1"/>
    <row r="19617" s="2" customFormat="1"/>
    <row r="19618" s="2" customFormat="1"/>
    <row r="19619" s="2" customFormat="1"/>
    <row r="19620" s="2" customFormat="1"/>
    <row r="19621" s="2" customFormat="1"/>
    <row r="19622" s="2" customFormat="1"/>
    <row r="19623" s="2" customFormat="1"/>
    <row r="19624" s="2" customFormat="1"/>
    <row r="19625" s="2" customFormat="1"/>
    <row r="19626" s="2" customFormat="1"/>
    <row r="19627" s="2" customFormat="1"/>
    <row r="19628" s="2" customFormat="1"/>
    <row r="19629" s="2" customFormat="1"/>
    <row r="19630" s="2" customFormat="1"/>
    <row r="19631" s="2" customFormat="1"/>
    <row r="19632" s="2" customFormat="1"/>
    <row r="19633" s="2" customFormat="1"/>
    <row r="19634" s="2" customFormat="1"/>
    <row r="19635" s="2" customFormat="1"/>
    <row r="19636" s="2" customFormat="1"/>
    <row r="19637" s="2" customFormat="1"/>
    <row r="19638" s="2" customFormat="1"/>
    <row r="19639" s="2" customFormat="1"/>
    <row r="19640" s="2" customFormat="1"/>
    <row r="19641" s="2" customFormat="1"/>
    <row r="19642" s="2" customFormat="1"/>
    <row r="19643" s="2" customFormat="1"/>
    <row r="19644" s="2" customFormat="1"/>
    <row r="19645" s="2" customFormat="1"/>
    <row r="19646" s="2" customFormat="1"/>
    <row r="19647" s="2" customFormat="1"/>
    <row r="19648" s="2" customFormat="1"/>
    <row r="19649" s="2" customFormat="1"/>
    <row r="19650" s="2" customFormat="1"/>
    <row r="19651" s="2" customFormat="1"/>
    <row r="19652" s="2" customFormat="1"/>
    <row r="19653" s="2" customFormat="1"/>
    <row r="19654" s="2" customFormat="1"/>
    <row r="19655" s="2" customFormat="1"/>
    <row r="19656" s="2" customFormat="1"/>
    <row r="19657" s="2" customFormat="1"/>
    <row r="19658" s="2" customFormat="1"/>
    <row r="19659" s="2" customFormat="1"/>
    <row r="19660" s="2" customFormat="1"/>
    <row r="19661" s="2" customFormat="1"/>
    <row r="19662" s="2" customFormat="1"/>
    <row r="19663" s="2" customFormat="1"/>
    <row r="19664" s="2" customFormat="1"/>
    <row r="19665" s="2" customFormat="1"/>
    <row r="19666" s="2" customFormat="1"/>
    <row r="19667" s="2" customFormat="1"/>
    <row r="19668" s="2" customFormat="1"/>
    <row r="19669" s="2" customFormat="1"/>
    <row r="19670" s="2" customFormat="1"/>
    <row r="19671" s="2" customFormat="1"/>
    <row r="19672" s="2" customFormat="1"/>
    <row r="19673" s="2" customFormat="1"/>
    <row r="19674" s="2" customFormat="1"/>
    <row r="19675" s="2" customFormat="1"/>
    <row r="19676" s="2" customFormat="1"/>
    <row r="19677" s="2" customFormat="1"/>
    <row r="19678" s="2" customFormat="1"/>
    <row r="19679" s="2" customFormat="1"/>
    <row r="19680" s="2" customFormat="1"/>
    <row r="19681" s="2" customFormat="1"/>
    <row r="19682" s="2" customFormat="1"/>
    <row r="19683" s="2" customFormat="1"/>
    <row r="19684" s="2" customFormat="1"/>
    <row r="19685" s="2" customFormat="1"/>
    <row r="19686" s="2" customFormat="1"/>
    <row r="19687" s="2" customFormat="1"/>
    <row r="19688" s="2" customFormat="1"/>
    <row r="19689" s="2" customFormat="1"/>
    <row r="19690" s="2" customFormat="1"/>
    <row r="19691" s="2" customFormat="1"/>
    <row r="19692" s="2" customFormat="1"/>
    <row r="19693" s="2" customFormat="1"/>
    <row r="19694" s="2" customFormat="1"/>
    <row r="19695" s="2" customFormat="1"/>
    <row r="19696" s="2" customFormat="1"/>
    <row r="19697" s="2" customFormat="1"/>
    <row r="19698" s="2" customFormat="1"/>
    <row r="19699" s="2" customFormat="1"/>
    <row r="19700" s="2" customFormat="1"/>
    <row r="19701" s="2" customFormat="1"/>
    <row r="19702" s="2" customFormat="1"/>
    <row r="19703" s="2" customFormat="1"/>
    <row r="19704" s="2" customFormat="1"/>
    <row r="19705" s="2" customFormat="1"/>
    <row r="19706" s="2" customFormat="1"/>
    <row r="19707" s="2" customFormat="1"/>
    <row r="19708" s="2" customFormat="1"/>
    <row r="19709" s="2" customFormat="1"/>
    <row r="19710" s="2" customFormat="1"/>
    <row r="19711" s="2" customFormat="1"/>
    <row r="19712" s="2" customFormat="1"/>
    <row r="19713" s="2" customFormat="1"/>
    <row r="19714" s="2" customFormat="1"/>
    <row r="19715" s="2" customFormat="1"/>
    <row r="19716" s="2" customFormat="1"/>
    <row r="19717" s="2" customFormat="1"/>
    <row r="19718" s="2" customFormat="1"/>
    <row r="19719" s="2" customFormat="1"/>
    <row r="19720" s="2" customFormat="1"/>
    <row r="19721" s="2" customFormat="1"/>
    <row r="19722" s="2" customFormat="1"/>
    <row r="19723" s="2" customFormat="1"/>
    <row r="19724" s="2" customFormat="1"/>
    <row r="19725" s="2" customFormat="1"/>
    <row r="19726" s="2" customFormat="1"/>
    <row r="19727" s="2" customFormat="1"/>
    <row r="19728" s="2" customFormat="1"/>
    <row r="19729" s="2" customFormat="1"/>
    <row r="19730" s="2" customFormat="1"/>
    <row r="19731" s="2" customFormat="1"/>
    <row r="19732" s="2" customFormat="1"/>
    <row r="19733" s="2" customFormat="1"/>
    <row r="19734" s="2" customFormat="1"/>
    <row r="19735" s="2" customFormat="1"/>
    <row r="19736" s="2" customFormat="1"/>
    <row r="19737" s="2" customFormat="1"/>
    <row r="19738" s="2" customFormat="1"/>
    <row r="19739" s="2" customFormat="1"/>
    <row r="19740" s="2" customFormat="1"/>
    <row r="19741" s="2" customFormat="1"/>
    <row r="19742" s="2" customFormat="1"/>
    <row r="19743" s="2" customFormat="1"/>
    <row r="19744" s="2" customFormat="1"/>
    <row r="19745" s="2" customFormat="1"/>
    <row r="19746" s="2" customFormat="1"/>
    <row r="19747" s="2" customFormat="1"/>
    <row r="19748" s="2" customFormat="1"/>
    <row r="19749" s="2" customFormat="1"/>
    <row r="19750" s="2" customFormat="1"/>
    <row r="19751" s="2" customFormat="1"/>
    <row r="19752" s="2" customFormat="1"/>
    <row r="19753" s="2" customFormat="1"/>
    <row r="19754" s="2" customFormat="1"/>
    <row r="19755" s="2" customFormat="1"/>
    <row r="19756" s="2" customFormat="1"/>
    <row r="19757" s="2" customFormat="1"/>
    <row r="19758" s="2" customFormat="1"/>
    <row r="19759" s="2" customFormat="1"/>
    <row r="19760" s="2" customFormat="1"/>
    <row r="19761" s="2" customFormat="1"/>
    <row r="19762" s="2" customFormat="1"/>
    <row r="19763" s="2" customFormat="1"/>
    <row r="19764" s="2" customFormat="1"/>
    <row r="19765" s="2" customFormat="1"/>
    <row r="19766" s="2" customFormat="1"/>
    <row r="19767" s="2" customFormat="1"/>
    <row r="19768" s="2" customFormat="1"/>
    <row r="19769" s="2" customFormat="1"/>
    <row r="19770" s="2" customFormat="1"/>
    <row r="19771" s="2" customFormat="1"/>
    <row r="19772" s="2" customFormat="1"/>
    <row r="19773" s="2" customFormat="1"/>
    <row r="19774" s="2" customFormat="1"/>
    <row r="19775" s="2" customFormat="1"/>
    <row r="19776" s="2" customFormat="1"/>
    <row r="19777" s="2" customFormat="1"/>
    <row r="19778" s="2" customFormat="1"/>
    <row r="19779" s="2" customFormat="1"/>
    <row r="19780" s="2" customFormat="1"/>
    <row r="19781" s="2" customFormat="1"/>
    <row r="19782" s="2" customFormat="1"/>
    <row r="19783" s="2" customFormat="1"/>
    <row r="19784" s="2" customFormat="1"/>
    <row r="19785" s="2" customFormat="1"/>
    <row r="19786" s="2" customFormat="1"/>
    <row r="19787" s="2" customFormat="1"/>
    <row r="19788" s="2" customFormat="1"/>
    <row r="19789" s="2" customFormat="1"/>
    <row r="19790" s="2" customFormat="1"/>
    <row r="19791" s="2" customFormat="1"/>
    <row r="19792" s="2" customFormat="1"/>
    <row r="19793" s="2" customFormat="1"/>
    <row r="19794" s="2" customFormat="1"/>
    <row r="19795" s="2" customFormat="1"/>
    <row r="19796" s="2" customFormat="1"/>
    <row r="19797" s="2" customFormat="1"/>
    <row r="19798" s="2" customFormat="1"/>
    <row r="19799" s="2" customFormat="1"/>
    <row r="19800" s="2" customFormat="1"/>
    <row r="19801" s="2" customFormat="1"/>
    <row r="19802" s="2" customFormat="1"/>
    <row r="19803" s="2" customFormat="1"/>
    <row r="19804" s="2" customFormat="1"/>
    <row r="19805" s="2" customFormat="1"/>
    <row r="19806" s="2" customFormat="1"/>
    <row r="19807" s="2" customFormat="1"/>
    <row r="19808" s="2" customFormat="1"/>
    <row r="19809" s="2" customFormat="1"/>
    <row r="19810" s="2" customFormat="1"/>
    <row r="19811" s="2" customFormat="1"/>
    <row r="19812" s="2" customFormat="1"/>
    <row r="19813" s="2" customFormat="1"/>
    <row r="19814" s="2" customFormat="1"/>
    <row r="19815" s="2" customFormat="1"/>
    <row r="19816" s="2" customFormat="1"/>
    <row r="19817" s="2" customFormat="1"/>
    <row r="19818" s="2" customFormat="1"/>
    <row r="19819" s="2" customFormat="1"/>
    <row r="19820" s="2" customFormat="1"/>
    <row r="19821" s="2" customFormat="1"/>
    <row r="19822" s="2" customFormat="1"/>
    <row r="19823" s="2" customFormat="1"/>
    <row r="19824" s="2" customFormat="1"/>
    <row r="19825" s="2" customFormat="1"/>
    <row r="19826" s="2" customFormat="1"/>
    <row r="19827" s="2" customFormat="1"/>
    <row r="19828" s="2" customFormat="1"/>
    <row r="19829" s="2" customFormat="1"/>
    <row r="19830" s="2" customFormat="1"/>
    <row r="19831" s="2" customFormat="1"/>
    <row r="19832" s="2" customFormat="1"/>
    <row r="19833" s="2" customFormat="1"/>
    <row r="19834" s="2" customFormat="1"/>
    <row r="19835" s="2" customFormat="1"/>
    <row r="19836" s="2" customFormat="1"/>
    <row r="19837" s="2" customFormat="1"/>
    <row r="19838" s="2" customFormat="1"/>
    <row r="19839" s="2" customFormat="1"/>
    <row r="19840" s="2" customFormat="1"/>
    <row r="19841" s="2" customFormat="1"/>
    <row r="19842" s="2" customFormat="1"/>
    <row r="19843" s="2" customFormat="1"/>
    <row r="19844" s="2" customFormat="1"/>
    <row r="19845" s="2" customFormat="1"/>
    <row r="19846" s="2" customFormat="1"/>
    <row r="19847" s="2" customFormat="1"/>
    <row r="19848" s="2" customFormat="1"/>
    <row r="19849" s="2" customFormat="1"/>
    <row r="19850" s="2" customFormat="1"/>
    <row r="19851" s="2" customFormat="1"/>
    <row r="19852" s="2" customFormat="1"/>
    <row r="19853" s="2" customFormat="1"/>
    <row r="19854" s="2" customFormat="1"/>
    <row r="19855" s="2" customFormat="1"/>
    <row r="19856" s="2" customFormat="1"/>
    <row r="19857" s="2" customFormat="1"/>
    <row r="19858" s="2" customFormat="1"/>
    <row r="19859" s="2" customFormat="1"/>
    <row r="19860" s="2" customFormat="1"/>
    <row r="19861" s="2" customFormat="1"/>
    <row r="19862" s="2" customFormat="1"/>
    <row r="19863" s="2" customFormat="1"/>
    <row r="19864" s="2" customFormat="1"/>
    <row r="19865" s="2" customFormat="1"/>
    <row r="19866" s="2" customFormat="1"/>
    <row r="19867" s="2" customFormat="1"/>
    <row r="19868" s="2" customFormat="1"/>
    <row r="19869" s="2" customFormat="1"/>
    <row r="19870" s="2" customFormat="1"/>
    <row r="19871" s="2" customFormat="1"/>
    <row r="19872" s="2" customFormat="1"/>
    <row r="19873" s="2" customFormat="1"/>
    <row r="19874" s="2" customFormat="1"/>
    <row r="19875" s="2" customFormat="1"/>
    <row r="19876" s="2" customFormat="1"/>
    <row r="19877" s="2" customFormat="1"/>
    <row r="19878" s="2" customFormat="1"/>
    <row r="19879" s="2" customFormat="1"/>
    <row r="19880" s="2" customFormat="1"/>
    <row r="19881" s="2" customFormat="1"/>
    <row r="19882" s="2" customFormat="1"/>
    <row r="19883" s="2" customFormat="1"/>
    <row r="19884" s="2" customFormat="1"/>
    <row r="19885" s="2" customFormat="1"/>
    <row r="19886" s="2" customFormat="1"/>
    <row r="19887" s="2" customFormat="1"/>
    <row r="19888" s="2" customFormat="1"/>
    <row r="19889" s="2" customFormat="1"/>
    <row r="19890" s="2" customFormat="1"/>
    <row r="19891" s="2" customFormat="1"/>
    <row r="19892" s="2" customFormat="1"/>
    <row r="19893" s="2" customFormat="1"/>
    <row r="19894" s="2" customFormat="1"/>
    <row r="19895" s="2" customFormat="1"/>
    <row r="19896" s="2" customFormat="1"/>
    <row r="19897" s="2" customFormat="1"/>
    <row r="19898" s="2" customFormat="1"/>
    <row r="19899" s="2" customFormat="1"/>
    <row r="19900" s="2" customFormat="1"/>
    <row r="19901" s="2" customFormat="1"/>
    <row r="19902" s="2" customFormat="1"/>
    <row r="19903" s="2" customFormat="1"/>
    <row r="19904" s="2" customFormat="1"/>
    <row r="19905" s="2" customFormat="1"/>
    <row r="19906" s="2" customFormat="1"/>
    <row r="19907" s="2" customFormat="1"/>
    <row r="19908" s="2" customFormat="1"/>
    <row r="19909" s="2" customFormat="1"/>
    <row r="19910" s="2" customFormat="1"/>
    <row r="19911" s="2" customFormat="1"/>
    <row r="19912" s="2" customFormat="1"/>
    <row r="19913" s="2" customFormat="1"/>
    <row r="19914" s="2" customFormat="1"/>
    <row r="19915" s="2" customFormat="1"/>
    <row r="19916" s="2" customFormat="1"/>
    <row r="19917" s="2" customFormat="1"/>
    <row r="19918" s="2" customFormat="1"/>
    <row r="19919" s="2" customFormat="1"/>
    <row r="19920" s="2" customFormat="1"/>
    <row r="19921" s="2" customFormat="1"/>
    <row r="19922" s="2" customFormat="1"/>
    <row r="19923" s="2" customFormat="1"/>
    <row r="19924" s="2" customFormat="1"/>
    <row r="19925" s="2" customFormat="1"/>
    <row r="19926" s="2" customFormat="1"/>
    <row r="19927" s="2" customFormat="1"/>
    <row r="19928" s="2" customFormat="1"/>
    <row r="19929" s="2" customFormat="1"/>
    <row r="19930" s="2" customFormat="1"/>
    <row r="19931" s="2" customFormat="1"/>
    <row r="19932" s="2" customFormat="1"/>
    <row r="19933" s="2" customFormat="1"/>
    <row r="19934" s="2" customFormat="1"/>
    <row r="19935" s="2" customFormat="1"/>
    <row r="19936" s="2" customFormat="1"/>
    <row r="19937" s="2" customFormat="1"/>
    <row r="19938" s="2" customFormat="1"/>
    <row r="19939" s="2" customFormat="1"/>
    <row r="19940" s="2" customFormat="1"/>
    <row r="19941" s="2" customFormat="1"/>
    <row r="19942" s="2" customFormat="1"/>
    <row r="19943" s="2" customFormat="1"/>
    <row r="19944" s="2" customFormat="1"/>
    <row r="19945" s="2" customFormat="1"/>
    <row r="19946" s="2" customFormat="1"/>
    <row r="19947" s="2" customFormat="1"/>
    <row r="19948" s="2" customFormat="1"/>
    <row r="19949" s="2" customFormat="1"/>
    <row r="19950" s="2" customFormat="1"/>
    <row r="19951" s="2" customFormat="1"/>
    <row r="19952" s="2" customFormat="1"/>
    <row r="19953" s="2" customFormat="1"/>
    <row r="19954" s="2" customFormat="1"/>
    <row r="19955" s="2" customFormat="1"/>
    <row r="19956" s="2" customFormat="1"/>
    <row r="19957" s="2" customFormat="1"/>
    <row r="19958" s="2" customFormat="1"/>
    <row r="19959" s="2" customFormat="1"/>
    <row r="19960" s="2" customFormat="1"/>
    <row r="19961" s="2" customFormat="1"/>
    <row r="19962" s="2" customFormat="1"/>
    <row r="19963" s="2" customFormat="1"/>
    <row r="19964" s="2" customFormat="1"/>
    <row r="19965" s="2" customFormat="1"/>
    <row r="19966" s="2" customFormat="1"/>
    <row r="19967" s="2" customFormat="1"/>
    <row r="19968" s="2" customFormat="1"/>
    <row r="19969" s="2" customFormat="1"/>
    <row r="19970" s="2" customFormat="1"/>
    <row r="19971" s="2" customFormat="1"/>
    <row r="19972" s="2" customFormat="1"/>
    <row r="19973" s="2" customFormat="1"/>
    <row r="19974" s="2" customFormat="1"/>
    <row r="19975" s="2" customFormat="1"/>
    <row r="19976" s="2" customFormat="1"/>
    <row r="19977" s="2" customFormat="1"/>
    <row r="19978" s="2" customFormat="1"/>
    <row r="19979" s="2" customFormat="1"/>
    <row r="19980" s="2" customFormat="1"/>
    <row r="19981" s="2" customFormat="1"/>
    <row r="19982" s="2" customFormat="1"/>
    <row r="19983" s="2" customFormat="1"/>
    <row r="19984" s="2" customFormat="1"/>
    <row r="19985" s="2" customFormat="1"/>
    <row r="19986" s="2" customFormat="1"/>
    <row r="19987" s="2" customFormat="1"/>
    <row r="19988" s="2" customFormat="1"/>
    <row r="19989" s="2" customFormat="1"/>
    <row r="19990" s="2" customFormat="1"/>
    <row r="19991" s="2" customFormat="1"/>
    <row r="19992" s="2" customFormat="1"/>
    <row r="19993" s="2" customFormat="1"/>
    <row r="19994" s="2" customFormat="1"/>
    <row r="19995" s="2" customFormat="1"/>
    <row r="19996" s="2" customFormat="1"/>
    <row r="19997" s="2" customFormat="1"/>
    <row r="19998" s="2" customFormat="1"/>
    <row r="19999" s="2" customFormat="1"/>
    <row r="20000" s="2" customFormat="1"/>
    <row r="20001" s="2" customFormat="1"/>
    <row r="20002" s="2" customFormat="1"/>
    <row r="20003" s="2" customFormat="1"/>
    <row r="20004" s="2" customFormat="1"/>
    <row r="20005" s="2" customFormat="1"/>
    <row r="20006" s="2" customFormat="1"/>
    <row r="20007" s="2" customFormat="1"/>
    <row r="20008" s="2" customFormat="1"/>
    <row r="20009" s="2" customFormat="1"/>
    <row r="20010" s="2" customFormat="1"/>
    <row r="20011" s="2" customFormat="1"/>
    <row r="20012" s="2" customFormat="1"/>
    <row r="20013" s="2" customFormat="1"/>
    <row r="20014" s="2" customFormat="1"/>
    <row r="20015" s="2" customFormat="1"/>
    <row r="20016" s="2" customFormat="1"/>
    <row r="20017" s="2" customFormat="1"/>
    <row r="20018" s="2" customFormat="1"/>
    <row r="20019" s="2" customFormat="1"/>
    <row r="20020" s="2" customFormat="1"/>
    <row r="20021" s="2" customFormat="1"/>
    <row r="20022" s="2" customFormat="1"/>
    <row r="20023" s="2" customFormat="1"/>
    <row r="20024" s="2" customFormat="1"/>
    <row r="20025" s="2" customFormat="1"/>
    <row r="20026" s="2" customFormat="1"/>
    <row r="20027" s="2" customFormat="1"/>
    <row r="20028" s="2" customFormat="1"/>
    <row r="20029" s="2" customFormat="1"/>
    <row r="20030" s="2" customFormat="1"/>
    <row r="20031" s="2" customFormat="1"/>
    <row r="20032" s="2" customFormat="1"/>
    <row r="20033" s="2" customFormat="1"/>
    <row r="20034" s="2" customFormat="1"/>
    <row r="20035" s="2" customFormat="1"/>
    <row r="20036" s="2" customFormat="1"/>
    <row r="20037" s="2" customFormat="1"/>
    <row r="20038" s="2" customFormat="1"/>
    <row r="20039" s="2" customFormat="1"/>
    <row r="20040" s="2" customFormat="1"/>
    <row r="20041" s="2" customFormat="1"/>
    <row r="20042" s="2" customFormat="1"/>
    <row r="20043" s="2" customFormat="1"/>
    <row r="20044" s="2" customFormat="1"/>
    <row r="20045" s="2" customFormat="1"/>
    <row r="20046" s="2" customFormat="1"/>
    <row r="20047" s="2" customFormat="1"/>
    <row r="20048" s="2" customFormat="1"/>
    <row r="20049" s="2" customFormat="1"/>
    <row r="20050" s="2" customFormat="1"/>
    <row r="20051" s="2" customFormat="1"/>
    <row r="20052" s="2" customFormat="1"/>
    <row r="20053" s="2" customFormat="1"/>
    <row r="20054" s="2" customFormat="1"/>
    <row r="20055" s="2" customFormat="1"/>
    <row r="20056" s="2" customFormat="1"/>
    <row r="20057" s="2" customFormat="1"/>
    <row r="20058" s="2" customFormat="1"/>
    <row r="20059" s="2" customFormat="1"/>
    <row r="20060" s="2" customFormat="1"/>
    <row r="20061" s="2" customFormat="1"/>
    <row r="20062" s="2" customFormat="1"/>
    <row r="20063" s="2" customFormat="1"/>
    <row r="20064" s="2" customFormat="1"/>
    <row r="20065" s="2" customFormat="1"/>
    <row r="20066" s="2" customFormat="1"/>
    <row r="20067" s="2" customFormat="1"/>
    <row r="20068" s="2" customFormat="1"/>
    <row r="20069" s="2" customFormat="1"/>
    <row r="20070" s="2" customFormat="1"/>
    <row r="20071" s="2" customFormat="1"/>
    <row r="20072" s="2" customFormat="1"/>
    <row r="20073" s="2" customFormat="1"/>
    <row r="20074" s="2" customFormat="1"/>
    <row r="20075" s="2" customFormat="1"/>
    <row r="20076" s="2" customFormat="1"/>
    <row r="20077" s="2" customFormat="1"/>
    <row r="20078" s="2" customFormat="1"/>
    <row r="20079" s="2" customFormat="1"/>
    <row r="20080" s="2" customFormat="1"/>
    <row r="20081" s="2" customFormat="1"/>
    <row r="20082" s="2" customFormat="1"/>
    <row r="20083" s="2" customFormat="1"/>
    <row r="20084" s="2" customFormat="1"/>
    <row r="20085" s="2" customFormat="1"/>
    <row r="20086" s="2" customFormat="1"/>
    <row r="20087" s="2" customFormat="1"/>
    <row r="20088" s="2" customFormat="1"/>
    <row r="20089" s="2" customFormat="1"/>
    <row r="20090" s="2" customFormat="1"/>
    <row r="20091" s="2" customFormat="1"/>
    <row r="20092" s="2" customFormat="1"/>
    <row r="20093" s="2" customFormat="1"/>
    <row r="20094" s="2" customFormat="1"/>
    <row r="20095" s="2" customFormat="1"/>
    <row r="20096" s="2" customFormat="1"/>
    <row r="20097" s="2" customFormat="1"/>
    <row r="20098" s="2" customFormat="1"/>
    <row r="20099" s="2" customFormat="1"/>
    <row r="20100" s="2" customFormat="1"/>
    <row r="20101" s="2" customFormat="1"/>
    <row r="20102" s="2" customFormat="1"/>
    <row r="20103" s="2" customFormat="1"/>
    <row r="20104" s="2" customFormat="1"/>
    <row r="20105" s="2" customFormat="1"/>
    <row r="20106" s="2" customFormat="1"/>
    <row r="20107" s="2" customFormat="1"/>
    <row r="20108" s="2" customFormat="1"/>
    <row r="20109" s="2" customFormat="1"/>
    <row r="20110" s="2" customFormat="1"/>
    <row r="20111" s="2" customFormat="1"/>
    <row r="20112" s="2" customFormat="1"/>
    <row r="20113" s="2" customFormat="1"/>
    <row r="20114" s="2" customFormat="1"/>
    <row r="20115" s="2" customFormat="1"/>
    <row r="20116" s="2" customFormat="1"/>
    <row r="20117" s="2" customFormat="1"/>
    <row r="20118" s="2" customFormat="1"/>
    <row r="20119" s="2" customFormat="1"/>
    <row r="20120" s="2" customFormat="1"/>
    <row r="20121" s="2" customFormat="1"/>
    <row r="20122" s="2" customFormat="1"/>
    <row r="20123" s="2" customFormat="1"/>
    <row r="20124" s="2" customFormat="1"/>
    <row r="20125" s="2" customFormat="1"/>
    <row r="20126" s="2" customFormat="1"/>
    <row r="20127" s="2" customFormat="1"/>
    <row r="20128" s="2" customFormat="1"/>
    <row r="20129" s="2" customFormat="1"/>
    <row r="20130" s="2" customFormat="1"/>
    <row r="20131" s="2" customFormat="1"/>
    <row r="20132" s="2" customFormat="1"/>
    <row r="20133" s="2" customFormat="1"/>
    <row r="20134" s="2" customFormat="1"/>
    <row r="20135" s="2" customFormat="1"/>
    <row r="20136" s="2" customFormat="1"/>
    <row r="20137" s="2" customFormat="1"/>
    <row r="20138" s="2" customFormat="1"/>
    <row r="20139" s="2" customFormat="1"/>
    <row r="20140" s="2" customFormat="1"/>
    <row r="20141" s="2" customFormat="1"/>
    <row r="20142" s="2" customFormat="1"/>
    <row r="20143" s="2" customFormat="1"/>
    <row r="20144" s="2" customFormat="1"/>
    <row r="20145" s="2" customFormat="1"/>
    <row r="20146" s="2" customFormat="1"/>
    <row r="20147" s="2" customFormat="1"/>
    <row r="20148" s="2" customFormat="1"/>
    <row r="20149" s="2" customFormat="1"/>
    <row r="20150" s="2" customFormat="1"/>
    <row r="20151" s="2" customFormat="1"/>
    <row r="20152" s="2" customFormat="1"/>
    <row r="20153" s="2" customFormat="1"/>
    <row r="20154" s="2" customFormat="1"/>
    <row r="20155" s="2" customFormat="1"/>
    <row r="20156" s="2" customFormat="1"/>
    <row r="20157" s="2" customFormat="1"/>
    <row r="20158" s="2" customFormat="1"/>
    <row r="20159" s="2" customFormat="1"/>
    <row r="20160" s="2" customFormat="1"/>
    <row r="20161" s="2" customFormat="1"/>
    <row r="20162" s="2" customFormat="1"/>
    <row r="20163" s="2" customFormat="1"/>
    <row r="20164" s="2" customFormat="1"/>
    <row r="20165" s="2" customFormat="1"/>
    <row r="20166" s="2" customFormat="1"/>
    <row r="20167" s="2" customFormat="1"/>
    <row r="20168" s="2" customFormat="1"/>
    <row r="20169" s="2" customFormat="1"/>
    <row r="20170" s="2" customFormat="1"/>
    <row r="20171" s="2" customFormat="1"/>
    <row r="20172" s="2" customFormat="1"/>
    <row r="20173" s="2" customFormat="1"/>
    <row r="20174" s="2" customFormat="1"/>
    <row r="20175" s="2" customFormat="1"/>
    <row r="20176" s="2" customFormat="1"/>
    <row r="20177" s="2" customFormat="1"/>
    <row r="20178" s="2" customFormat="1"/>
    <row r="20179" s="2" customFormat="1"/>
    <row r="20180" s="2" customFormat="1"/>
    <row r="20181" s="2" customFormat="1"/>
    <row r="20182" s="2" customFormat="1"/>
    <row r="20183" s="2" customFormat="1"/>
    <row r="20184" s="2" customFormat="1"/>
    <row r="20185" s="2" customFormat="1"/>
    <row r="20186" s="2" customFormat="1"/>
    <row r="20187" s="2" customFormat="1"/>
    <row r="20188" s="2" customFormat="1"/>
    <row r="20189" s="2" customFormat="1"/>
    <row r="20190" s="2" customFormat="1"/>
    <row r="20191" s="2" customFormat="1"/>
    <row r="20192" s="2" customFormat="1"/>
    <row r="20193" s="2" customFormat="1"/>
    <row r="20194" s="2" customFormat="1"/>
    <row r="20195" s="2" customFormat="1"/>
    <row r="20196" s="2" customFormat="1"/>
    <row r="20197" s="2" customFormat="1"/>
    <row r="20198" s="2" customFormat="1"/>
    <row r="20199" s="2" customFormat="1"/>
    <row r="20200" s="2" customFormat="1"/>
    <row r="20201" s="2" customFormat="1"/>
    <row r="20202" s="2" customFormat="1"/>
    <row r="20203" s="2" customFormat="1"/>
    <row r="20204" s="2" customFormat="1"/>
    <row r="20205" s="2" customFormat="1"/>
    <row r="20206" s="2" customFormat="1"/>
    <row r="20207" s="2" customFormat="1"/>
    <row r="20208" s="2" customFormat="1"/>
    <row r="20209" s="2" customFormat="1"/>
    <row r="20210" s="2" customFormat="1"/>
    <row r="20211" s="2" customFormat="1"/>
    <row r="20212" s="2" customFormat="1"/>
    <row r="20213" s="2" customFormat="1"/>
    <row r="20214" s="2" customFormat="1"/>
    <row r="20215" s="2" customFormat="1"/>
    <row r="20216" s="2" customFormat="1"/>
    <row r="20217" s="2" customFormat="1"/>
    <row r="20218" s="2" customFormat="1"/>
    <row r="20219" s="2" customFormat="1"/>
    <row r="20220" s="2" customFormat="1"/>
    <row r="20221" s="2" customFormat="1"/>
    <row r="20222" s="2" customFormat="1"/>
    <row r="20223" s="2" customFormat="1"/>
    <row r="20224" s="2" customFormat="1"/>
    <row r="20225" s="2" customFormat="1"/>
    <row r="20226" s="2" customFormat="1"/>
    <row r="20227" s="2" customFormat="1"/>
    <row r="20228" s="2" customFormat="1"/>
    <row r="20229" s="2" customFormat="1"/>
    <row r="20230" s="2" customFormat="1"/>
    <row r="20231" s="2" customFormat="1"/>
    <row r="20232" s="2" customFormat="1"/>
    <row r="20233" s="2" customFormat="1"/>
    <row r="20234" s="2" customFormat="1"/>
    <row r="20235" s="2" customFormat="1"/>
    <row r="20236" s="2" customFormat="1"/>
    <row r="20237" s="2" customFormat="1"/>
    <row r="20238" s="2" customFormat="1"/>
    <row r="20239" s="2" customFormat="1"/>
    <row r="20240" s="2" customFormat="1"/>
    <row r="20241" s="2" customFormat="1"/>
    <row r="20242" s="2" customFormat="1"/>
    <row r="20243" s="2" customFormat="1"/>
    <row r="20244" s="2" customFormat="1"/>
    <row r="20245" s="2" customFormat="1"/>
    <row r="20246" s="2" customFormat="1"/>
    <row r="20247" s="2" customFormat="1"/>
    <row r="20248" s="2" customFormat="1"/>
    <row r="20249" s="2" customFormat="1"/>
    <row r="20250" s="2" customFormat="1"/>
    <row r="20251" s="2" customFormat="1"/>
    <row r="20252" s="2" customFormat="1"/>
    <row r="20253" s="2" customFormat="1"/>
    <row r="20254" s="2" customFormat="1"/>
    <row r="20255" s="2" customFormat="1"/>
    <row r="20256" s="2" customFormat="1"/>
    <row r="20257" s="2" customFormat="1"/>
    <row r="20258" s="2" customFormat="1"/>
    <row r="20259" s="2" customFormat="1"/>
    <row r="20260" s="2" customFormat="1"/>
    <row r="20261" s="2" customFormat="1"/>
    <row r="20262" s="2" customFormat="1"/>
    <row r="20263" s="2" customFormat="1"/>
    <row r="20264" s="2" customFormat="1"/>
    <row r="20265" s="2" customFormat="1"/>
    <row r="20266" s="2" customFormat="1"/>
    <row r="20267" s="2" customFormat="1"/>
    <row r="20268" s="2" customFormat="1"/>
    <row r="20269" s="2" customFormat="1"/>
    <row r="20270" s="2" customFormat="1"/>
    <row r="20271" s="2" customFormat="1"/>
    <row r="20272" s="2" customFormat="1"/>
    <row r="20273" s="2" customFormat="1"/>
    <row r="20274" s="2" customFormat="1"/>
    <row r="20275" s="2" customFormat="1"/>
    <row r="20276" s="2" customFormat="1"/>
    <row r="20277" s="2" customFormat="1"/>
    <row r="20278" s="2" customFormat="1"/>
    <row r="20279" s="2" customFormat="1"/>
    <row r="20280" s="2" customFormat="1"/>
    <row r="20281" s="2" customFormat="1"/>
    <row r="20282" s="2" customFormat="1"/>
    <row r="20283" s="2" customFormat="1"/>
    <row r="20284" s="2" customFormat="1"/>
    <row r="20285" s="2" customFormat="1"/>
    <row r="20286" s="2" customFormat="1"/>
    <row r="20287" s="2" customFormat="1"/>
    <row r="20288" s="2" customFormat="1"/>
    <row r="20289" s="2" customFormat="1"/>
    <row r="20290" s="2" customFormat="1"/>
    <row r="20291" s="2" customFormat="1"/>
    <row r="20292" s="2" customFormat="1"/>
    <row r="20293" s="2" customFormat="1"/>
    <row r="20294" s="2" customFormat="1"/>
    <row r="20295" s="2" customFormat="1"/>
    <row r="20296" s="2" customFormat="1"/>
    <row r="20297" s="2" customFormat="1"/>
    <row r="20298" s="2" customFormat="1"/>
    <row r="20299" s="2" customFormat="1"/>
    <row r="20300" s="2" customFormat="1"/>
    <row r="20301" s="2" customFormat="1"/>
    <row r="20302" s="2" customFormat="1"/>
    <row r="20303" s="2" customFormat="1"/>
    <row r="20304" s="2" customFormat="1"/>
    <row r="20305" s="2" customFormat="1"/>
    <row r="20306" s="2" customFormat="1"/>
    <row r="20307" s="2" customFormat="1"/>
    <row r="20308" s="2" customFormat="1"/>
    <row r="20309" s="2" customFormat="1"/>
    <row r="20310" s="2" customFormat="1"/>
    <row r="20311" s="2" customFormat="1"/>
    <row r="20312" s="2" customFormat="1"/>
    <row r="20313" s="2" customFormat="1"/>
    <row r="20314" s="2" customFormat="1"/>
    <row r="20315" s="2" customFormat="1"/>
    <row r="20316" s="2" customFormat="1"/>
    <row r="20317" s="2" customFormat="1"/>
    <row r="20318" s="2" customFormat="1"/>
    <row r="20319" s="2" customFormat="1"/>
    <row r="20320" s="2" customFormat="1"/>
    <row r="20321" s="2" customFormat="1"/>
    <row r="20322" s="2" customFormat="1"/>
    <row r="20323" s="2" customFormat="1"/>
    <row r="20324" s="2" customFormat="1"/>
    <row r="20325" s="2" customFormat="1"/>
    <row r="20326" s="2" customFormat="1"/>
    <row r="20327" s="2" customFormat="1"/>
    <row r="20328" s="2" customFormat="1"/>
    <row r="20329" s="2" customFormat="1"/>
    <row r="20330" s="2" customFormat="1"/>
    <row r="20331" s="2" customFormat="1"/>
    <row r="20332" s="2" customFormat="1"/>
    <row r="20333" s="2" customFormat="1"/>
    <row r="20334" s="2" customFormat="1"/>
    <row r="20335" s="2" customFormat="1"/>
    <row r="20336" s="2" customFormat="1"/>
    <row r="20337" s="2" customFormat="1"/>
    <row r="20338" s="2" customFormat="1"/>
    <row r="20339" s="2" customFormat="1"/>
    <row r="20340" s="2" customFormat="1"/>
    <row r="20341" s="2" customFormat="1"/>
    <row r="20342" s="2" customFormat="1"/>
    <row r="20343" s="2" customFormat="1"/>
    <row r="20344" s="2" customFormat="1"/>
    <row r="20345" s="2" customFormat="1"/>
    <row r="20346" s="2" customFormat="1"/>
    <row r="20347" s="2" customFormat="1"/>
    <row r="20348" s="2" customFormat="1"/>
    <row r="20349" s="2" customFormat="1"/>
    <row r="20350" s="2" customFormat="1"/>
    <row r="20351" s="2" customFormat="1"/>
    <row r="20352" s="2" customFormat="1"/>
    <row r="20353" s="2" customFormat="1"/>
    <row r="20354" s="2" customFormat="1"/>
    <row r="20355" s="2" customFormat="1"/>
    <row r="20356" s="2" customFormat="1"/>
    <row r="20357" s="2" customFormat="1"/>
    <row r="20358" s="2" customFormat="1"/>
    <row r="20359" s="2" customFormat="1"/>
    <row r="20360" s="2" customFormat="1"/>
    <row r="20361" s="2" customFormat="1"/>
    <row r="20362" s="2" customFormat="1"/>
    <row r="20363" s="2" customFormat="1"/>
    <row r="20364" s="2" customFormat="1"/>
    <row r="20365" s="2" customFormat="1"/>
    <row r="20366" s="2" customFormat="1"/>
    <row r="20367" s="2" customFormat="1"/>
    <row r="20368" s="2" customFormat="1"/>
    <row r="20369" s="2" customFormat="1"/>
    <row r="20370" s="2" customFormat="1"/>
    <row r="20371" s="2" customFormat="1"/>
    <row r="20372" s="2" customFormat="1"/>
    <row r="20373" s="2" customFormat="1"/>
    <row r="20374" s="2" customFormat="1"/>
    <row r="20375" s="2" customFormat="1"/>
    <row r="20376" s="2" customFormat="1"/>
    <row r="20377" s="2" customFormat="1"/>
    <row r="20378" s="2" customFormat="1"/>
    <row r="20379" s="2" customFormat="1"/>
    <row r="20380" s="2" customFormat="1"/>
    <row r="20381" s="2" customFormat="1"/>
    <row r="20382" s="2" customFormat="1"/>
    <row r="20383" s="2" customFormat="1"/>
    <row r="20384" s="2" customFormat="1"/>
    <row r="20385" s="2" customFormat="1"/>
    <row r="20386" s="2" customFormat="1"/>
    <row r="20387" s="2" customFormat="1"/>
    <row r="20388" s="2" customFormat="1"/>
    <row r="20389" s="2" customFormat="1"/>
    <row r="20390" s="2" customFormat="1"/>
    <row r="20391" s="2" customFormat="1"/>
    <row r="20392" s="2" customFormat="1"/>
    <row r="20393" s="2" customFormat="1"/>
    <row r="20394" s="2" customFormat="1"/>
    <row r="20395" s="2" customFormat="1"/>
    <row r="20396" s="2" customFormat="1"/>
    <row r="20397" s="2" customFormat="1"/>
    <row r="20398" s="2" customFormat="1"/>
    <row r="20399" s="2" customFormat="1"/>
    <row r="20400" s="2" customFormat="1"/>
    <row r="20401" s="2" customFormat="1"/>
    <row r="20402" s="2" customFormat="1"/>
    <row r="20403" s="2" customFormat="1"/>
    <row r="20404" s="2" customFormat="1"/>
    <row r="20405" s="2" customFormat="1"/>
    <row r="20406" s="2" customFormat="1"/>
    <row r="20407" s="2" customFormat="1"/>
    <row r="20408" s="2" customFormat="1"/>
    <row r="20409" s="2" customFormat="1"/>
    <row r="20410" s="2" customFormat="1"/>
    <row r="20411" s="2" customFormat="1"/>
    <row r="20412" s="2" customFormat="1"/>
    <row r="20413" s="2" customFormat="1"/>
    <row r="20414" s="2" customFormat="1"/>
    <row r="20415" s="2" customFormat="1"/>
    <row r="20416" s="2" customFormat="1"/>
    <row r="20417" s="2" customFormat="1"/>
    <row r="20418" s="2" customFormat="1"/>
    <row r="20419" s="2" customFormat="1"/>
    <row r="20420" s="2" customFormat="1"/>
    <row r="20421" s="2" customFormat="1"/>
    <row r="20422" s="2" customFormat="1"/>
    <row r="20423" s="2" customFormat="1"/>
    <row r="20424" s="2" customFormat="1"/>
    <row r="20425" s="2" customFormat="1"/>
    <row r="20426" s="2" customFormat="1"/>
    <row r="20427" s="2" customFormat="1"/>
    <row r="20428" s="2" customFormat="1"/>
    <row r="20429" s="2" customFormat="1"/>
    <row r="20430" s="2" customFormat="1"/>
    <row r="20431" s="2" customFormat="1"/>
    <row r="20432" s="2" customFormat="1"/>
    <row r="20433" s="2" customFormat="1"/>
    <row r="20434" s="2" customFormat="1"/>
    <row r="20435" s="2" customFormat="1"/>
    <row r="20436" s="2" customFormat="1"/>
    <row r="20437" s="2" customFormat="1"/>
    <row r="20438" s="2" customFormat="1"/>
    <row r="20439" s="2" customFormat="1"/>
    <row r="20440" s="2" customFormat="1"/>
    <row r="20441" s="2" customFormat="1"/>
    <row r="20442" s="2" customFormat="1"/>
    <row r="20443" s="2" customFormat="1"/>
    <row r="20444" s="2" customFormat="1"/>
    <row r="20445" s="2" customFormat="1"/>
    <row r="20446" s="2" customFormat="1"/>
    <row r="20447" s="2" customFormat="1"/>
    <row r="20448" s="2" customFormat="1"/>
    <row r="20449" s="2" customFormat="1"/>
    <row r="20450" s="2" customFormat="1"/>
    <row r="20451" s="2" customFormat="1"/>
    <row r="20452" s="2" customFormat="1"/>
    <row r="20453" s="2" customFormat="1"/>
    <row r="20454" s="2" customFormat="1"/>
    <row r="20455" s="2" customFormat="1"/>
    <row r="20456" s="2" customFormat="1"/>
    <row r="20457" s="2" customFormat="1"/>
    <row r="20458" s="2" customFormat="1"/>
    <row r="20459" s="2" customFormat="1"/>
    <row r="20460" s="2" customFormat="1"/>
    <row r="20461" s="2" customFormat="1"/>
    <row r="20462" s="2" customFormat="1"/>
    <row r="20463" s="2" customFormat="1"/>
    <row r="20464" s="2" customFormat="1"/>
    <row r="20465" s="2" customFormat="1"/>
    <row r="20466" s="2" customFormat="1"/>
    <row r="20467" s="2" customFormat="1"/>
    <row r="20468" s="2" customFormat="1"/>
    <row r="20469" s="2" customFormat="1"/>
    <row r="20470" s="2" customFormat="1"/>
    <row r="20471" s="2" customFormat="1"/>
    <row r="20472" s="2" customFormat="1"/>
    <row r="20473" s="2" customFormat="1"/>
    <row r="20474" s="2" customFormat="1"/>
    <row r="20475" s="2" customFormat="1"/>
    <row r="20476" s="2" customFormat="1"/>
    <row r="20477" s="2" customFormat="1"/>
    <row r="20478" s="2" customFormat="1"/>
    <row r="20479" s="2" customFormat="1"/>
    <row r="20480" s="2" customFormat="1"/>
    <row r="20481" s="2" customFormat="1"/>
    <row r="20482" s="2" customFormat="1"/>
    <row r="20483" s="2" customFormat="1"/>
    <row r="20484" s="2" customFormat="1"/>
    <row r="20485" s="2" customFormat="1"/>
    <row r="20486" s="2" customFormat="1"/>
    <row r="20487" s="2" customFormat="1"/>
    <row r="20488" s="2" customFormat="1"/>
    <row r="20489" s="2" customFormat="1"/>
    <row r="20490" s="2" customFormat="1"/>
    <row r="20491" s="2" customFormat="1"/>
    <row r="20492" s="2" customFormat="1"/>
    <row r="20493" s="2" customFormat="1"/>
    <row r="20494" s="2" customFormat="1"/>
    <row r="20495" s="2" customFormat="1"/>
    <row r="20496" s="2" customFormat="1"/>
    <row r="20497" s="2" customFormat="1"/>
    <row r="20498" s="2" customFormat="1"/>
    <row r="20499" s="2" customFormat="1"/>
    <row r="20500" s="2" customFormat="1"/>
    <row r="20501" s="2" customFormat="1"/>
    <row r="20502" s="2" customFormat="1"/>
    <row r="20503" s="2" customFormat="1"/>
    <row r="20504" s="2" customFormat="1"/>
    <row r="20505" s="2" customFormat="1"/>
    <row r="20506" s="2" customFormat="1"/>
    <row r="20507" s="2" customFormat="1"/>
    <row r="20508" s="2" customFormat="1"/>
    <row r="20509" s="2" customFormat="1"/>
    <row r="20510" s="2" customFormat="1"/>
    <row r="20511" s="2" customFormat="1"/>
    <row r="20512" s="2" customFormat="1"/>
    <row r="20513" s="2" customFormat="1"/>
    <row r="20514" s="2" customFormat="1"/>
    <row r="20515" s="2" customFormat="1"/>
    <row r="20516" s="2" customFormat="1"/>
    <row r="20517" s="2" customFormat="1"/>
    <row r="20518" s="2" customFormat="1"/>
    <row r="20519" s="2" customFormat="1"/>
    <row r="20520" s="2" customFormat="1"/>
    <row r="20521" s="2" customFormat="1"/>
    <row r="20522" s="2" customFormat="1"/>
    <row r="20523" s="2" customFormat="1"/>
    <row r="20524" s="2" customFormat="1"/>
    <row r="20525" s="2" customFormat="1"/>
    <row r="20526" s="2" customFormat="1"/>
    <row r="20527" s="2" customFormat="1"/>
    <row r="20528" s="2" customFormat="1"/>
    <row r="20529" s="2" customFormat="1"/>
    <row r="20530" s="2" customFormat="1"/>
    <row r="20531" s="2" customFormat="1"/>
    <row r="20532" s="2" customFormat="1"/>
    <row r="20533" s="2" customFormat="1"/>
    <row r="20534" s="2" customFormat="1"/>
    <row r="20535" s="2" customFormat="1"/>
    <row r="20536" s="2" customFormat="1"/>
    <row r="20537" s="2" customFormat="1"/>
    <row r="20538" s="2" customFormat="1"/>
    <row r="20539" s="2" customFormat="1"/>
    <row r="20540" s="2" customFormat="1"/>
    <row r="20541" s="2" customFormat="1"/>
    <row r="20542" s="2" customFormat="1"/>
    <row r="20543" s="2" customFormat="1"/>
    <row r="20544" s="2" customFormat="1"/>
    <row r="20545" s="2" customFormat="1"/>
    <row r="20546" s="2" customFormat="1"/>
    <row r="20547" s="2" customFormat="1"/>
    <row r="20548" s="2" customFormat="1"/>
    <row r="20549" s="2" customFormat="1"/>
    <row r="20550" s="2" customFormat="1"/>
    <row r="20551" s="2" customFormat="1"/>
    <row r="20552" s="2" customFormat="1"/>
    <row r="20553" s="2" customFormat="1"/>
    <row r="20554" s="2" customFormat="1"/>
    <row r="20555" s="2" customFormat="1"/>
    <row r="20556" s="2" customFormat="1"/>
    <row r="20557" s="2" customFormat="1"/>
    <row r="20558" s="2" customFormat="1"/>
    <row r="20559" s="2" customFormat="1"/>
    <row r="20560" s="2" customFormat="1"/>
    <row r="20561" s="2" customFormat="1"/>
    <row r="20562" s="2" customFormat="1"/>
    <row r="20563" s="2" customFormat="1"/>
    <row r="20564" s="2" customFormat="1"/>
    <row r="20565" s="2" customFormat="1"/>
    <row r="20566" s="2" customFormat="1"/>
    <row r="20567" s="2" customFormat="1"/>
    <row r="20568" s="2" customFormat="1"/>
    <row r="20569" s="2" customFormat="1"/>
    <row r="20570" s="2" customFormat="1"/>
    <row r="20571" s="2" customFormat="1"/>
    <row r="20572" s="2" customFormat="1"/>
    <row r="20573" s="2" customFormat="1"/>
    <row r="20574" s="2" customFormat="1"/>
    <row r="20575" s="2" customFormat="1"/>
    <row r="20576" s="2" customFormat="1"/>
    <row r="20577" s="2" customFormat="1"/>
    <row r="20578" s="2" customFormat="1"/>
    <row r="20579" s="2" customFormat="1"/>
    <row r="20580" s="2" customFormat="1"/>
    <row r="20581" s="2" customFormat="1"/>
    <row r="20582" s="2" customFormat="1"/>
    <row r="20583" s="2" customFormat="1"/>
    <row r="20584" s="2" customFormat="1"/>
    <row r="20585" s="2" customFormat="1"/>
    <row r="20586" s="2" customFormat="1"/>
    <row r="20587" s="2" customFormat="1"/>
    <row r="20588" s="2" customFormat="1"/>
    <row r="20589" s="2" customFormat="1"/>
    <row r="20590" s="2" customFormat="1"/>
    <row r="20591" s="2" customFormat="1"/>
    <row r="20592" s="2" customFormat="1"/>
    <row r="20593" s="2" customFormat="1"/>
    <row r="20594" s="2" customFormat="1"/>
    <row r="20595" s="2" customFormat="1"/>
    <row r="20596" s="2" customFormat="1"/>
    <row r="20597" s="2" customFormat="1"/>
    <row r="20598" s="2" customFormat="1"/>
    <row r="20599" s="2" customFormat="1"/>
    <row r="20600" s="2" customFormat="1"/>
    <row r="20601" s="2" customFormat="1"/>
    <row r="20602" s="2" customFormat="1"/>
    <row r="20603" s="2" customFormat="1"/>
    <row r="20604" s="2" customFormat="1"/>
    <row r="20605" s="2" customFormat="1"/>
    <row r="20606" s="2" customFormat="1"/>
    <row r="20607" s="2" customFormat="1"/>
    <row r="20608" s="2" customFormat="1"/>
    <row r="20609" s="2" customFormat="1"/>
    <row r="20610" s="2" customFormat="1"/>
    <row r="20611" s="2" customFormat="1"/>
    <row r="20612" s="2" customFormat="1"/>
    <row r="20613" s="2" customFormat="1"/>
    <row r="20614" s="2" customFormat="1"/>
    <row r="20615" s="2" customFormat="1"/>
    <row r="20616" s="2" customFormat="1"/>
    <row r="20617" s="2" customFormat="1"/>
    <row r="20618" s="2" customFormat="1"/>
    <row r="20619" s="2" customFormat="1"/>
    <row r="20620" s="2" customFormat="1"/>
    <row r="20621" s="2" customFormat="1"/>
    <row r="20622" s="2" customFormat="1"/>
    <row r="20623" s="2" customFormat="1"/>
    <row r="20624" s="2" customFormat="1"/>
    <row r="20625" s="2" customFormat="1"/>
    <row r="20626" s="2" customFormat="1"/>
    <row r="20627" s="2" customFormat="1"/>
    <row r="20628" s="2" customFormat="1"/>
    <row r="20629" s="2" customFormat="1"/>
    <row r="20630" s="2" customFormat="1"/>
    <row r="20631" s="2" customFormat="1"/>
    <row r="20632" s="2" customFormat="1"/>
    <row r="20633" s="2" customFormat="1"/>
    <row r="20634" s="2" customFormat="1"/>
    <row r="20635" s="2" customFormat="1"/>
    <row r="20636" s="2" customFormat="1"/>
    <row r="20637" s="2" customFormat="1"/>
    <row r="20638" s="2" customFormat="1"/>
    <row r="20639" s="2" customFormat="1"/>
    <row r="20640" s="2" customFormat="1"/>
    <row r="20641" s="2" customFormat="1"/>
    <row r="20642" s="2" customFormat="1"/>
    <row r="20643" s="2" customFormat="1"/>
    <row r="20644" s="2" customFormat="1"/>
    <row r="20645" s="2" customFormat="1"/>
    <row r="20646" s="2" customFormat="1"/>
    <row r="20647" s="2" customFormat="1"/>
    <row r="20648" s="2" customFormat="1"/>
    <row r="20649" s="2" customFormat="1"/>
    <row r="20650" s="2" customFormat="1"/>
    <row r="20651" s="2" customFormat="1"/>
    <row r="20652" s="2" customFormat="1"/>
    <row r="20653" s="2" customFormat="1"/>
    <row r="20654" s="2" customFormat="1"/>
    <row r="20655" s="2" customFormat="1"/>
    <row r="20656" s="2" customFormat="1"/>
    <row r="20657" s="2" customFormat="1"/>
    <row r="20658" s="2" customFormat="1"/>
    <row r="20659" s="2" customFormat="1"/>
    <row r="20660" s="2" customFormat="1"/>
    <row r="20661" s="2" customFormat="1"/>
    <row r="20662" s="2" customFormat="1"/>
    <row r="20663" s="2" customFormat="1"/>
    <row r="20664" s="2" customFormat="1"/>
    <row r="20665" s="2" customFormat="1"/>
    <row r="20666" s="2" customFormat="1"/>
    <row r="20667" s="2" customFormat="1"/>
    <row r="20668" s="2" customFormat="1"/>
    <row r="20669" s="2" customFormat="1"/>
    <row r="20670" s="2" customFormat="1"/>
    <row r="20671" s="2" customFormat="1"/>
    <row r="20672" s="2" customFormat="1"/>
    <row r="20673" s="2" customFormat="1"/>
    <row r="20674" s="2" customFormat="1"/>
    <row r="20675" s="2" customFormat="1"/>
    <row r="20676" s="2" customFormat="1"/>
    <row r="20677" s="2" customFormat="1"/>
    <row r="20678" s="2" customFormat="1"/>
    <row r="20679" s="2" customFormat="1"/>
    <row r="20680" s="2" customFormat="1"/>
    <row r="20681" s="2" customFormat="1"/>
    <row r="20682" s="2" customFormat="1"/>
    <row r="20683" s="2" customFormat="1"/>
    <row r="20684" s="2" customFormat="1"/>
    <row r="20685" s="2" customFormat="1"/>
    <row r="20686" s="2" customFormat="1"/>
    <row r="20687" s="2" customFormat="1"/>
    <row r="20688" s="2" customFormat="1"/>
    <row r="20689" s="2" customFormat="1"/>
    <row r="20690" s="2" customFormat="1"/>
    <row r="20691" s="2" customFormat="1"/>
    <row r="20692" s="2" customFormat="1"/>
    <row r="20693" s="2" customFormat="1"/>
    <row r="20694" s="2" customFormat="1"/>
    <row r="20695" s="2" customFormat="1"/>
    <row r="20696" s="2" customFormat="1"/>
    <row r="20697" s="2" customFormat="1"/>
    <row r="20698" s="2" customFormat="1"/>
    <row r="20699" s="2" customFormat="1"/>
    <row r="20700" s="2" customFormat="1"/>
    <row r="20701" s="2" customFormat="1"/>
    <row r="20702" s="2" customFormat="1"/>
    <row r="20703" s="2" customFormat="1"/>
    <row r="20704" s="2" customFormat="1"/>
    <row r="20705" s="2" customFormat="1"/>
    <row r="20706" s="2" customFormat="1"/>
    <row r="20707" s="2" customFormat="1"/>
    <row r="20708" s="2" customFormat="1"/>
    <row r="20709" s="2" customFormat="1"/>
    <row r="20710" s="2" customFormat="1"/>
    <row r="20711" s="2" customFormat="1"/>
    <row r="20712" s="2" customFormat="1"/>
    <row r="20713" s="2" customFormat="1"/>
    <row r="20714" s="2" customFormat="1"/>
    <row r="20715" s="2" customFormat="1"/>
    <row r="20716" s="2" customFormat="1"/>
    <row r="20717" s="2" customFormat="1"/>
    <row r="20718" s="2" customFormat="1"/>
    <row r="20719" s="2" customFormat="1"/>
    <row r="20720" s="2" customFormat="1"/>
    <row r="20721" s="2" customFormat="1"/>
    <row r="20722" s="2" customFormat="1"/>
    <row r="20723" s="2" customFormat="1"/>
    <row r="20724" s="2" customFormat="1"/>
    <row r="20725" s="2" customFormat="1"/>
    <row r="20726" s="2" customFormat="1"/>
    <row r="20727" s="2" customFormat="1"/>
    <row r="20728" s="2" customFormat="1"/>
    <row r="20729" s="2" customFormat="1"/>
    <row r="20730" s="2" customFormat="1"/>
    <row r="20731" s="2" customFormat="1"/>
    <row r="20732" s="2" customFormat="1"/>
    <row r="20733" s="2" customFormat="1"/>
    <row r="20734" s="2" customFormat="1"/>
    <row r="20735" s="2" customFormat="1"/>
    <row r="20736" s="2" customFormat="1"/>
    <row r="20737" s="2" customFormat="1"/>
    <row r="20738" s="2" customFormat="1"/>
    <row r="20739" s="2" customFormat="1"/>
    <row r="20740" s="2" customFormat="1"/>
    <row r="20741" s="2" customFormat="1"/>
    <row r="20742" s="2" customFormat="1"/>
    <row r="20743" s="2" customFormat="1"/>
    <row r="20744" s="2" customFormat="1"/>
    <row r="20745" s="2" customFormat="1"/>
    <row r="20746" s="2" customFormat="1"/>
    <row r="20747" s="2" customFormat="1"/>
    <row r="20748" s="2" customFormat="1"/>
    <row r="20749" s="2" customFormat="1"/>
    <row r="20750" s="2" customFormat="1"/>
    <row r="20751" s="2" customFormat="1"/>
    <row r="20752" s="2" customFormat="1"/>
    <row r="20753" s="2" customFormat="1"/>
    <row r="20754" s="2" customFormat="1"/>
    <row r="20755" s="2" customFormat="1"/>
    <row r="20756" s="2" customFormat="1"/>
    <row r="20757" s="2" customFormat="1"/>
    <row r="20758" s="2" customFormat="1"/>
    <row r="20759" s="2" customFormat="1"/>
    <row r="20760" s="2" customFormat="1"/>
    <row r="20761" s="2" customFormat="1"/>
    <row r="20762" s="2" customFormat="1"/>
    <row r="20763" s="2" customFormat="1"/>
    <row r="20764" s="2" customFormat="1"/>
    <row r="20765" s="2" customFormat="1"/>
    <row r="20766" s="2" customFormat="1"/>
    <row r="20767" s="2" customFormat="1"/>
    <row r="20768" s="2" customFormat="1"/>
    <row r="20769" s="2" customFormat="1"/>
    <row r="20770" s="2" customFormat="1"/>
    <row r="20771" s="2" customFormat="1"/>
    <row r="20772" s="2" customFormat="1"/>
    <row r="20773" s="2" customFormat="1"/>
    <row r="20774" s="2" customFormat="1"/>
    <row r="20775" s="2" customFormat="1"/>
    <row r="20776" s="2" customFormat="1"/>
    <row r="20777" s="2" customFormat="1"/>
    <row r="20778" s="2" customFormat="1"/>
    <row r="20779" s="2" customFormat="1"/>
    <row r="20780" s="2" customFormat="1"/>
    <row r="20781" s="2" customFormat="1"/>
    <row r="20782" s="2" customFormat="1"/>
    <row r="20783" s="2" customFormat="1"/>
    <row r="20784" s="2" customFormat="1"/>
    <row r="20785" s="2" customFormat="1"/>
    <row r="20786" s="2" customFormat="1"/>
    <row r="20787" s="2" customFormat="1"/>
    <row r="20788" s="2" customFormat="1"/>
    <row r="20789" s="2" customFormat="1"/>
    <row r="20790" s="2" customFormat="1"/>
    <row r="20791" s="2" customFormat="1"/>
    <row r="20792" s="2" customFormat="1"/>
    <row r="20793" s="2" customFormat="1"/>
    <row r="20794" s="2" customFormat="1"/>
    <row r="20795" s="2" customFormat="1"/>
    <row r="20796" s="2" customFormat="1"/>
    <row r="20797" s="2" customFormat="1"/>
    <row r="20798" s="2" customFormat="1"/>
    <row r="20799" s="2" customFormat="1"/>
    <row r="20800" s="2" customFormat="1"/>
    <row r="20801" s="2" customFormat="1"/>
    <row r="20802" s="2" customFormat="1"/>
    <row r="20803" s="2" customFormat="1"/>
    <row r="20804" s="2" customFormat="1"/>
    <row r="20805" s="2" customFormat="1"/>
    <row r="20806" s="2" customFormat="1"/>
    <row r="20807" s="2" customFormat="1"/>
    <row r="20808" s="2" customFormat="1"/>
    <row r="20809" s="2" customFormat="1"/>
    <row r="20810" s="2" customFormat="1"/>
    <row r="20811" s="2" customFormat="1"/>
    <row r="20812" s="2" customFormat="1"/>
    <row r="20813" s="2" customFormat="1"/>
    <row r="20814" s="2" customFormat="1"/>
    <row r="20815" s="2" customFormat="1"/>
    <row r="20816" s="2" customFormat="1"/>
    <row r="20817" s="2" customFormat="1"/>
    <row r="20818" s="2" customFormat="1"/>
    <row r="20819" s="2" customFormat="1"/>
    <row r="20820" s="2" customFormat="1"/>
    <row r="20821" s="2" customFormat="1"/>
    <row r="20822" s="2" customFormat="1"/>
    <row r="20823" s="2" customFormat="1"/>
    <row r="20824" s="2" customFormat="1"/>
    <row r="20825" s="2" customFormat="1"/>
    <row r="20826" s="2" customFormat="1"/>
    <row r="20827" s="2" customFormat="1"/>
    <row r="20828" s="2" customFormat="1"/>
    <row r="20829" s="2" customFormat="1"/>
    <row r="20830" s="2" customFormat="1"/>
    <row r="20831" s="2" customFormat="1"/>
    <row r="20832" s="2" customFormat="1"/>
    <row r="20833" s="2" customFormat="1"/>
    <row r="20834" s="2" customFormat="1"/>
    <row r="20835" s="2" customFormat="1"/>
    <row r="20836" s="2" customFormat="1"/>
    <row r="20837" s="2" customFormat="1"/>
    <row r="20838" s="2" customFormat="1"/>
    <row r="20839" s="2" customFormat="1"/>
    <row r="20840" s="2" customFormat="1"/>
    <row r="20841" s="2" customFormat="1"/>
    <row r="20842" s="2" customFormat="1"/>
    <row r="20843" s="2" customFormat="1"/>
    <row r="20844" s="2" customFormat="1"/>
    <row r="20845" s="2" customFormat="1"/>
    <row r="20846" s="2" customFormat="1"/>
    <row r="20847" s="2" customFormat="1"/>
    <row r="20848" s="2" customFormat="1"/>
    <row r="20849" s="2" customFormat="1"/>
    <row r="20850" s="2" customFormat="1"/>
    <row r="20851" s="2" customFormat="1"/>
    <row r="20852" s="2" customFormat="1"/>
    <row r="20853" s="2" customFormat="1"/>
    <row r="20854" s="2" customFormat="1"/>
    <row r="20855" s="2" customFormat="1"/>
    <row r="20856" s="2" customFormat="1"/>
    <row r="20857" s="2" customFormat="1"/>
    <row r="20858" s="2" customFormat="1"/>
    <row r="20859" s="2" customFormat="1"/>
    <row r="20860" s="2" customFormat="1"/>
    <row r="20861" s="2" customFormat="1"/>
    <row r="20862" s="2" customFormat="1"/>
    <row r="20863" s="2" customFormat="1"/>
    <row r="20864" s="2" customFormat="1"/>
    <row r="20865" s="2" customFormat="1"/>
    <row r="20866" s="2" customFormat="1"/>
    <row r="20867" s="2" customFormat="1"/>
    <row r="20868" s="2" customFormat="1"/>
    <row r="20869" s="2" customFormat="1"/>
    <row r="20870" s="2" customFormat="1"/>
    <row r="20871" s="2" customFormat="1"/>
    <row r="20872" s="2" customFormat="1"/>
    <row r="20873" s="2" customFormat="1"/>
    <row r="20874" s="2" customFormat="1"/>
    <row r="20875" s="2" customFormat="1"/>
    <row r="20876" s="2" customFormat="1"/>
    <row r="20877" s="2" customFormat="1"/>
    <row r="20878" s="2" customFormat="1"/>
    <row r="20879" s="2" customFormat="1"/>
    <row r="20880" s="2" customFormat="1"/>
    <row r="20881" s="2" customFormat="1"/>
    <row r="20882" s="2" customFormat="1"/>
    <row r="20883" s="2" customFormat="1"/>
    <row r="20884" s="2" customFormat="1"/>
    <row r="20885" s="2" customFormat="1"/>
    <row r="20886" s="2" customFormat="1"/>
    <row r="20887" s="2" customFormat="1"/>
    <row r="20888" s="2" customFormat="1"/>
    <row r="20889" s="2" customFormat="1"/>
    <row r="20890" s="2" customFormat="1"/>
    <row r="20891" s="2" customFormat="1"/>
    <row r="20892" s="2" customFormat="1"/>
    <row r="20893" s="2" customFormat="1"/>
    <row r="20894" s="2" customFormat="1"/>
    <row r="20895" s="2" customFormat="1"/>
    <row r="20896" s="2" customFormat="1"/>
    <row r="20897" s="2" customFormat="1"/>
    <row r="20898" s="2" customFormat="1"/>
    <row r="20899" s="2" customFormat="1"/>
    <row r="20900" s="2" customFormat="1"/>
    <row r="20901" s="2" customFormat="1"/>
    <row r="20902" s="2" customFormat="1"/>
    <row r="20903" s="2" customFormat="1"/>
    <row r="20904" s="2" customFormat="1"/>
    <row r="20905" s="2" customFormat="1"/>
    <row r="20906" s="2" customFormat="1"/>
    <row r="20907" s="2" customFormat="1"/>
    <row r="20908" s="2" customFormat="1"/>
    <row r="20909" s="2" customFormat="1"/>
    <row r="20910" s="2" customFormat="1"/>
    <row r="20911" s="2" customFormat="1"/>
    <row r="20912" s="2" customFormat="1"/>
    <row r="20913" s="2" customFormat="1"/>
    <row r="20914" s="2" customFormat="1"/>
    <row r="20915" s="2" customFormat="1"/>
    <row r="20916" s="2" customFormat="1"/>
    <row r="20917" s="2" customFormat="1"/>
    <row r="20918" s="2" customFormat="1"/>
    <row r="20919" s="2" customFormat="1"/>
    <row r="20920" s="2" customFormat="1"/>
    <row r="20921" s="2" customFormat="1"/>
    <row r="20922" s="2" customFormat="1"/>
    <row r="20923" s="2" customFormat="1"/>
    <row r="20924" s="2" customFormat="1"/>
    <row r="20925" s="2" customFormat="1"/>
    <row r="20926" s="2" customFormat="1"/>
    <row r="20927" s="2" customFormat="1"/>
    <row r="20928" s="2" customFormat="1"/>
    <row r="20929" s="2" customFormat="1"/>
    <row r="20930" s="2" customFormat="1"/>
    <row r="20931" s="2" customFormat="1"/>
    <row r="20932" s="2" customFormat="1"/>
    <row r="20933" s="2" customFormat="1"/>
    <row r="20934" s="2" customFormat="1"/>
    <row r="20935" s="2" customFormat="1"/>
    <row r="20936" s="2" customFormat="1"/>
    <row r="20937" s="2" customFormat="1"/>
    <row r="20938" s="2" customFormat="1"/>
    <row r="20939" s="2" customFormat="1"/>
    <row r="20940" s="2" customFormat="1"/>
    <row r="20941" s="2" customFormat="1"/>
    <row r="20942" s="2" customFormat="1"/>
    <row r="20943" s="2" customFormat="1"/>
    <row r="20944" s="2" customFormat="1"/>
    <row r="20945" s="2" customFormat="1"/>
    <row r="20946" s="2" customFormat="1"/>
    <row r="20947" s="2" customFormat="1"/>
    <row r="20948" s="2" customFormat="1"/>
    <row r="20949" s="2" customFormat="1"/>
    <row r="20950" s="2" customFormat="1"/>
    <row r="20951" s="2" customFormat="1"/>
    <row r="20952" s="2" customFormat="1"/>
    <row r="20953" s="2" customFormat="1"/>
    <row r="20954" s="2" customFormat="1"/>
    <row r="20955" s="2" customFormat="1"/>
    <row r="20956" s="2" customFormat="1"/>
    <row r="20957" s="2" customFormat="1"/>
    <row r="20958" s="2" customFormat="1"/>
    <row r="20959" s="2" customFormat="1"/>
    <row r="20960" s="2" customFormat="1"/>
    <row r="20961" s="2" customFormat="1"/>
    <row r="20962" s="2" customFormat="1"/>
    <row r="20963" s="2" customFormat="1"/>
    <row r="20964" s="2" customFormat="1"/>
    <row r="20965" s="2" customFormat="1"/>
    <row r="20966" s="2" customFormat="1"/>
    <row r="20967" s="2" customFormat="1"/>
    <row r="20968" s="2" customFormat="1"/>
    <row r="20969" s="2" customFormat="1"/>
    <row r="20970" s="2" customFormat="1"/>
    <row r="20971" s="2" customFormat="1"/>
    <row r="20972" s="2" customFormat="1"/>
    <row r="20973" s="2" customFormat="1"/>
    <row r="20974" s="2" customFormat="1"/>
    <row r="20975" s="2" customFormat="1"/>
    <row r="20976" s="2" customFormat="1"/>
    <row r="20977" s="2" customFormat="1"/>
    <row r="20978" s="2" customFormat="1"/>
    <row r="20979" s="2" customFormat="1"/>
    <row r="20980" s="2" customFormat="1"/>
    <row r="20981" s="2" customFormat="1"/>
    <row r="20982" s="2" customFormat="1"/>
    <row r="20983" s="2" customFormat="1"/>
    <row r="20984" s="2" customFormat="1"/>
    <row r="20985" s="2" customFormat="1"/>
    <row r="20986" s="2" customFormat="1"/>
    <row r="20987" s="2" customFormat="1"/>
    <row r="20988" s="2" customFormat="1"/>
    <row r="20989" s="2" customFormat="1"/>
    <row r="20990" s="2" customFormat="1"/>
    <row r="20991" s="2" customFormat="1"/>
    <row r="20992" s="2" customFormat="1"/>
    <row r="20993" s="2" customFormat="1"/>
    <row r="20994" s="2" customFormat="1"/>
    <row r="20995" s="2" customFormat="1"/>
    <row r="20996" s="2" customFormat="1"/>
    <row r="20997" s="2" customFormat="1"/>
    <row r="20998" s="2" customFormat="1"/>
    <row r="20999" s="2" customFormat="1"/>
    <row r="21000" s="2" customFormat="1"/>
    <row r="21001" s="2" customFormat="1"/>
    <row r="21002" s="2" customFormat="1"/>
    <row r="21003" s="2" customFormat="1"/>
    <row r="21004" s="2" customFormat="1"/>
    <row r="21005" s="2" customFormat="1"/>
    <row r="21006" s="2" customFormat="1"/>
    <row r="21007" s="2" customFormat="1"/>
    <row r="21008" s="2" customFormat="1"/>
    <row r="21009" s="2" customFormat="1"/>
    <row r="21010" s="2" customFormat="1"/>
    <row r="21011" s="2" customFormat="1"/>
    <row r="21012" s="2" customFormat="1"/>
    <row r="21013" s="2" customFormat="1"/>
    <row r="21014" s="2" customFormat="1"/>
    <row r="21015" s="2" customFormat="1"/>
    <row r="21016" s="2" customFormat="1"/>
    <row r="21017" s="2" customFormat="1"/>
    <row r="21018" s="2" customFormat="1"/>
    <row r="21019" s="2" customFormat="1"/>
    <row r="21020" s="2" customFormat="1"/>
    <row r="21021" s="2" customFormat="1"/>
    <row r="21022" s="2" customFormat="1"/>
    <row r="21023" s="2" customFormat="1"/>
    <row r="21024" s="2" customFormat="1"/>
    <row r="21025" s="2" customFormat="1"/>
    <row r="21026" s="2" customFormat="1"/>
    <row r="21027" s="2" customFormat="1"/>
    <row r="21028" s="2" customFormat="1"/>
    <row r="21029" s="2" customFormat="1"/>
    <row r="21030" s="2" customFormat="1"/>
    <row r="21031" s="2" customFormat="1"/>
    <row r="21032" s="2" customFormat="1"/>
    <row r="21033" s="2" customFormat="1"/>
    <row r="21034" s="2" customFormat="1"/>
    <row r="21035" s="2" customFormat="1"/>
    <row r="21036" s="2" customFormat="1"/>
    <row r="21037" s="2" customFormat="1"/>
    <row r="21038" s="2" customFormat="1"/>
    <row r="21039" s="2" customFormat="1"/>
    <row r="21040" s="2" customFormat="1"/>
    <row r="21041" s="2" customFormat="1"/>
    <row r="21042" s="2" customFormat="1"/>
    <row r="21043" s="2" customFormat="1"/>
    <row r="21044" s="2" customFormat="1"/>
    <row r="21045" s="2" customFormat="1"/>
    <row r="21046" s="2" customFormat="1"/>
    <row r="21047" s="2" customFormat="1"/>
    <row r="21048" s="2" customFormat="1"/>
    <row r="21049" s="2" customFormat="1"/>
    <row r="21050" s="2" customFormat="1"/>
    <row r="21051" s="2" customFormat="1"/>
    <row r="21052" s="2" customFormat="1"/>
    <row r="21053" s="2" customFormat="1"/>
    <row r="21054" s="2" customFormat="1"/>
    <row r="21055" s="2" customFormat="1"/>
    <row r="21056" s="2" customFormat="1"/>
    <row r="21057" s="2" customFormat="1"/>
    <row r="21058" s="2" customFormat="1"/>
    <row r="21059" s="2" customFormat="1"/>
    <row r="21060" s="2" customFormat="1"/>
    <row r="21061" s="2" customFormat="1"/>
    <row r="21062" s="2" customFormat="1"/>
    <row r="21063" s="2" customFormat="1"/>
    <row r="21064" s="2" customFormat="1"/>
    <row r="21065" s="2" customFormat="1"/>
    <row r="21066" s="2" customFormat="1"/>
    <row r="21067" s="2" customFormat="1"/>
    <row r="21068" s="2" customFormat="1"/>
    <row r="21069" s="2" customFormat="1"/>
    <row r="21070" s="2" customFormat="1"/>
    <row r="21071" s="2" customFormat="1"/>
    <row r="21072" s="2" customFormat="1"/>
    <row r="21073" s="2" customFormat="1"/>
    <row r="21074" s="2" customFormat="1"/>
    <row r="21075" s="2" customFormat="1"/>
    <row r="21076" s="2" customFormat="1"/>
    <row r="21077" s="2" customFormat="1"/>
    <row r="21078" s="2" customFormat="1"/>
    <row r="21079" s="2" customFormat="1"/>
    <row r="21080" s="2" customFormat="1"/>
    <row r="21081" s="2" customFormat="1"/>
    <row r="21082" s="2" customFormat="1"/>
    <row r="21083" s="2" customFormat="1"/>
    <row r="21084" s="2" customFormat="1"/>
    <row r="21085" s="2" customFormat="1"/>
    <row r="21086" s="2" customFormat="1"/>
    <row r="21087" s="2" customFormat="1"/>
    <row r="21088" s="2" customFormat="1"/>
    <row r="21089" s="2" customFormat="1"/>
    <row r="21090" s="2" customFormat="1"/>
    <row r="21091" s="2" customFormat="1"/>
    <row r="21092" s="2" customFormat="1"/>
    <row r="21093" s="2" customFormat="1"/>
    <row r="21094" s="2" customFormat="1"/>
    <row r="21095" s="2" customFormat="1"/>
    <row r="21096" s="2" customFormat="1"/>
    <row r="21097" s="2" customFormat="1"/>
    <row r="21098" s="2" customFormat="1"/>
    <row r="21099" s="2" customFormat="1"/>
    <row r="21100" s="2" customFormat="1"/>
    <row r="21101" s="2" customFormat="1"/>
    <row r="21102" s="2" customFormat="1"/>
    <row r="21103" s="2" customFormat="1"/>
    <row r="21104" s="2" customFormat="1"/>
    <row r="21105" s="2" customFormat="1"/>
    <row r="21106" s="2" customFormat="1"/>
    <row r="21107" s="2" customFormat="1"/>
    <row r="21108" s="2" customFormat="1"/>
    <row r="21109" s="2" customFormat="1"/>
    <row r="21110" s="2" customFormat="1"/>
    <row r="21111" s="2" customFormat="1"/>
    <row r="21112" s="2" customFormat="1"/>
    <row r="21113" s="2" customFormat="1"/>
    <row r="21114" s="2" customFormat="1"/>
    <row r="21115" s="2" customFormat="1"/>
    <row r="21116" s="2" customFormat="1"/>
    <row r="21117" s="2" customFormat="1"/>
    <row r="21118" s="2" customFormat="1"/>
    <row r="21119" s="2" customFormat="1"/>
    <row r="21120" s="2" customFormat="1"/>
    <row r="21121" s="2" customFormat="1"/>
    <row r="21122" s="2" customFormat="1"/>
    <row r="21123" s="2" customFormat="1"/>
    <row r="21124" s="2" customFormat="1"/>
    <row r="21125" s="2" customFormat="1"/>
    <row r="21126" s="2" customFormat="1"/>
    <row r="21127" s="2" customFormat="1"/>
    <row r="21128" s="2" customFormat="1"/>
    <row r="21129" s="2" customFormat="1"/>
    <row r="21130" s="2" customFormat="1"/>
    <row r="21131" s="2" customFormat="1"/>
    <row r="21132" s="2" customFormat="1"/>
    <row r="21133" s="2" customFormat="1"/>
    <row r="21134" s="2" customFormat="1"/>
    <row r="21135" s="2" customFormat="1"/>
    <row r="21136" s="2" customFormat="1"/>
    <row r="21137" s="2" customFormat="1"/>
    <row r="21138" s="2" customFormat="1"/>
    <row r="21139" s="2" customFormat="1"/>
    <row r="21140" s="2" customFormat="1"/>
    <row r="21141" s="2" customFormat="1"/>
    <row r="21142" s="2" customFormat="1"/>
    <row r="21143" s="2" customFormat="1"/>
    <row r="21144" s="2" customFormat="1"/>
    <row r="21145" s="2" customFormat="1"/>
    <row r="21146" s="2" customFormat="1"/>
    <row r="21147" s="2" customFormat="1"/>
    <row r="21148" s="2" customFormat="1"/>
    <row r="21149" s="2" customFormat="1"/>
    <row r="21150" s="2" customFormat="1"/>
    <row r="21151" s="2" customFormat="1"/>
    <row r="21152" s="2" customFormat="1"/>
    <row r="21153" s="2" customFormat="1"/>
    <row r="21154" s="2" customFormat="1"/>
    <row r="21155" s="2" customFormat="1"/>
    <row r="21156" s="2" customFormat="1"/>
    <row r="21157" s="2" customFormat="1"/>
    <row r="21158" s="2" customFormat="1"/>
    <row r="21159" s="2" customFormat="1"/>
    <row r="21160" s="2" customFormat="1"/>
    <row r="21161" s="2" customFormat="1"/>
    <row r="21162" s="2" customFormat="1"/>
    <row r="21163" s="2" customFormat="1"/>
    <row r="21164" s="2" customFormat="1"/>
    <row r="21165" s="2" customFormat="1"/>
    <row r="21166" s="2" customFormat="1"/>
    <row r="21167" s="2" customFormat="1"/>
    <row r="21168" s="2" customFormat="1"/>
    <row r="21169" s="2" customFormat="1"/>
    <row r="21170" s="2" customFormat="1"/>
    <row r="21171" s="2" customFormat="1"/>
    <row r="21172" s="2" customFormat="1"/>
    <row r="21173" s="2" customFormat="1"/>
    <row r="21174" s="2" customFormat="1"/>
    <row r="21175" s="2" customFormat="1"/>
    <row r="21176" s="2" customFormat="1"/>
    <row r="21177" s="2" customFormat="1"/>
    <row r="21178" s="2" customFormat="1"/>
    <row r="21179" s="2" customFormat="1"/>
    <row r="21180" s="2" customFormat="1"/>
    <row r="21181" s="2" customFormat="1"/>
    <row r="21182" s="2" customFormat="1"/>
    <row r="21183" s="2" customFormat="1"/>
    <row r="21184" s="2" customFormat="1"/>
    <row r="21185" s="2" customFormat="1"/>
    <row r="21186" s="2" customFormat="1"/>
    <row r="21187" s="2" customFormat="1"/>
    <row r="21188" s="2" customFormat="1"/>
    <row r="21189" s="2" customFormat="1"/>
    <row r="21190" s="2" customFormat="1"/>
    <row r="21191" s="2" customFormat="1"/>
    <row r="21192" s="2" customFormat="1"/>
    <row r="21193" s="2" customFormat="1"/>
    <row r="21194" s="2" customFormat="1"/>
    <row r="21195" s="2" customFormat="1"/>
    <row r="21196" s="2" customFormat="1"/>
    <row r="21197" s="2" customFormat="1"/>
    <row r="21198" s="2" customFormat="1"/>
    <row r="21199" s="2" customFormat="1"/>
    <row r="21200" s="2" customFormat="1"/>
    <row r="21201" s="2" customFormat="1"/>
    <row r="21202" s="2" customFormat="1"/>
    <row r="21203" s="2" customFormat="1"/>
    <row r="21204" s="2" customFormat="1"/>
    <row r="21205" s="2" customFormat="1"/>
    <row r="21206" s="2" customFormat="1"/>
    <row r="21207" s="2" customFormat="1"/>
    <row r="21208" s="2" customFormat="1"/>
    <row r="21209" s="2" customFormat="1"/>
    <row r="21210" s="2" customFormat="1"/>
    <row r="21211" s="2" customFormat="1"/>
    <row r="21212" s="2" customFormat="1"/>
    <row r="21213" s="2" customFormat="1"/>
    <row r="21214" s="2" customFormat="1"/>
    <row r="21215" s="2" customFormat="1"/>
    <row r="21216" s="2" customFormat="1"/>
    <row r="21217" s="2" customFormat="1"/>
    <row r="21218" s="2" customFormat="1"/>
    <row r="21219" s="2" customFormat="1"/>
    <row r="21220" s="2" customFormat="1"/>
    <row r="21221" s="2" customFormat="1"/>
    <row r="21222" s="2" customFormat="1"/>
    <row r="21223" s="2" customFormat="1"/>
    <row r="21224" s="2" customFormat="1"/>
    <row r="21225" s="2" customFormat="1"/>
    <row r="21226" s="2" customFormat="1"/>
    <row r="21227" s="2" customFormat="1"/>
    <row r="21228" s="2" customFormat="1"/>
    <row r="21229" s="2" customFormat="1"/>
    <row r="21230" s="2" customFormat="1"/>
    <row r="21231" s="2" customFormat="1"/>
    <row r="21232" s="2" customFormat="1"/>
    <row r="21233" s="2" customFormat="1"/>
    <row r="21234" s="2" customFormat="1"/>
    <row r="21235" s="2" customFormat="1"/>
    <row r="21236" s="2" customFormat="1"/>
    <row r="21237" s="2" customFormat="1"/>
    <row r="21238" s="2" customFormat="1"/>
    <row r="21239" s="2" customFormat="1"/>
    <row r="21240" s="2" customFormat="1"/>
    <row r="21241" s="2" customFormat="1"/>
    <row r="21242" s="2" customFormat="1"/>
    <row r="21243" s="2" customFormat="1"/>
    <row r="21244" s="2" customFormat="1"/>
    <row r="21245" s="2" customFormat="1"/>
    <row r="21246" s="2" customFormat="1"/>
    <row r="21247" s="2" customFormat="1"/>
    <row r="21248" s="2" customFormat="1"/>
    <row r="21249" s="2" customFormat="1"/>
    <row r="21250" s="2" customFormat="1"/>
    <row r="21251" s="2" customFormat="1"/>
    <row r="21252" s="2" customFormat="1"/>
    <row r="21253" s="2" customFormat="1"/>
    <row r="21254" s="2" customFormat="1"/>
    <row r="21255" s="2" customFormat="1"/>
    <row r="21256" s="2" customFormat="1"/>
    <row r="21257" s="2" customFormat="1"/>
    <row r="21258" s="2" customFormat="1"/>
    <row r="21259" s="2" customFormat="1"/>
    <row r="21260" s="2" customFormat="1"/>
    <row r="21261" s="2" customFormat="1"/>
    <row r="21262" s="2" customFormat="1"/>
    <row r="21263" s="2" customFormat="1"/>
    <row r="21264" s="2" customFormat="1"/>
    <row r="21265" s="2" customFormat="1"/>
    <row r="21266" s="2" customFormat="1"/>
    <row r="21267" s="2" customFormat="1"/>
    <row r="21268" s="2" customFormat="1"/>
    <row r="21269" s="2" customFormat="1"/>
    <row r="21270" s="2" customFormat="1"/>
    <row r="21271" s="2" customFormat="1"/>
    <row r="21272" s="2" customFormat="1"/>
    <row r="21273" s="2" customFormat="1"/>
    <row r="21274" s="2" customFormat="1"/>
    <row r="21275" s="2" customFormat="1"/>
    <row r="21276" s="2" customFormat="1"/>
    <row r="21277" s="2" customFormat="1"/>
    <row r="21278" s="2" customFormat="1"/>
    <row r="21279" s="2" customFormat="1"/>
    <row r="21280" s="2" customFormat="1"/>
    <row r="21281" s="2" customFormat="1"/>
    <row r="21282" s="2" customFormat="1"/>
    <row r="21283" s="2" customFormat="1"/>
    <row r="21284" s="2" customFormat="1"/>
    <row r="21285" s="2" customFormat="1"/>
    <row r="21286" s="2" customFormat="1"/>
    <row r="21287" s="2" customFormat="1"/>
    <row r="21288" s="2" customFormat="1"/>
    <row r="21289" s="2" customFormat="1"/>
    <row r="21290" s="2" customFormat="1"/>
    <row r="21291" s="2" customFormat="1"/>
    <row r="21292" s="2" customFormat="1"/>
    <row r="21293" s="2" customFormat="1"/>
    <row r="21294" s="2" customFormat="1"/>
    <row r="21295" s="2" customFormat="1"/>
    <row r="21296" s="2" customFormat="1"/>
    <row r="21297" s="2" customFormat="1"/>
    <row r="21298" s="2" customFormat="1"/>
    <row r="21299" s="2" customFormat="1"/>
    <row r="21300" s="2" customFormat="1"/>
    <row r="21301" s="2" customFormat="1"/>
    <row r="21302" s="2" customFormat="1"/>
    <row r="21303" s="2" customFormat="1"/>
    <row r="21304" s="2" customFormat="1"/>
    <row r="21305" s="2" customFormat="1"/>
    <row r="21306" s="2" customFormat="1"/>
    <row r="21307" s="2" customFormat="1"/>
    <row r="21308" s="2" customFormat="1"/>
    <row r="21309" s="2" customFormat="1"/>
    <row r="21310" s="2" customFormat="1"/>
    <row r="21311" s="2" customFormat="1"/>
    <row r="21312" s="2" customFormat="1"/>
    <row r="21313" s="2" customFormat="1"/>
    <row r="21314" s="2" customFormat="1"/>
    <row r="21315" s="2" customFormat="1"/>
    <row r="21316" s="2" customFormat="1"/>
    <row r="21317" s="2" customFormat="1"/>
    <row r="21318" s="2" customFormat="1"/>
    <row r="21319" s="2" customFormat="1"/>
    <row r="21320" s="2" customFormat="1"/>
    <row r="21321" s="2" customFormat="1"/>
    <row r="21322" s="2" customFormat="1"/>
    <row r="21323" s="2" customFormat="1"/>
    <row r="21324" s="2" customFormat="1"/>
    <row r="21325" s="2" customFormat="1"/>
    <row r="21326" s="2" customFormat="1"/>
    <row r="21327" s="2" customFormat="1"/>
    <row r="21328" s="2" customFormat="1"/>
    <row r="21329" s="2" customFormat="1"/>
    <row r="21330" s="2" customFormat="1"/>
    <row r="21331" s="2" customFormat="1"/>
    <row r="21332" s="2" customFormat="1"/>
    <row r="21333" s="2" customFormat="1"/>
    <row r="21334" s="2" customFormat="1"/>
    <row r="21335" s="2" customFormat="1"/>
    <row r="21336" s="2" customFormat="1"/>
    <row r="21337" s="2" customFormat="1"/>
    <row r="21338" s="2" customFormat="1"/>
    <row r="21339" s="2" customFormat="1"/>
    <row r="21340" s="2" customFormat="1"/>
    <row r="21341" s="2" customFormat="1"/>
    <row r="21342" s="2" customFormat="1"/>
    <row r="21343" s="2" customFormat="1"/>
    <row r="21344" s="2" customFormat="1"/>
    <row r="21345" s="2" customFormat="1"/>
    <row r="21346" s="2" customFormat="1"/>
    <row r="21347" s="2" customFormat="1"/>
    <row r="21348" s="2" customFormat="1"/>
    <row r="21349" s="2" customFormat="1"/>
    <row r="21350" s="2" customFormat="1"/>
    <row r="21351" s="2" customFormat="1"/>
    <row r="21352" s="2" customFormat="1"/>
    <row r="21353" s="2" customFormat="1"/>
    <row r="21354" s="2" customFormat="1"/>
    <row r="21355" s="2" customFormat="1"/>
    <row r="21356" s="2" customFormat="1"/>
    <row r="21357" s="2" customFormat="1"/>
    <row r="21358" s="2" customFormat="1"/>
    <row r="21359" s="2" customFormat="1"/>
    <row r="21360" s="2" customFormat="1"/>
    <row r="21361" s="2" customFormat="1"/>
    <row r="21362" s="2" customFormat="1"/>
    <row r="21363" s="2" customFormat="1"/>
    <row r="21364" s="2" customFormat="1"/>
    <row r="21365" s="2" customFormat="1"/>
    <row r="21366" s="2" customFormat="1"/>
    <row r="21367" s="2" customFormat="1"/>
    <row r="21368" s="2" customFormat="1"/>
    <row r="21369" s="2" customFormat="1"/>
    <row r="21370" s="2" customFormat="1"/>
    <row r="21371" s="2" customFormat="1"/>
    <row r="21372" s="2" customFormat="1"/>
    <row r="21373" s="2" customFormat="1"/>
    <row r="21374" s="2" customFormat="1"/>
    <row r="21375" s="2" customFormat="1"/>
    <row r="21376" s="2" customFormat="1"/>
    <row r="21377" s="2" customFormat="1"/>
    <row r="21378" s="2" customFormat="1"/>
    <row r="21379" s="2" customFormat="1"/>
    <row r="21380" s="2" customFormat="1"/>
    <row r="21381" s="2" customFormat="1"/>
    <row r="21382" s="2" customFormat="1"/>
    <row r="21383" s="2" customFormat="1"/>
    <row r="21384" s="2" customFormat="1"/>
    <row r="21385" s="2" customFormat="1"/>
    <row r="21386" s="2" customFormat="1"/>
    <row r="21387" s="2" customFormat="1"/>
    <row r="21388" s="2" customFormat="1"/>
    <row r="21389" s="2" customFormat="1"/>
    <row r="21390" s="2" customFormat="1"/>
    <row r="21391" s="2" customFormat="1"/>
    <row r="21392" s="2" customFormat="1"/>
    <row r="21393" s="2" customFormat="1"/>
    <row r="21394" s="2" customFormat="1"/>
    <row r="21395" s="2" customFormat="1"/>
    <row r="21396" s="2" customFormat="1"/>
    <row r="21397" s="2" customFormat="1"/>
    <row r="21398" s="2" customFormat="1"/>
    <row r="21399" s="2" customFormat="1"/>
    <row r="21400" s="2" customFormat="1"/>
    <row r="21401" s="2" customFormat="1"/>
    <row r="21402" s="2" customFormat="1"/>
    <row r="21403" s="2" customFormat="1"/>
    <row r="21404" s="2" customFormat="1"/>
    <row r="21405" s="2" customFormat="1"/>
    <row r="21406" s="2" customFormat="1"/>
    <row r="21407" s="2" customFormat="1"/>
    <row r="21408" s="2" customFormat="1"/>
    <row r="21409" s="2" customFormat="1"/>
    <row r="21410" s="2" customFormat="1"/>
    <row r="21411" s="2" customFormat="1"/>
    <row r="21412" s="2" customFormat="1"/>
    <row r="21413" s="2" customFormat="1"/>
    <row r="21414" s="2" customFormat="1"/>
    <row r="21415" s="2" customFormat="1"/>
    <row r="21416" s="2" customFormat="1"/>
    <row r="21417" s="2" customFormat="1"/>
    <row r="21418" s="2" customFormat="1"/>
    <row r="21419" s="2" customFormat="1"/>
    <row r="21420" s="2" customFormat="1"/>
    <row r="21421" s="2" customFormat="1"/>
    <row r="21422" s="2" customFormat="1"/>
    <row r="21423" s="2" customFormat="1"/>
    <row r="21424" s="2" customFormat="1"/>
    <row r="21425" s="2" customFormat="1"/>
    <row r="21426" s="2" customFormat="1"/>
    <row r="21427" s="2" customFormat="1"/>
    <row r="21428" s="2" customFormat="1"/>
    <row r="21429" s="2" customFormat="1"/>
    <row r="21430" s="2" customFormat="1"/>
    <row r="21431" s="2" customFormat="1"/>
    <row r="21432" s="2" customFormat="1"/>
    <row r="21433" s="2" customFormat="1"/>
    <row r="21434" s="2" customFormat="1"/>
    <row r="21435" s="2" customFormat="1"/>
    <row r="21436" s="2" customFormat="1"/>
    <row r="21437" s="2" customFormat="1"/>
    <row r="21438" s="2" customFormat="1"/>
    <row r="21439" s="2" customFormat="1"/>
    <row r="21440" s="2" customFormat="1"/>
    <row r="21441" s="2" customFormat="1"/>
    <row r="21442" s="2" customFormat="1"/>
    <row r="21443" s="2" customFormat="1"/>
    <row r="21444" s="2" customFormat="1"/>
    <row r="21445" s="2" customFormat="1"/>
    <row r="21446" s="2" customFormat="1"/>
    <row r="21447" s="2" customFormat="1"/>
    <row r="21448" s="2" customFormat="1"/>
    <row r="21449" s="2" customFormat="1"/>
    <row r="21450" s="2" customFormat="1"/>
    <row r="21451" s="2" customFormat="1"/>
    <row r="21452" s="2" customFormat="1"/>
    <row r="21453" s="2" customFormat="1"/>
    <row r="21454" s="2" customFormat="1"/>
    <row r="21455" s="2" customFormat="1"/>
    <row r="21456" s="2" customFormat="1"/>
    <row r="21457" s="2" customFormat="1"/>
    <row r="21458" s="2" customFormat="1"/>
    <row r="21459" s="2" customFormat="1"/>
    <row r="21460" s="2" customFormat="1"/>
    <row r="21461" s="2" customFormat="1"/>
    <row r="21462" s="2" customFormat="1"/>
    <row r="21463" s="2" customFormat="1"/>
    <row r="21464" s="2" customFormat="1"/>
    <row r="21465" s="2" customFormat="1"/>
    <row r="21466" s="2" customFormat="1"/>
    <row r="21467" s="2" customFormat="1"/>
    <row r="21468" s="2" customFormat="1"/>
    <row r="21469" s="2" customFormat="1"/>
    <row r="21470" s="2" customFormat="1"/>
    <row r="21471" s="2" customFormat="1"/>
    <row r="21472" s="2" customFormat="1"/>
    <row r="21473" s="2" customFormat="1"/>
    <row r="21474" s="2" customFormat="1"/>
    <row r="21475" s="2" customFormat="1"/>
    <row r="21476" s="2" customFormat="1"/>
    <row r="21477" s="2" customFormat="1"/>
    <row r="21478" s="2" customFormat="1"/>
    <row r="21479" s="2" customFormat="1"/>
    <row r="21480" s="2" customFormat="1"/>
    <row r="21481" s="2" customFormat="1"/>
    <row r="21482" s="2" customFormat="1"/>
    <row r="21483" s="2" customFormat="1"/>
    <row r="21484" s="2" customFormat="1"/>
    <row r="21485" s="2" customFormat="1"/>
    <row r="21486" s="2" customFormat="1"/>
    <row r="21487" s="2" customFormat="1"/>
    <row r="21488" s="2" customFormat="1"/>
    <row r="21489" s="2" customFormat="1"/>
    <row r="21490" s="2" customFormat="1"/>
    <row r="21491" s="2" customFormat="1"/>
    <row r="21492" s="2" customFormat="1"/>
    <row r="21493" s="2" customFormat="1"/>
    <row r="21494" s="2" customFormat="1"/>
    <row r="21495" s="2" customFormat="1"/>
    <row r="21496" s="2" customFormat="1"/>
    <row r="21497" s="2" customFormat="1"/>
    <row r="21498" s="2" customFormat="1"/>
    <row r="21499" s="2" customFormat="1"/>
    <row r="21500" s="2" customFormat="1"/>
    <row r="21501" s="2" customFormat="1"/>
    <row r="21502" s="2" customFormat="1"/>
    <row r="21503" s="2" customFormat="1"/>
    <row r="21504" s="2" customFormat="1"/>
    <row r="21505" s="2" customFormat="1"/>
    <row r="21506" s="2" customFormat="1"/>
    <row r="21507" s="2" customFormat="1"/>
    <row r="21508" s="2" customFormat="1"/>
    <row r="21509" s="2" customFormat="1"/>
    <row r="21510" s="2" customFormat="1"/>
    <row r="21511" s="2" customFormat="1"/>
    <row r="21512" s="2" customFormat="1"/>
    <row r="21513" s="2" customFormat="1"/>
    <row r="21514" s="2" customFormat="1"/>
    <row r="21515" s="2" customFormat="1"/>
    <row r="21516" s="2" customFormat="1"/>
    <row r="21517" s="2" customFormat="1"/>
    <row r="21518" s="2" customFormat="1"/>
    <row r="21519" s="2" customFormat="1"/>
    <row r="21520" s="2" customFormat="1"/>
    <row r="21521" s="2" customFormat="1"/>
    <row r="21522" s="2" customFormat="1"/>
    <row r="21523" s="2" customFormat="1"/>
    <row r="21524" s="2" customFormat="1"/>
    <row r="21525" s="2" customFormat="1"/>
    <row r="21526" s="2" customFormat="1"/>
    <row r="21527" s="2" customFormat="1"/>
    <row r="21528" s="2" customFormat="1"/>
    <row r="21529" s="2" customFormat="1"/>
    <row r="21530" s="2" customFormat="1"/>
    <row r="21531" s="2" customFormat="1"/>
    <row r="21532" s="2" customFormat="1"/>
    <row r="21533" s="2" customFormat="1"/>
    <row r="21534" s="2" customFormat="1"/>
    <row r="21535" s="2" customFormat="1"/>
    <row r="21536" s="2" customFormat="1"/>
    <row r="21537" s="2" customFormat="1"/>
    <row r="21538" s="2" customFormat="1"/>
    <row r="21539" s="2" customFormat="1"/>
    <row r="21540" s="2" customFormat="1"/>
    <row r="21541" s="2" customFormat="1"/>
    <row r="21542" s="2" customFormat="1"/>
    <row r="21543" s="2" customFormat="1"/>
    <row r="21544" s="2" customFormat="1"/>
    <row r="21545" s="2" customFormat="1"/>
    <row r="21546" s="2" customFormat="1"/>
    <row r="21547" s="2" customFormat="1"/>
    <row r="21548" s="2" customFormat="1"/>
    <row r="21549" s="2" customFormat="1"/>
    <row r="21550" s="2" customFormat="1"/>
    <row r="21551" s="2" customFormat="1"/>
    <row r="21552" s="2" customFormat="1"/>
    <row r="21553" s="2" customFormat="1"/>
    <row r="21554" s="2" customFormat="1"/>
    <row r="21555" s="2" customFormat="1"/>
    <row r="21556" s="2" customFormat="1"/>
    <row r="21557" s="2" customFormat="1"/>
    <row r="21558" s="2" customFormat="1"/>
    <row r="21559" s="2" customFormat="1"/>
    <row r="21560" s="2" customFormat="1"/>
    <row r="21561" s="2" customFormat="1"/>
    <row r="21562" s="2" customFormat="1"/>
    <row r="21563" s="2" customFormat="1"/>
    <row r="21564" s="2" customFormat="1"/>
    <row r="21565" s="2" customFormat="1"/>
    <row r="21566" s="2" customFormat="1"/>
    <row r="21567" s="2" customFormat="1"/>
    <row r="21568" s="2" customFormat="1"/>
    <row r="21569" s="2" customFormat="1"/>
    <row r="21570" s="2" customFormat="1"/>
    <row r="21571" s="2" customFormat="1"/>
    <row r="21572" s="2" customFormat="1"/>
    <row r="21573" s="2" customFormat="1"/>
    <row r="21574" s="2" customFormat="1"/>
    <row r="21575" s="2" customFormat="1"/>
    <row r="21576" s="2" customFormat="1"/>
    <row r="21577" s="2" customFormat="1"/>
    <row r="21578" s="2" customFormat="1"/>
    <row r="21579" s="2" customFormat="1"/>
    <row r="21580" s="2" customFormat="1"/>
    <row r="21581" s="2" customFormat="1"/>
    <row r="21582" s="2" customFormat="1"/>
    <row r="21583" s="2" customFormat="1"/>
    <row r="21584" s="2" customFormat="1"/>
    <row r="21585" s="2" customFormat="1"/>
    <row r="21586" s="2" customFormat="1"/>
    <row r="21587" s="2" customFormat="1"/>
    <row r="21588" s="2" customFormat="1"/>
    <row r="21589" s="2" customFormat="1"/>
    <row r="21590" s="2" customFormat="1"/>
    <row r="21591" s="2" customFormat="1"/>
    <row r="21592" s="2" customFormat="1"/>
    <row r="21593" s="2" customFormat="1"/>
    <row r="21594" s="2" customFormat="1"/>
    <row r="21595" s="2" customFormat="1"/>
    <row r="21596" s="2" customFormat="1"/>
    <row r="21597" s="2" customFormat="1"/>
    <row r="21598" s="2" customFormat="1"/>
    <row r="21599" s="2" customFormat="1"/>
    <row r="21600" s="2" customFormat="1"/>
    <row r="21601" s="2" customFormat="1"/>
    <row r="21602" s="2" customFormat="1"/>
    <row r="21603" s="2" customFormat="1"/>
    <row r="21604" s="2" customFormat="1"/>
    <row r="21605" s="2" customFormat="1"/>
    <row r="21606" s="2" customFormat="1"/>
    <row r="21607" s="2" customFormat="1"/>
    <row r="21608" s="2" customFormat="1"/>
    <row r="21609" s="2" customFormat="1"/>
    <row r="21610" s="2" customFormat="1"/>
    <row r="21611" s="2" customFormat="1"/>
    <row r="21612" s="2" customFormat="1"/>
    <row r="21613" s="2" customFormat="1"/>
    <row r="21614" s="2" customFormat="1"/>
    <row r="21615" s="2" customFormat="1"/>
    <row r="21616" s="2" customFormat="1"/>
    <row r="21617" s="2" customFormat="1"/>
    <row r="21618" s="2" customFormat="1"/>
    <row r="21619" s="2" customFormat="1"/>
    <row r="21620" s="2" customFormat="1"/>
    <row r="21621" s="2" customFormat="1"/>
    <row r="21622" s="2" customFormat="1"/>
    <row r="21623" s="2" customFormat="1"/>
    <row r="21624" s="2" customFormat="1"/>
    <row r="21625" s="2" customFormat="1"/>
    <row r="21626" s="2" customFormat="1"/>
    <row r="21627" s="2" customFormat="1"/>
    <row r="21628" s="2" customFormat="1"/>
    <row r="21629" s="2" customFormat="1"/>
    <row r="21630" s="2" customFormat="1"/>
    <row r="21631" s="2" customFormat="1"/>
    <row r="21632" s="2" customFormat="1"/>
    <row r="21633" s="2" customFormat="1"/>
    <row r="21634" s="2" customFormat="1"/>
    <row r="21635" s="2" customFormat="1"/>
    <row r="21636" s="2" customFormat="1"/>
    <row r="21637" s="2" customFormat="1"/>
    <row r="21638" s="2" customFormat="1"/>
    <row r="21639" s="2" customFormat="1"/>
    <row r="21640" s="2" customFormat="1"/>
    <row r="21641" s="2" customFormat="1"/>
    <row r="21642" s="2" customFormat="1"/>
    <row r="21643" s="2" customFormat="1"/>
    <row r="21644" s="2" customFormat="1"/>
    <row r="21645" s="2" customFormat="1"/>
    <row r="21646" s="2" customFormat="1"/>
    <row r="21647" s="2" customFormat="1"/>
    <row r="21648" s="2" customFormat="1"/>
    <row r="21649" s="2" customFormat="1"/>
    <row r="21650" s="2" customFormat="1"/>
    <row r="21651" s="2" customFormat="1"/>
    <row r="21652" s="2" customFormat="1"/>
    <row r="21653" s="2" customFormat="1"/>
    <row r="21654" s="2" customFormat="1"/>
    <row r="21655" s="2" customFormat="1"/>
    <row r="21656" s="2" customFormat="1"/>
    <row r="21657" s="2" customFormat="1"/>
    <row r="21658" s="2" customFormat="1"/>
    <row r="21659" s="2" customFormat="1"/>
    <row r="21660" s="2" customFormat="1"/>
    <row r="21661" s="2" customFormat="1"/>
    <row r="21662" s="2" customFormat="1"/>
    <row r="21663" s="2" customFormat="1"/>
    <row r="21664" s="2" customFormat="1"/>
    <row r="21665" s="2" customFormat="1"/>
    <row r="21666" s="2" customFormat="1"/>
    <row r="21667" s="2" customFormat="1"/>
    <row r="21668" s="2" customFormat="1"/>
    <row r="21669" s="2" customFormat="1"/>
    <row r="21670" s="2" customFormat="1"/>
    <row r="21671" s="2" customFormat="1"/>
    <row r="21672" s="2" customFormat="1"/>
    <row r="21673" s="2" customFormat="1"/>
    <row r="21674" s="2" customFormat="1"/>
    <row r="21675" s="2" customFormat="1"/>
    <row r="21676" s="2" customFormat="1"/>
    <row r="21677" s="2" customFormat="1"/>
    <row r="21678" s="2" customFormat="1"/>
    <row r="21679" s="2" customFormat="1"/>
    <row r="21680" s="2" customFormat="1"/>
    <row r="21681" s="2" customFormat="1"/>
    <row r="21682" s="2" customFormat="1"/>
    <row r="21683" s="2" customFormat="1"/>
    <row r="21684" s="2" customFormat="1"/>
    <row r="21685" s="2" customFormat="1"/>
    <row r="21686" s="2" customFormat="1"/>
    <row r="21687" s="2" customFormat="1"/>
    <row r="21688" s="2" customFormat="1"/>
    <row r="21689" s="2" customFormat="1"/>
    <row r="21690" s="2" customFormat="1"/>
    <row r="21691" s="2" customFormat="1"/>
    <row r="21692" s="2" customFormat="1"/>
    <row r="21693" s="2" customFormat="1"/>
    <row r="21694" s="2" customFormat="1"/>
    <row r="21695" s="2" customFormat="1"/>
    <row r="21696" s="2" customFormat="1"/>
    <row r="21697" s="2" customFormat="1"/>
    <row r="21698" s="2" customFormat="1"/>
    <row r="21699" s="2" customFormat="1"/>
    <row r="21700" s="2" customFormat="1"/>
    <row r="21701" s="2" customFormat="1"/>
    <row r="21702" s="2" customFormat="1"/>
    <row r="21703" s="2" customFormat="1"/>
    <row r="21704" s="2" customFormat="1"/>
    <row r="21705" s="2" customFormat="1"/>
    <row r="21706" s="2" customFormat="1"/>
    <row r="21707" s="2" customFormat="1"/>
    <row r="21708" s="2" customFormat="1"/>
    <row r="21709" s="2" customFormat="1"/>
    <row r="21710" s="2" customFormat="1"/>
    <row r="21711" s="2" customFormat="1"/>
    <row r="21712" s="2" customFormat="1"/>
    <row r="21713" s="2" customFormat="1"/>
    <row r="21714" s="2" customFormat="1"/>
    <row r="21715" s="2" customFormat="1"/>
    <row r="21716" s="2" customFormat="1"/>
    <row r="21717" s="2" customFormat="1"/>
    <row r="21718" s="2" customFormat="1"/>
    <row r="21719" s="2" customFormat="1"/>
    <row r="21720" s="2" customFormat="1"/>
    <row r="21721" s="2" customFormat="1"/>
    <row r="21722" s="2" customFormat="1"/>
    <row r="21723" s="2" customFormat="1"/>
    <row r="21724" s="2" customFormat="1"/>
    <row r="21725" s="2" customFormat="1"/>
    <row r="21726" s="2" customFormat="1"/>
    <row r="21727" s="2" customFormat="1"/>
    <row r="21728" s="2" customFormat="1"/>
    <row r="21729" s="2" customFormat="1"/>
    <row r="21730" s="2" customFormat="1"/>
    <row r="21731" s="2" customFormat="1"/>
    <row r="21732" s="2" customFormat="1"/>
    <row r="21733" s="2" customFormat="1"/>
    <row r="21734" s="2" customFormat="1"/>
    <row r="21735" s="2" customFormat="1"/>
    <row r="21736" s="2" customFormat="1"/>
    <row r="21737" s="2" customFormat="1"/>
    <row r="21738" s="2" customFormat="1"/>
    <row r="21739" s="2" customFormat="1"/>
    <row r="21740" s="2" customFormat="1"/>
    <row r="21741" s="2" customFormat="1"/>
    <row r="21742" s="2" customFormat="1"/>
    <row r="21743" s="2" customFormat="1"/>
    <row r="21744" s="2" customFormat="1"/>
    <row r="21745" s="2" customFormat="1"/>
    <row r="21746" s="2" customFormat="1"/>
    <row r="21747" s="2" customFormat="1"/>
    <row r="21748" s="2" customFormat="1"/>
    <row r="21749" s="2" customFormat="1"/>
    <row r="21750" s="2" customFormat="1"/>
    <row r="21751" s="2" customFormat="1"/>
    <row r="21752" s="2" customFormat="1"/>
    <row r="21753" s="2" customFormat="1"/>
    <row r="21754" s="2" customFormat="1"/>
    <row r="21755" s="2" customFormat="1"/>
    <row r="21756" s="2" customFormat="1"/>
    <row r="21757" s="2" customFormat="1"/>
    <row r="21758" s="2" customFormat="1"/>
    <row r="21759" s="2" customFormat="1"/>
    <row r="21760" s="2" customFormat="1"/>
    <row r="21761" s="2" customFormat="1"/>
    <row r="21762" s="2" customFormat="1"/>
    <row r="21763" s="2" customFormat="1"/>
    <row r="21764" s="2" customFormat="1"/>
    <row r="21765" s="2" customFormat="1"/>
    <row r="21766" s="2" customFormat="1"/>
    <row r="21767" s="2" customFormat="1"/>
    <row r="21768" s="2" customFormat="1"/>
    <row r="21769" s="2" customFormat="1"/>
    <row r="21770" s="2" customFormat="1"/>
    <row r="21771" s="2" customFormat="1"/>
    <row r="21772" s="2" customFormat="1"/>
    <row r="21773" s="2" customFormat="1"/>
    <row r="21774" s="2" customFormat="1"/>
    <row r="21775" s="2" customFormat="1"/>
    <row r="21776" s="2" customFormat="1"/>
    <row r="21777" s="2" customFormat="1"/>
    <row r="21778" s="2" customFormat="1"/>
    <row r="21779" s="2" customFormat="1"/>
    <row r="21780" s="2" customFormat="1"/>
    <row r="21781" s="2" customFormat="1"/>
    <row r="21782" s="2" customFormat="1"/>
    <row r="21783" s="2" customFormat="1"/>
    <row r="21784" s="2" customFormat="1"/>
    <row r="21785" s="2" customFormat="1"/>
    <row r="21786" s="2" customFormat="1"/>
    <row r="21787" s="2" customFormat="1"/>
    <row r="21788" s="2" customFormat="1"/>
    <row r="21789" s="2" customFormat="1"/>
    <row r="21790" s="2" customFormat="1"/>
    <row r="21791" s="2" customFormat="1"/>
    <row r="21792" s="2" customFormat="1"/>
    <row r="21793" s="2" customFormat="1"/>
    <row r="21794" s="2" customFormat="1"/>
    <row r="21795" s="2" customFormat="1"/>
    <row r="21796" s="2" customFormat="1"/>
    <row r="21797" s="2" customFormat="1"/>
    <row r="21798" s="2" customFormat="1"/>
    <row r="21799" s="2" customFormat="1"/>
    <row r="21800" s="2" customFormat="1"/>
    <row r="21801" s="2" customFormat="1"/>
    <row r="21802" s="2" customFormat="1"/>
    <row r="21803" s="2" customFormat="1"/>
    <row r="21804" s="2" customFormat="1"/>
    <row r="21805" s="2" customFormat="1"/>
    <row r="21806" s="2" customFormat="1"/>
    <row r="21807" s="2" customFormat="1"/>
    <row r="21808" s="2" customFormat="1"/>
    <row r="21809" s="2" customFormat="1"/>
    <row r="21810" s="2" customFormat="1"/>
    <row r="21811" s="2" customFormat="1"/>
    <row r="21812" s="2" customFormat="1"/>
    <row r="21813" s="2" customFormat="1"/>
    <row r="21814" s="2" customFormat="1"/>
    <row r="21815" s="2" customFormat="1"/>
    <row r="21816" s="2" customFormat="1"/>
    <row r="21817" s="2" customFormat="1"/>
    <row r="21818" s="2" customFormat="1"/>
    <row r="21819" s="2" customFormat="1"/>
    <row r="21820" s="2" customFormat="1"/>
    <row r="21821" s="2" customFormat="1"/>
    <row r="21822" s="2" customFormat="1"/>
    <row r="21823" s="2" customFormat="1"/>
    <row r="21824" s="2" customFormat="1"/>
    <row r="21825" s="2" customFormat="1"/>
    <row r="21826" s="2" customFormat="1"/>
    <row r="21827" s="2" customFormat="1"/>
    <row r="21828" s="2" customFormat="1"/>
    <row r="21829" s="2" customFormat="1"/>
    <row r="21830" s="2" customFormat="1"/>
    <row r="21831" s="2" customFormat="1"/>
    <row r="21832" s="2" customFormat="1"/>
    <row r="21833" s="2" customFormat="1"/>
    <row r="21834" s="2" customFormat="1"/>
    <row r="21835" s="2" customFormat="1"/>
    <row r="21836" s="2" customFormat="1"/>
    <row r="21837" s="2" customFormat="1"/>
    <row r="21838" s="2" customFormat="1"/>
    <row r="21839" s="2" customFormat="1"/>
    <row r="21840" s="2" customFormat="1"/>
    <row r="21841" s="2" customFormat="1"/>
    <row r="21842" s="2" customFormat="1"/>
    <row r="21843" s="2" customFormat="1"/>
    <row r="21844" s="2" customFormat="1"/>
    <row r="21845" s="2" customFormat="1"/>
    <row r="21846" s="2" customFormat="1"/>
    <row r="21847" s="2" customFormat="1"/>
    <row r="21848" s="2" customFormat="1"/>
    <row r="21849" s="2" customFormat="1"/>
    <row r="21850" s="2" customFormat="1"/>
    <row r="21851" s="2" customFormat="1"/>
    <row r="21852" s="2" customFormat="1"/>
    <row r="21853" s="2" customFormat="1"/>
    <row r="21854" s="2" customFormat="1"/>
    <row r="21855" s="2" customFormat="1"/>
    <row r="21856" s="2" customFormat="1"/>
    <row r="21857" s="2" customFormat="1"/>
    <row r="21858" s="2" customFormat="1"/>
    <row r="21859" s="2" customFormat="1"/>
    <row r="21860" s="2" customFormat="1"/>
    <row r="21861" s="2" customFormat="1"/>
    <row r="21862" s="2" customFormat="1"/>
    <row r="21863" s="2" customFormat="1"/>
    <row r="21864" s="2" customFormat="1"/>
    <row r="21865" s="2" customFormat="1"/>
    <row r="21866" s="2" customFormat="1"/>
    <row r="21867" s="2" customFormat="1"/>
    <row r="21868" s="2" customFormat="1"/>
    <row r="21869" s="2" customFormat="1"/>
    <row r="21870" s="2" customFormat="1"/>
    <row r="21871" s="2" customFormat="1"/>
    <row r="21872" s="2" customFormat="1"/>
    <row r="21873" s="2" customFormat="1"/>
    <row r="21874" s="2" customFormat="1"/>
    <row r="21875" s="2" customFormat="1"/>
    <row r="21876" s="2" customFormat="1"/>
    <row r="21877" s="2" customFormat="1"/>
    <row r="21878" s="2" customFormat="1"/>
    <row r="21879" s="2" customFormat="1"/>
    <row r="21880" s="2" customFormat="1"/>
    <row r="21881" s="2" customFormat="1"/>
    <row r="21882" s="2" customFormat="1"/>
    <row r="21883" s="2" customFormat="1"/>
    <row r="21884" s="2" customFormat="1"/>
    <row r="21885" s="2" customFormat="1"/>
    <row r="21886" s="2" customFormat="1"/>
    <row r="21887" s="2" customFormat="1"/>
    <row r="21888" s="2" customFormat="1"/>
    <row r="21889" s="2" customFormat="1"/>
    <row r="21890" s="2" customFormat="1"/>
    <row r="21891" s="2" customFormat="1"/>
    <row r="21892" s="2" customFormat="1"/>
    <row r="21893" s="2" customFormat="1"/>
    <row r="21894" s="2" customFormat="1"/>
    <row r="21895" s="2" customFormat="1"/>
    <row r="21896" s="2" customFormat="1"/>
    <row r="21897" s="2" customFormat="1"/>
    <row r="21898" s="2" customFormat="1"/>
    <row r="21899" s="2" customFormat="1"/>
    <row r="21900" s="2" customFormat="1"/>
    <row r="21901" s="2" customFormat="1"/>
    <row r="21902" s="2" customFormat="1"/>
    <row r="21903" s="2" customFormat="1"/>
    <row r="21904" s="2" customFormat="1"/>
    <row r="21905" s="2" customFormat="1"/>
    <row r="21906" s="2" customFormat="1"/>
    <row r="21907" s="2" customFormat="1"/>
    <row r="21908" s="2" customFormat="1"/>
    <row r="21909" s="2" customFormat="1"/>
    <row r="21910" s="2" customFormat="1"/>
    <row r="21911" s="2" customFormat="1"/>
    <row r="21912" s="2" customFormat="1"/>
    <row r="21913" s="2" customFormat="1"/>
    <row r="21914" s="2" customFormat="1"/>
    <row r="21915" s="2" customFormat="1"/>
    <row r="21916" s="2" customFormat="1"/>
    <row r="21917" s="2" customFormat="1"/>
    <row r="21918" s="2" customFormat="1"/>
    <row r="21919" s="2" customFormat="1"/>
    <row r="21920" s="2" customFormat="1"/>
    <row r="21921" s="2" customFormat="1"/>
    <row r="21922" s="2" customFormat="1"/>
    <row r="21923" s="2" customFormat="1"/>
    <row r="21924" s="2" customFormat="1"/>
    <row r="21925" s="2" customFormat="1"/>
    <row r="21926" s="2" customFormat="1"/>
    <row r="21927" s="2" customFormat="1"/>
    <row r="21928" s="2" customFormat="1"/>
    <row r="21929" s="2" customFormat="1"/>
    <row r="21930" s="2" customFormat="1"/>
    <row r="21931" s="2" customFormat="1"/>
    <row r="21932" s="2" customFormat="1"/>
    <row r="21933" s="2" customFormat="1"/>
    <row r="21934" s="2" customFormat="1"/>
    <row r="21935" s="2" customFormat="1"/>
    <row r="21936" s="2" customFormat="1"/>
    <row r="21937" s="2" customFormat="1"/>
    <row r="21938" s="2" customFormat="1"/>
    <row r="21939" s="2" customFormat="1"/>
    <row r="21940" s="2" customFormat="1"/>
    <row r="21941" s="2" customFormat="1"/>
    <row r="21942" s="2" customFormat="1"/>
    <row r="21943" s="2" customFormat="1"/>
    <row r="21944" s="2" customFormat="1"/>
    <row r="21945" s="2" customFormat="1"/>
    <row r="21946" s="2" customFormat="1"/>
    <row r="21947" s="2" customFormat="1"/>
    <row r="21948" s="2" customFormat="1"/>
    <row r="21949" s="2" customFormat="1"/>
    <row r="21950" s="2" customFormat="1"/>
    <row r="21951" s="2" customFormat="1"/>
    <row r="21952" s="2" customFormat="1"/>
    <row r="21953" s="2" customFormat="1"/>
    <row r="21954" s="2" customFormat="1"/>
    <row r="21955" s="2" customFormat="1"/>
    <row r="21956" s="2" customFormat="1"/>
    <row r="21957" s="2" customFormat="1"/>
    <row r="21958" s="2" customFormat="1"/>
    <row r="21959" s="2" customFormat="1"/>
    <row r="21960" s="2" customFormat="1"/>
    <row r="21961" s="2" customFormat="1"/>
    <row r="21962" s="2" customFormat="1"/>
    <row r="21963" s="2" customFormat="1"/>
    <row r="21964" s="2" customFormat="1"/>
    <row r="21965" s="2" customFormat="1"/>
    <row r="21966" s="2" customFormat="1"/>
    <row r="21967" s="2" customFormat="1"/>
    <row r="21968" s="2" customFormat="1"/>
    <row r="21969" s="2" customFormat="1"/>
    <row r="21970" s="2" customFormat="1"/>
    <row r="21971" s="2" customFormat="1"/>
    <row r="21972" s="2" customFormat="1"/>
    <row r="21973" s="2" customFormat="1"/>
    <row r="21974" s="2" customFormat="1"/>
    <row r="21975" s="2" customFormat="1"/>
    <row r="21976" s="2" customFormat="1"/>
    <row r="21977" s="2" customFormat="1"/>
    <row r="21978" s="2" customFormat="1"/>
    <row r="21979" s="2" customFormat="1"/>
    <row r="21980" s="2" customFormat="1"/>
    <row r="21981" s="2" customFormat="1"/>
    <row r="21982" s="2" customFormat="1"/>
    <row r="21983" s="2" customFormat="1"/>
    <row r="21984" s="2" customFormat="1"/>
    <row r="21985" s="2" customFormat="1"/>
    <row r="21986" s="2" customFormat="1"/>
    <row r="21987" s="2" customFormat="1"/>
    <row r="21988" s="2" customFormat="1"/>
    <row r="21989" s="2" customFormat="1"/>
    <row r="21990" s="2" customFormat="1"/>
    <row r="21991" s="2" customFormat="1"/>
    <row r="21992" s="2" customFormat="1"/>
    <row r="21993" s="2" customFormat="1"/>
    <row r="21994" s="2" customFormat="1"/>
    <row r="21995" s="2" customFormat="1"/>
    <row r="21996" s="2" customFormat="1"/>
    <row r="21997" s="2" customFormat="1"/>
    <row r="21998" s="2" customFormat="1"/>
    <row r="21999" s="2" customFormat="1"/>
    <row r="22000" s="2" customFormat="1"/>
    <row r="22001" s="2" customFormat="1"/>
    <row r="22002" s="2" customFormat="1"/>
    <row r="22003" s="2" customFormat="1"/>
    <row r="22004" s="2" customFormat="1"/>
    <row r="22005" s="2" customFormat="1"/>
    <row r="22006" s="2" customFormat="1"/>
    <row r="22007" s="2" customFormat="1"/>
    <row r="22008" s="2" customFormat="1"/>
    <row r="22009" s="2" customFormat="1"/>
    <row r="22010" s="2" customFormat="1"/>
    <row r="22011" s="2" customFormat="1"/>
    <row r="22012" s="2" customFormat="1"/>
    <row r="22013" s="2" customFormat="1"/>
    <row r="22014" s="2" customFormat="1"/>
    <row r="22015" s="2" customFormat="1"/>
    <row r="22016" s="2" customFormat="1"/>
    <row r="22017" s="2" customFormat="1"/>
    <row r="22018" s="2" customFormat="1"/>
    <row r="22019" s="2" customFormat="1"/>
    <row r="22020" s="2" customFormat="1"/>
    <row r="22021" s="2" customFormat="1"/>
    <row r="22022" s="2" customFormat="1"/>
    <row r="22023" s="2" customFormat="1"/>
    <row r="22024" s="2" customFormat="1"/>
    <row r="22025" s="2" customFormat="1"/>
    <row r="22026" s="2" customFormat="1"/>
    <row r="22027" s="2" customFormat="1"/>
    <row r="22028" s="2" customFormat="1"/>
    <row r="22029" s="2" customFormat="1"/>
    <row r="22030" s="2" customFormat="1"/>
    <row r="22031" s="2" customFormat="1"/>
    <row r="22032" s="2" customFormat="1"/>
    <row r="22033" s="2" customFormat="1"/>
    <row r="22034" s="2" customFormat="1"/>
    <row r="22035" s="2" customFormat="1"/>
    <row r="22036" s="2" customFormat="1"/>
    <row r="22037" s="2" customFormat="1"/>
    <row r="22038" s="2" customFormat="1"/>
    <row r="22039" s="2" customFormat="1"/>
    <row r="22040" s="2" customFormat="1"/>
    <row r="22041" s="2" customFormat="1"/>
    <row r="22042" s="2" customFormat="1"/>
    <row r="22043" s="2" customFormat="1"/>
    <row r="22044" s="2" customFormat="1"/>
    <row r="22045" s="2" customFormat="1"/>
    <row r="22046" s="2" customFormat="1"/>
    <row r="22047" s="2" customFormat="1"/>
    <row r="22048" s="2" customFormat="1"/>
    <row r="22049" s="2" customFormat="1"/>
    <row r="22050" s="2" customFormat="1"/>
    <row r="22051" s="2" customFormat="1"/>
    <row r="22052" s="2" customFormat="1"/>
    <row r="22053" s="2" customFormat="1"/>
    <row r="22054" s="2" customFormat="1"/>
    <row r="22055" s="2" customFormat="1"/>
    <row r="22056" s="2" customFormat="1"/>
    <row r="22057" s="2" customFormat="1"/>
    <row r="22058" s="2" customFormat="1"/>
    <row r="22059" s="2" customFormat="1"/>
    <row r="22060" s="2" customFormat="1"/>
    <row r="22061" s="2" customFormat="1"/>
    <row r="22062" s="2" customFormat="1"/>
    <row r="22063" s="2" customFormat="1"/>
    <row r="22064" s="2" customFormat="1"/>
    <row r="22065" s="2" customFormat="1"/>
    <row r="22066" s="2" customFormat="1"/>
    <row r="22067" s="2" customFormat="1"/>
    <row r="22068" s="2" customFormat="1"/>
    <row r="22069" s="2" customFormat="1"/>
    <row r="22070" s="2" customFormat="1"/>
    <row r="22071" s="2" customFormat="1"/>
    <row r="22072" s="2" customFormat="1"/>
    <row r="22073" s="2" customFormat="1"/>
    <row r="22074" s="2" customFormat="1"/>
    <row r="22075" s="2" customFormat="1"/>
    <row r="22076" s="2" customFormat="1"/>
    <row r="22077" s="2" customFormat="1"/>
    <row r="22078" s="2" customFormat="1"/>
    <row r="22079" s="2" customFormat="1"/>
    <row r="22080" s="2" customFormat="1"/>
    <row r="22081" s="2" customFormat="1"/>
    <row r="22082" s="2" customFormat="1"/>
    <row r="22083" s="2" customFormat="1"/>
    <row r="22084" s="2" customFormat="1"/>
    <row r="22085" s="2" customFormat="1"/>
    <row r="22086" s="2" customFormat="1"/>
    <row r="22087" s="2" customFormat="1"/>
    <row r="22088" s="2" customFormat="1"/>
    <row r="22089" s="2" customFormat="1"/>
    <row r="22090" s="2" customFormat="1"/>
    <row r="22091" s="2" customFormat="1"/>
    <row r="22092" s="2" customFormat="1"/>
    <row r="22093" s="2" customFormat="1"/>
    <row r="22094" s="2" customFormat="1"/>
    <row r="22095" s="2" customFormat="1"/>
    <row r="22096" s="2" customFormat="1"/>
    <row r="22097" s="2" customFormat="1"/>
    <row r="22098" s="2" customFormat="1"/>
    <row r="22099" s="2" customFormat="1"/>
    <row r="22100" s="2" customFormat="1"/>
    <row r="22101" s="2" customFormat="1"/>
    <row r="22102" s="2" customFormat="1"/>
    <row r="22103" s="2" customFormat="1"/>
    <row r="22104" s="2" customFormat="1"/>
    <row r="22105" s="2" customFormat="1"/>
    <row r="22106" s="2" customFormat="1"/>
    <row r="22107" s="2" customFormat="1"/>
    <row r="22108" s="2" customFormat="1"/>
    <row r="22109" s="2" customFormat="1"/>
    <row r="22110" s="2" customFormat="1"/>
    <row r="22111" s="2" customFormat="1"/>
    <row r="22112" s="2" customFormat="1"/>
    <row r="22113" s="2" customFormat="1"/>
    <row r="22114" s="2" customFormat="1"/>
    <row r="22115" s="2" customFormat="1"/>
    <row r="22116" s="2" customFormat="1"/>
    <row r="22117" s="2" customFormat="1"/>
    <row r="22118" s="2" customFormat="1"/>
    <row r="22119" s="2" customFormat="1"/>
    <row r="22120" s="2" customFormat="1"/>
    <row r="22121" s="2" customFormat="1"/>
    <row r="22122" s="2" customFormat="1"/>
    <row r="22123" s="2" customFormat="1"/>
    <row r="22124" s="2" customFormat="1"/>
    <row r="22125" s="2" customFormat="1"/>
    <row r="22126" s="2" customFormat="1"/>
    <row r="22127" s="2" customFormat="1"/>
    <row r="22128" s="2" customFormat="1"/>
    <row r="22129" s="2" customFormat="1"/>
    <row r="22130" s="2" customFormat="1"/>
    <row r="22131" s="2" customFormat="1"/>
    <row r="22132" s="2" customFormat="1"/>
    <row r="22133" s="2" customFormat="1"/>
    <row r="22134" s="2" customFormat="1"/>
    <row r="22135" s="2" customFormat="1"/>
    <row r="22136" s="2" customFormat="1"/>
    <row r="22137" s="2" customFormat="1"/>
    <row r="22138" s="2" customFormat="1"/>
    <row r="22139" s="2" customFormat="1"/>
    <row r="22140" s="2" customFormat="1"/>
    <row r="22141" s="2" customFormat="1"/>
    <row r="22142" s="2" customFormat="1"/>
    <row r="22143" s="2" customFormat="1"/>
    <row r="22144" s="2" customFormat="1"/>
    <row r="22145" s="2" customFormat="1"/>
    <row r="22146" s="2" customFormat="1"/>
    <row r="22147" s="2" customFormat="1"/>
    <row r="22148" s="2" customFormat="1"/>
    <row r="22149" s="2" customFormat="1"/>
    <row r="22150" s="2" customFormat="1"/>
    <row r="22151" s="2" customFormat="1"/>
    <row r="22152" s="2" customFormat="1"/>
    <row r="22153" s="2" customFormat="1"/>
    <row r="22154" s="2" customFormat="1"/>
    <row r="22155" s="2" customFormat="1"/>
    <row r="22156" s="2" customFormat="1"/>
    <row r="22157" s="2" customFormat="1"/>
    <row r="22158" s="2" customFormat="1"/>
    <row r="22159" s="2" customFormat="1"/>
    <row r="22160" s="2" customFormat="1"/>
    <row r="22161" s="2" customFormat="1"/>
    <row r="22162" s="2" customFormat="1"/>
    <row r="22163" s="2" customFormat="1"/>
    <row r="22164" s="2" customFormat="1"/>
    <row r="22165" s="2" customFormat="1"/>
    <row r="22166" s="2" customFormat="1"/>
    <row r="22167" s="2" customFormat="1"/>
    <row r="22168" s="2" customFormat="1"/>
    <row r="22169" s="2" customFormat="1"/>
    <row r="22170" s="2" customFormat="1"/>
    <row r="22171" s="2" customFormat="1"/>
    <row r="22172" s="2" customFormat="1"/>
    <row r="22173" s="2" customFormat="1"/>
    <row r="22174" s="2" customFormat="1"/>
    <row r="22175" s="2" customFormat="1"/>
    <row r="22176" s="2" customFormat="1"/>
    <row r="22177" s="2" customFormat="1"/>
    <row r="22178" s="2" customFormat="1"/>
    <row r="22179" s="2" customFormat="1"/>
    <row r="22180" s="2" customFormat="1"/>
    <row r="22181" s="2" customFormat="1"/>
    <row r="22182" s="2" customFormat="1"/>
    <row r="22183" s="2" customFormat="1"/>
    <row r="22184" s="2" customFormat="1"/>
    <row r="22185" s="2" customFormat="1"/>
    <row r="22186" s="2" customFormat="1"/>
    <row r="22187" s="2" customFormat="1"/>
    <row r="22188" s="2" customFormat="1"/>
    <row r="22189" s="2" customFormat="1"/>
    <row r="22190" s="2" customFormat="1"/>
    <row r="22191" s="2" customFormat="1"/>
    <row r="22192" s="2" customFormat="1"/>
    <row r="22193" s="2" customFormat="1"/>
    <row r="22194" s="2" customFormat="1"/>
    <row r="22195" s="2" customFormat="1"/>
    <row r="22196" s="2" customFormat="1"/>
    <row r="22197" s="2" customFormat="1"/>
    <row r="22198" s="2" customFormat="1"/>
    <row r="22199" s="2" customFormat="1"/>
    <row r="22200" s="2" customFormat="1"/>
    <row r="22201" s="2" customFormat="1"/>
    <row r="22202" s="2" customFormat="1"/>
    <row r="22203" s="2" customFormat="1"/>
    <row r="22204" s="2" customFormat="1"/>
    <row r="22205" s="2" customFormat="1"/>
    <row r="22206" s="2" customFormat="1"/>
    <row r="22207" s="2" customFormat="1"/>
    <row r="22208" s="2" customFormat="1"/>
    <row r="22209" s="2" customFormat="1"/>
    <row r="22210" s="2" customFormat="1"/>
    <row r="22211" s="2" customFormat="1"/>
    <row r="22212" s="2" customFormat="1"/>
    <row r="22213" s="2" customFormat="1"/>
    <row r="22214" s="2" customFormat="1"/>
    <row r="22215" s="2" customFormat="1"/>
    <row r="22216" s="2" customFormat="1"/>
    <row r="22217" s="2" customFormat="1"/>
    <row r="22218" s="2" customFormat="1"/>
    <row r="22219" s="2" customFormat="1"/>
    <row r="22220" s="2" customFormat="1"/>
    <row r="22221" s="2" customFormat="1"/>
    <row r="22222" s="2" customFormat="1"/>
    <row r="22223" s="2" customFormat="1"/>
    <row r="22224" s="2" customFormat="1"/>
    <row r="22225" s="2" customFormat="1"/>
    <row r="22226" s="2" customFormat="1"/>
    <row r="22227" s="2" customFormat="1"/>
    <row r="22228" s="2" customFormat="1"/>
    <row r="22229" s="2" customFormat="1"/>
    <row r="22230" s="2" customFormat="1"/>
    <row r="22231" s="2" customFormat="1"/>
    <row r="22232" s="2" customFormat="1"/>
    <row r="22233" s="2" customFormat="1"/>
    <row r="22234" s="2" customFormat="1"/>
    <row r="22235" s="2" customFormat="1"/>
    <row r="22236" s="2" customFormat="1"/>
    <row r="22237" s="2" customFormat="1"/>
    <row r="22238" s="2" customFormat="1"/>
    <row r="22239" s="2" customFormat="1"/>
    <row r="22240" s="2" customFormat="1"/>
    <row r="22241" s="2" customFormat="1"/>
    <row r="22242" s="2" customFormat="1"/>
    <row r="22243" s="2" customFormat="1"/>
    <row r="22244" s="2" customFormat="1"/>
    <row r="22245" s="2" customFormat="1"/>
    <row r="22246" s="2" customFormat="1"/>
    <row r="22247" s="2" customFormat="1"/>
    <row r="22248" s="2" customFormat="1"/>
    <row r="22249" s="2" customFormat="1"/>
    <row r="22250" s="2" customFormat="1"/>
    <row r="22251" s="2" customFormat="1"/>
    <row r="22252" s="2" customFormat="1"/>
    <row r="22253" s="2" customFormat="1"/>
    <row r="22254" s="2" customFormat="1"/>
    <row r="22255" s="2" customFormat="1"/>
    <row r="22256" s="2" customFormat="1"/>
    <row r="22257" s="2" customFormat="1"/>
    <row r="22258" s="2" customFormat="1"/>
    <row r="22259" s="2" customFormat="1"/>
    <row r="22260" s="2" customFormat="1"/>
    <row r="22261" s="2" customFormat="1"/>
    <row r="22262" s="2" customFormat="1"/>
    <row r="22263" s="2" customFormat="1"/>
    <row r="22264" s="2" customFormat="1"/>
    <row r="22265" s="2" customFormat="1"/>
    <row r="22266" s="2" customFormat="1"/>
    <row r="22267" s="2" customFormat="1"/>
    <row r="22268" s="2" customFormat="1"/>
    <row r="22269" s="2" customFormat="1"/>
    <row r="22270" s="2" customFormat="1"/>
    <row r="22271" s="2" customFormat="1"/>
    <row r="22272" s="2" customFormat="1"/>
    <row r="22273" s="2" customFormat="1"/>
    <row r="22274" s="2" customFormat="1"/>
    <row r="22275" s="2" customFormat="1"/>
    <row r="22276" s="2" customFormat="1"/>
    <row r="22277" s="2" customFormat="1"/>
    <row r="22278" s="2" customFormat="1"/>
    <row r="22279" s="2" customFormat="1"/>
    <row r="22280" s="2" customFormat="1"/>
    <row r="22281" s="2" customFormat="1"/>
    <row r="22282" s="2" customFormat="1"/>
    <row r="22283" s="2" customFormat="1"/>
    <row r="22284" s="2" customFormat="1"/>
    <row r="22285" s="2" customFormat="1"/>
    <row r="22286" s="2" customFormat="1"/>
    <row r="22287" s="2" customFormat="1"/>
    <row r="22288" s="2" customFormat="1"/>
    <row r="22289" s="2" customFormat="1"/>
    <row r="22290" s="2" customFormat="1"/>
    <row r="22291" s="2" customFormat="1"/>
    <row r="22292" s="2" customFormat="1"/>
    <row r="22293" s="2" customFormat="1"/>
    <row r="22294" s="2" customFormat="1"/>
    <row r="22295" s="2" customFormat="1"/>
    <row r="22296" s="2" customFormat="1"/>
    <row r="22297" s="2" customFormat="1"/>
    <row r="22298" s="2" customFormat="1"/>
    <row r="22299" s="2" customFormat="1"/>
    <row r="22300" s="2" customFormat="1"/>
    <row r="22301" s="2" customFormat="1"/>
    <row r="22302" s="2" customFormat="1"/>
    <row r="22303" s="2" customFormat="1"/>
    <row r="22304" s="2" customFormat="1"/>
    <row r="22305" s="2" customFormat="1"/>
    <row r="22306" s="2" customFormat="1"/>
    <row r="22307" s="2" customFormat="1"/>
    <row r="22308" s="2" customFormat="1"/>
    <row r="22309" s="2" customFormat="1"/>
    <row r="22310" s="2" customFormat="1"/>
    <row r="22311" s="2" customFormat="1"/>
    <row r="22312" s="2" customFormat="1"/>
    <row r="22313" s="2" customFormat="1"/>
    <row r="22314" s="2" customFormat="1"/>
    <row r="22315" s="2" customFormat="1"/>
    <row r="22316" s="2" customFormat="1"/>
    <row r="22317" s="2" customFormat="1"/>
    <row r="22318" s="2" customFormat="1"/>
    <row r="22319" s="2" customFormat="1"/>
    <row r="22320" s="2" customFormat="1"/>
    <row r="22321" s="2" customFormat="1"/>
    <row r="22322" s="2" customFormat="1"/>
    <row r="22323" s="2" customFormat="1"/>
    <row r="22324" s="2" customFormat="1"/>
    <row r="22325" s="2" customFormat="1"/>
    <row r="22326" s="2" customFormat="1"/>
    <row r="22327" s="2" customFormat="1"/>
    <row r="22328" s="2" customFormat="1"/>
    <row r="22329" s="2" customFormat="1"/>
    <row r="22330" s="2" customFormat="1"/>
    <row r="22331" s="2" customFormat="1"/>
    <row r="22332" s="2" customFormat="1"/>
    <row r="22333" s="2" customFormat="1"/>
    <row r="22334" s="2" customFormat="1"/>
    <row r="22335" s="2" customFormat="1"/>
    <row r="22336" s="2" customFormat="1"/>
    <row r="22337" s="2" customFormat="1"/>
    <row r="22338" s="2" customFormat="1"/>
    <row r="22339" s="2" customFormat="1"/>
    <row r="22340" s="2" customFormat="1"/>
    <row r="22341" s="2" customFormat="1"/>
    <row r="22342" s="2" customFormat="1"/>
    <row r="22343" s="2" customFormat="1"/>
    <row r="22344" s="2" customFormat="1"/>
    <row r="22345" s="2" customFormat="1"/>
    <row r="22346" s="2" customFormat="1"/>
    <row r="22347" s="2" customFormat="1"/>
    <row r="22348" s="2" customFormat="1"/>
    <row r="22349" s="2" customFormat="1"/>
    <row r="22350" s="2" customFormat="1"/>
    <row r="22351" s="2" customFormat="1"/>
    <row r="22352" s="2" customFormat="1"/>
    <row r="22353" s="2" customFormat="1"/>
    <row r="22354" s="2" customFormat="1"/>
    <row r="22355" s="2" customFormat="1"/>
    <row r="22356" s="2" customFormat="1"/>
    <row r="22357" s="2" customFormat="1"/>
    <row r="22358" s="2" customFormat="1"/>
    <row r="22359" s="2" customFormat="1"/>
    <row r="22360" s="2" customFormat="1"/>
    <row r="22361" s="2" customFormat="1"/>
    <row r="22362" s="2" customFormat="1"/>
    <row r="22363" s="2" customFormat="1"/>
    <row r="22364" s="2" customFormat="1"/>
    <row r="22365" s="2" customFormat="1"/>
    <row r="22366" s="2" customFormat="1"/>
    <row r="22367" s="2" customFormat="1"/>
    <row r="22368" s="2" customFormat="1"/>
    <row r="22369" s="2" customFormat="1"/>
    <row r="22370" s="2" customFormat="1"/>
    <row r="22371" s="2" customFormat="1"/>
    <row r="22372" s="2" customFormat="1"/>
    <row r="22373" s="2" customFormat="1"/>
    <row r="22374" s="2" customFormat="1"/>
    <row r="22375" s="2" customFormat="1"/>
    <row r="22376" s="2" customFormat="1"/>
    <row r="22377" s="2" customFormat="1"/>
    <row r="22378" s="2" customFormat="1"/>
    <row r="22379" s="2" customFormat="1"/>
    <row r="22380" s="2" customFormat="1"/>
    <row r="22381" s="2" customFormat="1"/>
    <row r="22382" s="2" customFormat="1"/>
    <row r="22383" s="2" customFormat="1"/>
    <row r="22384" s="2" customFormat="1"/>
    <row r="22385" s="2" customFormat="1"/>
    <row r="22386" s="2" customFormat="1"/>
    <row r="22387" s="2" customFormat="1"/>
    <row r="22388" s="2" customFormat="1"/>
    <row r="22389" s="2" customFormat="1"/>
    <row r="22390" s="2" customFormat="1"/>
    <row r="22391" s="2" customFormat="1"/>
    <row r="22392" s="2" customFormat="1"/>
    <row r="22393" s="2" customFormat="1"/>
    <row r="22394" s="2" customFormat="1"/>
    <row r="22395" s="2" customFormat="1"/>
    <row r="22396" s="2" customFormat="1"/>
    <row r="22397" s="2" customFormat="1"/>
    <row r="22398" s="2" customFormat="1"/>
    <row r="22399" s="2" customFormat="1"/>
    <row r="22400" s="2" customFormat="1"/>
    <row r="22401" s="2" customFormat="1"/>
    <row r="22402" s="2" customFormat="1"/>
    <row r="22403" s="2" customFormat="1"/>
    <row r="22404" s="2" customFormat="1"/>
    <row r="22405" s="2" customFormat="1"/>
    <row r="22406" s="2" customFormat="1"/>
    <row r="22407" s="2" customFormat="1"/>
    <row r="22408" s="2" customFormat="1"/>
    <row r="22409" s="2" customFormat="1"/>
    <row r="22410" s="2" customFormat="1"/>
    <row r="22411" s="2" customFormat="1"/>
    <row r="22412" s="2" customFormat="1"/>
    <row r="22413" s="2" customFormat="1"/>
    <row r="22414" s="2" customFormat="1"/>
    <row r="22415" s="2" customFormat="1"/>
    <row r="22416" s="2" customFormat="1"/>
    <row r="22417" s="2" customFormat="1"/>
    <row r="22418" s="2" customFormat="1"/>
    <row r="22419" s="2" customFormat="1"/>
    <row r="22420" s="2" customFormat="1"/>
    <row r="22421" s="2" customFormat="1"/>
    <row r="22422" s="2" customFormat="1"/>
    <row r="22423" s="2" customFormat="1"/>
    <row r="22424" s="2" customFormat="1"/>
    <row r="22425" s="2" customFormat="1"/>
    <row r="22426" s="2" customFormat="1"/>
    <row r="22427" s="2" customFormat="1"/>
    <row r="22428" s="2" customFormat="1"/>
    <row r="22429" s="2" customFormat="1"/>
    <row r="22430" s="2" customFormat="1"/>
    <row r="22431" s="2" customFormat="1"/>
    <row r="22432" s="2" customFormat="1"/>
    <row r="22433" s="2" customFormat="1"/>
    <row r="22434" s="2" customFormat="1"/>
    <row r="22435" s="2" customFormat="1"/>
    <row r="22436" s="2" customFormat="1"/>
    <row r="22437" s="2" customFormat="1"/>
    <row r="22438" s="2" customFormat="1"/>
    <row r="22439" s="2" customFormat="1"/>
    <row r="22440" s="2" customFormat="1"/>
    <row r="22441" s="2" customFormat="1"/>
    <row r="22442" s="2" customFormat="1"/>
    <row r="22443" s="2" customFormat="1"/>
    <row r="22444" s="2" customFormat="1"/>
    <row r="22445" s="2" customFormat="1"/>
    <row r="22446" s="2" customFormat="1"/>
    <row r="22447" s="2" customFormat="1"/>
    <row r="22448" s="2" customFormat="1"/>
    <row r="22449" s="2" customFormat="1"/>
    <row r="22450" s="2" customFormat="1"/>
    <row r="22451" s="2" customFormat="1"/>
    <row r="22452" s="2" customFormat="1"/>
    <row r="22453" s="2" customFormat="1"/>
    <row r="22454" s="2" customFormat="1"/>
    <row r="22455" s="2" customFormat="1"/>
    <row r="22456" s="2" customFormat="1"/>
    <row r="22457" s="2" customFormat="1"/>
    <row r="22458" s="2" customFormat="1"/>
    <row r="22459" s="2" customFormat="1"/>
    <row r="22460" s="2" customFormat="1"/>
    <row r="22461" s="2" customFormat="1"/>
    <row r="22462" s="2" customFormat="1"/>
    <row r="22463" s="2" customFormat="1"/>
    <row r="22464" s="2" customFormat="1"/>
    <row r="22465" s="2" customFormat="1"/>
    <row r="22466" s="2" customFormat="1"/>
    <row r="22467" s="2" customFormat="1"/>
    <row r="22468" s="2" customFormat="1"/>
    <row r="22469" s="2" customFormat="1"/>
    <row r="22470" s="2" customFormat="1"/>
    <row r="22471" s="2" customFormat="1"/>
    <row r="22472" s="2" customFormat="1"/>
    <row r="22473" s="2" customFormat="1"/>
    <row r="22474" s="2" customFormat="1"/>
    <row r="22475" s="2" customFormat="1"/>
    <row r="22476" s="2" customFormat="1"/>
    <row r="22477" s="2" customFormat="1"/>
    <row r="22478" s="2" customFormat="1"/>
    <row r="22479" s="2" customFormat="1"/>
    <row r="22480" s="2" customFormat="1"/>
    <row r="22481" s="2" customFormat="1"/>
    <row r="22482" s="2" customFormat="1"/>
    <row r="22483" s="2" customFormat="1"/>
    <row r="22484" s="2" customFormat="1"/>
    <row r="22485" s="2" customFormat="1"/>
    <row r="22486" s="2" customFormat="1"/>
    <row r="22487" s="2" customFormat="1"/>
    <row r="22488" s="2" customFormat="1"/>
    <row r="22489" s="2" customFormat="1"/>
    <row r="22490" s="2" customFormat="1"/>
    <row r="22491" s="2" customFormat="1"/>
    <row r="22492" s="2" customFormat="1"/>
    <row r="22493" s="2" customFormat="1"/>
    <row r="22494" s="2" customFormat="1"/>
    <row r="22495" s="2" customFormat="1"/>
    <row r="22496" s="2" customFormat="1"/>
    <row r="22497" s="2" customFormat="1"/>
    <row r="22498" s="2" customFormat="1"/>
    <row r="22499" s="2" customFormat="1"/>
    <row r="22500" s="2" customFormat="1"/>
    <row r="22501" s="2" customFormat="1"/>
    <row r="22502" s="2" customFormat="1"/>
    <row r="22503" s="2" customFormat="1"/>
    <row r="22504" s="2" customFormat="1"/>
    <row r="22505" s="2" customFormat="1"/>
    <row r="22506" s="2" customFormat="1"/>
    <row r="22507" s="2" customFormat="1"/>
    <row r="22508" s="2" customFormat="1"/>
    <row r="22509" s="2" customFormat="1"/>
    <row r="22510" s="2" customFormat="1"/>
    <row r="22511" s="2" customFormat="1"/>
    <row r="22512" s="2" customFormat="1"/>
    <row r="22513" s="2" customFormat="1"/>
    <row r="22514" s="2" customFormat="1"/>
    <row r="22515" s="2" customFormat="1"/>
    <row r="22516" s="2" customFormat="1"/>
    <row r="22517" s="2" customFormat="1"/>
    <row r="22518" s="2" customFormat="1"/>
    <row r="22519" s="2" customFormat="1"/>
    <row r="22520" s="2" customFormat="1"/>
    <row r="22521" s="2" customFormat="1"/>
    <row r="22522" s="2" customFormat="1"/>
    <row r="22523" s="2" customFormat="1"/>
    <row r="22524" s="2" customFormat="1"/>
    <row r="22525" s="2" customFormat="1"/>
    <row r="22526" s="2" customFormat="1"/>
    <row r="22527" s="2" customFormat="1"/>
    <row r="22528" s="2" customFormat="1"/>
    <row r="22529" s="2" customFormat="1"/>
    <row r="22530" s="2" customFormat="1"/>
    <row r="22531" s="2" customFormat="1"/>
    <row r="22532" s="2" customFormat="1"/>
    <row r="22533" s="2" customFormat="1"/>
    <row r="22534" s="2" customFormat="1"/>
    <row r="22535" s="2" customFormat="1"/>
    <row r="22536" s="2" customFormat="1"/>
    <row r="22537" s="2" customFormat="1"/>
    <row r="22538" s="2" customFormat="1"/>
    <row r="22539" s="2" customFormat="1"/>
    <row r="22540" s="2" customFormat="1"/>
    <row r="22541" s="2" customFormat="1"/>
    <row r="22542" s="2" customFormat="1"/>
    <row r="22543" s="2" customFormat="1"/>
    <row r="22544" s="2" customFormat="1"/>
    <row r="22545" s="2" customFormat="1"/>
    <row r="22546" s="2" customFormat="1"/>
    <row r="22547" s="2" customFormat="1"/>
    <row r="22548" s="2" customFormat="1"/>
    <row r="22549" s="2" customFormat="1"/>
    <row r="22550" s="2" customFormat="1"/>
    <row r="22551" s="2" customFormat="1"/>
    <row r="22552" s="2" customFormat="1"/>
    <row r="22553" s="2" customFormat="1"/>
    <row r="22554" s="2" customFormat="1"/>
    <row r="22555" s="2" customFormat="1"/>
    <row r="22556" s="2" customFormat="1"/>
    <row r="22557" s="2" customFormat="1"/>
    <row r="22558" s="2" customFormat="1"/>
    <row r="22559" s="2" customFormat="1"/>
    <row r="22560" s="2" customFormat="1"/>
    <row r="22561" s="2" customFormat="1"/>
    <row r="22562" s="2" customFormat="1"/>
    <row r="22563" s="2" customFormat="1"/>
    <row r="22564" s="2" customFormat="1"/>
    <row r="22565" s="2" customFormat="1"/>
    <row r="22566" s="2" customFormat="1"/>
    <row r="22567" s="2" customFormat="1"/>
    <row r="22568" s="2" customFormat="1"/>
    <row r="22569" s="2" customFormat="1"/>
    <row r="22570" s="2" customFormat="1"/>
    <row r="22571" s="2" customFormat="1"/>
    <row r="22572" s="2" customFormat="1"/>
    <row r="22573" s="2" customFormat="1"/>
    <row r="22574" s="2" customFormat="1"/>
    <row r="22575" s="2" customFormat="1"/>
    <row r="22576" s="2" customFormat="1"/>
    <row r="22577" s="2" customFormat="1"/>
    <row r="22578" s="2" customFormat="1"/>
    <row r="22579" s="2" customFormat="1"/>
    <row r="22580" s="2" customFormat="1"/>
    <row r="22581" s="2" customFormat="1"/>
    <row r="22582" s="2" customFormat="1"/>
    <row r="22583" s="2" customFormat="1"/>
    <row r="22584" s="2" customFormat="1"/>
    <row r="22585" s="2" customFormat="1"/>
    <row r="22586" s="2" customFormat="1"/>
    <row r="22587" s="2" customFormat="1"/>
    <row r="22588" s="2" customFormat="1"/>
    <row r="22589" s="2" customFormat="1"/>
    <row r="22590" s="2" customFormat="1"/>
    <row r="22591" s="2" customFormat="1"/>
    <row r="22592" s="2" customFormat="1"/>
    <row r="22593" s="2" customFormat="1"/>
    <row r="22594" s="2" customFormat="1"/>
    <row r="22595" s="2" customFormat="1"/>
    <row r="22596" s="2" customFormat="1"/>
    <row r="22597" s="2" customFormat="1"/>
    <row r="22598" s="2" customFormat="1"/>
    <row r="22599" s="2" customFormat="1"/>
    <row r="22600" s="2" customFormat="1"/>
    <row r="22601" s="2" customFormat="1"/>
    <row r="22602" s="2" customFormat="1"/>
    <row r="22603" s="2" customFormat="1"/>
    <row r="22604" s="2" customFormat="1"/>
    <row r="22605" s="2" customFormat="1"/>
    <row r="22606" s="2" customFormat="1"/>
    <row r="22607" s="2" customFormat="1"/>
    <row r="22608" s="2" customFormat="1"/>
    <row r="22609" s="2" customFormat="1"/>
    <row r="22610" s="2" customFormat="1"/>
    <row r="22611" s="2" customFormat="1"/>
    <row r="22612" s="2" customFormat="1"/>
    <row r="22613" s="2" customFormat="1"/>
    <row r="22614" s="2" customFormat="1"/>
    <row r="22615" s="2" customFormat="1"/>
    <row r="22616" s="2" customFormat="1"/>
    <row r="22617" s="2" customFormat="1"/>
    <row r="22618" s="2" customFormat="1"/>
    <row r="22619" s="2" customFormat="1"/>
    <row r="22620" s="2" customFormat="1"/>
    <row r="22621" s="2" customFormat="1"/>
    <row r="22622" s="2" customFormat="1"/>
    <row r="22623" s="2" customFormat="1"/>
    <row r="22624" s="2" customFormat="1"/>
    <row r="22625" s="2" customFormat="1"/>
    <row r="22626" s="2" customFormat="1"/>
    <row r="22627" s="2" customFormat="1"/>
    <row r="22628" s="2" customFormat="1"/>
    <row r="22629" s="2" customFormat="1"/>
    <row r="22630" s="2" customFormat="1"/>
    <row r="22631" s="2" customFormat="1"/>
    <row r="22632" s="2" customFormat="1"/>
    <row r="22633" s="2" customFormat="1"/>
    <row r="22634" s="2" customFormat="1"/>
    <row r="22635" s="2" customFormat="1"/>
    <row r="22636" s="2" customFormat="1"/>
    <row r="22637" s="2" customFormat="1"/>
    <row r="22638" s="2" customFormat="1"/>
    <row r="22639" s="2" customFormat="1"/>
    <row r="22640" s="2" customFormat="1"/>
    <row r="22641" s="2" customFormat="1"/>
    <row r="22642" s="2" customFormat="1"/>
    <row r="22643" s="2" customFormat="1"/>
    <row r="22644" s="2" customFormat="1"/>
    <row r="22645" s="2" customFormat="1"/>
    <row r="22646" s="2" customFormat="1"/>
    <row r="22647" s="2" customFormat="1"/>
    <row r="22648" s="2" customFormat="1"/>
    <row r="22649" s="2" customFormat="1"/>
    <row r="22650" s="2" customFormat="1"/>
    <row r="22651" s="2" customFormat="1"/>
    <row r="22652" s="2" customFormat="1"/>
    <row r="22653" s="2" customFormat="1"/>
    <row r="22654" s="2" customFormat="1"/>
    <row r="22655" s="2" customFormat="1"/>
    <row r="22656" s="2" customFormat="1"/>
    <row r="22657" s="2" customFormat="1"/>
    <row r="22658" s="2" customFormat="1"/>
    <row r="22659" s="2" customFormat="1"/>
    <row r="22660" s="2" customFormat="1"/>
    <row r="22661" s="2" customFormat="1"/>
    <row r="22662" s="2" customFormat="1"/>
    <row r="22663" s="2" customFormat="1"/>
    <row r="22664" s="2" customFormat="1"/>
    <row r="22665" s="2" customFormat="1"/>
    <row r="22666" s="2" customFormat="1"/>
    <row r="22667" s="2" customFormat="1"/>
    <row r="22668" s="2" customFormat="1"/>
    <row r="22669" s="2" customFormat="1"/>
    <row r="22670" s="2" customFormat="1"/>
    <row r="22671" s="2" customFormat="1"/>
    <row r="22672" s="2" customFormat="1"/>
    <row r="22673" s="2" customFormat="1"/>
    <row r="22674" s="2" customFormat="1"/>
    <row r="22675" s="2" customFormat="1"/>
    <row r="22676" s="2" customFormat="1"/>
    <row r="22677" s="2" customFormat="1"/>
    <row r="22678" s="2" customFormat="1"/>
    <row r="22679" s="2" customFormat="1"/>
    <row r="22680" s="2" customFormat="1"/>
    <row r="22681" s="2" customFormat="1"/>
    <row r="22682" s="2" customFormat="1"/>
    <row r="22683" s="2" customFormat="1"/>
    <row r="22684" s="2" customFormat="1"/>
    <row r="22685" s="2" customFormat="1"/>
    <row r="22686" s="2" customFormat="1"/>
    <row r="22687" s="2" customFormat="1"/>
    <row r="22688" s="2" customFormat="1"/>
    <row r="22689" s="2" customFormat="1"/>
    <row r="22690" s="2" customFormat="1"/>
    <row r="22691" s="2" customFormat="1"/>
    <row r="22692" s="2" customFormat="1"/>
    <row r="22693" s="2" customFormat="1"/>
    <row r="22694" s="2" customFormat="1"/>
    <row r="22695" s="2" customFormat="1"/>
    <row r="22696" s="2" customFormat="1"/>
    <row r="22697" s="2" customFormat="1"/>
    <row r="22698" s="2" customFormat="1"/>
    <row r="22699" s="2" customFormat="1"/>
    <row r="22700" s="2" customFormat="1"/>
    <row r="22701" s="2" customFormat="1"/>
    <row r="22702" s="2" customFormat="1"/>
    <row r="22703" s="2" customFormat="1"/>
    <row r="22704" s="2" customFormat="1"/>
    <row r="22705" s="2" customFormat="1"/>
    <row r="22706" s="2" customFormat="1"/>
    <row r="22707" s="2" customFormat="1"/>
    <row r="22708" s="2" customFormat="1"/>
    <row r="22709" s="2" customFormat="1"/>
    <row r="22710" s="2" customFormat="1"/>
    <row r="22711" s="2" customFormat="1"/>
    <row r="22712" s="2" customFormat="1"/>
    <row r="22713" s="2" customFormat="1"/>
    <row r="22714" s="2" customFormat="1"/>
    <row r="22715" s="2" customFormat="1"/>
    <row r="22716" s="2" customFormat="1"/>
    <row r="22717" s="2" customFormat="1"/>
    <row r="22718" s="2" customFormat="1"/>
    <row r="22719" s="2" customFormat="1"/>
    <row r="22720" s="2" customFormat="1"/>
    <row r="22721" s="2" customFormat="1"/>
    <row r="22722" s="2" customFormat="1"/>
    <row r="22723" s="2" customFormat="1"/>
    <row r="22724" s="2" customFormat="1"/>
    <row r="22725" s="2" customFormat="1"/>
    <row r="22726" s="2" customFormat="1"/>
    <row r="22727" s="2" customFormat="1"/>
    <row r="22728" s="2" customFormat="1"/>
    <row r="22729" s="2" customFormat="1"/>
    <row r="22730" s="2" customFormat="1"/>
    <row r="22731" s="2" customFormat="1"/>
    <row r="22732" s="2" customFormat="1"/>
    <row r="22733" s="2" customFormat="1"/>
    <row r="22734" s="2" customFormat="1"/>
    <row r="22735" s="2" customFormat="1"/>
    <row r="22736" s="2" customFormat="1"/>
    <row r="22737" s="2" customFormat="1"/>
    <row r="22738" s="2" customFormat="1"/>
    <row r="22739" s="2" customFormat="1"/>
    <row r="22740" s="2" customFormat="1"/>
    <row r="22741" s="2" customFormat="1"/>
    <row r="22742" s="2" customFormat="1"/>
    <row r="22743" s="2" customFormat="1"/>
    <row r="22744" s="2" customFormat="1"/>
    <row r="22745" s="2" customFormat="1"/>
    <row r="22746" s="2" customFormat="1"/>
    <row r="22747" s="2" customFormat="1"/>
    <row r="22748" s="2" customFormat="1"/>
    <row r="22749" s="2" customFormat="1"/>
    <row r="22750" s="2" customFormat="1"/>
    <row r="22751" s="2" customFormat="1"/>
    <row r="22752" s="2" customFormat="1"/>
    <row r="22753" s="2" customFormat="1"/>
    <row r="22754" s="2" customFormat="1"/>
    <row r="22755" s="2" customFormat="1"/>
    <row r="22756" s="2" customFormat="1"/>
    <row r="22757" s="2" customFormat="1"/>
    <row r="22758" s="2" customFormat="1"/>
    <row r="22759" s="2" customFormat="1"/>
    <row r="22760" s="2" customFormat="1"/>
    <row r="22761" s="2" customFormat="1"/>
    <row r="22762" s="2" customFormat="1"/>
    <row r="22763" s="2" customFormat="1"/>
    <row r="22764" s="2" customFormat="1"/>
    <row r="22765" s="2" customFormat="1"/>
    <row r="22766" s="2" customFormat="1"/>
    <row r="22767" s="2" customFormat="1"/>
    <row r="22768" s="2" customFormat="1"/>
    <row r="22769" s="2" customFormat="1"/>
    <row r="22770" s="2" customFormat="1"/>
    <row r="22771" s="2" customFormat="1"/>
    <row r="22772" s="2" customFormat="1"/>
    <row r="22773" s="2" customFormat="1"/>
    <row r="22774" s="2" customFormat="1"/>
    <row r="22775" s="2" customFormat="1"/>
    <row r="22776" s="2" customFormat="1"/>
    <row r="22777" s="2" customFormat="1"/>
    <row r="22778" s="2" customFormat="1"/>
    <row r="22779" s="2" customFormat="1"/>
    <row r="22780" s="2" customFormat="1"/>
    <row r="22781" s="2" customFormat="1"/>
    <row r="22782" s="2" customFormat="1"/>
    <row r="22783" s="2" customFormat="1"/>
    <row r="22784" s="2" customFormat="1"/>
    <row r="22785" s="2" customFormat="1"/>
    <row r="22786" s="2" customFormat="1"/>
    <row r="22787" s="2" customFormat="1"/>
    <row r="22788" s="2" customFormat="1"/>
    <row r="22789" s="2" customFormat="1"/>
    <row r="22790" s="2" customFormat="1"/>
    <row r="22791" s="2" customFormat="1"/>
    <row r="22792" s="2" customFormat="1"/>
    <row r="22793" s="2" customFormat="1"/>
    <row r="22794" s="2" customFormat="1"/>
    <row r="22795" s="2" customFormat="1"/>
    <row r="22796" s="2" customFormat="1"/>
    <row r="22797" s="2" customFormat="1"/>
    <row r="22798" s="2" customFormat="1"/>
    <row r="22799" s="2" customFormat="1"/>
    <row r="22800" s="2" customFormat="1"/>
    <row r="22801" s="2" customFormat="1"/>
    <row r="22802" s="2" customFormat="1"/>
    <row r="22803" s="2" customFormat="1"/>
    <row r="22804" s="2" customFormat="1"/>
    <row r="22805" s="2" customFormat="1"/>
    <row r="22806" s="2" customFormat="1"/>
    <row r="22807" s="2" customFormat="1"/>
    <row r="22808" s="2" customFormat="1"/>
    <row r="22809" s="2" customFormat="1"/>
    <row r="22810" s="2" customFormat="1"/>
    <row r="22811" s="2" customFormat="1"/>
    <row r="22812" s="2" customFormat="1"/>
    <row r="22813" s="2" customFormat="1"/>
    <row r="22814" s="2" customFormat="1"/>
    <row r="22815" s="2" customFormat="1"/>
    <row r="22816" s="2" customFormat="1"/>
    <row r="22817" s="2" customFormat="1"/>
    <row r="22818" s="2" customFormat="1"/>
    <row r="22819" s="2" customFormat="1"/>
    <row r="22820" s="2" customFormat="1"/>
    <row r="22821" s="2" customFormat="1"/>
    <row r="22822" s="2" customFormat="1"/>
    <row r="22823" s="2" customFormat="1"/>
    <row r="22824" s="2" customFormat="1"/>
    <row r="22825" s="2" customFormat="1"/>
    <row r="22826" s="2" customFormat="1"/>
    <row r="22827" s="2" customFormat="1"/>
    <row r="22828" s="2" customFormat="1"/>
    <row r="22829" s="2" customFormat="1"/>
    <row r="22830" s="2" customFormat="1"/>
    <row r="22831" s="2" customFormat="1"/>
    <row r="22832" s="2" customFormat="1"/>
    <row r="22833" s="2" customFormat="1"/>
    <row r="22834" s="2" customFormat="1"/>
    <row r="22835" s="2" customFormat="1"/>
    <row r="22836" s="2" customFormat="1"/>
    <row r="22837" s="2" customFormat="1"/>
    <row r="22838" s="2" customFormat="1"/>
    <row r="22839" s="2" customFormat="1"/>
    <row r="22840" s="2" customFormat="1"/>
    <row r="22841" s="2" customFormat="1"/>
    <row r="22842" s="2" customFormat="1"/>
    <row r="22843" s="2" customFormat="1"/>
    <row r="22844" s="2" customFormat="1"/>
    <row r="22845" s="2" customFormat="1"/>
    <row r="22846" s="2" customFormat="1"/>
    <row r="22847" s="2" customFormat="1"/>
    <row r="22848" s="2" customFormat="1"/>
    <row r="22849" s="2" customFormat="1"/>
    <row r="22850" s="2" customFormat="1"/>
    <row r="22851" s="2" customFormat="1"/>
    <row r="22852" s="2" customFormat="1"/>
    <row r="22853" s="2" customFormat="1"/>
    <row r="22854" s="2" customFormat="1"/>
    <row r="22855" s="2" customFormat="1"/>
    <row r="22856" s="2" customFormat="1"/>
    <row r="22857" s="2" customFormat="1"/>
    <row r="22858" s="2" customFormat="1"/>
    <row r="22859" s="2" customFormat="1"/>
    <row r="22860" s="2" customFormat="1"/>
    <row r="22861" s="2" customFormat="1"/>
    <row r="22862" s="2" customFormat="1"/>
    <row r="22863" s="2" customFormat="1"/>
    <row r="22864" s="2" customFormat="1"/>
    <row r="22865" s="2" customFormat="1"/>
    <row r="22866" s="2" customFormat="1"/>
    <row r="22867" s="2" customFormat="1"/>
    <row r="22868" s="2" customFormat="1"/>
    <row r="22869" s="2" customFormat="1"/>
    <row r="22870" s="2" customFormat="1"/>
    <row r="22871" s="2" customFormat="1"/>
    <row r="22872" s="2" customFormat="1"/>
    <row r="22873" s="2" customFormat="1"/>
    <row r="22874" s="2" customFormat="1"/>
    <row r="22875" s="2" customFormat="1"/>
    <row r="22876" s="2" customFormat="1"/>
    <row r="22877" s="2" customFormat="1"/>
    <row r="22878" s="2" customFormat="1"/>
    <row r="22879" s="2" customFormat="1"/>
    <row r="22880" s="2" customFormat="1"/>
    <row r="22881" s="2" customFormat="1"/>
    <row r="22882" s="2" customFormat="1"/>
    <row r="22883" s="2" customFormat="1"/>
    <row r="22884" s="2" customFormat="1"/>
    <row r="22885" s="2" customFormat="1"/>
    <row r="22886" s="2" customFormat="1"/>
    <row r="22887" s="2" customFormat="1"/>
    <row r="22888" s="2" customFormat="1"/>
    <row r="22889" s="2" customFormat="1"/>
    <row r="22890" s="2" customFormat="1"/>
    <row r="22891" s="2" customFormat="1"/>
    <row r="22892" s="2" customFormat="1"/>
    <row r="22893" s="2" customFormat="1"/>
    <row r="22894" s="2" customFormat="1"/>
    <row r="22895" s="2" customFormat="1"/>
    <row r="22896" s="2" customFormat="1"/>
    <row r="22897" s="2" customFormat="1"/>
    <row r="22898" s="2" customFormat="1"/>
    <row r="22899" s="2" customFormat="1"/>
    <row r="22900" s="2" customFormat="1"/>
    <row r="22901" s="2" customFormat="1"/>
    <row r="22902" s="2" customFormat="1"/>
    <row r="22903" s="2" customFormat="1"/>
    <row r="22904" s="2" customFormat="1"/>
    <row r="22905" s="2" customFormat="1"/>
    <row r="22906" s="2" customFormat="1"/>
    <row r="22907" s="2" customFormat="1"/>
    <row r="22908" s="2" customFormat="1"/>
    <row r="22909" s="2" customFormat="1"/>
    <row r="22910" s="2" customFormat="1"/>
    <row r="22911" s="2" customFormat="1"/>
    <row r="22912" s="2" customFormat="1"/>
    <row r="22913" s="2" customFormat="1"/>
    <row r="22914" s="2" customFormat="1"/>
    <row r="22915" s="2" customFormat="1"/>
    <row r="22916" s="2" customFormat="1"/>
    <row r="22917" s="2" customFormat="1"/>
    <row r="22918" s="2" customFormat="1"/>
    <row r="22919" s="2" customFormat="1"/>
    <row r="22920" s="2" customFormat="1"/>
    <row r="22921" s="2" customFormat="1"/>
    <row r="22922" s="2" customFormat="1"/>
    <row r="22923" s="2" customFormat="1"/>
    <row r="22924" s="2" customFormat="1"/>
    <row r="22925" s="2" customFormat="1"/>
    <row r="22926" s="2" customFormat="1"/>
    <row r="22927" s="2" customFormat="1"/>
    <row r="22928" s="2" customFormat="1"/>
    <row r="22929" s="2" customFormat="1"/>
    <row r="22930" s="2" customFormat="1"/>
    <row r="22931" s="2" customFormat="1"/>
    <row r="22932" s="2" customFormat="1"/>
    <row r="22933" s="2" customFormat="1"/>
    <row r="22934" s="2" customFormat="1"/>
    <row r="22935" s="2" customFormat="1"/>
    <row r="22936" s="2" customFormat="1"/>
    <row r="22937" s="2" customFormat="1"/>
    <row r="22938" s="2" customFormat="1"/>
    <row r="22939" s="2" customFormat="1"/>
    <row r="22940" s="2" customFormat="1"/>
    <row r="22941" s="2" customFormat="1"/>
    <row r="22942" s="2" customFormat="1"/>
    <row r="22943" s="2" customFormat="1"/>
    <row r="22944" s="2" customFormat="1"/>
    <row r="22945" s="2" customFormat="1"/>
    <row r="22946" s="2" customFormat="1"/>
    <row r="22947" s="2" customFormat="1"/>
    <row r="22948" s="2" customFormat="1"/>
    <row r="22949" s="2" customFormat="1"/>
    <row r="22950" s="2" customFormat="1"/>
    <row r="22951" s="2" customFormat="1"/>
    <row r="22952" s="2" customFormat="1"/>
    <row r="22953" s="2" customFormat="1"/>
    <row r="22954" s="2" customFormat="1"/>
    <row r="22955" s="2" customFormat="1"/>
    <row r="22956" s="2" customFormat="1"/>
    <row r="22957" s="2" customFormat="1"/>
    <row r="22958" s="2" customFormat="1"/>
    <row r="22959" s="2" customFormat="1"/>
    <row r="22960" s="2" customFormat="1"/>
    <row r="22961" s="2" customFormat="1"/>
    <row r="22962" s="2" customFormat="1"/>
    <row r="22963" s="2" customFormat="1"/>
    <row r="22964" s="2" customFormat="1"/>
    <row r="22965" s="2" customFormat="1"/>
    <row r="22966" s="2" customFormat="1"/>
    <row r="22967" s="2" customFormat="1"/>
    <row r="22968" s="2" customFormat="1"/>
    <row r="22969" s="2" customFormat="1"/>
    <row r="22970" s="2" customFormat="1"/>
    <row r="22971" s="2" customFormat="1"/>
    <row r="22972" s="2" customFormat="1"/>
    <row r="22973" s="2" customFormat="1"/>
    <row r="22974" s="2" customFormat="1"/>
    <row r="22975" s="2" customFormat="1"/>
    <row r="22976" s="2" customFormat="1"/>
    <row r="22977" s="2" customFormat="1"/>
    <row r="22978" s="2" customFormat="1"/>
    <row r="22979" s="2" customFormat="1"/>
    <row r="22980" s="2" customFormat="1"/>
    <row r="22981" s="2" customFormat="1"/>
    <row r="22982" s="2" customFormat="1"/>
    <row r="22983" s="2" customFormat="1"/>
    <row r="22984" s="2" customFormat="1"/>
    <row r="22985" s="2" customFormat="1"/>
    <row r="22986" s="2" customFormat="1"/>
    <row r="22987" s="2" customFormat="1"/>
    <row r="22988" s="2" customFormat="1"/>
    <row r="22989" s="2" customFormat="1"/>
    <row r="22990" s="2" customFormat="1"/>
    <row r="22991" s="2" customFormat="1"/>
    <row r="22992" s="2" customFormat="1"/>
    <row r="22993" s="2" customFormat="1"/>
    <row r="22994" s="2" customFormat="1"/>
    <row r="22995" s="2" customFormat="1"/>
    <row r="22996" s="2" customFormat="1"/>
    <row r="22997" s="2" customFormat="1"/>
    <row r="22998" s="2" customFormat="1"/>
    <row r="22999" s="2" customFormat="1"/>
    <row r="23000" s="2" customFormat="1"/>
    <row r="23001" s="2" customFormat="1"/>
    <row r="23002" s="2" customFormat="1"/>
    <row r="23003" s="2" customFormat="1"/>
    <row r="23004" s="2" customFormat="1"/>
    <row r="23005" s="2" customFormat="1"/>
    <row r="23006" s="2" customFormat="1"/>
    <row r="23007" s="2" customFormat="1"/>
    <row r="23008" s="2" customFormat="1"/>
    <row r="23009" s="2" customFormat="1"/>
    <row r="23010" s="2" customFormat="1"/>
    <row r="23011" s="2" customFormat="1"/>
    <row r="23012" s="2" customFormat="1"/>
    <row r="23013" s="2" customFormat="1"/>
    <row r="23014" s="2" customFormat="1"/>
    <row r="23015" s="2" customFormat="1"/>
    <row r="23016" s="2" customFormat="1"/>
    <row r="23017" s="2" customFormat="1"/>
    <row r="23018" s="2" customFormat="1"/>
    <row r="23019" s="2" customFormat="1"/>
    <row r="23020" s="2" customFormat="1"/>
    <row r="23021" s="2" customFormat="1"/>
    <row r="23022" s="2" customFormat="1"/>
    <row r="23023" s="2" customFormat="1"/>
    <row r="23024" s="2" customFormat="1"/>
    <row r="23025" s="2" customFormat="1"/>
    <row r="23026" s="2" customFormat="1"/>
    <row r="23027" s="2" customFormat="1"/>
    <row r="23028" s="2" customFormat="1"/>
    <row r="23029" s="2" customFormat="1"/>
    <row r="23030" s="2" customFormat="1"/>
    <row r="23031" s="2" customFormat="1"/>
    <row r="23032" s="2" customFormat="1"/>
    <row r="23033" s="2" customFormat="1"/>
    <row r="23034" s="2" customFormat="1"/>
    <row r="23035" s="2" customFormat="1"/>
    <row r="23036" s="2" customFormat="1"/>
    <row r="23037" s="2" customFormat="1"/>
    <row r="23038" s="2" customFormat="1"/>
    <row r="23039" s="2" customFormat="1"/>
    <row r="23040" s="2" customFormat="1"/>
    <row r="23041" s="2" customFormat="1"/>
    <row r="23042" s="2" customFormat="1"/>
    <row r="23043" s="2" customFormat="1"/>
    <row r="23044" s="2" customFormat="1"/>
    <row r="23045" s="2" customFormat="1"/>
    <row r="23046" s="2" customFormat="1"/>
    <row r="23047" s="2" customFormat="1"/>
    <row r="23048" s="2" customFormat="1"/>
    <row r="23049" s="2" customFormat="1"/>
    <row r="23050" s="2" customFormat="1"/>
    <row r="23051" s="2" customFormat="1"/>
    <row r="23052" s="2" customFormat="1"/>
    <row r="23053" s="2" customFormat="1"/>
    <row r="23054" s="2" customFormat="1"/>
    <row r="23055" s="2" customFormat="1"/>
    <row r="23056" s="2" customFormat="1"/>
    <row r="23057" s="2" customFormat="1"/>
    <row r="23058" s="2" customFormat="1"/>
    <row r="23059" s="2" customFormat="1"/>
    <row r="23060" s="2" customFormat="1"/>
    <row r="23061" s="2" customFormat="1"/>
    <row r="23062" s="2" customFormat="1"/>
    <row r="23063" s="2" customFormat="1"/>
    <row r="23064" s="2" customFormat="1"/>
    <row r="23065" s="2" customFormat="1"/>
    <row r="23066" s="2" customFormat="1"/>
    <row r="23067" s="2" customFormat="1"/>
    <row r="23068" s="2" customFormat="1"/>
    <row r="23069" s="2" customFormat="1"/>
    <row r="23070" s="2" customFormat="1"/>
    <row r="23071" s="2" customFormat="1"/>
    <row r="23072" s="2" customFormat="1"/>
    <row r="23073" s="2" customFormat="1"/>
    <row r="23074" s="2" customFormat="1"/>
    <row r="23075" s="2" customFormat="1"/>
    <row r="23076" s="2" customFormat="1"/>
    <row r="23077" s="2" customFormat="1"/>
    <row r="23078" s="2" customFormat="1"/>
    <row r="23079" s="2" customFormat="1"/>
    <row r="23080" s="2" customFormat="1"/>
    <row r="23081" s="2" customFormat="1"/>
    <row r="23082" s="2" customFormat="1"/>
    <row r="23083" s="2" customFormat="1"/>
    <row r="23084" s="2" customFormat="1"/>
    <row r="23085" s="2" customFormat="1"/>
    <row r="23086" s="2" customFormat="1"/>
    <row r="23087" s="2" customFormat="1"/>
    <row r="23088" s="2" customFormat="1"/>
    <row r="23089" s="2" customFormat="1"/>
    <row r="23090" s="2" customFormat="1"/>
    <row r="23091" s="2" customFormat="1"/>
    <row r="23092" s="2" customFormat="1"/>
    <row r="23093" s="2" customFormat="1"/>
    <row r="23094" s="2" customFormat="1"/>
    <row r="23095" s="2" customFormat="1"/>
    <row r="23096" s="2" customFormat="1"/>
    <row r="23097" s="2" customFormat="1"/>
    <row r="23098" s="2" customFormat="1"/>
    <row r="23099" s="2" customFormat="1"/>
    <row r="23100" s="2" customFormat="1"/>
    <row r="23101" s="2" customFormat="1"/>
    <row r="23102" s="2" customFormat="1"/>
    <row r="23103" s="2" customFormat="1"/>
    <row r="23104" s="2" customFormat="1"/>
    <row r="23105" s="2" customFormat="1"/>
    <row r="23106" s="2" customFormat="1"/>
    <row r="23107" s="2" customFormat="1"/>
    <row r="23108" s="2" customFormat="1"/>
    <row r="23109" s="2" customFormat="1"/>
    <row r="23110" s="2" customFormat="1"/>
    <row r="23111" s="2" customFormat="1"/>
    <row r="23112" s="2" customFormat="1"/>
    <row r="23113" s="2" customFormat="1"/>
    <row r="23114" s="2" customFormat="1"/>
    <row r="23115" s="2" customFormat="1"/>
    <row r="23116" s="2" customFormat="1"/>
    <row r="23117" s="2" customFormat="1"/>
    <row r="23118" s="2" customFormat="1"/>
    <row r="23119" s="2" customFormat="1"/>
    <row r="23120" s="2" customFormat="1"/>
    <row r="23121" s="2" customFormat="1"/>
    <row r="23122" s="2" customFormat="1"/>
    <row r="23123" s="2" customFormat="1"/>
    <row r="23124" s="2" customFormat="1"/>
    <row r="23125" s="2" customFormat="1"/>
    <row r="23126" s="2" customFormat="1"/>
    <row r="23127" s="2" customFormat="1"/>
    <row r="23128" s="2" customFormat="1"/>
    <row r="23129" s="2" customFormat="1"/>
    <row r="23130" s="2" customFormat="1"/>
    <row r="23131" s="2" customFormat="1"/>
    <row r="23132" s="2" customFormat="1"/>
    <row r="23133" s="2" customFormat="1"/>
    <row r="23134" s="2" customFormat="1"/>
    <row r="23135" s="2" customFormat="1"/>
    <row r="23136" s="2" customFormat="1"/>
    <row r="23137" s="2" customFormat="1"/>
    <row r="23138" s="2" customFormat="1"/>
    <row r="23139" s="2" customFormat="1"/>
    <row r="23140" s="2" customFormat="1"/>
    <row r="23141" s="2" customFormat="1"/>
    <row r="23142" s="2" customFormat="1"/>
    <row r="23143" s="2" customFormat="1"/>
    <row r="23144" s="2" customFormat="1"/>
    <row r="23145" s="2" customFormat="1"/>
    <row r="23146" s="2" customFormat="1"/>
    <row r="23147" s="2" customFormat="1"/>
    <row r="23148" s="2" customFormat="1"/>
    <row r="23149" s="2" customFormat="1"/>
    <row r="23150" s="2" customFormat="1"/>
    <row r="23151" s="2" customFormat="1"/>
    <row r="23152" s="2" customFormat="1"/>
    <row r="23153" s="2" customFormat="1"/>
    <row r="23154" s="2" customFormat="1"/>
    <row r="23155" s="2" customFormat="1"/>
    <row r="23156" s="2" customFormat="1"/>
    <row r="23157" s="2" customFormat="1"/>
    <row r="23158" s="2" customFormat="1"/>
    <row r="23159" s="2" customFormat="1"/>
    <row r="23160" s="2" customFormat="1"/>
    <row r="23161" s="2" customFormat="1"/>
    <row r="23162" s="2" customFormat="1"/>
    <row r="23163" s="2" customFormat="1"/>
    <row r="23164" s="2" customFormat="1"/>
    <row r="23165" s="2" customFormat="1"/>
    <row r="23166" s="2" customFormat="1"/>
    <row r="23167" s="2" customFormat="1"/>
    <row r="23168" s="2" customFormat="1"/>
    <row r="23169" s="2" customFormat="1"/>
    <row r="23170" s="2" customFormat="1"/>
    <row r="23171" s="2" customFormat="1"/>
    <row r="23172" s="2" customFormat="1"/>
    <row r="23173" s="2" customFormat="1"/>
    <row r="23174" s="2" customFormat="1"/>
    <row r="23175" s="2" customFormat="1"/>
    <row r="23176" s="2" customFormat="1"/>
    <row r="23177" s="2" customFormat="1"/>
    <row r="23178" s="2" customFormat="1"/>
    <row r="23179" s="2" customFormat="1"/>
    <row r="23180" s="2" customFormat="1"/>
    <row r="23181" s="2" customFormat="1"/>
    <row r="23182" s="2" customFormat="1"/>
    <row r="23183" s="2" customFormat="1"/>
    <row r="23184" s="2" customFormat="1"/>
    <row r="23185" s="2" customFormat="1"/>
    <row r="23186" s="2" customFormat="1"/>
    <row r="23187" s="2" customFormat="1"/>
    <row r="23188" s="2" customFormat="1"/>
    <row r="23189" s="2" customFormat="1"/>
    <row r="23190" s="2" customFormat="1"/>
    <row r="23191" s="2" customFormat="1"/>
    <row r="23192" s="2" customFormat="1"/>
    <row r="23193" s="2" customFormat="1"/>
    <row r="23194" s="2" customFormat="1"/>
    <row r="23195" s="2" customFormat="1"/>
    <row r="23196" s="2" customFormat="1"/>
    <row r="23197" s="2" customFormat="1"/>
    <row r="23198" s="2" customFormat="1"/>
    <row r="23199" s="2" customFormat="1"/>
    <row r="23200" s="2" customFormat="1"/>
    <row r="23201" s="2" customFormat="1"/>
    <row r="23202" s="2" customFormat="1"/>
    <row r="23203" s="2" customFormat="1"/>
    <row r="23204" s="2" customFormat="1"/>
    <row r="23205" s="2" customFormat="1"/>
    <row r="23206" s="2" customFormat="1"/>
    <row r="23207" s="2" customFormat="1"/>
    <row r="23208" s="2" customFormat="1"/>
    <row r="23209" s="2" customFormat="1"/>
    <row r="23210" s="2" customFormat="1"/>
    <row r="23211" s="2" customFormat="1"/>
    <row r="23212" s="2" customFormat="1"/>
    <row r="23213" s="2" customFormat="1"/>
    <row r="23214" s="2" customFormat="1"/>
    <row r="23215" s="2" customFormat="1"/>
    <row r="23216" s="2" customFormat="1"/>
    <row r="23217" s="2" customFormat="1"/>
    <row r="23218" s="2" customFormat="1"/>
    <row r="23219" s="2" customFormat="1"/>
    <row r="23220" s="2" customFormat="1"/>
    <row r="23221" s="2" customFormat="1"/>
    <row r="23222" s="2" customFormat="1"/>
    <row r="23223" s="2" customFormat="1"/>
    <row r="23224" s="2" customFormat="1"/>
    <row r="23225" s="2" customFormat="1"/>
    <row r="23226" s="2" customFormat="1"/>
    <row r="23227" s="2" customFormat="1"/>
    <row r="23228" s="2" customFormat="1"/>
    <row r="23229" s="2" customFormat="1"/>
    <row r="23230" s="2" customFormat="1"/>
    <row r="23231" s="2" customFormat="1"/>
    <row r="23232" s="2" customFormat="1"/>
    <row r="23233" s="2" customFormat="1"/>
    <row r="23234" s="2" customFormat="1"/>
    <row r="23235" s="2" customFormat="1"/>
    <row r="23236" s="2" customFormat="1"/>
    <row r="23237" s="2" customFormat="1"/>
    <row r="23238" s="2" customFormat="1"/>
    <row r="23239" s="2" customFormat="1"/>
    <row r="23240" s="2" customFormat="1"/>
    <row r="23241" s="2" customFormat="1"/>
    <row r="23242" s="2" customFormat="1"/>
    <row r="23243" s="2" customFormat="1"/>
    <row r="23244" s="2" customFormat="1"/>
    <row r="23245" s="2" customFormat="1"/>
    <row r="23246" s="2" customFormat="1"/>
    <row r="23247" s="2" customFormat="1"/>
    <row r="23248" s="2" customFormat="1"/>
    <row r="23249" s="2" customFormat="1"/>
    <row r="23250" s="2" customFormat="1"/>
    <row r="23251" s="2" customFormat="1"/>
    <row r="23252" s="2" customFormat="1"/>
    <row r="23253" s="2" customFormat="1"/>
    <row r="23254" s="2" customFormat="1"/>
    <row r="23255" s="2" customFormat="1"/>
    <row r="23256" s="2" customFormat="1"/>
    <row r="23257" s="2" customFormat="1"/>
    <row r="23258" s="2" customFormat="1"/>
    <row r="23259" s="2" customFormat="1"/>
    <row r="23260" s="2" customFormat="1"/>
    <row r="23261" s="2" customFormat="1"/>
    <row r="23262" s="2" customFormat="1"/>
    <row r="23263" s="2" customFormat="1"/>
    <row r="23264" s="2" customFormat="1"/>
    <row r="23265" s="2" customFormat="1"/>
    <row r="23266" s="2" customFormat="1"/>
    <row r="23267" s="2" customFormat="1"/>
    <row r="23268" s="2" customFormat="1"/>
    <row r="23269" s="2" customFormat="1"/>
    <row r="23270" s="2" customFormat="1"/>
    <row r="23271" s="2" customFormat="1"/>
    <row r="23272" s="2" customFormat="1"/>
    <row r="23273" s="2" customFormat="1"/>
    <row r="23274" s="2" customFormat="1"/>
    <row r="23275" s="2" customFormat="1"/>
    <row r="23276" s="2" customFormat="1"/>
    <row r="23277" s="2" customFormat="1"/>
    <row r="23278" s="2" customFormat="1"/>
    <row r="23279" s="2" customFormat="1"/>
    <row r="23280" s="2" customFormat="1"/>
    <row r="23281" s="2" customFormat="1"/>
    <row r="23282" s="2" customFormat="1"/>
    <row r="23283" s="2" customFormat="1"/>
    <row r="23284" s="2" customFormat="1"/>
    <row r="23285" s="2" customFormat="1"/>
    <row r="23286" s="2" customFormat="1"/>
    <row r="23287" s="2" customFormat="1"/>
    <row r="23288" s="2" customFormat="1"/>
    <row r="23289" s="2" customFormat="1"/>
    <row r="23290" s="2" customFormat="1"/>
    <row r="23291" s="2" customFormat="1"/>
    <row r="23292" s="2" customFormat="1"/>
    <row r="23293" s="2" customFormat="1"/>
    <row r="23294" s="2" customFormat="1"/>
    <row r="23295" s="2" customFormat="1"/>
    <row r="23296" s="2" customFormat="1"/>
    <row r="23297" s="2" customFormat="1"/>
    <row r="23298" s="2" customFormat="1"/>
    <row r="23299" s="2" customFormat="1"/>
    <row r="23300" s="2" customFormat="1"/>
    <row r="23301" s="2" customFormat="1"/>
    <row r="23302" s="2" customFormat="1"/>
    <row r="23303" s="2" customFormat="1"/>
    <row r="23304" s="2" customFormat="1"/>
    <row r="23305" s="2" customFormat="1"/>
    <row r="23306" s="2" customFormat="1"/>
    <row r="23307" s="2" customFormat="1"/>
    <row r="23308" s="2" customFormat="1"/>
    <row r="23309" s="2" customFormat="1"/>
    <row r="23310" s="2" customFormat="1"/>
    <row r="23311" s="2" customFormat="1"/>
    <row r="23312" s="2" customFormat="1"/>
    <row r="23313" s="2" customFormat="1"/>
    <row r="23314" s="2" customFormat="1"/>
    <row r="23315" s="2" customFormat="1"/>
    <row r="23316" s="2" customFormat="1"/>
    <row r="23317" s="2" customFormat="1"/>
    <row r="23318" s="2" customFormat="1"/>
    <row r="23319" s="2" customFormat="1"/>
    <row r="23320" s="2" customFormat="1"/>
    <row r="23321" s="2" customFormat="1"/>
    <row r="23322" s="2" customFormat="1"/>
    <row r="23323" s="2" customFormat="1"/>
    <row r="23324" s="2" customFormat="1"/>
    <row r="23325" s="2" customFormat="1"/>
    <row r="23326" s="2" customFormat="1"/>
    <row r="23327" s="2" customFormat="1"/>
    <row r="23328" s="2" customFormat="1"/>
    <row r="23329" s="2" customFormat="1"/>
    <row r="23330" s="2" customFormat="1"/>
    <row r="23331" s="2" customFormat="1"/>
    <row r="23332" s="2" customFormat="1"/>
    <row r="23333" s="2" customFormat="1"/>
    <row r="23334" s="2" customFormat="1"/>
    <row r="23335" s="2" customFormat="1"/>
    <row r="23336" s="2" customFormat="1"/>
    <row r="23337" s="2" customFormat="1"/>
    <row r="23338" s="2" customFormat="1"/>
    <row r="23339" s="2" customFormat="1"/>
    <row r="23340" s="2" customFormat="1"/>
    <row r="23341" s="2" customFormat="1"/>
    <row r="23342" s="2" customFormat="1"/>
    <row r="23343" s="2" customFormat="1"/>
    <row r="23344" s="2" customFormat="1"/>
    <row r="23345" s="2" customFormat="1"/>
    <row r="23346" s="2" customFormat="1"/>
    <row r="23347" s="2" customFormat="1"/>
    <row r="23348" s="2" customFormat="1"/>
    <row r="23349" s="2" customFormat="1"/>
    <row r="23350" s="2" customFormat="1"/>
    <row r="23351" s="2" customFormat="1"/>
    <row r="23352" s="2" customFormat="1"/>
    <row r="23353" s="2" customFormat="1"/>
    <row r="23354" s="2" customFormat="1"/>
    <row r="23355" s="2" customFormat="1"/>
    <row r="23356" s="2" customFormat="1"/>
    <row r="23357" s="2" customFormat="1"/>
    <row r="23358" s="2" customFormat="1"/>
    <row r="23359" s="2" customFormat="1"/>
    <row r="23360" s="2" customFormat="1"/>
    <row r="23361" s="2" customFormat="1"/>
    <row r="23362" s="2" customFormat="1"/>
    <row r="23363" s="2" customFormat="1"/>
    <row r="23364" s="2" customFormat="1"/>
    <row r="23365" s="2" customFormat="1"/>
    <row r="23366" s="2" customFormat="1"/>
    <row r="23367" s="2" customFormat="1"/>
    <row r="23368" s="2" customFormat="1"/>
    <row r="23369" s="2" customFormat="1"/>
    <row r="23370" s="2" customFormat="1"/>
    <row r="23371" s="2" customFormat="1"/>
    <row r="23372" s="2" customFormat="1"/>
    <row r="23373" s="2" customFormat="1"/>
    <row r="23374" s="2" customFormat="1"/>
    <row r="23375" s="2" customFormat="1"/>
    <row r="23376" s="2" customFormat="1"/>
    <row r="23377" s="2" customFormat="1"/>
    <row r="23378" s="2" customFormat="1"/>
    <row r="23379" s="2" customFormat="1"/>
    <row r="23380" s="2" customFormat="1"/>
    <row r="23381" s="2" customFormat="1"/>
    <row r="23382" s="2" customFormat="1"/>
    <row r="23383" s="2" customFormat="1"/>
    <row r="23384" s="2" customFormat="1"/>
    <row r="23385" s="2" customFormat="1"/>
    <row r="23386" s="2" customFormat="1"/>
    <row r="23387" s="2" customFormat="1"/>
    <row r="23388" s="2" customFormat="1"/>
    <row r="23389" s="2" customFormat="1"/>
    <row r="23390" s="2" customFormat="1"/>
    <row r="23391" s="2" customFormat="1"/>
    <row r="23392" s="2" customFormat="1"/>
    <row r="23393" s="2" customFormat="1"/>
    <row r="23394" s="2" customFormat="1"/>
    <row r="23395" s="2" customFormat="1"/>
    <row r="23396" s="2" customFormat="1"/>
    <row r="23397" s="2" customFormat="1"/>
    <row r="23398" s="2" customFormat="1"/>
    <row r="23399" s="2" customFormat="1"/>
    <row r="23400" s="2" customFormat="1"/>
    <row r="23401" s="2" customFormat="1"/>
    <row r="23402" s="2" customFormat="1"/>
    <row r="23403" s="2" customFormat="1"/>
    <row r="23404" s="2" customFormat="1"/>
    <row r="23405" s="2" customFormat="1"/>
    <row r="23406" s="2" customFormat="1"/>
    <row r="23407" s="2" customFormat="1"/>
    <row r="23408" s="2" customFormat="1"/>
    <row r="23409" s="2" customFormat="1"/>
    <row r="23410" s="2" customFormat="1"/>
    <row r="23411" s="2" customFormat="1"/>
    <row r="23412" s="2" customFormat="1"/>
    <row r="23413" s="2" customFormat="1"/>
    <row r="23414" s="2" customFormat="1"/>
    <row r="23415" s="2" customFormat="1"/>
    <row r="23416" s="2" customFormat="1"/>
    <row r="23417" s="2" customFormat="1"/>
    <row r="23418" s="2" customFormat="1"/>
    <row r="23419" s="2" customFormat="1"/>
    <row r="23420" s="2" customFormat="1"/>
    <row r="23421" s="2" customFormat="1"/>
    <row r="23422" s="2" customFormat="1"/>
    <row r="23423" s="2" customFormat="1"/>
    <row r="23424" s="2" customFormat="1"/>
    <row r="23425" s="2" customFormat="1"/>
    <row r="23426" s="2" customFormat="1"/>
    <row r="23427" s="2" customFormat="1"/>
    <row r="23428" s="2" customFormat="1"/>
    <row r="23429" s="2" customFormat="1"/>
    <row r="23430" s="2" customFormat="1"/>
    <row r="23431" s="2" customFormat="1"/>
    <row r="23432" s="2" customFormat="1"/>
    <row r="23433" s="2" customFormat="1"/>
    <row r="23434" s="2" customFormat="1"/>
    <row r="23435" s="2" customFormat="1"/>
    <row r="23436" s="2" customFormat="1"/>
    <row r="23437" s="2" customFormat="1"/>
    <row r="23438" s="2" customFormat="1"/>
    <row r="23439" s="2" customFormat="1"/>
    <row r="23440" s="2" customFormat="1"/>
    <row r="23441" s="2" customFormat="1"/>
    <row r="23442" s="2" customFormat="1"/>
    <row r="23443" s="2" customFormat="1"/>
    <row r="23444" s="2" customFormat="1"/>
    <row r="23445" s="2" customFormat="1"/>
    <row r="23446" s="2" customFormat="1"/>
    <row r="23447" s="2" customFormat="1"/>
    <row r="23448" s="2" customFormat="1"/>
    <row r="23449" s="2" customFormat="1"/>
    <row r="23450" s="2" customFormat="1"/>
    <row r="23451" s="2" customFormat="1"/>
    <row r="23452" s="2" customFormat="1"/>
    <row r="23453" s="2" customFormat="1"/>
    <row r="23454" s="2" customFormat="1"/>
    <row r="23455" s="2" customFormat="1"/>
    <row r="23456" s="2" customFormat="1"/>
    <row r="23457" s="2" customFormat="1"/>
    <row r="23458" s="2" customFormat="1"/>
    <row r="23459" s="2" customFormat="1"/>
    <row r="23460" s="2" customFormat="1"/>
    <row r="23461" s="2" customFormat="1"/>
    <row r="23462" s="2" customFormat="1"/>
    <row r="23463" s="2" customFormat="1"/>
    <row r="23464" s="2" customFormat="1"/>
    <row r="23465" s="2" customFormat="1"/>
    <row r="23466" s="2" customFormat="1"/>
    <row r="23467" s="2" customFormat="1"/>
    <row r="23468" s="2" customFormat="1"/>
    <row r="23469" s="2" customFormat="1"/>
    <row r="23470" s="2" customFormat="1"/>
    <row r="23471" s="2" customFormat="1"/>
    <row r="23472" s="2" customFormat="1"/>
    <row r="23473" s="2" customFormat="1"/>
    <row r="23474" s="2" customFormat="1"/>
    <row r="23475" s="2" customFormat="1"/>
    <row r="23476" s="2" customFormat="1"/>
    <row r="23477" s="2" customFormat="1"/>
    <row r="23478" s="2" customFormat="1"/>
    <row r="23479" s="2" customFormat="1"/>
    <row r="23480" s="2" customFormat="1"/>
    <row r="23481" s="2" customFormat="1"/>
    <row r="23482" s="2" customFormat="1"/>
    <row r="23483" s="2" customFormat="1"/>
    <row r="23484" s="2" customFormat="1"/>
    <row r="23485" s="2" customFormat="1"/>
    <row r="23486" s="2" customFormat="1"/>
    <row r="23487" s="2" customFormat="1"/>
    <row r="23488" s="2" customFormat="1"/>
    <row r="23489" s="2" customFormat="1"/>
    <row r="23490" s="2" customFormat="1"/>
    <row r="23491" s="2" customFormat="1"/>
    <row r="23492" s="2" customFormat="1"/>
    <row r="23493" s="2" customFormat="1"/>
    <row r="23494" s="2" customFormat="1"/>
    <row r="23495" s="2" customFormat="1"/>
    <row r="23496" s="2" customFormat="1"/>
    <row r="23497" s="2" customFormat="1"/>
    <row r="23498" s="2" customFormat="1"/>
    <row r="23499" s="2" customFormat="1"/>
    <row r="23500" s="2" customFormat="1"/>
    <row r="23501" s="2" customFormat="1"/>
    <row r="23502" s="2" customFormat="1"/>
    <row r="23503" s="2" customFormat="1"/>
    <row r="23504" s="2" customFormat="1"/>
    <row r="23505" s="2" customFormat="1"/>
    <row r="23506" s="2" customFormat="1"/>
    <row r="23507" s="2" customFormat="1"/>
    <row r="23508" s="2" customFormat="1"/>
    <row r="23509" s="2" customFormat="1"/>
    <row r="23510" s="2" customFormat="1"/>
    <row r="23511" s="2" customFormat="1"/>
    <row r="23512" s="2" customFormat="1"/>
    <row r="23513" s="2" customFormat="1"/>
    <row r="23514" s="2" customFormat="1"/>
    <row r="23515" s="2" customFormat="1"/>
    <row r="23516" s="2" customFormat="1"/>
    <row r="23517" s="2" customFormat="1"/>
    <row r="23518" s="2" customFormat="1"/>
    <row r="23519" s="2" customFormat="1"/>
    <row r="23520" s="2" customFormat="1"/>
    <row r="23521" s="2" customFormat="1"/>
    <row r="23522" s="2" customFormat="1"/>
    <row r="23523" s="2" customFormat="1"/>
    <row r="23524" s="2" customFormat="1"/>
    <row r="23525" s="2" customFormat="1"/>
    <row r="23526" s="2" customFormat="1"/>
    <row r="23527" s="2" customFormat="1"/>
    <row r="23528" s="2" customFormat="1"/>
    <row r="23529" s="2" customFormat="1"/>
    <row r="23530" s="2" customFormat="1"/>
    <row r="23531" s="2" customFormat="1"/>
    <row r="23532" s="2" customFormat="1"/>
    <row r="23533" s="2" customFormat="1"/>
    <row r="23534" s="2" customFormat="1"/>
    <row r="23535" s="2" customFormat="1"/>
    <row r="23536" s="2" customFormat="1"/>
    <row r="23537" s="2" customFormat="1"/>
    <row r="23538" s="2" customFormat="1"/>
    <row r="23539" s="2" customFormat="1"/>
    <row r="23540" s="2" customFormat="1"/>
    <row r="23541" s="2" customFormat="1"/>
    <row r="23542" s="2" customFormat="1"/>
    <row r="23543" s="2" customFormat="1"/>
    <row r="23544" s="2" customFormat="1"/>
    <row r="23545" s="2" customFormat="1"/>
    <row r="23546" s="2" customFormat="1"/>
    <row r="23547" s="2" customFormat="1"/>
    <row r="23548" s="2" customFormat="1"/>
    <row r="23549" s="2" customFormat="1"/>
    <row r="23550" s="2" customFormat="1"/>
    <row r="23551" s="2" customFormat="1"/>
    <row r="23552" s="2" customFormat="1"/>
    <row r="23553" s="2" customFormat="1"/>
    <row r="23554" s="2" customFormat="1"/>
    <row r="23555" s="2" customFormat="1"/>
    <row r="23556" s="2" customFormat="1"/>
    <row r="23557" s="2" customFormat="1"/>
    <row r="23558" s="2" customFormat="1"/>
    <row r="23559" s="2" customFormat="1"/>
    <row r="23560" s="2" customFormat="1"/>
    <row r="23561" s="2" customFormat="1"/>
    <row r="23562" s="2" customFormat="1"/>
    <row r="23563" s="2" customFormat="1"/>
    <row r="23564" s="2" customFormat="1"/>
    <row r="23565" s="2" customFormat="1"/>
    <row r="23566" s="2" customFormat="1"/>
    <row r="23567" s="2" customFormat="1"/>
    <row r="23568" s="2" customFormat="1"/>
    <row r="23569" s="2" customFormat="1"/>
    <row r="23570" s="2" customFormat="1"/>
    <row r="23571" s="2" customFormat="1"/>
    <row r="23572" s="2" customFormat="1"/>
    <row r="23573" s="2" customFormat="1"/>
    <row r="23574" s="2" customFormat="1"/>
    <row r="23575" s="2" customFormat="1"/>
    <row r="23576" s="2" customFormat="1"/>
    <row r="23577" s="2" customFormat="1"/>
    <row r="23578" s="2" customFormat="1"/>
    <row r="23579" s="2" customFormat="1"/>
    <row r="23580" s="2" customFormat="1"/>
    <row r="23581" s="2" customFormat="1"/>
    <row r="23582" s="2" customFormat="1"/>
    <row r="23583" s="2" customFormat="1"/>
    <row r="23584" s="2" customFormat="1"/>
    <row r="23585" s="2" customFormat="1"/>
    <row r="23586" s="2" customFormat="1"/>
    <row r="23587" s="2" customFormat="1"/>
    <row r="23588" s="2" customFormat="1"/>
    <row r="23589" s="2" customFormat="1"/>
    <row r="23590" s="2" customFormat="1"/>
    <row r="23591" s="2" customFormat="1"/>
    <row r="23592" s="2" customFormat="1"/>
    <row r="23593" s="2" customFormat="1"/>
    <row r="23594" s="2" customFormat="1"/>
    <row r="23595" s="2" customFormat="1"/>
    <row r="23596" s="2" customFormat="1"/>
    <row r="23597" s="2" customFormat="1"/>
    <row r="23598" s="2" customFormat="1"/>
    <row r="23599" s="2" customFormat="1"/>
    <row r="23600" s="2" customFormat="1"/>
    <row r="23601" s="2" customFormat="1"/>
    <row r="23602" s="2" customFormat="1"/>
    <row r="23603" s="2" customFormat="1"/>
    <row r="23604" s="2" customFormat="1"/>
    <row r="23605" s="2" customFormat="1"/>
    <row r="23606" s="2" customFormat="1"/>
    <row r="23607" s="2" customFormat="1"/>
    <row r="23608" s="2" customFormat="1"/>
    <row r="23609" s="2" customFormat="1"/>
    <row r="23610" s="2" customFormat="1"/>
    <row r="23611" s="2" customFormat="1"/>
    <row r="23612" s="2" customFormat="1"/>
    <row r="23613" s="2" customFormat="1"/>
    <row r="23614" s="2" customFormat="1"/>
    <row r="23615" s="2" customFormat="1"/>
    <row r="23616" s="2" customFormat="1"/>
    <row r="23617" s="2" customFormat="1"/>
    <row r="23618" s="2" customFormat="1"/>
    <row r="23619" s="2" customFormat="1"/>
    <row r="23620" s="2" customFormat="1"/>
    <row r="23621" s="2" customFormat="1"/>
    <row r="23622" s="2" customFormat="1"/>
    <row r="23623" s="2" customFormat="1"/>
    <row r="23624" s="2" customFormat="1"/>
    <row r="23625" s="2" customFormat="1"/>
    <row r="23626" s="2" customFormat="1"/>
    <row r="23627" s="2" customFormat="1"/>
    <row r="23628" s="2" customFormat="1"/>
    <row r="23629" s="2" customFormat="1"/>
    <row r="23630" s="2" customFormat="1"/>
    <row r="23631" s="2" customFormat="1"/>
    <row r="23632" s="2" customFormat="1"/>
    <row r="23633" s="2" customFormat="1"/>
    <row r="23634" s="2" customFormat="1"/>
    <row r="23635" s="2" customFormat="1"/>
    <row r="23636" s="2" customFormat="1"/>
    <row r="23637" s="2" customFormat="1"/>
    <row r="23638" s="2" customFormat="1"/>
    <row r="23639" s="2" customFormat="1"/>
    <row r="23640" s="2" customFormat="1"/>
    <row r="23641" s="2" customFormat="1"/>
    <row r="23642" s="2" customFormat="1"/>
    <row r="23643" s="2" customFormat="1"/>
    <row r="23644" s="2" customFormat="1"/>
    <row r="23645" s="2" customFormat="1"/>
    <row r="23646" s="2" customFormat="1"/>
    <row r="23647" s="2" customFormat="1"/>
    <row r="23648" s="2" customFormat="1"/>
    <row r="23649" s="2" customFormat="1"/>
    <row r="23650" s="2" customFormat="1"/>
    <row r="23651" s="2" customFormat="1"/>
    <row r="23652" s="2" customFormat="1"/>
    <row r="23653" s="2" customFormat="1"/>
    <row r="23654" s="2" customFormat="1"/>
    <row r="23655" s="2" customFormat="1"/>
    <row r="23656" s="2" customFormat="1"/>
    <row r="23657" s="2" customFormat="1"/>
    <row r="23658" s="2" customFormat="1"/>
    <row r="23659" s="2" customFormat="1"/>
    <row r="23660" s="2" customFormat="1"/>
    <row r="23661" s="2" customFormat="1"/>
    <row r="23662" s="2" customFormat="1"/>
    <row r="23663" s="2" customFormat="1"/>
    <row r="23664" s="2" customFormat="1"/>
    <row r="23665" s="2" customFormat="1"/>
    <row r="23666" s="2" customFormat="1"/>
    <row r="23667" s="2" customFormat="1"/>
    <row r="23668" s="2" customFormat="1"/>
    <row r="23669" s="2" customFormat="1"/>
    <row r="23670" s="2" customFormat="1"/>
    <row r="23671" s="2" customFormat="1"/>
    <row r="23672" s="2" customFormat="1"/>
    <row r="23673" s="2" customFormat="1"/>
    <row r="23674" s="2" customFormat="1"/>
    <row r="23675" s="2" customFormat="1"/>
    <row r="23676" s="2" customFormat="1"/>
    <row r="23677" s="2" customFormat="1"/>
    <row r="23678" s="2" customFormat="1"/>
    <row r="23679" s="2" customFormat="1"/>
    <row r="23680" s="2" customFormat="1"/>
    <row r="23681" s="2" customFormat="1"/>
    <row r="23682" s="2" customFormat="1"/>
    <row r="23683" s="2" customFormat="1"/>
    <row r="23684" s="2" customFormat="1"/>
    <row r="23685" s="2" customFormat="1"/>
    <row r="23686" s="2" customFormat="1"/>
    <row r="23687" s="2" customFormat="1"/>
    <row r="23688" s="2" customFormat="1"/>
    <row r="23689" s="2" customFormat="1"/>
    <row r="23690" s="2" customFormat="1"/>
    <row r="23691" s="2" customFormat="1"/>
    <row r="23692" s="2" customFormat="1"/>
    <row r="23693" s="2" customFormat="1"/>
    <row r="23694" s="2" customFormat="1"/>
    <row r="23695" s="2" customFormat="1"/>
    <row r="23696" s="2" customFormat="1"/>
    <row r="23697" s="2" customFormat="1"/>
    <row r="23698" s="2" customFormat="1"/>
    <row r="23699" s="2" customFormat="1"/>
    <row r="23700" s="2" customFormat="1"/>
    <row r="23701" s="2" customFormat="1"/>
    <row r="23702" s="2" customFormat="1"/>
    <row r="23703" s="2" customFormat="1"/>
    <row r="23704" s="2" customFormat="1"/>
    <row r="23705" s="2" customFormat="1"/>
    <row r="23706" s="2" customFormat="1"/>
    <row r="23707" s="2" customFormat="1"/>
    <row r="23708" s="2" customFormat="1"/>
    <row r="23709" s="2" customFormat="1"/>
    <row r="23710" s="2" customFormat="1"/>
    <row r="23711" s="2" customFormat="1"/>
    <row r="23712" s="2" customFormat="1"/>
    <row r="23713" s="2" customFormat="1"/>
    <row r="23714" s="2" customFormat="1"/>
    <row r="23715" s="2" customFormat="1"/>
    <row r="23716" s="2" customFormat="1"/>
    <row r="23717" s="2" customFormat="1"/>
    <row r="23718" s="2" customFormat="1"/>
    <row r="23719" s="2" customFormat="1"/>
    <row r="23720" s="2" customFormat="1"/>
    <row r="23721" s="2" customFormat="1"/>
    <row r="23722" s="2" customFormat="1"/>
    <row r="23723" s="2" customFormat="1"/>
    <row r="23724" s="2" customFormat="1"/>
    <row r="23725" s="2" customFormat="1"/>
    <row r="23726" s="2" customFormat="1"/>
    <row r="23727" s="2" customFormat="1"/>
    <row r="23728" s="2" customFormat="1"/>
    <row r="23729" s="2" customFormat="1"/>
    <row r="23730" s="2" customFormat="1"/>
    <row r="23731" s="2" customFormat="1"/>
    <row r="23732" s="2" customFormat="1"/>
    <row r="23733" s="2" customFormat="1"/>
    <row r="23734" s="2" customFormat="1"/>
    <row r="23735" s="2" customFormat="1"/>
    <row r="23736" s="2" customFormat="1"/>
    <row r="23737" s="2" customFormat="1"/>
    <row r="23738" s="2" customFormat="1"/>
    <row r="23739" s="2" customFormat="1"/>
    <row r="23740" s="2" customFormat="1"/>
    <row r="23741" s="2" customFormat="1"/>
    <row r="23742" s="2" customFormat="1"/>
    <row r="23743" s="2" customFormat="1"/>
    <row r="23744" s="2" customFormat="1"/>
    <row r="23745" s="2" customFormat="1"/>
    <row r="23746" s="2" customFormat="1"/>
    <row r="23747" s="2" customFormat="1"/>
    <row r="23748" s="2" customFormat="1"/>
    <row r="23749" s="2" customFormat="1"/>
    <row r="23750" s="2" customFormat="1"/>
    <row r="23751" s="2" customFormat="1"/>
    <row r="23752" s="2" customFormat="1"/>
    <row r="23753" s="2" customFormat="1"/>
    <row r="23754" s="2" customFormat="1"/>
    <row r="23755" s="2" customFormat="1"/>
    <row r="23756" s="2" customFormat="1"/>
    <row r="23757" s="2" customFormat="1"/>
    <row r="23758" s="2" customFormat="1"/>
    <row r="23759" s="2" customFormat="1"/>
    <row r="23760" s="2" customFormat="1"/>
    <row r="23761" s="2" customFormat="1"/>
    <row r="23762" s="2" customFormat="1"/>
    <row r="23763" s="2" customFormat="1"/>
    <row r="23764" s="2" customFormat="1"/>
    <row r="23765" s="2" customFormat="1"/>
    <row r="23766" s="2" customFormat="1"/>
    <row r="23767" s="2" customFormat="1"/>
    <row r="23768" s="2" customFormat="1"/>
    <row r="23769" s="2" customFormat="1"/>
    <row r="23770" s="2" customFormat="1"/>
    <row r="23771" s="2" customFormat="1"/>
    <row r="23772" s="2" customFormat="1"/>
    <row r="23773" s="2" customFormat="1"/>
    <row r="23774" s="2" customFormat="1"/>
    <row r="23775" s="2" customFormat="1"/>
    <row r="23776" s="2" customFormat="1"/>
    <row r="23777" s="2" customFormat="1"/>
    <row r="23778" s="2" customFormat="1"/>
    <row r="23779" s="2" customFormat="1"/>
    <row r="23780" s="2" customFormat="1"/>
    <row r="23781" s="2" customFormat="1"/>
    <row r="23782" s="2" customFormat="1"/>
    <row r="23783" s="2" customFormat="1"/>
    <row r="23784" s="2" customFormat="1"/>
    <row r="23785" s="2" customFormat="1"/>
    <row r="23786" s="2" customFormat="1"/>
    <row r="23787" s="2" customFormat="1"/>
    <row r="23788" s="2" customFormat="1"/>
    <row r="23789" s="2" customFormat="1"/>
    <row r="23790" s="2" customFormat="1"/>
    <row r="23791" s="2" customFormat="1"/>
    <row r="23792" s="2" customFormat="1"/>
    <row r="23793" s="2" customFormat="1"/>
    <row r="23794" s="2" customFormat="1"/>
    <row r="23795" s="2" customFormat="1"/>
    <row r="23796" s="2" customFormat="1"/>
    <row r="23797" s="2" customFormat="1"/>
    <row r="23798" s="2" customFormat="1"/>
    <row r="23799" s="2" customFormat="1"/>
    <row r="23800" s="2" customFormat="1"/>
    <row r="23801" s="2" customFormat="1"/>
    <row r="23802" s="2" customFormat="1"/>
    <row r="23803" s="2" customFormat="1"/>
    <row r="23804" s="2" customFormat="1"/>
    <row r="23805" s="2" customFormat="1"/>
    <row r="23806" s="2" customFormat="1"/>
    <row r="23807" s="2" customFormat="1"/>
    <row r="23808" s="2" customFormat="1"/>
    <row r="23809" s="2" customFormat="1"/>
    <row r="23810" s="2" customFormat="1"/>
    <row r="23811" s="2" customFormat="1"/>
    <row r="23812" s="2" customFormat="1"/>
    <row r="23813" s="2" customFormat="1"/>
    <row r="23814" s="2" customFormat="1"/>
    <row r="23815" s="2" customFormat="1"/>
    <row r="23816" s="2" customFormat="1"/>
    <row r="23817" s="2" customFormat="1"/>
    <row r="23818" s="2" customFormat="1"/>
    <row r="23819" s="2" customFormat="1"/>
    <row r="23820" s="2" customFormat="1"/>
    <row r="23821" s="2" customFormat="1"/>
    <row r="23822" s="2" customFormat="1"/>
    <row r="23823" s="2" customFormat="1"/>
    <row r="23824" s="2" customFormat="1"/>
    <row r="23825" s="2" customFormat="1"/>
    <row r="23826" s="2" customFormat="1"/>
    <row r="23827" s="2" customFormat="1"/>
    <row r="23828" s="2" customFormat="1"/>
    <row r="23829" s="2" customFormat="1"/>
    <row r="23830" s="2" customFormat="1"/>
    <row r="23831" s="2" customFormat="1"/>
    <row r="23832" s="2" customFormat="1"/>
    <row r="23833" s="2" customFormat="1"/>
    <row r="23834" s="2" customFormat="1"/>
    <row r="23835" s="2" customFormat="1"/>
    <row r="23836" s="2" customFormat="1"/>
    <row r="23837" s="2" customFormat="1"/>
    <row r="23838" s="2" customFormat="1"/>
    <row r="23839" s="2" customFormat="1"/>
    <row r="23840" s="2" customFormat="1"/>
    <row r="23841" s="2" customFormat="1"/>
    <row r="23842" s="2" customFormat="1"/>
    <row r="23843" s="2" customFormat="1"/>
    <row r="23844" s="2" customFormat="1"/>
    <row r="23845" s="2" customFormat="1"/>
    <row r="23846" s="2" customFormat="1"/>
    <row r="23847" s="2" customFormat="1"/>
    <row r="23848" s="2" customFormat="1"/>
    <row r="23849" s="2" customFormat="1"/>
    <row r="23850" s="2" customFormat="1"/>
    <row r="23851" s="2" customFormat="1"/>
    <row r="23852" s="2" customFormat="1"/>
    <row r="23853" s="2" customFormat="1"/>
    <row r="23854" s="2" customFormat="1"/>
    <row r="23855" s="2" customFormat="1"/>
    <row r="23856" s="2" customFormat="1"/>
    <row r="23857" s="2" customFormat="1"/>
    <row r="23858" s="2" customFormat="1"/>
    <row r="23859" s="2" customFormat="1"/>
    <row r="23860" s="2" customFormat="1"/>
    <row r="23861" s="2" customFormat="1"/>
    <row r="23862" s="2" customFormat="1"/>
    <row r="23863" s="2" customFormat="1"/>
    <row r="23864" s="2" customFormat="1"/>
    <row r="23865" s="2" customFormat="1"/>
    <row r="23866" s="2" customFormat="1"/>
    <row r="23867" s="2" customFormat="1"/>
    <row r="23868" s="2" customFormat="1"/>
    <row r="23869" s="2" customFormat="1"/>
    <row r="23870" s="2" customFormat="1"/>
    <row r="23871" s="2" customFormat="1"/>
    <row r="23872" s="2" customFormat="1"/>
    <row r="23873" s="2" customFormat="1"/>
    <row r="23874" s="2" customFormat="1"/>
    <row r="23875" s="2" customFormat="1"/>
    <row r="23876" s="2" customFormat="1"/>
    <row r="23877" s="2" customFormat="1"/>
    <row r="23878" s="2" customFormat="1"/>
    <row r="23879" s="2" customFormat="1"/>
    <row r="23880" s="2" customFormat="1"/>
    <row r="23881" s="2" customFormat="1"/>
    <row r="23882" s="2" customFormat="1"/>
    <row r="23883" s="2" customFormat="1"/>
    <row r="23884" s="2" customFormat="1"/>
    <row r="23885" s="2" customFormat="1"/>
    <row r="23886" s="2" customFormat="1"/>
    <row r="23887" s="2" customFormat="1"/>
    <row r="23888" s="2" customFormat="1"/>
    <row r="23889" s="2" customFormat="1"/>
    <row r="23890" s="2" customFormat="1"/>
    <row r="23891" s="2" customFormat="1"/>
    <row r="23892" s="2" customFormat="1"/>
    <row r="23893" s="2" customFormat="1"/>
    <row r="23894" s="2" customFormat="1"/>
    <row r="23895" s="2" customFormat="1"/>
    <row r="23896" s="2" customFormat="1"/>
    <row r="23897" s="2" customFormat="1"/>
    <row r="23898" s="2" customFormat="1"/>
    <row r="23899" s="2" customFormat="1"/>
    <row r="23900" s="2" customFormat="1"/>
    <row r="23901" s="2" customFormat="1"/>
    <row r="23902" s="2" customFormat="1"/>
    <row r="23903" s="2" customFormat="1"/>
    <row r="23904" s="2" customFormat="1"/>
    <row r="23905" s="2" customFormat="1"/>
    <row r="23906" s="2" customFormat="1"/>
    <row r="23907" s="2" customFormat="1"/>
    <row r="23908" s="2" customFormat="1"/>
    <row r="23909" s="2" customFormat="1"/>
    <row r="23910" s="2" customFormat="1"/>
    <row r="23911" s="2" customFormat="1"/>
    <row r="23912" s="2" customFormat="1"/>
    <row r="23913" s="2" customFormat="1"/>
    <row r="23914" s="2" customFormat="1"/>
    <row r="23915" s="2" customFormat="1"/>
    <row r="23916" s="2" customFormat="1"/>
    <row r="23917" s="2" customFormat="1"/>
    <row r="23918" s="2" customFormat="1"/>
    <row r="23919" s="2" customFormat="1"/>
    <row r="23920" s="2" customFormat="1"/>
    <row r="23921" s="2" customFormat="1"/>
    <row r="23922" s="2" customFormat="1"/>
    <row r="23923" s="2" customFormat="1"/>
    <row r="23924" s="2" customFormat="1"/>
    <row r="23925" s="2" customFormat="1"/>
    <row r="23926" s="2" customFormat="1"/>
    <row r="23927" s="2" customFormat="1"/>
    <row r="23928" s="2" customFormat="1"/>
    <row r="23929" s="2" customFormat="1"/>
    <row r="23930" s="2" customFormat="1"/>
    <row r="23931" s="2" customFormat="1"/>
    <row r="23932" s="2" customFormat="1"/>
    <row r="23933" s="2" customFormat="1"/>
    <row r="23934" s="2" customFormat="1"/>
    <row r="23935" s="2" customFormat="1"/>
    <row r="23936" s="2" customFormat="1"/>
    <row r="23937" s="2" customFormat="1"/>
    <row r="23938" s="2" customFormat="1"/>
    <row r="23939" s="2" customFormat="1"/>
    <row r="23940" s="2" customFormat="1"/>
    <row r="23941" s="2" customFormat="1"/>
    <row r="23942" s="2" customFormat="1"/>
    <row r="23943" s="2" customFormat="1"/>
    <row r="23944" s="2" customFormat="1"/>
    <row r="23945" s="2" customFormat="1"/>
    <row r="23946" s="2" customFormat="1"/>
    <row r="23947" s="2" customFormat="1"/>
    <row r="23948" s="2" customFormat="1"/>
    <row r="23949" s="2" customFormat="1"/>
    <row r="23950" s="2" customFormat="1"/>
    <row r="23951" s="2" customFormat="1"/>
    <row r="23952" s="2" customFormat="1"/>
    <row r="23953" s="2" customFormat="1"/>
    <row r="23954" s="2" customFormat="1"/>
    <row r="23955" s="2" customFormat="1"/>
    <row r="23956" s="2" customFormat="1"/>
    <row r="23957" s="2" customFormat="1"/>
    <row r="23958" s="2" customFormat="1"/>
    <row r="23959" s="2" customFormat="1"/>
    <row r="23960" s="2" customFormat="1"/>
    <row r="23961" s="2" customFormat="1"/>
    <row r="23962" s="2" customFormat="1"/>
    <row r="23963" s="2" customFormat="1"/>
    <row r="23964" s="2" customFormat="1"/>
    <row r="23965" s="2" customFormat="1"/>
    <row r="23966" s="2" customFormat="1"/>
    <row r="23967" s="2" customFormat="1"/>
    <row r="23968" s="2" customFormat="1"/>
    <row r="23969" s="2" customFormat="1"/>
    <row r="23970" s="2" customFormat="1"/>
    <row r="23971" s="2" customFormat="1"/>
    <row r="23972" s="2" customFormat="1"/>
    <row r="23973" s="2" customFormat="1"/>
    <row r="23974" s="2" customFormat="1"/>
    <row r="23975" s="2" customFormat="1"/>
    <row r="23976" s="2" customFormat="1"/>
    <row r="23977" s="2" customFormat="1"/>
    <row r="23978" s="2" customFormat="1"/>
    <row r="23979" s="2" customFormat="1"/>
    <row r="23980" s="2" customFormat="1"/>
    <row r="23981" s="2" customFormat="1"/>
    <row r="23982" s="2" customFormat="1"/>
    <row r="23983" s="2" customFormat="1"/>
    <row r="23984" s="2" customFormat="1"/>
    <row r="23985" s="2" customFormat="1"/>
    <row r="23986" s="2" customFormat="1"/>
    <row r="23987" s="2" customFormat="1"/>
    <row r="23988" s="2" customFormat="1"/>
    <row r="23989" s="2" customFormat="1"/>
    <row r="23990" s="2" customFormat="1"/>
    <row r="23991" s="2" customFormat="1"/>
    <row r="23992" s="2" customFormat="1"/>
    <row r="23993" s="2" customFormat="1"/>
    <row r="23994" s="2" customFormat="1"/>
    <row r="23995" s="2" customFormat="1"/>
    <row r="23996" s="2" customFormat="1"/>
    <row r="23997" s="2" customFormat="1"/>
    <row r="23998" s="2" customFormat="1"/>
    <row r="23999" s="2" customFormat="1"/>
    <row r="24000" s="2" customFormat="1"/>
    <row r="24001" s="2" customFormat="1"/>
    <row r="24002" s="2" customFormat="1"/>
    <row r="24003" s="2" customFormat="1"/>
    <row r="24004" s="2" customFormat="1"/>
    <row r="24005" s="2" customFormat="1"/>
    <row r="24006" s="2" customFormat="1"/>
    <row r="24007" s="2" customFormat="1"/>
    <row r="24008" s="2" customFormat="1"/>
    <row r="24009" s="2" customFormat="1"/>
    <row r="24010" s="2" customFormat="1"/>
    <row r="24011" s="2" customFormat="1"/>
    <row r="24012" s="2" customFormat="1"/>
    <row r="24013" s="2" customFormat="1"/>
    <row r="24014" s="2" customFormat="1"/>
    <row r="24015" s="2" customFormat="1"/>
    <row r="24016" s="2" customFormat="1"/>
    <row r="24017" s="2" customFormat="1"/>
    <row r="24018" s="2" customFormat="1"/>
    <row r="24019" s="2" customFormat="1"/>
    <row r="24020" s="2" customFormat="1"/>
    <row r="24021" s="2" customFormat="1"/>
    <row r="24022" s="2" customFormat="1"/>
    <row r="24023" s="2" customFormat="1"/>
    <row r="24024" s="2" customFormat="1"/>
    <row r="24025" s="2" customFormat="1"/>
    <row r="24026" s="2" customFormat="1"/>
    <row r="24027" s="2" customFormat="1"/>
    <row r="24028" s="2" customFormat="1"/>
    <row r="24029" s="2" customFormat="1"/>
    <row r="24030" s="2" customFormat="1"/>
    <row r="24031" s="2" customFormat="1"/>
    <row r="24032" s="2" customFormat="1"/>
    <row r="24033" s="2" customFormat="1"/>
    <row r="24034" s="2" customFormat="1"/>
    <row r="24035" s="2" customFormat="1"/>
    <row r="24036" s="2" customFormat="1"/>
    <row r="24037" s="2" customFormat="1"/>
    <row r="24038" s="2" customFormat="1"/>
    <row r="24039" s="2" customFormat="1"/>
    <row r="24040" s="2" customFormat="1"/>
    <row r="24041" s="2" customFormat="1"/>
    <row r="24042" s="2" customFormat="1"/>
    <row r="24043" s="2" customFormat="1"/>
    <row r="24044" s="2" customFormat="1"/>
    <row r="24045" s="2" customFormat="1"/>
    <row r="24046" s="2" customFormat="1"/>
    <row r="24047" s="2" customFormat="1"/>
    <row r="24048" s="2" customFormat="1"/>
    <row r="24049" s="2" customFormat="1"/>
    <row r="24050" s="2" customFormat="1"/>
    <row r="24051" s="2" customFormat="1"/>
    <row r="24052" s="2" customFormat="1"/>
    <row r="24053" s="2" customFormat="1"/>
    <row r="24054" s="2" customFormat="1"/>
    <row r="24055" s="2" customFormat="1"/>
    <row r="24056" s="2" customFormat="1"/>
    <row r="24057" s="2" customFormat="1"/>
    <row r="24058" s="2" customFormat="1"/>
    <row r="24059" s="2" customFormat="1"/>
    <row r="24060" s="2" customFormat="1"/>
    <row r="24061" s="2" customFormat="1"/>
    <row r="24062" s="2" customFormat="1"/>
    <row r="24063" s="2" customFormat="1"/>
    <row r="24064" s="2" customFormat="1"/>
    <row r="24065" s="2" customFormat="1"/>
    <row r="24066" s="2" customFormat="1"/>
    <row r="24067" s="2" customFormat="1"/>
    <row r="24068" s="2" customFormat="1"/>
    <row r="24069" s="2" customFormat="1"/>
    <row r="24070" s="2" customFormat="1"/>
    <row r="24071" s="2" customFormat="1"/>
    <row r="24072" s="2" customFormat="1"/>
    <row r="24073" s="2" customFormat="1"/>
    <row r="24074" s="2" customFormat="1"/>
    <row r="24075" s="2" customFormat="1"/>
    <row r="24076" s="2" customFormat="1"/>
    <row r="24077" s="2" customFormat="1"/>
    <row r="24078" s="2" customFormat="1"/>
    <row r="24079" s="2" customFormat="1"/>
    <row r="24080" s="2" customFormat="1"/>
    <row r="24081" s="2" customFormat="1"/>
    <row r="24082" s="2" customFormat="1"/>
    <row r="24083" s="2" customFormat="1"/>
    <row r="24084" s="2" customFormat="1"/>
    <row r="24085" s="2" customFormat="1"/>
    <row r="24086" s="2" customFormat="1"/>
    <row r="24087" s="2" customFormat="1"/>
    <row r="24088" s="2" customFormat="1"/>
    <row r="24089" s="2" customFormat="1"/>
    <row r="24090" s="2" customFormat="1"/>
    <row r="24091" s="2" customFormat="1"/>
    <row r="24092" s="2" customFormat="1"/>
    <row r="24093" s="2" customFormat="1"/>
    <row r="24094" s="2" customFormat="1"/>
    <row r="24095" s="2" customFormat="1"/>
    <row r="24096" s="2" customFormat="1"/>
    <row r="24097" s="2" customFormat="1"/>
    <row r="24098" s="2" customFormat="1"/>
    <row r="24099" s="2" customFormat="1"/>
    <row r="24100" s="2" customFormat="1"/>
    <row r="24101" s="2" customFormat="1"/>
    <row r="24102" s="2" customFormat="1"/>
    <row r="24103" s="2" customFormat="1"/>
    <row r="24104" s="2" customFormat="1"/>
    <row r="24105" s="2" customFormat="1"/>
    <row r="24106" s="2" customFormat="1"/>
    <row r="24107" s="2" customFormat="1"/>
    <row r="24108" s="2" customFormat="1"/>
    <row r="24109" s="2" customFormat="1"/>
    <row r="24110" s="2" customFormat="1"/>
    <row r="24111" s="2" customFormat="1"/>
    <row r="24112" s="2" customFormat="1"/>
    <row r="24113" s="2" customFormat="1"/>
    <row r="24114" s="2" customFormat="1"/>
    <row r="24115" s="2" customFormat="1"/>
    <row r="24116" s="2" customFormat="1"/>
    <row r="24117" s="2" customFormat="1"/>
    <row r="24118" s="2" customFormat="1"/>
    <row r="24119" s="2" customFormat="1"/>
    <row r="24120" s="2" customFormat="1"/>
    <row r="24121" s="2" customFormat="1"/>
    <row r="24122" s="2" customFormat="1"/>
    <row r="24123" s="2" customFormat="1"/>
    <row r="24124" s="2" customFormat="1"/>
    <row r="24125" s="2" customFormat="1"/>
    <row r="24126" s="2" customFormat="1"/>
    <row r="24127" s="2" customFormat="1"/>
    <row r="24128" s="2" customFormat="1"/>
    <row r="24129" s="2" customFormat="1"/>
    <row r="24130" s="2" customFormat="1"/>
    <row r="24131" s="2" customFormat="1"/>
    <row r="24132" s="2" customFormat="1"/>
    <row r="24133" s="2" customFormat="1"/>
    <row r="24134" s="2" customFormat="1"/>
    <row r="24135" s="2" customFormat="1"/>
    <row r="24136" s="2" customFormat="1"/>
    <row r="24137" s="2" customFormat="1"/>
    <row r="24138" s="2" customFormat="1"/>
    <row r="24139" s="2" customFormat="1"/>
    <row r="24140" s="2" customFormat="1"/>
    <row r="24141" s="2" customFormat="1"/>
    <row r="24142" s="2" customFormat="1"/>
    <row r="24143" s="2" customFormat="1"/>
    <row r="24144" s="2" customFormat="1"/>
    <row r="24145" s="2" customFormat="1"/>
    <row r="24146" s="2" customFormat="1"/>
    <row r="24147" s="2" customFormat="1"/>
    <row r="24148" s="2" customFormat="1"/>
    <row r="24149" s="2" customFormat="1"/>
    <row r="24150" s="2" customFormat="1"/>
    <row r="24151" s="2" customFormat="1"/>
    <row r="24152" s="2" customFormat="1"/>
    <row r="24153" s="2" customFormat="1"/>
    <row r="24154" s="2" customFormat="1"/>
    <row r="24155" s="2" customFormat="1"/>
    <row r="24156" s="2" customFormat="1"/>
    <row r="24157" s="2" customFormat="1"/>
    <row r="24158" s="2" customFormat="1"/>
    <row r="24159" s="2" customFormat="1"/>
    <row r="24160" s="2" customFormat="1"/>
    <row r="24161" s="2" customFormat="1"/>
    <row r="24162" s="2" customFormat="1"/>
    <row r="24163" s="2" customFormat="1"/>
    <row r="24164" s="2" customFormat="1"/>
    <row r="24165" s="2" customFormat="1"/>
    <row r="24166" s="2" customFormat="1"/>
    <row r="24167" s="2" customFormat="1"/>
    <row r="24168" s="2" customFormat="1"/>
    <row r="24169" s="2" customFormat="1"/>
    <row r="24170" s="2" customFormat="1"/>
    <row r="24171" s="2" customFormat="1"/>
    <row r="24172" s="2" customFormat="1"/>
    <row r="24173" s="2" customFormat="1"/>
    <row r="24174" s="2" customFormat="1"/>
    <row r="24175" s="2" customFormat="1"/>
    <row r="24176" s="2" customFormat="1"/>
    <row r="24177" s="2" customFormat="1"/>
    <row r="24178" s="2" customFormat="1"/>
    <row r="24179" s="2" customFormat="1"/>
    <row r="24180" s="2" customFormat="1"/>
    <row r="24181" s="2" customFormat="1"/>
    <row r="24182" s="2" customFormat="1"/>
    <row r="24183" s="2" customFormat="1"/>
    <row r="24184" s="2" customFormat="1"/>
    <row r="24185" s="2" customFormat="1"/>
    <row r="24186" s="2" customFormat="1"/>
    <row r="24187" s="2" customFormat="1"/>
    <row r="24188" s="2" customFormat="1"/>
    <row r="24189" s="2" customFormat="1"/>
    <row r="24190" s="2" customFormat="1"/>
    <row r="24191" s="2" customFormat="1"/>
    <row r="24192" s="2" customFormat="1"/>
    <row r="24193" s="2" customFormat="1"/>
    <row r="24194" s="2" customFormat="1"/>
    <row r="24195" s="2" customFormat="1"/>
    <row r="24196" s="2" customFormat="1"/>
    <row r="24197" s="2" customFormat="1"/>
    <row r="24198" s="2" customFormat="1"/>
    <row r="24199" s="2" customFormat="1"/>
    <row r="24200" s="2" customFormat="1"/>
    <row r="24201" s="2" customFormat="1"/>
    <row r="24202" s="2" customFormat="1"/>
    <row r="24203" s="2" customFormat="1"/>
    <row r="24204" s="2" customFormat="1"/>
    <row r="24205" s="2" customFormat="1"/>
    <row r="24206" s="2" customFormat="1"/>
    <row r="24207" s="2" customFormat="1"/>
    <row r="24208" s="2" customFormat="1"/>
    <row r="24209" s="2" customFormat="1"/>
    <row r="24210" s="2" customFormat="1"/>
    <row r="24211" s="2" customFormat="1"/>
    <row r="24212" s="2" customFormat="1"/>
    <row r="24213" s="2" customFormat="1"/>
    <row r="24214" s="2" customFormat="1"/>
    <row r="24215" s="2" customFormat="1"/>
    <row r="24216" s="2" customFormat="1"/>
    <row r="24217" s="2" customFormat="1"/>
    <row r="24218" s="2" customFormat="1"/>
    <row r="24219" s="2" customFormat="1"/>
    <row r="24220" s="2" customFormat="1"/>
    <row r="24221" s="2" customFormat="1"/>
    <row r="24222" s="2" customFormat="1"/>
    <row r="24223" s="2" customFormat="1"/>
    <row r="24224" s="2" customFormat="1"/>
    <row r="24225" s="2" customFormat="1"/>
    <row r="24226" s="2" customFormat="1"/>
    <row r="24227" s="2" customFormat="1"/>
    <row r="24228" s="2" customFormat="1"/>
    <row r="24229" s="2" customFormat="1"/>
    <row r="24230" s="2" customFormat="1"/>
    <row r="24231" s="2" customFormat="1"/>
    <row r="24232" s="2" customFormat="1"/>
    <row r="24233" s="2" customFormat="1"/>
    <row r="24234" s="2" customFormat="1"/>
    <row r="24235" s="2" customFormat="1"/>
    <row r="24236" s="2" customFormat="1"/>
    <row r="24237" s="2" customFormat="1"/>
    <row r="24238" s="2" customFormat="1"/>
    <row r="24239" s="2" customFormat="1"/>
    <row r="24240" s="2" customFormat="1"/>
    <row r="24241" s="2" customFormat="1"/>
    <row r="24242" s="2" customFormat="1"/>
    <row r="24243" s="2" customFormat="1"/>
    <row r="24244" s="2" customFormat="1"/>
    <row r="24245" s="2" customFormat="1"/>
    <row r="24246" s="2" customFormat="1"/>
    <row r="24247" s="2" customFormat="1"/>
    <row r="24248" s="2" customFormat="1"/>
    <row r="24249" s="2" customFormat="1"/>
    <row r="24250" s="2" customFormat="1"/>
    <row r="24251" s="2" customFormat="1"/>
    <row r="24252" s="2" customFormat="1"/>
    <row r="24253" s="2" customFormat="1"/>
    <row r="24254" s="2" customFormat="1"/>
    <row r="24255" s="2" customFormat="1"/>
    <row r="24256" s="2" customFormat="1"/>
    <row r="24257" s="2" customFormat="1"/>
    <row r="24258" s="2" customFormat="1"/>
    <row r="24259" s="2" customFormat="1"/>
    <row r="24260" s="2" customFormat="1"/>
    <row r="24261" s="2" customFormat="1"/>
    <row r="24262" s="2" customFormat="1"/>
    <row r="24263" s="2" customFormat="1"/>
    <row r="24264" s="2" customFormat="1"/>
    <row r="24265" s="2" customFormat="1"/>
    <row r="24266" s="2" customFormat="1"/>
    <row r="24267" s="2" customFormat="1"/>
    <row r="24268" s="2" customFormat="1"/>
    <row r="24269" s="2" customFormat="1"/>
    <row r="24270" s="2" customFormat="1"/>
    <row r="24271" s="2" customFormat="1"/>
    <row r="24272" s="2" customFormat="1"/>
    <row r="24273" s="2" customFormat="1"/>
    <row r="24274" s="2" customFormat="1"/>
    <row r="24275" s="2" customFormat="1"/>
    <row r="24276" s="2" customFormat="1"/>
    <row r="24277" s="2" customFormat="1"/>
    <row r="24278" s="2" customFormat="1"/>
    <row r="24279" s="2" customFormat="1"/>
    <row r="24280" s="2" customFormat="1"/>
    <row r="24281" s="2" customFormat="1"/>
    <row r="24282" s="2" customFormat="1"/>
    <row r="24283" s="2" customFormat="1"/>
    <row r="24284" s="2" customFormat="1"/>
    <row r="24285" s="2" customFormat="1"/>
    <row r="24286" s="2" customFormat="1"/>
    <row r="24287" s="2" customFormat="1"/>
    <row r="24288" s="2" customFormat="1"/>
    <row r="24289" s="2" customFormat="1"/>
    <row r="24290" s="2" customFormat="1"/>
    <row r="24291" s="2" customFormat="1"/>
    <row r="24292" s="2" customFormat="1"/>
    <row r="24293" s="2" customFormat="1"/>
    <row r="24294" s="2" customFormat="1"/>
    <row r="24295" s="2" customFormat="1"/>
    <row r="24296" s="2" customFormat="1"/>
    <row r="24297" s="2" customFormat="1"/>
    <row r="24298" s="2" customFormat="1"/>
    <row r="24299" s="2" customFormat="1"/>
    <row r="24300" s="2" customFormat="1"/>
    <row r="24301" s="2" customFormat="1"/>
    <row r="24302" s="2" customFormat="1"/>
    <row r="24303" s="2" customFormat="1"/>
    <row r="24304" s="2" customFormat="1"/>
    <row r="24305" s="2" customFormat="1"/>
    <row r="24306" s="2" customFormat="1"/>
    <row r="24307" s="2" customFormat="1"/>
    <row r="24308" s="2" customFormat="1"/>
    <row r="24309" s="2" customFormat="1"/>
    <row r="24310" s="2" customFormat="1"/>
    <row r="24311" s="2" customFormat="1"/>
    <row r="24312" s="2" customFormat="1"/>
    <row r="24313" s="2" customFormat="1"/>
    <row r="24314" s="2" customFormat="1"/>
    <row r="24315" s="2" customFormat="1"/>
    <row r="24316" s="2" customFormat="1"/>
    <row r="24317" s="2" customFormat="1"/>
    <row r="24318" s="2" customFormat="1"/>
    <row r="24319" s="2" customFormat="1"/>
    <row r="24320" s="2" customFormat="1"/>
    <row r="24321" s="2" customFormat="1"/>
    <row r="24322" s="2" customFormat="1"/>
    <row r="24323" s="2" customFormat="1"/>
    <row r="24324" s="2" customFormat="1"/>
    <row r="24325" s="2" customFormat="1"/>
    <row r="24326" s="2" customFormat="1"/>
    <row r="24327" s="2" customFormat="1"/>
    <row r="24328" s="2" customFormat="1"/>
    <row r="24329" s="2" customFormat="1"/>
    <row r="24330" s="2" customFormat="1"/>
    <row r="24331" s="2" customFormat="1"/>
    <row r="24332" s="2" customFormat="1"/>
    <row r="24333" s="2" customFormat="1"/>
    <row r="24334" s="2" customFormat="1"/>
    <row r="24335" s="2" customFormat="1"/>
    <row r="24336" s="2" customFormat="1"/>
    <row r="24337" s="2" customFormat="1"/>
    <row r="24338" s="2" customFormat="1"/>
    <row r="24339" s="2" customFormat="1"/>
    <row r="24340" s="2" customFormat="1"/>
    <row r="24341" s="2" customFormat="1"/>
    <row r="24342" s="2" customFormat="1"/>
    <row r="24343" s="2" customFormat="1"/>
    <row r="24344" s="2" customFormat="1"/>
    <row r="24345" s="2" customFormat="1"/>
    <row r="24346" s="2" customFormat="1"/>
    <row r="24347" s="2" customFormat="1"/>
    <row r="24348" s="2" customFormat="1"/>
    <row r="24349" s="2" customFormat="1"/>
    <row r="24350" s="2" customFormat="1"/>
    <row r="24351" s="2" customFormat="1"/>
    <row r="24352" s="2" customFormat="1"/>
    <row r="24353" s="2" customFormat="1"/>
    <row r="24354" s="2" customFormat="1"/>
    <row r="24355" s="2" customFormat="1"/>
    <row r="24356" s="2" customFormat="1"/>
    <row r="24357" s="2" customFormat="1"/>
    <row r="24358" s="2" customFormat="1"/>
    <row r="24359" s="2" customFormat="1"/>
    <row r="24360" s="2" customFormat="1"/>
    <row r="24361" s="2" customFormat="1"/>
    <row r="24362" s="2" customFormat="1"/>
    <row r="24363" s="2" customFormat="1"/>
    <row r="24364" s="2" customFormat="1"/>
    <row r="24365" s="2" customFormat="1"/>
    <row r="24366" s="2" customFormat="1"/>
    <row r="24367" s="2" customFormat="1"/>
    <row r="24368" s="2" customFormat="1"/>
    <row r="24369" s="2" customFormat="1"/>
    <row r="24370" s="2" customFormat="1"/>
    <row r="24371" s="2" customFormat="1"/>
    <row r="24372" s="2" customFormat="1"/>
    <row r="24373" s="2" customFormat="1"/>
    <row r="24374" s="2" customFormat="1"/>
    <row r="24375" s="2" customFormat="1"/>
    <row r="24376" s="2" customFormat="1"/>
    <row r="24377" s="2" customFormat="1"/>
    <row r="24378" s="2" customFormat="1"/>
    <row r="24379" s="2" customFormat="1"/>
    <row r="24380" s="2" customFormat="1"/>
    <row r="24381" s="2" customFormat="1"/>
    <row r="24382" s="2" customFormat="1"/>
    <row r="24383" s="2" customFormat="1"/>
    <row r="24384" s="2" customFormat="1"/>
    <row r="24385" s="2" customFormat="1"/>
    <row r="24386" s="2" customFormat="1"/>
    <row r="24387" s="2" customFormat="1"/>
    <row r="24388" s="2" customFormat="1"/>
    <row r="24389" s="2" customFormat="1"/>
    <row r="24390" s="2" customFormat="1"/>
    <row r="24391" s="2" customFormat="1"/>
    <row r="24392" s="2" customFormat="1"/>
    <row r="24393" s="2" customFormat="1"/>
    <row r="24394" s="2" customFormat="1"/>
    <row r="24395" s="2" customFormat="1"/>
    <row r="24396" s="2" customFormat="1"/>
    <row r="24397" s="2" customFormat="1"/>
    <row r="24398" s="2" customFormat="1"/>
    <row r="24399" s="2" customFormat="1"/>
    <row r="24400" s="2" customFormat="1"/>
    <row r="24401" s="2" customFormat="1"/>
    <row r="24402" s="2" customFormat="1"/>
    <row r="24403" s="2" customFormat="1"/>
    <row r="24404" s="2" customFormat="1"/>
    <row r="24405" s="2" customFormat="1"/>
    <row r="24406" s="2" customFormat="1"/>
    <row r="24407" s="2" customFormat="1"/>
    <row r="24408" s="2" customFormat="1"/>
    <row r="24409" s="2" customFormat="1"/>
    <row r="24410" s="2" customFormat="1"/>
    <row r="24411" s="2" customFormat="1"/>
    <row r="24412" s="2" customFormat="1"/>
    <row r="24413" s="2" customFormat="1"/>
    <row r="24414" s="2" customFormat="1"/>
    <row r="24415" s="2" customFormat="1"/>
    <row r="24416" s="2" customFormat="1"/>
    <row r="24417" s="2" customFormat="1"/>
    <row r="24418" s="2" customFormat="1"/>
    <row r="24419" s="2" customFormat="1"/>
    <row r="24420" s="2" customFormat="1"/>
    <row r="24421" s="2" customFormat="1"/>
    <row r="24422" s="2" customFormat="1"/>
    <row r="24423" s="2" customFormat="1"/>
    <row r="24424" s="2" customFormat="1"/>
    <row r="24425" s="2" customFormat="1"/>
    <row r="24426" s="2" customFormat="1"/>
    <row r="24427" s="2" customFormat="1"/>
    <row r="24428" s="2" customFormat="1"/>
    <row r="24429" s="2" customFormat="1"/>
    <row r="24430" s="2" customFormat="1"/>
    <row r="24431" s="2" customFormat="1"/>
    <row r="24432" s="2" customFormat="1"/>
    <row r="24433" s="2" customFormat="1"/>
    <row r="24434" s="2" customFormat="1"/>
    <row r="24435" s="2" customFormat="1"/>
    <row r="24436" s="2" customFormat="1"/>
    <row r="24437" s="2" customFormat="1"/>
    <row r="24438" s="2" customFormat="1"/>
    <row r="24439" s="2" customFormat="1"/>
    <row r="24440" s="2" customFormat="1"/>
    <row r="24441" s="2" customFormat="1"/>
    <row r="24442" s="2" customFormat="1"/>
    <row r="24443" s="2" customFormat="1"/>
    <row r="24444" s="2" customFormat="1"/>
    <row r="24445" s="2" customFormat="1"/>
    <row r="24446" s="2" customFormat="1"/>
    <row r="24447" s="2" customFormat="1"/>
    <row r="24448" s="2" customFormat="1"/>
    <row r="24449" s="2" customFormat="1"/>
    <row r="24450" s="2" customFormat="1"/>
    <row r="24451" s="2" customFormat="1"/>
    <row r="24452" s="2" customFormat="1"/>
    <row r="24453" s="2" customFormat="1"/>
    <row r="24454" s="2" customFormat="1"/>
    <row r="24455" s="2" customFormat="1"/>
    <row r="24456" s="2" customFormat="1"/>
    <row r="24457" s="2" customFormat="1"/>
    <row r="24458" s="2" customFormat="1"/>
    <row r="24459" s="2" customFormat="1"/>
    <row r="24460" s="2" customFormat="1"/>
    <row r="24461" s="2" customFormat="1"/>
    <row r="24462" s="2" customFormat="1"/>
    <row r="24463" s="2" customFormat="1"/>
    <row r="24464" s="2" customFormat="1"/>
    <row r="24465" s="2" customFormat="1"/>
    <row r="24466" s="2" customFormat="1"/>
    <row r="24467" s="2" customFormat="1"/>
    <row r="24468" s="2" customFormat="1"/>
    <row r="24469" s="2" customFormat="1"/>
    <row r="24470" s="2" customFormat="1"/>
    <row r="24471" s="2" customFormat="1"/>
    <row r="24472" s="2" customFormat="1"/>
    <row r="24473" s="2" customFormat="1"/>
    <row r="24474" s="2" customFormat="1"/>
    <row r="24475" s="2" customFormat="1"/>
    <row r="24476" s="2" customFormat="1"/>
    <row r="24477" s="2" customFormat="1"/>
    <row r="24478" s="2" customFormat="1"/>
    <row r="24479" s="2" customFormat="1"/>
    <row r="24480" s="2" customFormat="1"/>
    <row r="24481" s="2" customFormat="1"/>
    <row r="24482" s="2" customFormat="1"/>
    <row r="24483" s="2" customFormat="1"/>
    <row r="24484" s="2" customFormat="1"/>
    <row r="24485" s="2" customFormat="1"/>
    <row r="24486" s="2" customFormat="1"/>
    <row r="24487" s="2" customFormat="1"/>
    <row r="24488" s="2" customFormat="1"/>
    <row r="24489" s="2" customFormat="1"/>
    <row r="24490" s="2" customFormat="1"/>
    <row r="24491" s="2" customFormat="1"/>
    <row r="24492" s="2" customFormat="1"/>
    <row r="24493" s="2" customFormat="1"/>
    <row r="24494" s="2" customFormat="1"/>
    <row r="24495" s="2" customFormat="1"/>
    <row r="24496" s="2" customFormat="1"/>
    <row r="24497" s="2" customFormat="1"/>
    <row r="24498" s="2" customFormat="1"/>
    <row r="24499" s="2" customFormat="1"/>
    <row r="24500" s="2" customFormat="1"/>
    <row r="24501" s="2" customFormat="1"/>
    <row r="24502" s="2" customFormat="1"/>
    <row r="24503" s="2" customFormat="1"/>
    <row r="24504" s="2" customFormat="1"/>
    <row r="24505" s="2" customFormat="1"/>
    <row r="24506" s="2" customFormat="1"/>
    <row r="24507" s="2" customFormat="1"/>
    <row r="24508" s="2" customFormat="1"/>
    <row r="24509" s="2" customFormat="1"/>
    <row r="24510" s="2" customFormat="1"/>
    <row r="24511" s="2" customFormat="1"/>
    <row r="24512" s="2" customFormat="1"/>
    <row r="24513" s="2" customFormat="1"/>
    <row r="24514" s="2" customFormat="1"/>
    <row r="24515" s="2" customFormat="1"/>
    <row r="24516" s="2" customFormat="1"/>
    <row r="24517" s="2" customFormat="1"/>
    <row r="24518" s="2" customFormat="1"/>
    <row r="24519" s="2" customFormat="1"/>
    <row r="24520" s="2" customFormat="1"/>
    <row r="24521" s="2" customFormat="1"/>
    <row r="24522" s="2" customFormat="1"/>
    <row r="24523" s="2" customFormat="1"/>
    <row r="24524" s="2" customFormat="1"/>
    <row r="24525" s="2" customFormat="1"/>
    <row r="24526" s="2" customFormat="1"/>
    <row r="24527" s="2" customFormat="1"/>
    <row r="24528" s="2" customFormat="1"/>
    <row r="24529" s="2" customFormat="1"/>
    <row r="24530" s="2" customFormat="1"/>
    <row r="24531" s="2" customFormat="1"/>
    <row r="24532" s="2" customFormat="1"/>
    <row r="24533" s="2" customFormat="1"/>
    <row r="24534" s="2" customFormat="1"/>
    <row r="24535" s="2" customFormat="1"/>
    <row r="24536" s="2" customFormat="1"/>
    <row r="24537" s="2" customFormat="1"/>
    <row r="24538" s="2" customFormat="1"/>
    <row r="24539" s="2" customFormat="1"/>
    <row r="24540" s="2" customFormat="1"/>
    <row r="24541" s="2" customFormat="1"/>
    <row r="24542" s="2" customFormat="1"/>
    <row r="24543" s="2" customFormat="1"/>
    <row r="24544" s="2" customFormat="1"/>
    <row r="24545" s="2" customFormat="1"/>
    <row r="24546" s="2" customFormat="1"/>
    <row r="24547" s="2" customFormat="1"/>
    <row r="24548" s="2" customFormat="1"/>
    <row r="24549" s="2" customFormat="1"/>
    <row r="24550" s="2" customFormat="1"/>
    <row r="24551" s="2" customFormat="1"/>
    <row r="24552" s="2" customFormat="1"/>
    <row r="24553" s="2" customFormat="1"/>
    <row r="24554" s="2" customFormat="1"/>
    <row r="24555" s="2" customFormat="1"/>
    <row r="24556" s="2" customFormat="1"/>
    <row r="24557" s="2" customFormat="1"/>
    <row r="24558" s="2" customFormat="1"/>
    <row r="24559" s="2" customFormat="1"/>
    <row r="24560" s="2" customFormat="1"/>
    <row r="24561" s="2" customFormat="1"/>
    <row r="24562" s="2" customFormat="1"/>
    <row r="24563" s="2" customFormat="1"/>
    <row r="24564" s="2" customFormat="1"/>
    <row r="24565" s="2" customFormat="1"/>
    <row r="24566" s="2" customFormat="1"/>
    <row r="24567" s="2" customFormat="1"/>
    <row r="24568" s="2" customFormat="1"/>
    <row r="24569" s="2" customFormat="1"/>
    <row r="24570" s="2" customFormat="1"/>
    <row r="24571" s="2" customFormat="1"/>
    <row r="24572" s="2" customFormat="1"/>
    <row r="24573" s="2" customFormat="1"/>
    <row r="24574" s="2" customFormat="1"/>
    <row r="24575" s="2" customFormat="1"/>
    <row r="24576" s="2" customFormat="1"/>
    <row r="24577" s="2" customFormat="1"/>
    <row r="24578" s="2" customFormat="1"/>
    <row r="24579" s="2" customFormat="1"/>
    <row r="24580" s="2" customFormat="1"/>
    <row r="24581" s="2" customFormat="1"/>
    <row r="24582" s="2" customFormat="1"/>
    <row r="24583" s="2" customFormat="1"/>
    <row r="24584" s="2" customFormat="1"/>
    <row r="24585" s="2" customFormat="1"/>
    <row r="24586" s="2" customFormat="1"/>
    <row r="24587" s="2" customFormat="1"/>
    <row r="24588" s="2" customFormat="1"/>
    <row r="24589" s="2" customFormat="1"/>
    <row r="24590" s="2" customFormat="1"/>
    <row r="24591" s="2" customFormat="1"/>
    <row r="24592" s="2" customFormat="1"/>
    <row r="24593" s="2" customFormat="1"/>
    <row r="24594" s="2" customFormat="1"/>
    <row r="24595" s="2" customFormat="1"/>
    <row r="24596" s="2" customFormat="1"/>
    <row r="24597" s="2" customFormat="1"/>
    <row r="24598" s="2" customFormat="1"/>
    <row r="24599" s="2" customFormat="1"/>
    <row r="24600" s="2" customFormat="1"/>
    <row r="24601" s="2" customFormat="1"/>
    <row r="24602" s="2" customFormat="1"/>
    <row r="24603" s="2" customFormat="1"/>
    <row r="24604" s="2" customFormat="1"/>
    <row r="24605" s="2" customFormat="1"/>
    <row r="24606" s="2" customFormat="1"/>
    <row r="24607" s="2" customFormat="1"/>
    <row r="24608" s="2" customFormat="1"/>
    <row r="24609" s="2" customFormat="1"/>
    <row r="24610" s="2" customFormat="1"/>
    <row r="24611" s="2" customFormat="1"/>
    <row r="24612" s="2" customFormat="1"/>
    <row r="24613" s="2" customFormat="1"/>
    <row r="24614" s="2" customFormat="1"/>
    <row r="24615" s="2" customFormat="1"/>
    <row r="24616" s="2" customFormat="1"/>
    <row r="24617" s="2" customFormat="1"/>
    <row r="24618" s="2" customFormat="1"/>
    <row r="24619" s="2" customFormat="1"/>
    <row r="24620" s="2" customFormat="1"/>
    <row r="24621" s="2" customFormat="1"/>
    <row r="24622" s="2" customFormat="1"/>
    <row r="24623" s="2" customFormat="1"/>
    <row r="24624" s="2" customFormat="1"/>
    <row r="24625" s="2" customFormat="1"/>
    <row r="24626" s="2" customFormat="1"/>
    <row r="24627" s="2" customFormat="1"/>
    <row r="24628" s="2" customFormat="1"/>
    <row r="24629" s="2" customFormat="1"/>
    <row r="24630" s="2" customFormat="1"/>
    <row r="24631" s="2" customFormat="1"/>
    <row r="24632" s="2" customFormat="1"/>
    <row r="24633" s="2" customFormat="1"/>
    <row r="24634" s="2" customFormat="1"/>
    <row r="24635" s="2" customFormat="1"/>
    <row r="24636" s="2" customFormat="1"/>
    <row r="24637" s="2" customFormat="1"/>
    <row r="24638" s="2" customFormat="1"/>
    <row r="24639" s="2" customFormat="1"/>
    <row r="24640" s="2" customFormat="1"/>
    <row r="24641" s="2" customFormat="1"/>
    <row r="24642" s="2" customFormat="1"/>
    <row r="24643" s="2" customFormat="1"/>
    <row r="24644" s="2" customFormat="1"/>
    <row r="24645" s="2" customFormat="1"/>
    <row r="24646" s="2" customFormat="1"/>
    <row r="24647" s="2" customFormat="1"/>
    <row r="24648" s="2" customFormat="1"/>
    <row r="24649" s="2" customFormat="1"/>
    <row r="24650" s="2" customFormat="1"/>
    <row r="24651" s="2" customFormat="1"/>
    <row r="24652" s="2" customFormat="1"/>
    <row r="24653" s="2" customFormat="1"/>
    <row r="24654" s="2" customFormat="1"/>
    <row r="24655" s="2" customFormat="1"/>
    <row r="24656" s="2" customFormat="1"/>
    <row r="24657" s="2" customFormat="1"/>
    <row r="24658" s="2" customFormat="1"/>
    <row r="24659" s="2" customFormat="1"/>
    <row r="24660" s="2" customFormat="1"/>
    <row r="24661" s="2" customFormat="1"/>
    <row r="24662" s="2" customFormat="1"/>
    <row r="24663" s="2" customFormat="1"/>
    <row r="24664" s="2" customFormat="1"/>
    <row r="24665" s="2" customFormat="1"/>
    <row r="24666" s="2" customFormat="1"/>
    <row r="24667" s="2" customFormat="1"/>
    <row r="24668" s="2" customFormat="1"/>
    <row r="24669" s="2" customFormat="1"/>
    <row r="24670" s="2" customFormat="1"/>
    <row r="24671" s="2" customFormat="1"/>
    <row r="24672" s="2" customFormat="1"/>
    <row r="24673" s="2" customFormat="1"/>
    <row r="24674" s="2" customFormat="1"/>
    <row r="24675" s="2" customFormat="1"/>
    <row r="24676" s="2" customFormat="1"/>
    <row r="24677" s="2" customFormat="1"/>
    <row r="24678" s="2" customFormat="1"/>
    <row r="24679" s="2" customFormat="1"/>
    <row r="24680" s="2" customFormat="1"/>
    <row r="24681" s="2" customFormat="1"/>
    <row r="24682" s="2" customFormat="1"/>
    <row r="24683" s="2" customFormat="1"/>
    <row r="24684" s="2" customFormat="1"/>
    <row r="24685" s="2" customFormat="1"/>
    <row r="24686" s="2" customFormat="1"/>
    <row r="24687" s="2" customFormat="1"/>
    <row r="24688" s="2" customFormat="1"/>
    <row r="24689" s="2" customFormat="1"/>
    <row r="24690" s="2" customFormat="1"/>
    <row r="24691" s="2" customFormat="1"/>
    <row r="24692" s="2" customFormat="1"/>
    <row r="24693" s="2" customFormat="1"/>
    <row r="24694" s="2" customFormat="1"/>
    <row r="24695" s="2" customFormat="1"/>
    <row r="24696" s="2" customFormat="1"/>
    <row r="24697" s="2" customFormat="1"/>
    <row r="24698" s="2" customFormat="1"/>
    <row r="24699" s="2" customFormat="1"/>
    <row r="24700" s="2" customFormat="1"/>
    <row r="24701" s="2" customFormat="1"/>
    <row r="24702" s="2" customFormat="1"/>
    <row r="24703" s="2" customFormat="1"/>
    <row r="24704" s="2" customFormat="1"/>
    <row r="24705" s="2" customFormat="1"/>
    <row r="24706" s="2" customFormat="1"/>
    <row r="24707" s="2" customFormat="1"/>
    <row r="24708" s="2" customFormat="1"/>
    <row r="24709" s="2" customFormat="1"/>
    <row r="24710" s="2" customFormat="1"/>
    <row r="24711" s="2" customFormat="1"/>
    <row r="24712" s="2" customFormat="1"/>
    <row r="24713" s="2" customFormat="1"/>
    <row r="24714" s="2" customFormat="1"/>
    <row r="24715" s="2" customFormat="1"/>
    <row r="24716" s="2" customFormat="1"/>
    <row r="24717" s="2" customFormat="1"/>
    <row r="24718" s="2" customFormat="1"/>
    <row r="24719" s="2" customFormat="1"/>
    <row r="24720" s="2" customFormat="1"/>
    <row r="24721" s="2" customFormat="1"/>
    <row r="24722" s="2" customFormat="1"/>
    <row r="24723" s="2" customFormat="1"/>
    <row r="24724" s="2" customFormat="1"/>
    <row r="24725" s="2" customFormat="1"/>
    <row r="24726" s="2" customFormat="1"/>
    <row r="24727" s="2" customFormat="1"/>
    <row r="24728" s="2" customFormat="1"/>
    <row r="24729" s="2" customFormat="1"/>
    <row r="24730" s="2" customFormat="1"/>
    <row r="24731" s="2" customFormat="1"/>
    <row r="24732" s="2" customFormat="1"/>
    <row r="24733" s="2" customFormat="1"/>
    <row r="24734" s="2" customFormat="1"/>
    <row r="24735" s="2" customFormat="1"/>
    <row r="24736" s="2" customFormat="1"/>
    <row r="24737" s="2" customFormat="1"/>
    <row r="24738" s="2" customFormat="1"/>
    <row r="24739" s="2" customFormat="1"/>
    <row r="24740" s="2" customFormat="1"/>
    <row r="24741" s="2" customFormat="1"/>
    <row r="24742" s="2" customFormat="1"/>
    <row r="24743" s="2" customFormat="1"/>
    <row r="24744" s="2" customFormat="1"/>
    <row r="24745" s="2" customFormat="1"/>
    <row r="24746" s="2" customFormat="1"/>
    <row r="24747" s="2" customFormat="1"/>
    <row r="24748" s="2" customFormat="1"/>
    <row r="24749" s="2" customFormat="1"/>
    <row r="24750" s="2" customFormat="1"/>
    <row r="24751" s="2" customFormat="1"/>
    <row r="24752" s="2" customFormat="1"/>
    <row r="24753" s="2" customFormat="1"/>
    <row r="24754" s="2" customFormat="1"/>
    <row r="24755" s="2" customFormat="1"/>
    <row r="24756" s="2" customFormat="1"/>
    <row r="24757" s="2" customFormat="1"/>
    <row r="24758" s="2" customFormat="1"/>
    <row r="24759" s="2" customFormat="1"/>
    <row r="24760" s="2" customFormat="1"/>
    <row r="24761" s="2" customFormat="1"/>
    <row r="24762" s="2" customFormat="1"/>
    <row r="24763" s="2" customFormat="1"/>
    <row r="24764" s="2" customFormat="1"/>
    <row r="24765" s="2" customFormat="1"/>
    <row r="24766" s="2" customFormat="1"/>
    <row r="24767" s="2" customFormat="1"/>
    <row r="24768" s="2" customFormat="1"/>
    <row r="24769" s="2" customFormat="1"/>
    <row r="24770" s="2" customFormat="1"/>
    <row r="24771" s="2" customFormat="1"/>
    <row r="24772" s="2" customFormat="1"/>
    <row r="24773" s="2" customFormat="1"/>
    <row r="24774" s="2" customFormat="1"/>
    <row r="24775" s="2" customFormat="1"/>
    <row r="24776" s="2" customFormat="1"/>
    <row r="24777" s="2" customFormat="1"/>
    <row r="24778" s="2" customFormat="1"/>
    <row r="24779" s="2" customFormat="1"/>
    <row r="24780" s="2" customFormat="1"/>
    <row r="24781" s="2" customFormat="1"/>
    <row r="24782" s="2" customFormat="1"/>
    <row r="24783" s="2" customFormat="1"/>
    <row r="24784" s="2" customFormat="1"/>
    <row r="24785" s="2" customFormat="1"/>
    <row r="24786" s="2" customFormat="1"/>
    <row r="24787" s="2" customFormat="1"/>
    <row r="24788" s="2" customFormat="1"/>
    <row r="24789" s="2" customFormat="1"/>
    <row r="24790" s="2" customFormat="1"/>
    <row r="24791" s="2" customFormat="1"/>
    <row r="24792" s="2" customFormat="1"/>
    <row r="24793" s="2" customFormat="1"/>
    <row r="24794" s="2" customFormat="1"/>
    <row r="24795" s="2" customFormat="1"/>
    <row r="24796" s="2" customFormat="1"/>
    <row r="24797" s="2" customFormat="1"/>
    <row r="24798" s="2" customFormat="1"/>
    <row r="24799" s="2" customFormat="1"/>
    <row r="24800" s="2" customFormat="1"/>
    <row r="24801" s="2" customFormat="1"/>
    <row r="24802" s="2" customFormat="1"/>
    <row r="24803" s="2" customFormat="1"/>
    <row r="24804" s="2" customFormat="1"/>
    <row r="24805" s="2" customFormat="1"/>
    <row r="24806" s="2" customFormat="1"/>
    <row r="24807" s="2" customFormat="1"/>
    <row r="24808" s="2" customFormat="1"/>
    <row r="24809" s="2" customFormat="1"/>
    <row r="24810" s="2" customFormat="1"/>
    <row r="24811" s="2" customFormat="1"/>
    <row r="24812" s="2" customFormat="1"/>
    <row r="24813" s="2" customFormat="1"/>
    <row r="24814" s="2" customFormat="1"/>
    <row r="24815" s="2" customFormat="1"/>
    <row r="24816" s="2" customFormat="1"/>
    <row r="24817" s="2" customFormat="1"/>
    <row r="24818" s="2" customFormat="1"/>
    <row r="24819" s="2" customFormat="1"/>
    <row r="24820" s="2" customFormat="1"/>
    <row r="24821" s="2" customFormat="1"/>
    <row r="24822" s="2" customFormat="1"/>
    <row r="24823" s="2" customFormat="1"/>
    <row r="24824" s="2" customFormat="1"/>
    <row r="24825" s="2" customFormat="1"/>
    <row r="24826" s="2" customFormat="1"/>
    <row r="24827" s="2" customFormat="1"/>
    <row r="24828" s="2" customFormat="1"/>
    <row r="24829" s="2" customFormat="1"/>
    <row r="24830" s="2" customFormat="1"/>
    <row r="24831" s="2" customFormat="1"/>
    <row r="24832" s="2" customFormat="1"/>
    <row r="24833" s="2" customFormat="1"/>
    <row r="24834" s="2" customFormat="1"/>
    <row r="24835" s="2" customFormat="1"/>
    <row r="24836" s="2" customFormat="1"/>
    <row r="24837" s="2" customFormat="1"/>
    <row r="24838" s="2" customFormat="1"/>
    <row r="24839" s="2" customFormat="1"/>
    <row r="24840" s="2" customFormat="1"/>
    <row r="24841" s="2" customFormat="1"/>
    <row r="24842" s="2" customFormat="1"/>
    <row r="24843" s="2" customFormat="1"/>
    <row r="24844" s="2" customFormat="1"/>
    <row r="24845" s="2" customFormat="1"/>
    <row r="24846" s="2" customFormat="1"/>
    <row r="24847" s="2" customFormat="1"/>
    <row r="24848" s="2" customFormat="1"/>
    <row r="24849" s="2" customFormat="1"/>
    <row r="24850" s="2" customFormat="1"/>
    <row r="24851" s="2" customFormat="1"/>
    <row r="24852" s="2" customFormat="1"/>
    <row r="24853" s="2" customFormat="1"/>
    <row r="24854" s="2" customFormat="1"/>
    <row r="24855" s="2" customFormat="1"/>
    <row r="24856" s="2" customFormat="1"/>
    <row r="24857" s="2" customFormat="1"/>
    <row r="24858" s="2" customFormat="1"/>
    <row r="24859" s="2" customFormat="1"/>
    <row r="24860" s="2" customFormat="1"/>
    <row r="24861" s="2" customFormat="1"/>
    <row r="24862" s="2" customFormat="1"/>
    <row r="24863" s="2" customFormat="1"/>
    <row r="24864" s="2" customFormat="1"/>
    <row r="24865" s="2" customFormat="1"/>
    <row r="24866" s="2" customFormat="1"/>
    <row r="24867" s="2" customFormat="1"/>
    <row r="24868" s="2" customFormat="1"/>
    <row r="24869" s="2" customFormat="1"/>
    <row r="24870" s="2" customFormat="1"/>
    <row r="24871" s="2" customFormat="1"/>
    <row r="24872" s="2" customFormat="1"/>
    <row r="24873" s="2" customFormat="1"/>
    <row r="24874" s="2" customFormat="1"/>
    <row r="24875" s="2" customFormat="1"/>
    <row r="24876" s="2" customFormat="1"/>
    <row r="24877" s="2" customFormat="1"/>
    <row r="24878" s="2" customFormat="1"/>
    <row r="24879" s="2" customFormat="1"/>
    <row r="24880" s="2" customFormat="1"/>
    <row r="24881" s="2" customFormat="1"/>
    <row r="24882" s="2" customFormat="1"/>
    <row r="24883" s="2" customFormat="1"/>
    <row r="24884" s="2" customFormat="1"/>
    <row r="24885" s="2" customFormat="1"/>
    <row r="24886" s="2" customFormat="1"/>
    <row r="24887" s="2" customFormat="1"/>
    <row r="24888" s="2" customFormat="1"/>
    <row r="24889" s="2" customFormat="1"/>
    <row r="24890" s="2" customFormat="1"/>
    <row r="24891" s="2" customFormat="1"/>
    <row r="24892" s="2" customFormat="1"/>
    <row r="24893" s="2" customFormat="1"/>
    <row r="24894" s="2" customFormat="1"/>
    <row r="24895" s="2" customFormat="1"/>
    <row r="24896" s="2" customFormat="1"/>
    <row r="24897" s="2" customFormat="1"/>
    <row r="24898" s="2" customFormat="1"/>
    <row r="24899" s="2" customFormat="1"/>
    <row r="24900" s="2" customFormat="1"/>
    <row r="24901" s="2" customFormat="1"/>
    <row r="24902" s="2" customFormat="1"/>
    <row r="24903" s="2" customFormat="1"/>
    <row r="24904" s="2" customFormat="1"/>
    <row r="24905" s="2" customFormat="1"/>
    <row r="24906" s="2" customFormat="1"/>
    <row r="24907" s="2" customFormat="1"/>
    <row r="24908" s="2" customFormat="1"/>
    <row r="24909" s="2" customFormat="1"/>
    <row r="24910" s="2" customFormat="1"/>
    <row r="24911" s="2" customFormat="1"/>
    <row r="24912" s="2" customFormat="1"/>
    <row r="24913" s="2" customFormat="1"/>
    <row r="24914" s="2" customFormat="1"/>
    <row r="24915" s="2" customFormat="1"/>
    <row r="24916" s="2" customFormat="1"/>
    <row r="24917" s="2" customFormat="1"/>
    <row r="24918" s="2" customFormat="1"/>
    <row r="24919" s="2" customFormat="1"/>
    <row r="24920" s="2" customFormat="1"/>
    <row r="24921" s="2" customFormat="1"/>
    <row r="24922" s="2" customFormat="1"/>
    <row r="24923" s="2" customFormat="1"/>
    <row r="24924" s="2" customFormat="1"/>
    <row r="24925" s="2" customFormat="1"/>
    <row r="24926" s="2" customFormat="1"/>
    <row r="24927" s="2" customFormat="1"/>
    <row r="24928" s="2" customFormat="1"/>
    <row r="24929" s="2" customFormat="1"/>
    <row r="24930" s="2" customFormat="1"/>
    <row r="24931" s="2" customFormat="1"/>
    <row r="24932" s="2" customFormat="1"/>
    <row r="24933" s="2" customFormat="1"/>
    <row r="24934" s="2" customFormat="1"/>
    <row r="24935" s="2" customFormat="1"/>
    <row r="24936" s="2" customFormat="1"/>
    <row r="24937" s="2" customFormat="1"/>
    <row r="24938" s="2" customFormat="1"/>
    <row r="24939" s="2" customFormat="1"/>
    <row r="24940" s="2" customFormat="1"/>
    <row r="24941" s="2" customFormat="1"/>
    <row r="24942" s="2" customFormat="1"/>
    <row r="24943" s="2" customFormat="1"/>
    <row r="24944" s="2" customFormat="1"/>
    <row r="24945" s="2" customFormat="1"/>
    <row r="24946" s="2" customFormat="1"/>
    <row r="24947" s="2" customFormat="1"/>
    <row r="24948" s="2" customFormat="1"/>
    <row r="24949" s="2" customFormat="1"/>
    <row r="24950" s="2" customFormat="1"/>
    <row r="24951" s="2" customFormat="1"/>
    <row r="24952" s="2" customFormat="1"/>
    <row r="24953" s="2" customFormat="1"/>
    <row r="24954" s="2" customFormat="1"/>
    <row r="24955" s="2" customFormat="1"/>
    <row r="24956" s="2" customFormat="1"/>
    <row r="24957" s="2" customFormat="1"/>
    <row r="24958" s="2" customFormat="1"/>
    <row r="24959" s="2" customFormat="1"/>
    <row r="24960" s="2" customFormat="1"/>
    <row r="24961" s="2" customFormat="1"/>
    <row r="24962" s="2" customFormat="1"/>
    <row r="24963" s="2" customFormat="1"/>
    <row r="24964" s="2" customFormat="1"/>
    <row r="24965" s="2" customFormat="1"/>
    <row r="24966" s="2" customFormat="1"/>
    <row r="24967" s="2" customFormat="1"/>
    <row r="24968" s="2" customFormat="1"/>
    <row r="24969" s="2" customFormat="1"/>
    <row r="24970" s="2" customFormat="1"/>
    <row r="24971" s="2" customFormat="1"/>
    <row r="24972" s="2" customFormat="1"/>
    <row r="24973" s="2" customFormat="1"/>
    <row r="24974" s="2" customFormat="1"/>
    <row r="24975" s="2" customFormat="1"/>
    <row r="24976" s="2" customFormat="1"/>
    <row r="24977" s="2" customFormat="1"/>
    <row r="24978" s="2" customFormat="1"/>
    <row r="24979" s="2" customFormat="1"/>
    <row r="24980" s="2" customFormat="1"/>
    <row r="24981" s="2" customFormat="1"/>
    <row r="24982" s="2" customFormat="1"/>
    <row r="24983" s="2" customFormat="1"/>
    <row r="24984" s="2" customFormat="1"/>
    <row r="24985" s="2" customFormat="1"/>
    <row r="24986" s="2" customFormat="1"/>
    <row r="24987" s="2" customFormat="1"/>
    <row r="24988" s="2" customFormat="1"/>
    <row r="24989" s="2" customFormat="1"/>
    <row r="24990" s="2" customFormat="1"/>
    <row r="24991" s="2" customFormat="1"/>
    <row r="24992" s="2" customFormat="1"/>
    <row r="24993" s="2" customFormat="1"/>
    <row r="24994" s="2" customFormat="1"/>
    <row r="24995" s="2" customFormat="1"/>
    <row r="24996" s="2" customFormat="1"/>
    <row r="24997" s="2" customFormat="1"/>
    <row r="24998" s="2" customFormat="1"/>
    <row r="24999" s="2" customFormat="1"/>
    <row r="25000" s="2" customFormat="1"/>
    <row r="25001" s="2" customFormat="1"/>
    <row r="25002" s="2" customFormat="1"/>
    <row r="25003" s="2" customFormat="1"/>
    <row r="25004" s="2" customFormat="1"/>
    <row r="25005" s="2" customFormat="1"/>
    <row r="25006" s="2" customFormat="1"/>
    <row r="25007" s="2" customFormat="1"/>
    <row r="25008" s="2" customFormat="1"/>
    <row r="25009" s="2" customFormat="1"/>
    <row r="25010" s="2" customFormat="1"/>
    <row r="25011" s="2" customFormat="1"/>
    <row r="25012" s="2" customFormat="1"/>
    <row r="25013" s="2" customFormat="1"/>
    <row r="25014" s="2" customFormat="1"/>
    <row r="25015" s="2" customFormat="1"/>
    <row r="25016" s="2" customFormat="1"/>
    <row r="25017" s="2" customFormat="1"/>
    <row r="25018" s="2" customFormat="1"/>
    <row r="25019" s="2" customFormat="1"/>
    <row r="25020" s="2" customFormat="1"/>
    <row r="25021" s="2" customFormat="1"/>
    <row r="25022" s="2" customFormat="1"/>
    <row r="25023" s="2" customFormat="1"/>
    <row r="25024" s="2" customFormat="1"/>
    <row r="25025" s="2" customFormat="1"/>
    <row r="25026" s="2" customFormat="1"/>
    <row r="25027" s="2" customFormat="1"/>
    <row r="25028" s="2" customFormat="1"/>
    <row r="25029" s="2" customFormat="1"/>
    <row r="25030" s="2" customFormat="1"/>
    <row r="25031" s="2" customFormat="1"/>
    <row r="25032" s="2" customFormat="1"/>
    <row r="25033" s="2" customFormat="1"/>
    <row r="25034" s="2" customFormat="1"/>
    <row r="25035" s="2" customFormat="1"/>
    <row r="25036" s="2" customFormat="1"/>
    <row r="25037" s="2" customFormat="1"/>
    <row r="25038" s="2" customFormat="1"/>
    <row r="25039" s="2" customFormat="1"/>
    <row r="25040" s="2" customFormat="1"/>
    <row r="25041" s="2" customFormat="1"/>
    <row r="25042" s="2" customFormat="1"/>
    <row r="25043" s="2" customFormat="1"/>
    <row r="25044" s="2" customFormat="1"/>
    <row r="25045" s="2" customFormat="1"/>
    <row r="25046" s="2" customFormat="1"/>
    <row r="25047" s="2" customFormat="1"/>
    <row r="25048" s="2" customFormat="1"/>
    <row r="25049" s="2" customFormat="1"/>
    <row r="25050" s="2" customFormat="1"/>
    <row r="25051" s="2" customFormat="1"/>
    <row r="25052" s="2" customFormat="1"/>
    <row r="25053" s="2" customFormat="1"/>
    <row r="25054" s="2" customFormat="1"/>
    <row r="25055" s="2" customFormat="1"/>
    <row r="25056" s="2" customFormat="1"/>
    <row r="25057" s="2" customFormat="1"/>
    <row r="25058" s="2" customFormat="1"/>
    <row r="25059" s="2" customFormat="1"/>
    <row r="25060" s="2" customFormat="1"/>
    <row r="25061" s="2" customFormat="1"/>
    <row r="25062" s="2" customFormat="1"/>
    <row r="25063" s="2" customFormat="1"/>
    <row r="25064" s="2" customFormat="1"/>
    <row r="25065" s="2" customFormat="1"/>
    <row r="25066" s="2" customFormat="1"/>
    <row r="25067" s="2" customFormat="1"/>
    <row r="25068" s="2" customFormat="1"/>
    <row r="25069" s="2" customFormat="1"/>
    <row r="25070" s="2" customFormat="1"/>
    <row r="25071" s="2" customFormat="1"/>
    <row r="25072" s="2" customFormat="1"/>
    <row r="25073" s="2" customFormat="1"/>
    <row r="25074" s="2" customFormat="1"/>
    <row r="25075" s="2" customFormat="1"/>
    <row r="25076" s="2" customFormat="1"/>
    <row r="25077" s="2" customFormat="1"/>
    <row r="25078" s="2" customFormat="1"/>
    <row r="25079" s="2" customFormat="1"/>
    <row r="25080" s="2" customFormat="1"/>
    <row r="25081" s="2" customFormat="1"/>
    <row r="25082" s="2" customFormat="1"/>
    <row r="25083" s="2" customFormat="1"/>
    <row r="25084" s="2" customFormat="1"/>
    <row r="25085" s="2" customFormat="1"/>
    <row r="25086" s="2" customFormat="1"/>
    <row r="25087" s="2" customFormat="1"/>
    <row r="25088" s="2" customFormat="1"/>
    <row r="25089" s="2" customFormat="1"/>
    <row r="25090" s="2" customFormat="1"/>
    <row r="25091" s="2" customFormat="1"/>
    <row r="25092" s="2" customFormat="1"/>
    <row r="25093" s="2" customFormat="1"/>
    <row r="25094" s="2" customFormat="1"/>
    <row r="25095" s="2" customFormat="1"/>
    <row r="25096" s="2" customFormat="1"/>
    <row r="25097" s="2" customFormat="1"/>
    <row r="25098" s="2" customFormat="1"/>
    <row r="25099" s="2" customFormat="1"/>
    <row r="25100" s="2" customFormat="1"/>
    <row r="25101" s="2" customFormat="1"/>
    <row r="25102" s="2" customFormat="1"/>
    <row r="25103" s="2" customFormat="1"/>
    <row r="25104" s="2" customFormat="1"/>
    <row r="25105" s="2" customFormat="1"/>
    <row r="25106" s="2" customFormat="1"/>
    <row r="25107" s="2" customFormat="1"/>
    <row r="25108" s="2" customFormat="1"/>
    <row r="25109" s="2" customFormat="1"/>
    <row r="25110" s="2" customFormat="1"/>
    <row r="25111" s="2" customFormat="1"/>
    <row r="25112" s="2" customFormat="1"/>
    <row r="25113" s="2" customFormat="1"/>
    <row r="25114" s="2" customFormat="1"/>
    <row r="25115" s="2" customFormat="1"/>
    <row r="25116" s="2" customFormat="1"/>
    <row r="25117" s="2" customFormat="1"/>
    <row r="25118" s="2" customFormat="1"/>
    <row r="25119" s="2" customFormat="1"/>
    <row r="25120" s="2" customFormat="1"/>
    <row r="25121" s="2" customFormat="1"/>
    <row r="25122" s="2" customFormat="1"/>
    <row r="25123" s="2" customFormat="1"/>
    <row r="25124" s="2" customFormat="1"/>
    <row r="25125" s="2" customFormat="1"/>
    <row r="25126" s="2" customFormat="1"/>
    <row r="25127" s="2" customFormat="1"/>
    <row r="25128" s="2" customFormat="1"/>
    <row r="25129" s="2" customFormat="1"/>
    <row r="25130" s="2" customFormat="1"/>
    <row r="25131" s="2" customFormat="1"/>
    <row r="25132" s="2" customFormat="1"/>
    <row r="25133" s="2" customFormat="1"/>
    <row r="25134" s="2" customFormat="1"/>
    <row r="25135" s="2" customFormat="1"/>
    <row r="25136" s="2" customFormat="1"/>
    <row r="25137" s="2" customFormat="1"/>
    <row r="25138" s="2" customFormat="1"/>
    <row r="25139" s="2" customFormat="1"/>
    <row r="25140" s="2" customFormat="1"/>
    <row r="25141" s="2" customFormat="1"/>
    <row r="25142" s="2" customFormat="1"/>
    <row r="25143" s="2" customFormat="1"/>
    <row r="25144" s="2" customFormat="1"/>
    <row r="25145" s="2" customFormat="1"/>
    <row r="25146" s="2" customFormat="1"/>
    <row r="25147" s="2" customFormat="1"/>
    <row r="25148" s="2" customFormat="1"/>
    <row r="25149" s="2" customFormat="1"/>
    <row r="25150" s="2" customFormat="1"/>
    <row r="25151" s="2" customFormat="1"/>
    <row r="25152" s="2" customFormat="1"/>
    <row r="25153" s="2" customFormat="1"/>
    <row r="25154" s="2" customFormat="1"/>
    <row r="25155" s="2" customFormat="1"/>
    <row r="25156" s="2" customFormat="1"/>
    <row r="25157" s="2" customFormat="1"/>
    <row r="25158" s="2" customFormat="1"/>
    <row r="25159" s="2" customFormat="1"/>
    <row r="25160" s="2" customFormat="1"/>
    <row r="25161" s="2" customFormat="1"/>
    <row r="25162" s="2" customFormat="1"/>
    <row r="25163" s="2" customFormat="1"/>
    <row r="25164" s="2" customFormat="1"/>
    <row r="25165" s="2" customFormat="1"/>
    <row r="25166" s="2" customFormat="1"/>
    <row r="25167" s="2" customFormat="1"/>
    <row r="25168" s="2" customFormat="1"/>
    <row r="25169" s="2" customFormat="1"/>
    <row r="25170" s="2" customFormat="1"/>
    <row r="25171" s="2" customFormat="1"/>
    <row r="25172" s="2" customFormat="1"/>
    <row r="25173" s="2" customFormat="1"/>
    <row r="25174" s="2" customFormat="1"/>
    <row r="25175" s="2" customFormat="1"/>
    <row r="25176" s="2" customFormat="1"/>
    <row r="25177" s="2" customFormat="1"/>
    <row r="25178" s="2" customFormat="1"/>
    <row r="25179" s="2" customFormat="1"/>
    <row r="25180" s="2" customFormat="1"/>
    <row r="25181" s="2" customFormat="1"/>
    <row r="25182" s="2" customFormat="1"/>
    <row r="25183" s="2" customFormat="1"/>
    <row r="25184" s="2" customFormat="1"/>
    <row r="25185" s="2" customFormat="1"/>
    <row r="25186" s="2" customFormat="1"/>
    <row r="25187" s="2" customFormat="1"/>
    <row r="25188" s="2" customFormat="1"/>
    <row r="25189" s="2" customFormat="1"/>
    <row r="25190" s="2" customFormat="1"/>
    <row r="25191" s="2" customFormat="1"/>
    <row r="25192" s="2" customFormat="1"/>
    <row r="25193" s="2" customFormat="1"/>
    <row r="25194" s="2" customFormat="1"/>
    <row r="25195" s="2" customFormat="1"/>
    <row r="25196" s="2" customFormat="1"/>
    <row r="25197" s="2" customFormat="1"/>
    <row r="25198" s="2" customFormat="1"/>
    <row r="25199" s="2" customFormat="1"/>
    <row r="25200" s="2" customFormat="1"/>
    <row r="25201" s="2" customFormat="1"/>
    <row r="25202" s="2" customFormat="1"/>
    <row r="25203" s="2" customFormat="1"/>
    <row r="25204" s="2" customFormat="1"/>
    <row r="25205" s="2" customFormat="1"/>
    <row r="25206" s="2" customFormat="1"/>
    <row r="25207" s="2" customFormat="1"/>
    <row r="25208" s="2" customFormat="1"/>
    <row r="25209" s="2" customFormat="1"/>
    <row r="25210" s="2" customFormat="1"/>
    <row r="25211" s="2" customFormat="1"/>
    <row r="25212" s="2" customFormat="1"/>
    <row r="25213" s="2" customFormat="1"/>
    <row r="25214" s="2" customFormat="1"/>
    <row r="25215" s="2" customFormat="1"/>
    <row r="25216" s="2" customFormat="1"/>
    <row r="25217" s="2" customFormat="1"/>
    <row r="25218" s="2" customFormat="1"/>
    <row r="25219" s="2" customFormat="1"/>
    <row r="25220" s="2" customFormat="1"/>
    <row r="25221" s="2" customFormat="1"/>
    <row r="25222" s="2" customFormat="1"/>
    <row r="25223" s="2" customFormat="1"/>
    <row r="25224" s="2" customFormat="1"/>
    <row r="25225" s="2" customFormat="1"/>
    <row r="25226" s="2" customFormat="1"/>
    <row r="25227" s="2" customFormat="1"/>
    <row r="25228" s="2" customFormat="1"/>
    <row r="25229" s="2" customFormat="1"/>
    <row r="25230" s="2" customFormat="1"/>
    <row r="25231" s="2" customFormat="1"/>
    <row r="25232" s="2" customFormat="1"/>
    <row r="25233" s="2" customFormat="1"/>
    <row r="25234" s="2" customFormat="1"/>
    <row r="25235" s="2" customFormat="1"/>
    <row r="25236" s="2" customFormat="1"/>
    <row r="25237" s="2" customFormat="1"/>
    <row r="25238" s="2" customFormat="1"/>
    <row r="25239" s="2" customFormat="1"/>
    <row r="25240" s="2" customFormat="1"/>
    <row r="25241" s="2" customFormat="1"/>
    <row r="25242" s="2" customFormat="1"/>
    <row r="25243" s="2" customFormat="1"/>
    <row r="25244" s="2" customFormat="1"/>
    <row r="25245" s="2" customFormat="1"/>
    <row r="25246" s="2" customFormat="1"/>
    <row r="25247" s="2" customFormat="1"/>
    <row r="25248" s="2" customFormat="1"/>
    <row r="25249" s="2" customFormat="1"/>
    <row r="25250" s="2" customFormat="1"/>
    <row r="25251" s="2" customFormat="1"/>
    <row r="25252" s="2" customFormat="1"/>
    <row r="25253" s="2" customFormat="1"/>
    <row r="25254" s="2" customFormat="1"/>
    <row r="25255" s="2" customFormat="1"/>
    <row r="25256" s="2" customFormat="1"/>
    <row r="25257" s="2" customFormat="1"/>
    <row r="25258" s="2" customFormat="1"/>
    <row r="25259" s="2" customFormat="1"/>
    <row r="25260" s="2" customFormat="1"/>
    <row r="25261" s="2" customFormat="1"/>
    <row r="25262" s="2" customFormat="1"/>
    <row r="25263" s="2" customFormat="1"/>
    <row r="25264" s="2" customFormat="1"/>
    <row r="25265" s="2" customFormat="1"/>
    <row r="25266" s="2" customFormat="1"/>
    <row r="25267" s="2" customFormat="1"/>
    <row r="25268" s="2" customFormat="1"/>
    <row r="25269" s="2" customFormat="1"/>
    <row r="25270" s="2" customFormat="1"/>
    <row r="25271" s="2" customFormat="1"/>
    <row r="25272" s="2" customFormat="1"/>
    <row r="25273" s="2" customFormat="1"/>
    <row r="25274" s="2" customFormat="1"/>
    <row r="25275" s="2" customFormat="1"/>
    <row r="25276" s="2" customFormat="1"/>
    <row r="25277" s="2" customFormat="1"/>
    <row r="25278" s="2" customFormat="1"/>
    <row r="25279" s="2" customFormat="1"/>
    <row r="25280" s="2" customFormat="1"/>
    <row r="25281" s="2" customFormat="1"/>
    <row r="25282" s="2" customFormat="1"/>
    <row r="25283" s="2" customFormat="1"/>
    <row r="25284" s="2" customFormat="1"/>
    <row r="25285" s="2" customFormat="1"/>
    <row r="25286" s="2" customFormat="1"/>
    <row r="25287" s="2" customFormat="1"/>
    <row r="25288" s="2" customFormat="1"/>
    <row r="25289" s="2" customFormat="1"/>
    <row r="25290" s="2" customFormat="1"/>
    <row r="25291" s="2" customFormat="1"/>
    <row r="25292" s="2" customFormat="1"/>
    <row r="25293" s="2" customFormat="1"/>
    <row r="25294" s="2" customFormat="1"/>
    <row r="25295" s="2" customFormat="1"/>
    <row r="25296" s="2" customFormat="1"/>
    <row r="25297" s="2" customFormat="1"/>
    <row r="25298" s="2" customFormat="1"/>
    <row r="25299" s="2" customFormat="1"/>
    <row r="25300" s="2" customFormat="1"/>
    <row r="25301" s="2" customFormat="1"/>
    <row r="25302" s="2" customFormat="1"/>
    <row r="25303" s="2" customFormat="1"/>
    <row r="25304" s="2" customFormat="1"/>
    <row r="25305" s="2" customFormat="1"/>
    <row r="25306" s="2" customFormat="1"/>
    <row r="25307" s="2" customFormat="1"/>
    <row r="25308" s="2" customFormat="1"/>
    <row r="25309" s="2" customFormat="1"/>
    <row r="25310" s="2" customFormat="1"/>
    <row r="25311" s="2" customFormat="1"/>
    <row r="25312" s="2" customFormat="1"/>
    <row r="25313" s="2" customFormat="1"/>
    <row r="25314" s="2" customFormat="1"/>
    <row r="25315" s="2" customFormat="1"/>
    <row r="25316" s="2" customFormat="1"/>
    <row r="25317" s="2" customFormat="1"/>
    <row r="25318" s="2" customFormat="1"/>
    <row r="25319" s="2" customFormat="1"/>
    <row r="25320" s="2" customFormat="1"/>
    <row r="25321" s="2" customFormat="1"/>
    <row r="25322" s="2" customFormat="1"/>
    <row r="25323" s="2" customFormat="1"/>
    <row r="25324" s="2" customFormat="1"/>
    <row r="25325" s="2" customFormat="1"/>
    <row r="25326" s="2" customFormat="1"/>
    <row r="25327" s="2" customFormat="1"/>
    <row r="25328" s="2" customFormat="1"/>
    <row r="25329" s="2" customFormat="1"/>
    <row r="25330" s="2" customFormat="1"/>
    <row r="25331" s="2" customFormat="1"/>
    <row r="25332" s="2" customFormat="1"/>
    <row r="25333" s="2" customFormat="1"/>
    <row r="25334" s="2" customFormat="1"/>
    <row r="25335" s="2" customFormat="1"/>
    <row r="25336" s="2" customFormat="1"/>
    <row r="25337" s="2" customFormat="1"/>
    <row r="25338" s="2" customFormat="1"/>
    <row r="25339" s="2" customFormat="1"/>
    <row r="25340" s="2" customFormat="1"/>
    <row r="25341" s="2" customFormat="1"/>
    <row r="25342" s="2" customFormat="1"/>
    <row r="25343" s="2" customFormat="1"/>
    <row r="25344" s="2" customFormat="1"/>
    <row r="25345" s="2" customFormat="1"/>
    <row r="25346" s="2" customFormat="1"/>
    <row r="25347" s="2" customFormat="1"/>
    <row r="25348" s="2" customFormat="1"/>
    <row r="25349" s="2" customFormat="1"/>
    <row r="25350" s="2" customFormat="1"/>
    <row r="25351" s="2" customFormat="1"/>
    <row r="25352" s="2" customFormat="1"/>
    <row r="25353" s="2" customFormat="1"/>
    <row r="25354" s="2" customFormat="1"/>
    <row r="25355" s="2" customFormat="1"/>
    <row r="25356" s="2" customFormat="1"/>
    <row r="25357" s="2" customFormat="1"/>
    <row r="25358" s="2" customFormat="1"/>
    <row r="25359" s="2" customFormat="1"/>
    <row r="25360" s="2" customFormat="1"/>
    <row r="25361" s="2" customFormat="1"/>
    <row r="25362" s="2" customFormat="1"/>
    <row r="25363" s="2" customFormat="1"/>
    <row r="25364" s="2" customFormat="1"/>
    <row r="25365" s="2" customFormat="1"/>
    <row r="25366" s="2" customFormat="1"/>
    <row r="25367" s="2" customFormat="1"/>
    <row r="25368" s="2" customFormat="1"/>
    <row r="25369" s="2" customFormat="1"/>
    <row r="25370" s="2" customFormat="1"/>
    <row r="25371" s="2" customFormat="1"/>
    <row r="25372" s="2" customFormat="1"/>
    <row r="25373" s="2" customFormat="1"/>
    <row r="25374" s="2" customFormat="1"/>
    <row r="25375" s="2" customFormat="1"/>
    <row r="25376" s="2" customFormat="1"/>
    <row r="25377" s="2" customFormat="1"/>
    <row r="25378" s="2" customFormat="1"/>
    <row r="25379" s="2" customFormat="1"/>
    <row r="25380" s="2" customFormat="1"/>
    <row r="25381" s="2" customFormat="1"/>
    <row r="25382" s="2" customFormat="1"/>
    <row r="25383" s="2" customFormat="1"/>
    <row r="25384" s="2" customFormat="1"/>
    <row r="25385" s="2" customFormat="1"/>
    <row r="25386" s="2" customFormat="1"/>
    <row r="25387" s="2" customFormat="1"/>
    <row r="25388" s="2" customFormat="1"/>
    <row r="25389" s="2" customFormat="1"/>
    <row r="25390" s="2" customFormat="1"/>
    <row r="25391" s="2" customFormat="1"/>
    <row r="25392" s="2" customFormat="1"/>
    <row r="25393" s="2" customFormat="1"/>
    <row r="25394" s="2" customFormat="1"/>
    <row r="25395" s="2" customFormat="1"/>
    <row r="25396" s="2" customFormat="1"/>
    <row r="25397" s="2" customFormat="1"/>
    <row r="25398" s="2" customFormat="1"/>
    <row r="25399" s="2" customFormat="1"/>
    <row r="25400" s="2" customFormat="1"/>
    <row r="25401" s="2" customFormat="1"/>
    <row r="25402" s="2" customFormat="1"/>
    <row r="25403" s="2" customFormat="1"/>
    <row r="25404" s="2" customFormat="1"/>
    <row r="25405" s="2" customFormat="1"/>
    <row r="25406" s="2" customFormat="1"/>
    <row r="25407" s="2" customFormat="1"/>
    <row r="25408" s="2" customFormat="1"/>
    <row r="25409" s="2" customFormat="1"/>
    <row r="25410" s="2" customFormat="1"/>
    <row r="25411" s="2" customFormat="1"/>
    <row r="25412" s="2" customFormat="1"/>
    <row r="25413" s="2" customFormat="1"/>
    <row r="25414" s="2" customFormat="1"/>
    <row r="25415" s="2" customFormat="1"/>
    <row r="25416" s="2" customFormat="1"/>
    <row r="25417" s="2" customFormat="1"/>
    <row r="25418" s="2" customFormat="1"/>
    <row r="25419" s="2" customFormat="1"/>
    <row r="25420" s="2" customFormat="1"/>
    <row r="25421" s="2" customFormat="1"/>
    <row r="25422" s="2" customFormat="1"/>
    <row r="25423" s="2" customFormat="1"/>
    <row r="25424" s="2" customFormat="1"/>
    <row r="25425" s="2" customFormat="1"/>
    <row r="25426" s="2" customFormat="1"/>
    <row r="25427" s="2" customFormat="1"/>
    <row r="25428" s="2" customFormat="1"/>
    <row r="25429" s="2" customFormat="1"/>
    <row r="25430" s="2" customFormat="1"/>
    <row r="25431" s="2" customFormat="1"/>
    <row r="25432" s="2" customFormat="1"/>
    <row r="25433" s="2" customFormat="1"/>
    <row r="25434" s="2" customFormat="1"/>
    <row r="25435" s="2" customFormat="1"/>
    <row r="25436" s="2" customFormat="1"/>
    <row r="25437" s="2" customFormat="1"/>
    <row r="25438" s="2" customFormat="1"/>
    <row r="25439" s="2" customFormat="1"/>
    <row r="25440" s="2" customFormat="1"/>
    <row r="25441" s="2" customFormat="1"/>
    <row r="25442" s="2" customFormat="1"/>
    <row r="25443" s="2" customFormat="1"/>
    <row r="25444" s="2" customFormat="1"/>
    <row r="25445" s="2" customFormat="1"/>
    <row r="25446" s="2" customFormat="1"/>
    <row r="25447" s="2" customFormat="1"/>
    <row r="25448" s="2" customFormat="1"/>
    <row r="25449" s="2" customFormat="1"/>
    <row r="25450" s="2" customFormat="1"/>
    <row r="25451" s="2" customFormat="1"/>
    <row r="25452" s="2" customFormat="1"/>
    <row r="25453" s="2" customFormat="1"/>
    <row r="25454" s="2" customFormat="1"/>
    <row r="25455" s="2" customFormat="1"/>
    <row r="25456" s="2" customFormat="1"/>
    <row r="25457" s="2" customFormat="1"/>
    <row r="25458" s="2" customFormat="1"/>
    <row r="25459" s="2" customFormat="1"/>
    <row r="25460" s="2" customFormat="1"/>
    <row r="25461" s="2" customFormat="1"/>
    <row r="25462" s="2" customFormat="1"/>
    <row r="25463" s="2" customFormat="1"/>
    <row r="25464" s="2" customFormat="1"/>
    <row r="25465" s="2" customFormat="1"/>
    <row r="25466" s="2" customFormat="1"/>
    <row r="25467" s="2" customFormat="1"/>
    <row r="25468" s="2" customFormat="1"/>
    <row r="25469" s="2" customFormat="1"/>
    <row r="25470" s="2" customFormat="1"/>
    <row r="25471" s="2" customFormat="1"/>
    <row r="25472" s="2" customFormat="1"/>
    <row r="25473" s="2" customFormat="1"/>
    <row r="25474" s="2" customFormat="1"/>
    <row r="25475" s="2" customFormat="1"/>
    <row r="25476" s="2" customFormat="1"/>
    <row r="25477" s="2" customFormat="1"/>
    <row r="25478" s="2" customFormat="1"/>
    <row r="25479" s="2" customFormat="1"/>
    <row r="25480" s="2" customFormat="1"/>
    <row r="25481" s="2" customFormat="1"/>
    <row r="25482" s="2" customFormat="1"/>
    <row r="25483" s="2" customFormat="1"/>
    <row r="25484" s="2" customFormat="1"/>
    <row r="25485" s="2" customFormat="1"/>
    <row r="25486" s="2" customFormat="1"/>
    <row r="25487" s="2" customFormat="1"/>
    <row r="25488" s="2" customFormat="1"/>
    <row r="25489" s="2" customFormat="1"/>
    <row r="25490" s="2" customFormat="1"/>
    <row r="25491" s="2" customFormat="1"/>
    <row r="25492" s="2" customFormat="1"/>
    <row r="25493" s="2" customFormat="1"/>
    <row r="25494" s="2" customFormat="1"/>
    <row r="25495" s="2" customFormat="1"/>
    <row r="25496" s="2" customFormat="1"/>
    <row r="25497" s="2" customFormat="1"/>
    <row r="25498" s="2" customFormat="1"/>
    <row r="25499" s="2" customFormat="1"/>
    <row r="25500" s="2" customFormat="1"/>
    <row r="25501" s="2" customFormat="1"/>
    <row r="25502" s="2" customFormat="1"/>
    <row r="25503" s="2" customFormat="1"/>
    <row r="25504" s="2" customFormat="1"/>
    <row r="25505" s="2" customFormat="1"/>
    <row r="25506" s="2" customFormat="1"/>
    <row r="25507" s="2" customFormat="1"/>
    <row r="25508" s="2" customFormat="1"/>
    <row r="25509" s="2" customFormat="1"/>
    <row r="25510" s="2" customFormat="1"/>
    <row r="25511" s="2" customFormat="1"/>
    <row r="25512" s="2" customFormat="1"/>
    <row r="25513" s="2" customFormat="1"/>
    <row r="25514" s="2" customFormat="1"/>
    <row r="25515" s="2" customFormat="1"/>
    <row r="25516" s="2" customFormat="1"/>
    <row r="25517" s="2" customFormat="1"/>
    <row r="25518" s="2" customFormat="1"/>
    <row r="25519" s="2" customFormat="1"/>
    <row r="25520" s="2" customFormat="1"/>
    <row r="25521" s="2" customFormat="1"/>
    <row r="25522" s="2" customFormat="1"/>
    <row r="25523" s="2" customFormat="1"/>
    <row r="25524" s="2" customFormat="1"/>
    <row r="25525" s="2" customFormat="1"/>
    <row r="25526" s="2" customFormat="1"/>
    <row r="25527" s="2" customFormat="1"/>
    <row r="25528" s="2" customFormat="1"/>
    <row r="25529" s="2" customFormat="1"/>
    <row r="25530" s="2" customFormat="1"/>
    <row r="25531" s="2" customFormat="1"/>
    <row r="25532" s="2" customFormat="1"/>
    <row r="25533" s="2" customFormat="1"/>
    <row r="25534" s="2" customFormat="1"/>
    <row r="25535" s="2" customFormat="1"/>
    <row r="25536" s="2" customFormat="1"/>
    <row r="25537" s="2" customFormat="1"/>
    <row r="25538" s="2" customFormat="1"/>
    <row r="25539" s="2" customFormat="1"/>
    <row r="25540" s="2" customFormat="1"/>
    <row r="25541" s="2" customFormat="1"/>
    <row r="25542" s="2" customFormat="1"/>
    <row r="25543" s="2" customFormat="1"/>
    <row r="25544" s="2" customFormat="1"/>
    <row r="25545" s="2" customFormat="1"/>
    <row r="25546" s="2" customFormat="1"/>
    <row r="25547" s="2" customFormat="1"/>
    <row r="25548" s="2" customFormat="1"/>
    <row r="25549" s="2" customFormat="1"/>
    <row r="25550" s="2" customFormat="1"/>
    <row r="25551" s="2" customFormat="1"/>
    <row r="25552" s="2" customFormat="1"/>
    <row r="25553" s="2" customFormat="1"/>
    <row r="25554" s="2" customFormat="1"/>
    <row r="25555" s="2" customFormat="1"/>
    <row r="25556" s="2" customFormat="1"/>
    <row r="25557" s="2" customFormat="1"/>
    <row r="25558" s="2" customFormat="1"/>
    <row r="25559" s="2" customFormat="1"/>
    <row r="25560" s="2" customFormat="1"/>
    <row r="25561" s="2" customFormat="1"/>
    <row r="25562" s="2" customFormat="1"/>
    <row r="25563" s="2" customFormat="1"/>
    <row r="25564" s="2" customFormat="1"/>
    <row r="25565" s="2" customFormat="1"/>
    <row r="25566" s="2" customFormat="1"/>
    <row r="25567" s="2" customFormat="1"/>
    <row r="25568" s="2" customFormat="1"/>
    <row r="25569" s="2" customFormat="1"/>
    <row r="25570" s="2" customFormat="1"/>
    <row r="25571" s="2" customFormat="1"/>
    <row r="25572" s="2" customFormat="1"/>
    <row r="25573" s="2" customFormat="1"/>
    <row r="25574" s="2" customFormat="1"/>
    <row r="25575" s="2" customFormat="1"/>
    <row r="25576" s="2" customFormat="1"/>
    <row r="25577" s="2" customFormat="1"/>
    <row r="25578" s="2" customFormat="1"/>
    <row r="25579" s="2" customFormat="1"/>
    <row r="25580" s="2" customFormat="1"/>
    <row r="25581" s="2" customFormat="1"/>
    <row r="25582" s="2" customFormat="1"/>
    <row r="25583" s="2" customFormat="1"/>
    <row r="25584" s="2" customFormat="1"/>
    <row r="25585" s="2" customFormat="1"/>
    <row r="25586" s="2" customFormat="1"/>
    <row r="25587" s="2" customFormat="1"/>
    <row r="25588" s="2" customFormat="1"/>
    <row r="25589" s="2" customFormat="1"/>
    <row r="25590" s="2" customFormat="1"/>
    <row r="25591" s="2" customFormat="1"/>
    <row r="25592" s="2" customFormat="1"/>
    <row r="25593" s="2" customFormat="1"/>
    <row r="25594" s="2" customFormat="1"/>
    <row r="25595" s="2" customFormat="1"/>
    <row r="25596" s="2" customFormat="1"/>
    <row r="25597" s="2" customFormat="1"/>
    <row r="25598" s="2" customFormat="1"/>
    <row r="25599" s="2" customFormat="1"/>
    <row r="25600" s="2" customFormat="1"/>
    <row r="25601" s="2" customFormat="1"/>
    <row r="25602" s="2" customFormat="1"/>
    <row r="25603" s="2" customFormat="1"/>
    <row r="25604" s="2" customFormat="1"/>
    <row r="25605" s="2" customFormat="1"/>
    <row r="25606" s="2" customFormat="1"/>
    <row r="25607" s="2" customFormat="1"/>
    <row r="25608" s="2" customFormat="1"/>
    <row r="25609" s="2" customFormat="1"/>
    <row r="25610" s="2" customFormat="1"/>
    <row r="25611" s="2" customFormat="1"/>
    <row r="25612" s="2" customFormat="1"/>
    <row r="25613" s="2" customFormat="1"/>
    <row r="25614" s="2" customFormat="1"/>
    <row r="25615" s="2" customFormat="1"/>
    <row r="25616" s="2" customFormat="1"/>
    <row r="25617" s="2" customFormat="1"/>
    <row r="25618" s="2" customFormat="1"/>
    <row r="25619" s="2" customFormat="1"/>
    <row r="25620" s="2" customFormat="1"/>
    <row r="25621" s="2" customFormat="1"/>
    <row r="25622" s="2" customFormat="1"/>
    <row r="25623" s="2" customFormat="1"/>
    <row r="25624" s="2" customFormat="1"/>
    <row r="25625" s="2" customFormat="1"/>
    <row r="25626" s="2" customFormat="1"/>
    <row r="25627" s="2" customFormat="1"/>
    <row r="25628" s="2" customFormat="1"/>
    <row r="25629" s="2" customFormat="1"/>
    <row r="25630" s="2" customFormat="1"/>
    <row r="25631" s="2" customFormat="1"/>
    <row r="25632" s="2" customFormat="1"/>
    <row r="25633" s="2" customFormat="1"/>
    <row r="25634" s="2" customFormat="1"/>
    <row r="25635" s="2" customFormat="1"/>
    <row r="25636" s="2" customFormat="1"/>
    <row r="25637" s="2" customFormat="1"/>
    <row r="25638" s="2" customFormat="1"/>
    <row r="25639" s="2" customFormat="1"/>
    <row r="25640" s="2" customFormat="1"/>
    <row r="25641" s="2" customFormat="1"/>
    <row r="25642" s="2" customFormat="1"/>
    <row r="25643" s="2" customFormat="1"/>
    <row r="25644" s="2" customFormat="1"/>
    <row r="25645" s="2" customFormat="1"/>
    <row r="25646" s="2" customFormat="1"/>
    <row r="25647" s="2" customFormat="1"/>
    <row r="25648" s="2" customFormat="1"/>
    <row r="25649" s="2" customFormat="1"/>
    <row r="25650" s="2" customFormat="1"/>
    <row r="25651" s="2" customFormat="1"/>
    <row r="25652" s="2" customFormat="1"/>
    <row r="25653" s="2" customFormat="1"/>
    <row r="25654" s="2" customFormat="1"/>
    <row r="25655" s="2" customFormat="1"/>
    <row r="25656" s="2" customFormat="1"/>
    <row r="25657" s="2" customFormat="1"/>
    <row r="25658" s="2" customFormat="1"/>
    <row r="25659" s="2" customFormat="1"/>
    <row r="25660" s="2" customFormat="1"/>
    <row r="25661" s="2" customFormat="1"/>
    <row r="25662" s="2" customFormat="1"/>
    <row r="25663" s="2" customFormat="1"/>
    <row r="25664" s="2" customFormat="1"/>
    <row r="25665" s="2" customFormat="1"/>
    <row r="25666" s="2" customFormat="1"/>
    <row r="25667" s="2" customFormat="1"/>
    <row r="25668" s="2" customFormat="1"/>
    <row r="25669" s="2" customFormat="1"/>
    <row r="25670" s="2" customFormat="1"/>
    <row r="25671" s="2" customFormat="1"/>
    <row r="25672" s="2" customFormat="1"/>
    <row r="25673" s="2" customFormat="1"/>
    <row r="25674" s="2" customFormat="1"/>
    <row r="25675" s="2" customFormat="1"/>
    <row r="25676" s="2" customFormat="1"/>
    <row r="25677" s="2" customFormat="1"/>
    <row r="25678" s="2" customFormat="1"/>
    <row r="25679" s="2" customFormat="1"/>
    <row r="25680" s="2" customFormat="1"/>
    <row r="25681" s="2" customFormat="1"/>
    <row r="25682" s="2" customFormat="1"/>
    <row r="25683" s="2" customFormat="1"/>
    <row r="25684" s="2" customFormat="1"/>
    <row r="25685" s="2" customFormat="1"/>
    <row r="25686" s="2" customFormat="1"/>
    <row r="25687" s="2" customFormat="1"/>
    <row r="25688" s="2" customFormat="1"/>
    <row r="25689" s="2" customFormat="1"/>
    <row r="25690" s="2" customFormat="1"/>
    <row r="25691" s="2" customFormat="1"/>
    <row r="25692" s="2" customFormat="1"/>
    <row r="25693" s="2" customFormat="1"/>
    <row r="25694" s="2" customFormat="1"/>
    <row r="25695" s="2" customFormat="1"/>
    <row r="25696" s="2" customFormat="1"/>
    <row r="25697" s="2" customFormat="1"/>
    <row r="25698" s="2" customFormat="1"/>
    <row r="25699" s="2" customFormat="1"/>
    <row r="25700" s="2" customFormat="1"/>
    <row r="25701" s="2" customFormat="1"/>
    <row r="25702" s="2" customFormat="1"/>
    <row r="25703" s="2" customFormat="1"/>
    <row r="25704" s="2" customFormat="1"/>
    <row r="25705" s="2" customFormat="1"/>
    <row r="25706" s="2" customFormat="1"/>
    <row r="25707" s="2" customFormat="1"/>
    <row r="25708" s="2" customFormat="1"/>
    <row r="25709" s="2" customFormat="1"/>
    <row r="25710" s="2" customFormat="1"/>
    <row r="25711" s="2" customFormat="1"/>
    <row r="25712" s="2" customFormat="1"/>
    <row r="25713" s="2" customFormat="1"/>
    <row r="25714" s="2" customFormat="1"/>
    <row r="25715" s="2" customFormat="1"/>
    <row r="25716" s="2" customFormat="1"/>
    <row r="25717" s="2" customFormat="1"/>
    <row r="25718" s="2" customFormat="1"/>
    <row r="25719" s="2" customFormat="1"/>
    <row r="25720" s="2" customFormat="1"/>
    <row r="25721" s="2" customFormat="1"/>
    <row r="25722" s="2" customFormat="1"/>
    <row r="25723" s="2" customFormat="1"/>
    <row r="25724" s="2" customFormat="1"/>
    <row r="25725" s="2" customFormat="1"/>
    <row r="25726" s="2" customFormat="1"/>
    <row r="25727" s="2" customFormat="1"/>
    <row r="25728" s="2" customFormat="1"/>
    <row r="25729" s="2" customFormat="1"/>
    <row r="25730" s="2" customFormat="1"/>
    <row r="25731" s="2" customFormat="1"/>
    <row r="25732" s="2" customFormat="1"/>
    <row r="25733" s="2" customFormat="1"/>
    <row r="25734" s="2" customFormat="1"/>
    <row r="25735" s="2" customFormat="1"/>
    <row r="25736" s="2" customFormat="1"/>
    <row r="25737" s="2" customFormat="1"/>
    <row r="25738" s="2" customFormat="1"/>
    <row r="25739" s="2" customFormat="1"/>
    <row r="25740" s="2" customFormat="1"/>
    <row r="25741" s="2" customFormat="1"/>
    <row r="25742" s="2" customFormat="1"/>
    <row r="25743" s="2" customFormat="1"/>
    <row r="25744" s="2" customFormat="1"/>
    <row r="25745" s="2" customFormat="1"/>
    <row r="25746" s="2" customFormat="1"/>
    <row r="25747" s="2" customFormat="1"/>
    <row r="25748" s="2" customFormat="1"/>
    <row r="25749" s="2" customFormat="1"/>
    <row r="25750" s="2" customFormat="1"/>
    <row r="25751" s="2" customFormat="1"/>
    <row r="25752" s="2" customFormat="1"/>
    <row r="25753" s="2" customFormat="1"/>
    <row r="25754" s="2" customFormat="1"/>
    <row r="25755" s="2" customFormat="1"/>
    <row r="25756" s="2" customFormat="1"/>
    <row r="25757" s="2" customFormat="1"/>
    <row r="25758" s="2" customFormat="1"/>
    <row r="25759" s="2" customFormat="1"/>
    <row r="25760" s="2" customFormat="1"/>
    <row r="25761" s="2" customFormat="1"/>
    <row r="25762" s="2" customFormat="1"/>
    <row r="25763" s="2" customFormat="1"/>
    <row r="25764" s="2" customFormat="1"/>
    <row r="25765" s="2" customFormat="1"/>
    <row r="25766" s="2" customFormat="1"/>
    <row r="25767" s="2" customFormat="1"/>
    <row r="25768" s="2" customFormat="1"/>
    <row r="25769" s="2" customFormat="1"/>
    <row r="25770" s="2" customFormat="1"/>
    <row r="25771" s="2" customFormat="1"/>
    <row r="25772" s="2" customFormat="1"/>
    <row r="25773" s="2" customFormat="1"/>
    <row r="25774" s="2" customFormat="1"/>
    <row r="25775" s="2" customFormat="1"/>
    <row r="25776" s="2" customFormat="1"/>
    <row r="25777" s="2" customFormat="1"/>
    <row r="25778" s="2" customFormat="1"/>
    <row r="25779" s="2" customFormat="1"/>
    <row r="25780" s="2" customFormat="1"/>
    <row r="25781" s="2" customFormat="1"/>
    <row r="25782" s="2" customFormat="1"/>
    <row r="25783" s="2" customFormat="1"/>
    <row r="25784" s="2" customFormat="1"/>
    <row r="25785" s="2" customFormat="1"/>
    <row r="25786" s="2" customFormat="1"/>
    <row r="25787" s="2" customFormat="1"/>
    <row r="25788" s="2" customFormat="1"/>
    <row r="25789" s="2" customFormat="1"/>
    <row r="25790" s="2" customFormat="1"/>
    <row r="25791" s="2" customFormat="1"/>
    <row r="25792" s="2" customFormat="1"/>
    <row r="25793" s="2" customFormat="1"/>
    <row r="25794" s="2" customFormat="1"/>
    <row r="25795" s="2" customFormat="1"/>
    <row r="25796" s="2" customFormat="1"/>
    <row r="25797" s="2" customFormat="1"/>
    <row r="25798" s="2" customFormat="1"/>
    <row r="25799" s="2" customFormat="1"/>
    <row r="25800" s="2" customFormat="1"/>
    <row r="25801" s="2" customFormat="1"/>
    <row r="25802" s="2" customFormat="1"/>
    <row r="25803" s="2" customFormat="1"/>
    <row r="25804" s="2" customFormat="1"/>
    <row r="25805" s="2" customFormat="1"/>
    <row r="25806" s="2" customFormat="1"/>
    <row r="25807" s="2" customFormat="1"/>
    <row r="25808" s="2" customFormat="1"/>
    <row r="25809" s="2" customFormat="1"/>
    <row r="25810" s="2" customFormat="1"/>
    <row r="25811" s="2" customFormat="1"/>
    <row r="25812" s="2" customFormat="1"/>
    <row r="25813" s="2" customFormat="1"/>
    <row r="25814" s="2" customFormat="1"/>
    <row r="25815" s="2" customFormat="1"/>
    <row r="25816" s="2" customFormat="1"/>
    <row r="25817" s="2" customFormat="1"/>
    <row r="25818" s="2" customFormat="1"/>
    <row r="25819" s="2" customFormat="1"/>
    <row r="25820" s="2" customFormat="1"/>
    <row r="25821" s="2" customFormat="1"/>
    <row r="25822" s="2" customFormat="1"/>
    <row r="25823" s="2" customFormat="1"/>
    <row r="25824" s="2" customFormat="1"/>
    <row r="25825" s="2" customFormat="1"/>
    <row r="25826" s="2" customFormat="1"/>
    <row r="25827" s="2" customFormat="1"/>
    <row r="25828" s="2" customFormat="1"/>
    <row r="25829" s="2" customFormat="1"/>
    <row r="25830" s="2" customFormat="1"/>
    <row r="25831" s="2" customFormat="1"/>
    <row r="25832" s="2" customFormat="1"/>
    <row r="25833" s="2" customFormat="1"/>
    <row r="25834" s="2" customFormat="1"/>
    <row r="25835" s="2" customFormat="1"/>
    <row r="25836" s="2" customFormat="1"/>
    <row r="25837" s="2" customFormat="1"/>
    <row r="25838" s="2" customFormat="1"/>
    <row r="25839" s="2" customFormat="1"/>
    <row r="25840" s="2" customFormat="1"/>
    <row r="25841" s="2" customFormat="1"/>
    <row r="25842" s="2" customFormat="1"/>
    <row r="25843" s="2" customFormat="1"/>
    <row r="25844" s="2" customFormat="1"/>
    <row r="25845" s="2" customFormat="1"/>
    <row r="25846" s="2" customFormat="1"/>
    <row r="25847" s="2" customFormat="1"/>
    <row r="25848" s="2" customFormat="1"/>
    <row r="25849" s="2" customFormat="1"/>
    <row r="25850" s="2" customFormat="1"/>
    <row r="25851" s="2" customFormat="1"/>
    <row r="25852" s="2" customFormat="1"/>
    <row r="25853" s="2" customFormat="1"/>
    <row r="25854" s="2" customFormat="1"/>
    <row r="25855" s="2" customFormat="1"/>
    <row r="25856" s="2" customFormat="1"/>
    <row r="25857" s="2" customFormat="1"/>
    <row r="25858" s="2" customFormat="1"/>
    <row r="25859" s="2" customFormat="1"/>
    <row r="25860" s="2" customFormat="1"/>
    <row r="25861" s="2" customFormat="1"/>
    <row r="25862" s="2" customFormat="1"/>
    <row r="25863" s="2" customFormat="1"/>
    <row r="25864" s="2" customFormat="1"/>
    <row r="25865" s="2" customFormat="1"/>
    <row r="25866" s="2" customFormat="1"/>
    <row r="25867" s="2" customFormat="1"/>
    <row r="25868" s="2" customFormat="1"/>
    <row r="25869" s="2" customFormat="1"/>
    <row r="25870" s="2" customFormat="1"/>
    <row r="25871" s="2" customFormat="1"/>
    <row r="25872" s="2" customFormat="1"/>
    <row r="25873" s="2" customFormat="1"/>
    <row r="25874" s="2" customFormat="1"/>
    <row r="25875" s="2" customFormat="1"/>
    <row r="25876" s="2" customFormat="1"/>
    <row r="25877" s="2" customFormat="1"/>
    <row r="25878" s="2" customFormat="1"/>
    <row r="25879" s="2" customFormat="1"/>
    <row r="25880" s="2" customFormat="1"/>
    <row r="25881" s="2" customFormat="1"/>
    <row r="25882" s="2" customFormat="1"/>
    <row r="25883" s="2" customFormat="1"/>
    <row r="25884" s="2" customFormat="1"/>
    <row r="25885" s="2" customFormat="1"/>
    <row r="25886" s="2" customFormat="1"/>
    <row r="25887" s="2" customFormat="1"/>
    <row r="25888" s="2" customFormat="1"/>
    <row r="25889" s="2" customFormat="1"/>
    <row r="25890" s="2" customFormat="1"/>
    <row r="25891" s="2" customFormat="1"/>
    <row r="25892" s="2" customFormat="1"/>
    <row r="25893" s="2" customFormat="1"/>
    <row r="25894" s="2" customFormat="1"/>
    <row r="25895" s="2" customFormat="1"/>
    <row r="25896" s="2" customFormat="1"/>
    <row r="25897" s="2" customFormat="1"/>
    <row r="25898" s="2" customFormat="1"/>
    <row r="25899" s="2" customFormat="1"/>
    <row r="25900" s="2" customFormat="1"/>
    <row r="25901" s="2" customFormat="1"/>
    <row r="25902" s="2" customFormat="1"/>
    <row r="25903" s="2" customFormat="1"/>
    <row r="25904" s="2" customFormat="1"/>
    <row r="25905" s="2" customFormat="1"/>
    <row r="25906" s="2" customFormat="1"/>
    <row r="25907" s="2" customFormat="1"/>
    <row r="25908" s="2" customFormat="1"/>
    <row r="25909" s="2" customFormat="1"/>
    <row r="25910" s="2" customFormat="1"/>
    <row r="25911" s="2" customFormat="1"/>
    <row r="25912" s="2" customFormat="1"/>
    <row r="25913" s="2" customFormat="1"/>
    <row r="25914" s="2" customFormat="1"/>
    <row r="25915" s="2" customFormat="1"/>
    <row r="25916" s="2" customFormat="1"/>
    <row r="25917" s="2" customFormat="1"/>
    <row r="25918" s="2" customFormat="1"/>
    <row r="25919" s="2" customFormat="1"/>
    <row r="25920" s="2" customFormat="1"/>
    <row r="25921" s="2" customFormat="1"/>
    <row r="25922" s="2" customFormat="1"/>
    <row r="25923" s="2" customFormat="1"/>
    <row r="25924" s="2" customFormat="1"/>
    <row r="25925" s="2" customFormat="1"/>
    <row r="25926" s="2" customFormat="1"/>
    <row r="25927" s="2" customFormat="1"/>
    <row r="25928" s="2" customFormat="1"/>
    <row r="25929" s="2" customFormat="1"/>
    <row r="25930" s="2" customFormat="1"/>
    <row r="25931" s="2" customFormat="1"/>
    <row r="25932" s="2" customFormat="1"/>
    <row r="25933" s="2" customFormat="1"/>
    <row r="25934" s="2" customFormat="1"/>
    <row r="25935" s="2" customFormat="1"/>
    <row r="25936" s="2" customFormat="1"/>
    <row r="25937" s="2" customFormat="1"/>
    <row r="25938" s="2" customFormat="1"/>
    <row r="25939" s="2" customFormat="1"/>
    <row r="25940" s="2" customFormat="1"/>
    <row r="25941" s="2" customFormat="1"/>
    <row r="25942" s="2" customFormat="1"/>
    <row r="25943" s="2" customFormat="1"/>
    <row r="25944" s="2" customFormat="1"/>
    <row r="25945" s="2" customFormat="1"/>
    <row r="25946" s="2" customFormat="1"/>
    <row r="25947" s="2" customFormat="1"/>
    <row r="25948" s="2" customFormat="1"/>
    <row r="25949" s="2" customFormat="1"/>
    <row r="25950" s="2" customFormat="1"/>
    <row r="25951" s="2" customFormat="1"/>
    <row r="25952" s="2" customFormat="1"/>
    <row r="25953" s="2" customFormat="1"/>
    <row r="25954" s="2" customFormat="1"/>
    <row r="25955" s="2" customFormat="1"/>
    <row r="25956" s="2" customFormat="1"/>
    <row r="25957" s="2" customFormat="1"/>
    <row r="25958" s="2" customFormat="1"/>
    <row r="25959" s="2" customFormat="1"/>
    <row r="25960" s="2" customFormat="1"/>
    <row r="25961" s="2" customFormat="1"/>
    <row r="25962" s="2" customFormat="1"/>
    <row r="25963" s="2" customFormat="1"/>
    <row r="25964" s="2" customFormat="1"/>
    <row r="25965" s="2" customFormat="1"/>
    <row r="25966" s="2" customFormat="1"/>
    <row r="25967" s="2" customFormat="1"/>
    <row r="25968" s="2" customFormat="1"/>
    <row r="25969" s="2" customFormat="1"/>
    <row r="25970" s="2" customFormat="1"/>
    <row r="25971" s="2" customFormat="1"/>
    <row r="25972" s="2" customFormat="1"/>
    <row r="25973" s="2" customFormat="1"/>
    <row r="25974" s="2" customFormat="1"/>
    <row r="25975" s="2" customFormat="1"/>
    <row r="25976" s="2" customFormat="1"/>
    <row r="25977" s="2" customFormat="1"/>
    <row r="25978" s="2" customFormat="1"/>
    <row r="25979" s="2" customFormat="1"/>
    <row r="25980" s="2" customFormat="1"/>
    <row r="25981" s="2" customFormat="1"/>
    <row r="25982" s="2" customFormat="1"/>
    <row r="25983" s="2" customFormat="1"/>
    <row r="25984" s="2" customFormat="1"/>
    <row r="25985" s="2" customFormat="1"/>
    <row r="25986" s="2" customFormat="1"/>
    <row r="25987" s="2" customFormat="1"/>
    <row r="25988" s="2" customFormat="1"/>
    <row r="25989" s="2" customFormat="1"/>
    <row r="25990" s="2" customFormat="1"/>
    <row r="25991" s="2" customFormat="1"/>
    <row r="25992" s="2" customFormat="1"/>
    <row r="25993" s="2" customFormat="1"/>
    <row r="25994" s="2" customFormat="1"/>
    <row r="25995" s="2" customFormat="1"/>
    <row r="25996" s="2" customFormat="1"/>
    <row r="25997" s="2" customFormat="1"/>
    <row r="25998" s="2" customFormat="1"/>
    <row r="25999" s="2" customFormat="1"/>
    <row r="26000" s="2" customFormat="1"/>
    <row r="26001" s="2" customFormat="1"/>
    <row r="26002" s="2" customFormat="1"/>
    <row r="26003" s="2" customFormat="1"/>
    <row r="26004" s="2" customFormat="1"/>
    <row r="26005" s="2" customFormat="1"/>
    <row r="26006" s="2" customFormat="1"/>
    <row r="26007" s="2" customFormat="1"/>
    <row r="26008" s="2" customFormat="1"/>
    <row r="26009" s="2" customFormat="1"/>
    <row r="26010" s="2" customFormat="1"/>
    <row r="26011" s="2" customFormat="1"/>
    <row r="26012" s="2" customFormat="1"/>
    <row r="26013" s="2" customFormat="1"/>
    <row r="26014" s="2" customFormat="1"/>
    <row r="26015" s="2" customFormat="1"/>
    <row r="26016" s="2" customFormat="1"/>
    <row r="26017" s="2" customFormat="1"/>
    <row r="26018" s="2" customFormat="1"/>
    <row r="26019" s="2" customFormat="1"/>
    <row r="26020" s="2" customFormat="1"/>
    <row r="26021" s="2" customFormat="1"/>
    <row r="26022" s="2" customFormat="1"/>
    <row r="26023" s="2" customFormat="1"/>
    <row r="26024" s="2" customFormat="1"/>
    <row r="26025" s="2" customFormat="1"/>
    <row r="26026" s="2" customFormat="1"/>
    <row r="26027" s="2" customFormat="1"/>
    <row r="26028" s="2" customFormat="1"/>
    <row r="26029" s="2" customFormat="1"/>
    <row r="26030" s="2" customFormat="1"/>
    <row r="26031" s="2" customFormat="1"/>
    <row r="26032" s="2" customFormat="1"/>
    <row r="26033" s="2" customFormat="1"/>
    <row r="26034" s="2" customFormat="1"/>
    <row r="26035" s="2" customFormat="1"/>
    <row r="26036" s="2" customFormat="1"/>
    <row r="26037" s="2" customFormat="1"/>
    <row r="26038" s="2" customFormat="1"/>
    <row r="26039" s="2" customFormat="1"/>
    <row r="26040" s="2" customFormat="1"/>
    <row r="26041" s="2" customFormat="1"/>
    <row r="26042" s="2" customFormat="1"/>
    <row r="26043" s="2" customFormat="1"/>
    <row r="26044" s="2" customFormat="1"/>
    <row r="26045" s="2" customFormat="1"/>
    <row r="26046" s="2" customFormat="1"/>
    <row r="26047" s="2" customFormat="1"/>
    <row r="26048" s="2" customFormat="1"/>
    <row r="26049" s="2" customFormat="1"/>
    <row r="26050" s="2" customFormat="1"/>
    <row r="26051" s="2" customFormat="1"/>
    <row r="26052" s="2" customFormat="1"/>
    <row r="26053" s="2" customFormat="1"/>
    <row r="26054" s="2" customFormat="1"/>
    <row r="26055" s="2" customFormat="1"/>
    <row r="26056" s="2" customFormat="1"/>
    <row r="26057" s="2" customFormat="1"/>
    <row r="26058" s="2" customFormat="1"/>
    <row r="26059" s="2" customFormat="1"/>
    <row r="26060" s="2" customFormat="1"/>
    <row r="26061" s="2" customFormat="1"/>
    <row r="26062" s="2" customFormat="1"/>
    <row r="26063" s="2" customFormat="1"/>
    <row r="26064" s="2" customFormat="1"/>
    <row r="26065" s="2" customFormat="1"/>
    <row r="26066" s="2" customFormat="1"/>
    <row r="26067" s="2" customFormat="1"/>
    <row r="26068" s="2" customFormat="1"/>
    <row r="26069" s="2" customFormat="1"/>
    <row r="26070" s="2" customFormat="1"/>
    <row r="26071" s="2" customFormat="1"/>
    <row r="26072" s="2" customFormat="1"/>
    <row r="26073" s="2" customFormat="1"/>
    <row r="26074" s="2" customFormat="1"/>
    <row r="26075" s="2" customFormat="1"/>
    <row r="26076" s="2" customFormat="1"/>
    <row r="26077" s="2" customFormat="1"/>
    <row r="26078" s="2" customFormat="1"/>
    <row r="26079" s="2" customFormat="1"/>
    <row r="26080" s="2" customFormat="1"/>
    <row r="26081" s="2" customFormat="1"/>
    <row r="26082" s="2" customFormat="1"/>
    <row r="26083" s="2" customFormat="1"/>
    <row r="26084" s="2" customFormat="1"/>
    <row r="26085" s="2" customFormat="1"/>
    <row r="26086" s="2" customFormat="1"/>
    <row r="26087" s="2" customFormat="1"/>
    <row r="26088" s="2" customFormat="1"/>
    <row r="26089" s="2" customFormat="1"/>
    <row r="26090" s="2" customFormat="1"/>
    <row r="26091" s="2" customFormat="1"/>
    <row r="26092" s="2" customFormat="1"/>
    <row r="26093" s="2" customFormat="1"/>
    <row r="26094" s="2" customFormat="1"/>
    <row r="26095" s="2" customFormat="1"/>
    <row r="26096" s="2" customFormat="1"/>
    <row r="26097" s="2" customFormat="1"/>
    <row r="26098" s="2" customFormat="1"/>
    <row r="26099" s="2" customFormat="1"/>
    <row r="26100" s="2" customFormat="1"/>
    <row r="26101" s="2" customFormat="1"/>
    <row r="26102" s="2" customFormat="1"/>
    <row r="26103" s="2" customFormat="1"/>
    <row r="26104" s="2" customFormat="1"/>
    <row r="26105" s="2" customFormat="1"/>
    <row r="26106" s="2" customFormat="1"/>
    <row r="26107" s="2" customFormat="1"/>
    <row r="26108" s="2" customFormat="1"/>
    <row r="26109" s="2" customFormat="1"/>
    <row r="26110" s="2" customFormat="1"/>
    <row r="26111" s="2" customFormat="1"/>
    <row r="26112" s="2" customFormat="1"/>
    <row r="26113" s="2" customFormat="1"/>
    <row r="26114" s="2" customFormat="1"/>
    <row r="26115" s="2" customFormat="1"/>
    <row r="26116" s="2" customFormat="1"/>
    <row r="26117" s="2" customFormat="1"/>
    <row r="26118" s="2" customFormat="1"/>
    <row r="26119" s="2" customFormat="1"/>
    <row r="26120" s="2" customFormat="1"/>
    <row r="26121" s="2" customFormat="1"/>
    <row r="26122" s="2" customFormat="1"/>
    <row r="26123" s="2" customFormat="1"/>
    <row r="26124" s="2" customFormat="1"/>
    <row r="26125" s="2" customFormat="1"/>
    <row r="26126" s="2" customFormat="1"/>
    <row r="26127" s="2" customFormat="1"/>
    <row r="26128" s="2" customFormat="1"/>
    <row r="26129" s="2" customFormat="1"/>
    <row r="26130" s="2" customFormat="1"/>
    <row r="26131" s="2" customFormat="1"/>
    <row r="26132" s="2" customFormat="1"/>
    <row r="26133" s="2" customFormat="1"/>
    <row r="26134" s="2" customFormat="1"/>
    <row r="26135" s="2" customFormat="1"/>
    <row r="26136" s="2" customFormat="1"/>
    <row r="26137" s="2" customFormat="1"/>
    <row r="26138" s="2" customFormat="1"/>
    <row r="26139" s="2" customFormat="1"/>
    <row r="26140" s="2" customFormat="1"/>
    <row r="26141" s="2" customFormat="1"/>
    <row r="26142" s="2" customFormat="1"/>
    <row r="26143" s="2" customFormat="1"/>
    <row r="26144" s="2" customFormat="1"/>
    <row r="26145" s="2" customFormat="1"/>
    <row r="26146" s="2" customFormat="1"/>
    <row r="26147" s="2" customFormat="1"/>
    <row r="26148" s="2" customFormat="1"/>
    <row r="26149" s="2" customFormat="1"/>
    <row r="26150" s="2" customFormat="1"/>
    <row r="26151" s="2" customFormat="1"/>
    <row r="26152" s="2" customFormat="1"/>
    <row r="26153" s="2" customFormat="1"/>
    <row r="26154" s="2" customFormat="1"/>
    <row r="26155" s="2" customFormat="1"/>
    <row r="26156" s="2" customFormat="1"/>
    <row r="26157" s="2" customFormat="1"/>
    <row r="26158" s="2" customFormat="1"/>
    <row r="26159" s="2" customFormat="1"/>
    <row r="26160" s="2" customFormat="1"/>
    <row r="26161" s="2" customFormat="1"/>
    <row r="26162" s="2" customFormat="1"/>
    <row r="26163" s="2" customFormat="1"/>
    <row r="26164" s="2" customFormat="1"/>
    <row r="26165" s="2" customFormat="1"/>
    <row r="26166" s="2" customFormat="1"/>
    <row r="26167" s="2" customFormat="1"/>
    <row r="26168" s="2" customFormat="1"/>
    <row r="26169" s="2" customFormat="1"/>
    <row r="26170" s="2" customFormat="1"/>
    <row r="26171" s="2" customFormat="1"/>
    <row r="26172" s="2" customFormat="1"/>
    <row r="26173" s="2" customFormat="1"/>
    <row r="26174" s="2" customFormat="1"/>
    <row r="26175" s="2" customFormat="1"/>
    <row r="26176" s="2" customFormat="1"/>
    <row r="26177" s="2" customFormat="1"/>
    <row r="26178" s="2" customFormat="1"/>
    <row r="26179" s="2" customFormat="1"/>
    <row r="26180" s="2" customFormat="1"/>
    <row r="26181" s="2" customFormat="1"/>
    <row r="26182" s="2" customFormat="1"/>
    <row r="26183" s="2" customFormat="1"/>
    <row r="26184" s="2" customFormat="1"/>
    <row r="26185" s="2" customFormat="1"/>
    <row r="26186" s="2" customFormat="1"/>
    <row r="26187" s="2" customFormat="1"/>
    <row r="26188" s="2" customFormat="1"/>
    <row r="26189" s="2" customFormat="1"/>
    <row r="26190" s="2" customFormat="1"/>
    <row r="26191" s="2" customFormat="1"/>
    <row r="26192" s="2" customFormat="1"/>
    <row r="26193" s="2" customFormat="1"/>
    <row r="26194" s="2" customFormat="1"/>
    <row r="26195" s="2" customFormat="1"/>
    <row r="26196" s="2" customFormat="1"/>
    <row r="26197" s="2" customFormat="1"/>
    <row r="26198" s="2" customFormat="1"/>
    <row r="26199" s="2" customFormat="1"/>
    <row r="26200" s="2" customFormat="1"/>
    <row r="26201" s="2" customFormat="1"/>
    <row r="26202" s="2" customFormat="1"/>
    <row r="26203" s="2" customFormat="1"/>
    <row r="26204" s="2" customFormat="1"/>
    <row r="26205" s="2" customFormat="1"/>
    <row r="26206" s="2" customFormat="1"/>
    <row r="26207" s="2" customFormat="1"/>
    <row r="26208" s="2" customFormat="1"/>
    <row r="26209" s="2" customFormat="1"/>
    <row r="26210" s="2" customFormat="1"/>
    <row r="26211" s="2" customFormat="1"/>
    <row r="26212" s="2" customFormat="1"/>
    <row r="26213" s="2" customFormat="1"/>
    <row r="26214" s="2" customFormat="1"/>
    <row r="26215" s="2" customFormat="1"/>
    <row r="26216" s="2" customFormat="1"/>
    <row r="26217" s="2" customFormat="1"/>
    <row r="26218" s="2" customFormat="1"/>
    <row r="26219" s="2" customFormat="1"/>
    <row r="26220" s="2" customFormat="1"/>
    <row r="26221" s="2" customFormat="1"/>
    <row r="26222" s="2" customFormat="1"/>
    <row r="26223" s="2" customFormat="1"/>
    <row r="26224" s="2" customFormat="1"/>
    <row r="26225" s="2" customFormat="1"/>
    <row r="26226" s="2" customFormat="1"/>
    <row r="26227" s="2" customFormat="1"/>
    <row r="26228" s="2" customFormat="1"/>
    <row r="26229" s="2" customFormat="1"/>
    <row r="26230" s="2" customFormat="1"/>
    <row r="26231" s="2" customFormat="1"/>
    <row r="26232" s="2" customFormat="1"/>
    <row r="26233" s="2" customFormat="1"/>
    <row r="26234" s="2" customFormat="1"/>
    <row r="26235" s="2" customFormat="1"/>
    <row r="26236" s="2" customFormat="1"/>
    <row r="26237" s="2" customFormat="1"/>
    <row r="26238" s="2" customFormat="1"/>
    <row r="26239" s="2" customFormat="1"/>
    <row r="26240" s="2" customFormat="1"/>
    <row r="26241" s="2" customFormat="1"/>
    <row r="26242" s="2" customFormat="1"/>
    <row r="26243" s="2" customFormat="1"/>
    <row r="26244" s="2" customFormat="1"/>
    <row r="26245" s="2" customFormat="1"/>
    <row r="26246" s="2" customFormat="1"/>
    <row r="26247" s="2" customFormat="1"/>
    <row r="26248" s="2" customFormat="1"/>
    <row r="26249" s="2" customFormat="1"/>
    <row r="26250" s="2" customFormat="1"/>
    <row r="26251" s="2" customFormat="1"/>
    <row r="26252" s="2" customFormat="1"/>
    <row r="26253" s="2" customFormat="1"/>
    <row r="26254" s="2" customFormat="1"/>
    <row r="26255" s="2" customFormat="1"/>
    <row r="26256" s="2" customFormat="1"/>
    <row r="26257" s="2" customFormat="1"/>
    <row r="26258" s="2" customFormat="1"/>
    <row r="26259" s="2" customFormat="1"/>
    <row r="26260" s="2" customFormat="1"/>
    <row r="26261" s="2" customFormat="1"/>
    <row r="26262" s="2" customFormat="1"/>
    <row r="26263" s="2" customFormat="1"/>
    <row r="26264" s="2" customFormat="1"/>
    <row r="26265" s="2" customFormat="1"/>
    <row r="26266" s="2" customFormat="1"/>
    <row r="26267" s="2" customFormat="1"/>
    <row r="26268" s="2" customFormat="1"/>
    <row r="26269" s="2" customFormat="1"/>
    <row r="26270" s="2" customFormat="1"/>
    <row r="26271" s="2" customFormat="1"/>
    <row r="26272" s="2" customFormat="1"/>
    <row r="26273" s="2" customFormat="1"/>
    <row r="26274" s="2" customFormat="1"/>
    <row r="26275" s="2" customFormat="1"/>
    <row r="26276" s="2" customFormat="1"/>
    <row r="26277" s="2" customFormat="1"/>
    <row r="26278" s="2" customFormat="1"/>
    <row r="26279" s="2" customFormat="1"/>
    <row r="26280" s="2" customFormat="1"/>
    <row r="26281" s="2" customFormat="1"/>
    <row r="26282" s="2" customFormat="1"/>
    <row r="26283" s="2" customFormat="1"/>
    <row r="26284" s="2" customFormat="1"/>
    <row r="26285" s="2" customFormat="1"/>
    <row r="26286" s="2" customFormat="1"/>
    <row r="26287" s="2" customFormat="1"/>
    <row r="26288" s="2" customFormat="1"/>
    <row r="26289" s="2" customFormat="1"/>
    <row r="26290" s="2" customFormat="1"/>
    <row r="26291" s="2" customFormat="1"/>
    <row r="26292" s="2" customFormat="1"/>
    <row r="26293" s="2" customFormat="1"/>
    <row r="26294" s="2" customFormat="1"/>
    <row r="26295" s="2" customFormat="1"/>
    <row r="26296" s="2" customFormat="1"/>
    <row r="26297" s="2" customFormat="1"/>
    <row r="26298" s="2" customFormat="1"/>
    <row r="26299" s="2" customFormat="1"/>
    <row r="26300" s="2" customFormat="1"/>
    <row r="26301" s="2" customFormat="1"/>
    <row r="26302" s="2" customFormat="1"/>
    <row r="26303" s="2" customFormat="1"/>
    <row r="26304" s="2" customFormat="1"/>
    <row r="26305" s="2" customFormat="1"/>
    <row r="26306" s="2" customFormat="1"/>
    <row r="26307" s="2" customFormat="1"/>
    <row r="26308" s="2" customFormat="1"/>
    <row r="26309" s="2" customFormat="1"/>
    <row r="26310" s="2" customFormat="1"/>
    <row r="26311" s="2" customFormat="1"/>
    <row r="26312" s="2" customFormat="1"/>
    <row r="26313" s="2" customFormat="1"/>
    <row r="26314" s="2" customFormat="1"/>
    <row r="26315" s="2" customFormat="1"/>
    <row r="26316" s="2" customFormat="1"/>
    <row r="26317" s="2" customFormat="1"/>
    <row r="26318" s="2" customFormat="1"/>
    <row r="26319" s="2" customFormat="1"/>
    <row r="26320" s="2" customFormat="1"/>
    <row r="26321" s="2" customFormat="1"/>
    <row r="26322" s="2" customFormat="1"/>
    <row r="26323" s="2" customFormat="1"/>
    <row r="26324" s="2" customFormat="1"/>
    <row r="26325" s="2" customFormat="1"/>
    <row r="26326" s="2" customFormat="1"/>
    <row r="26327" s="2" customFormat="1"/>
    <row r="26328" s="2" customFormat="1"/>
    <row r="26329" s="2" customFormat="1"/>
    <row r="26330" s="2" customFormat="1"/>
    <row r="26331" s="2" customFormat="1"/>
    <row r="26332" s="2" customFormat="1"/>
    <row r="26333" s="2" customFormat="1"/>
    <row r="26334" s="2" customFormat="1"/>
    <row r="26335" s="2" customFormat="1"/>
    <row r="26336" s="2" customFormat="1"/>
    <row r="26337" s="2" customFormat="1"/>
    <row r="26338" s="2" customFormat="1"/>
    <row r="26339" s="2" customFormat="1"/>
    <row r="26340" s="2" customFormat="1"/>
    <row r="26341" s="2" customFormat="1"/>
    <row r="26342" s="2" customFormat="1"/>
    <row r="26343" s="2" customFormat="1"/>
    <row r="26344" s="2" customFormat="1"/>
    <row r="26345" s="2" customFormat="1"/>
    <row r="26346" s="2" customFormat="1"/>
    <row r="26347" s="2" customFormat="1"/>
    <row r="26348" s="2" customFormat="1"/>
    <row r="26349" s="2" customFormat="1"/>
    <row r="26350" s="2" customFormat="1"/>
    <row r="26351" s="2" customFormat="1"/>
    <row r="26352" s="2" customFormat="1"/>
    <row r="26353" s="2" customFormat="1"/>
    <row r="26354" s="2" customFormat="1"/>
    <row r="26355" s="2" customFormat="1"/>
    <row r="26356" s="2" customFormat="1"/>
    <row r="26357" s="2" customFormat="1"/>
    <row r="26358" s="2" customFormat="1"/>
    <row r="26359" s="2" customFormat="1"/>
    <row r="26360" s="2" customFormat="1"/>
    <row r="26361" s="2" customFormat="1"/>
    <row r="26362" s="2" customFormat="1"/>
    <row r="26363" s="2" customFormat="1"/>
    <row r="26364" s="2" customFormat="1"/>
    <row r="26365" s="2" customFormat="1"/>
    <row r="26366" s="2" customFormat="1"/>
    <row r="26367" s="2" customFormat="1"/>
    <row r="26368" s="2" customFormat="1"/>
    <row r="26369" s="2" customFormat="1"/>
    <row r="26370" s="2" customFormat="1"/>
    <row r="26371" s="2" customFormat="1"/>
    <row r="26372" s="2" customFormat="1"/>
    <row r="26373" s="2" customFormat="1"/>
    <row r="26374" s="2" customFormat="1"/>
    <row r="26375" s="2" customFormat="1"/>
    <row r="26376" s="2" customFormat="1"/>
    <row r="26377" s="2" customFormat="1"/>
    <row r="26378" s="2" customFormat="1"/>
    <row r="26379" s="2" customFormat="1"/>
    <row r="26380" s="2" customFormat="1"/>
    <row r="26381" s="2" customFormat="1"/>
    <row r="26382" s="2" customFormat="1"/>
    <row r="26383" s="2" customFormat="1"/>
    <row r="26384" s="2" customFormat="1"/>
    <row r="26385" s="2" customFormat="1"/>
    <row r="26386" s="2" customFormat="1"/>
    <row r="26387" s="2" customFormat="1"/>
    <row r="26388" s="2" customFormat="1"/>
    <row r="26389" s="2" customFormat="1"/>
    <row r="26390" s="2" customFormat="1"/>
    <row r="26391" s="2" customFormat="1"/>
    <row r="26392" s="2" customFormat="1"/>
    <row r="26393" s="2" customFormat="1"/>
    <row r="26394" s="2" customFormat="1"/>
    <row r="26395" s="2" customFormat="1"/>
    <row r="26396" s="2" customFormat="1"/>
    <row r="26397" s="2" customFormat="1"/>
    <row r="26398" s="2" customFormat="1"/>
    <row r="26399" s="2" customFormat="1"/>
    <row r="26400" s="2" customFormat="1"/>
    <row r="26401" s="2" customFormat="1"/>
    <row r="26402" s="2" customFormat="1"/>
    <row r="26403" s="2" customFormat="1"/>
    <row r="26404" s="2" customFormat="1"/>
    <row r="26405" s="2" customFormat="1"/>
    <row r="26406" s="2" customFormat="1"/>
    <row r="26407" s="2" customFormat="1"/>
    <row r="26408" s="2" customFormat="1"/>
    <row r="26409" s="2" customFormat="1"/>
    <row r="26410" s="2" customFormat="1"/>
    <row r="26411" s="2" customFormat="1"/>
    <row r="26412" s="2" customFormat="1"/>
    <row r="26413" s="2" customFormat="1"/>
    <row r="26414" s="2" customFormat="1"/>
    <row r="26415" s="2" customFormat="1"/>
    <row r="26416" s="2" customFormat="1"/>
    <row r="26417" s="2" customFormat="1"/>
    <row r="26418" s="2" customFormat="1"/>
    <row r="26419" s="2" customFormat="1"/>
    <row r="26420" s="2" customFormat="1"/>
    <row r="26421" s="2" customFormat="1"/>
    <row r="26422" s="2" customFormat="1"/>
    <row r="26423" s="2" customFormat="1"/>
    <row r="26424" s="2" customFormat="1"/>
    <row r="26425" s="2" customFormat="1"/>
    <row r="26426" s="2" customFormat="1"/>
    <row r="26427" s="2" customFormat="1"/>
    <row r="26428" s="2" customFormat="1"/>
    <row r="26429" s="2" customFormat="1"/>
    <row r="26430" s="2" customFormat="1"/>
    <row r="26431" s="2" customFormat="1"/>
    <row r="26432" s="2" customFormat="1"/>
    <row r="26433" s="2" customFormat="1"/>
    <row r="26434" s="2" customFormat="1"/>
    <row r="26435" s="2" customFormat="1"/>
    <row r="26436" s="2" customFormat="1"/>
    <row r="26437" s="2" customFormat="1"/>
    <row r="26438" s="2" customFormat="1"/>
    <row r="26439" s="2" customFormat="1"/>
    <row r="26440" s="2" customFormat="1"/>
    <row r="26441" s="2" customFormat="1"/>
    <row r="26442" s="2" customFormat="1"/>
    <row r="26443" s="2" customFormat="1"/>
    <row r="26444" s="2" customFormat="1"/>
    <row r="26445" s="2" customFormat="1"/>
    <row r="26446" s="2" customFormat="1"/>
    <row r="26447" s="2" customFormat="1"/>
    <row r="26448" s="2" customFormat="1"/>
    <row r="26449" s="2" customFormat="1"/>
    <row r="26450" s="2" customFormat="1"/>
    <row r="26451" s="2" customFormat="1"/>
    <row r="26452" s="2" customFormat="1"/>
    <row r="26453" s="2" customFormat="1"/>
    <row r="26454" s="2" customFormat="1"/>
    <row r="26455" s="2" customFormat="1"/>
    <row r="26456" s="2" customFormat="1"/>
    <row r="26457" s="2" customFormat="1"/>
    <row r="26458" s="2" customFormat="1"/>
    <row r="26459" s="2" customFormat="1"/>
    <row r="26460" s="2" customFormat="1"/>
    <row r="26461" s="2" customFormat="1"/>
    <row r="26462" s="2" customFormat="1"/>
    <row r="26463" s="2" customFormat="1"/>
    <row r="26464" s="2" customFormat="1"/>
    <row r="26465" s="2" customFormat="1"/>
    <row r="26466" s="2" customFormat="1"/>
    <row r="26467" s="2" customFormat="1"/>
    <row r="26468" s="2" customFormat="1"/>
    <row r="26469" s="2" customFormat="1"/>
    <row r="26470" s="2" customFormat="1"/>
    <row r="26471" s="2" customFormat="1"/>
    <row r="26472" s="2" customFormat="1"/>
    <row r="26473" s="2" customFormat="1"/>
    <row r="26474" s="2" customFormat="1"/>
    <row r="26475" s="2" customFormat="1"/>
    <row r="26476" s="2" customFormat="1"/>
    <row r="26477" s="2" customFormat="1"/>
    <row r="26478" s="2" customFormat="1"/>
    <row r="26479" s="2" customFormat="1"/>
    <row r="26480" s="2" customFormat="1"/>
    <row r="26481" s="2" customFormat="1"/>
    <row r="26482" s="2" customFormat="1"/>
    <row r="26483" s="2" customFormat="1"/>
    <row r="26484" s="2" customFormat="1"/>
    <row r="26485" s="2" customFormat="1"/>
    <row r="26486" s="2" customFormat="1"/>
    <row r="26487" s="2" customFormat="1"/>
    <row r="26488" s="2" customFormat="1"/>
    <row r="26489" s="2" customFormat="1"/>
    <row r="26490" s="2" customFormat="1"/>
    <row r="26491" s="2" customFormat="1"/>
    <row r="26492" s="2" customFormat="1"/>
    <row r="26493" s="2" customFormat="1"/>
    <row r="26494" s="2" customFormat="1"/>
    <row r="26495" s="2" customFormat="1"/>
    <row r="26496" s="2" customFormat="1"/>
    <row r="26497" s="2" customFormat="1"/>
    <row r="26498" s="2" customFormat="1"/>
    <row r="26499" s="2" customFormat="1"/>
    <row r="26500" s="2" customFormat="1"/>
    <row r="26501" s="2" customFormat="1"/>
    <row r="26502" s="2" customFormat="1"/>
    <row r="26503" s="2" customFormat="1"/>
    <row r="26504" s="2" customFormat="1"/>
    <row r="26505" s="2" customFormat="1"/>
    <row r="26506" s="2" customFormat="1"/>
    <row r="26507" s="2" customFormat="1"/>
    <row r="26508" s="2" customFormat="1"/>
    <row r="26509" s="2" customFormat="1"/>
    <row r="26510" s="2" customFormat="1"/>
    <row r="26511" s="2" customFormat="1"/>
    <row r="26512" s="2" customFormat="1"/>
    <row r="26513" s="2" customFormat="1"/>
    <row r="26514" s="2" customFormat="1"/>
    <row r="26515" s="2" customFormat="1"/>
    <row r="26516" s="2" customFormat="1"/>
    <row r="26517" s="2" customFormat="1"/>
    <row r="26518" s="2" customFormat="1"/>
    <row r="26519" s="2" customFormat="1"/>
    <row r="26520" s="2" customFormat="1"/>
    <row r="26521" s="2" customFormat="1"/>
    <row r="26522" s="2" customFormat="1"/>
    <row r="26523" s="2" customFormat="1"/>
    <row r="26524" s="2" customFormat="1"/>
    <row r="26525" s="2" customFormat="1"/>
    <row r="26526" s="2" customFormat="1"/>
    <row r="26527" s="2" customFormat="1"/>
    <row r="26528" s="2" customFormat="1"/>
    <row r="26529" s="2" customFormat="1"/>
    <row r="26530" s="2" customFormat="1"/>
    <row r="26531" s="2" customFormat="1"/>
    <row r="26532" s="2" customFormat="1"/>
    <row r="26533" s="2" customFormat="1"/>
    <row r="26534" s="2" customFormat="1"/>
    <row r="26535" s="2" customFormat="1"/>
    <row r="26536" s="2" customFormat="1"/>
    <row r="26537" s="2" customFormat="1"/>
    <row r="26538" s="2" customFormat="1"/>
    <row r="26539" s="2" customFormat="1"/>
    <row r="26540" s="2" customFormat="1"/>
    <row r="26541" s="2" customFormat="1"/>
    <row r="26542" s="2" customFormat="1"/>
    <row r="26543" s="2" customFormat="1"/>
    <row r="26544" s="2" customFormat="1"/>
    <row r="26545" s="2" customFormat="1"/>
    <row r="26546" s="2" customFormat="1"/>
    <row r="26547" s="2" customFormat="1"/>
    <row r="26548" s="2" customFormat="1"/>
    <row r="26549" s="2" customFormat="1"/>
    <row r="26550" s="2" customFormat="1"/>
    <row r="26551" s="2" customFormat="1"/>
    <row r="26552" s="2" customFormat="1"/>
    <row r="26553" s="2" customFormat="1"/>
    <row r="26554" s="2" customFormat="1"/>
    <row r="26555" s="2" customFormat="1"/>
    <row r="26556" s="2" customFormat="1"/>
    <row r="26557" s="2" customFormat="1"/>
    <row r="26558" s="2" customFormat="1"/>
    <row r="26559" s="2" customFormat="1"/>
    <row r="26560" s="2" customFormat="1"/>
    <row r="26561" s="2" customFormat="1"/>
    <row r="26562" s="2" customFormat="1"/>
    <row r="26563" s="2" customFormat="1"/>
    <row r="26564" s="2" customFormat="1"/>
    <row r="26565" s="2" customFormat="1"/>
    <row r="26566" s="2" customFormat="1"/>
    <row r="26567" s="2" customFormat="1"/>
    <row r="26568" s="2" customFormat="1"/>
    <row r="26569" s="2" customFormat="1"/>
    <row r="26570" s="2" customFormat="1"/>
    <row r="26571" s="2" customFormat="1"/>
    <row r="26572" s="2" customFormat="1"/>
    <row r="26573" s="2" customFormat="1"/>
    <row r="26574" s="2" customFormat="1"/>
    <row r="26575" s="2" customFormat="1"/>
    <row r="26576" s="2" customFormat="1"/>
    <row r="26577" s="2" customFormat="1"/>
    <row r="26578" s="2" customFormat="1"/>
    <row r="26579" s="2" customFormat="1"/>
    <row r="26580" s="2" customFormat="1"/>
    <row r="26581" s="2" customFormat="1"/>
    <row r="26582" s="2" customFormat="1"/>
    <row r="26583" s="2" customFormat="1"/>
    <row r="26584" s="2" customFormat="1"/>
    <row r="26585" s="2" customFormat="1"/>
    <row r="26586" s="2" customFormat="1"/>
    <row r="26587" s="2" customFormat="1"/>
    <row r="26588" s="2" customFormat="1"/>
    <row r="26589" s="2" customFormat="1"/>
    <row r="26590" s="2" customFormat="1"/>
    <row r="26591" s="2" customFormat="1"/>
    <row r="26592" s="2" customFormat="1"/>
    <row r="26593" s="2" customFormat="1"/>
    <row r="26594" s="2" customFormat="1"/>
    <row r="26595" s="2" customFormat="1"/>
    <row r="26596" s="2" customFormat="1"/>
    <row r="26597" s="2" customFormat="1"/>
    <row r="26598" s="2" customFormat="1"/>
    <row r="26599" s="2" customFormat="1"/>
    <row r="26600" s="2" customFormat="1"/>
    <row r="26601" s="2" customFormat="1"/>
    <row r="26602" s="2" customFormat="1"/>
    <row r="26603" s="2" customFormat="1"/>
    <row r="26604" s="2" customFormat="1"/>
    <row r="26605" s="2" customFormat="1"/>
    <row r="26606" s="2" customFormat="1"/>
    <row r="26607" s="2" customFormat="1"/>
    <row r="26608" s="2" customFormat="1"/>
    <row r="26609" s="2" customFormat="1"/>
    <row r="26610" s="2" customFormat="1"/>
    <row r="26611" s="2" customFormat="1"/>
    <row r="26612" s="2" customFormat="1"/>
    <row r="26613" s="2" customFormat="1"/>
    <row r="26614" s="2" customFormat="1"/>
    <row r="26615" s="2" customFormat="1"/>
    <row r="26616" s="2" customFormat="1"/>
    <row r="26617" s="2" customFormat="1"/>
    <row r="26618" s="2" customFormat="1"/>
    <row r="26619" s="2" customFormat="1"/>
    <row r="26620" s="2" customFormat="1"/>
    <row r="26621" s="2" customFormat="1"/>
    <row r="26622" s="2" customFormat="1"/>
    <row r="26623" s="2" customFormat="1"/>
    <row r="26624" s="2" customFormat="1"/>
    <row r="26625" s="2" customFormat="1"/>
    <row r="26626" s="2" customFormat="1"/>
    <row r="26627" s="2" customFormat="1"/>
    <row r="26628" s="2" customFormat="1"/>
    <row r="26629" s="2" customFormat="1"/>
    <row r="26630" s="2" customFormat="1"/>
    <row r="26631" s="2" customFormat="1"/>
    <row r="26632" s="2" customFormat="1"/>
    <row r="26633" s="2" customFormat="1"/>
    <row r="26634" s="2" customFormat="1"/>
    <row r="26635" s="2" customFormat="1"/>
    <row r="26636" s="2" customFormat="1"/>
    <row r="26637" s="2" customFormat="1"/>
    <row r="26638" s="2" customFormat="1"/>
    <row r="26639" s="2" customFormat="1"/>
    <row r="26640" s="2" customFormat="1"/>
    <row r="26641" s="2" customFormat="1"/>
    <row r="26642" s="2" customFormat="1"/>
    <row r="26643" s="2" customFormat="1"/>
    <row r="26644" s="2" customFormat="1"/>
    <row r="26645" s="2" customFormat="1"/>
    <row r="26646" s="2" customFormat="1"/>
    <row r="26647" s="2" customFormat="1"/>
    <row r="26648" s="2" customFormat="1"/>
    <row r="26649" s="2" customFormat="1"/>
    <row r="26650" s="2" customFormat="1"/>
    <row r="26651" s="2" customFormat="1"/>
    <row r="26652" s="2" customFormat="1"/>
    <row r="26653" s="2" customFormat="1"/>
    <row r="26654" s="2" customFormat="1"/>
    <row r="26655" s="2" customFormat="1"/>
    <row r="26656" s="2" customFormat="1"/>
    <row r="26657" s="2" customFormat="1"/>
    <row r="26658" s="2" customFormat="1"/>
    <row r="26659" s="2" customFormat="1"/>
    <row r="26660" s="2" customFormat="1"/>
    <row r="26661" s="2" customFormat="1"/>
    <row r="26662" s="2" customFormat="1"/>
    <row r="26663" s="2" customFormat="1"/>
    <row r="26664" s="2" customFormat="1"/>
    <row r="26665" s="2" customFormat="1"/>
    <row r="26666" s="2" customFormat="1"/>
    <row r="26667" s="2" customFormat="1"/>
    <row r="26668" s="2" customFormat="1"/>
    <row r="26669" s="2" customFormat="1"/>
    <row r="26670" s="2" customFormat="1"/>
    <row r="26671" s="2" customFormat="1"/>
    <row r="26672" s="2" customFormat="1"/>
    <row r="26673" s="2" customFormat="1"/>
    <row r="26674" s="2" customFormat="1"/>
    <row r="26675" s="2" customFormat="1"/>
    <row r="26676" s="2" customFormat="1"/>
    <row r="26677" s="2" customFormat="1"/>
    <row r="26678" s="2" customFormat="1"/>
    <row r="26679" s="2" customFormat="1"/>
    <row r="26680" s="2" customFormat="1"/>
    <row r="26681" s="2" customFormat="1"/>
    <row r="26682" s="2" customFormat="1"/>
    <row r="26683" s="2" customFormat="1"/>
    <row r="26684" s="2" customFormat="1"/>
    <row r="26685" s="2" customFormat="1"/>
    <row r="26686" s="2" customFormat="1"/>
    <row r="26687" s="2" customFormat="1"/>
    <row r="26688" s="2" customFormat="1"/>
    <row r="26689" s="2" customFormat="1"/>
    <row r="26690" s="2" customFormat="1"/>
    <row r="26691" s="2" customFormat="1"/>
    <row r="26692" s="2" customFormat="1"/>
    <row r="26693" s="2" customFormat="1"/>
    <row r="26694" s="2" customFormat="1"/>
    <row r="26695" s="2" customFormat="1"/>
    <row r="26696" s="2" customFormat="1"/>
    <row r="26697" s="2" customFormat="1"/>
    <row r="26698" s="2" customFormat="1"/>
    <row r="26699" s="2" customFormat="1"/>
    <row r="26700" s="2" customFormat="1"/>
    <row r="26701" s="2" customFormat="1"/>
    <row r="26702" s="2" customFormat="1"/>
    <row r="26703" s="2" customFormat="1"/>
    <row r="26704" s="2" customFormat="1"/>
    <row r="26705" s="2" customFormat="1"/>
    <row r="26706" s="2" customFormat="1"/>
    <row r="26707" s="2" customFormat="1"/>
    <row r="26708" s="2" customFormat="1"/>
    <row r="26709" s="2" customFormat="1"/>
    <row r="26710" s="2" customFormat="1"/>
    <row r="26711" s="2" customFormat="1"/>
    <row r="26712" s="2" customFormat="1"/>
    <row r="26713" s="2" customFormat="1"/>
    <row r="26714" s="2" customFormat="1"/>
    <row r="26715" s="2" customFormat="1"/>
    <row r="26716" s="2" customFormat="1"/>
    <row r="26717" s="2" customFormat="1"/>
    <row r="26718" s="2" customFormat="1"/>
    <row r="26719" s="2" customFormat="1"/>
    <row r="26720" s="2" customFormat="1"/>
    <row r="26721" s="2" customFormat="1"/>
    <row r="26722" s="2" customFormat="1"/>
    <row r="26723" s="2" customFormat="1"/>
    <row r="26724" s="2" customFormat="1"/>
    <row r="26725" s="2" customFormat="1"/>
    <row r="26726" s="2" customFormat="1"/>
    <row r="26727" s="2" customFormat="1"/>
    <row r="26728" s="2" customFormat="1"/>
    <row r="26729" s="2" customFormat="1"/>
    <row r="26730" s="2" customFormat="1"/>
    <row r="26731" s="2" customFormat="1"/>
    <row r="26732" s="2" customFormat="1"/>
    <row r="26733" s="2" customFormat="1"/>
    <row r="26734" s="2" customFormat="1"/>
    <row r="26735" s="2" customFormat="1"/>
    <row r="26736" s="2" customFormat="1"/>
    <row r="26737" s="2" customFormat="1"/>
    <row r="26738" s="2" customFormat="1"/>
    <row r="26739" s="2" customFormat="1"/>
    <row r="26740" s="2" customFormat="1"/>
    <row r="26741" s="2" customFormat="1"/>
    <row r="26742" s="2" customFormat="1"/>
    <row r="26743" s="2" customFormat="1"/>
    <row r="26744" s="2" customFormat="1"/>
    <row r="26745" s="2" customFormat="1"/>
    <row r="26746" s="2" customFormat="1"/>
    <row r="26747" s="2" customFormat="1"/>
    <row r="26748" s="2" customFormat="1"/>
    <row r="26749" s="2" customFormat="1"/>
    <row r="26750" s="2" customFormat="1"/>
    <row r="26751" s="2" customFormat="1"/>
    <row r="26752" s="2" customFormat="1"/>
    <row r="26753" s="2" customFormat="1"/>
    <row r="26754" s="2" customFormat="1"/>
    <row r="26755" s="2" customFormat="1"/>
    <row r="26756" s="2" customFormat="1"/>
    <row r="26757" s="2" customFormat="1"/>
    <row r="26758" s="2" customFormat="1"/>
    <row r="26759" s="2" customFormat="1"/>
    <row r="26760" s="2" customFormat="1"/>
    <row r="26761" s="2" customFormat="1"/>
    <row r="26762" s="2" customFormat="1"/>
    <row r="26763" s="2" customFormat="1"/>
    <row r="26764" s="2" customFormat="1"/>
    <row r="26765" s="2" customFormat="1"/>
    <row r="26766" s="2" customFormat="1"/>
    <row r="26767" s="2" customFormat="1"/>
    <row r="26768" s="2" customFormat="1"/>
    <row r="26769" s="2" customFormat="1"/>
    <row r="26770" s="2" customFormat="1"/>
    <row r="26771" s="2" customFormat="1"/>
    <row r="26772" s="2" customFormat="1"/>
    <row r="26773" s="2" customFormat="1"/>
    <row r="26774" s="2" customFormat="1"/>
    <row r="26775" s="2" customFormat="1"/>
    <row r="26776" s="2" customFormat="1"/>
    <row r="26777" s="2" customFormat="1"/>
    <row r="26778" s="2" customFormat="1"/>
    <row r="26779" s="2" customFormat="1"/>
    <row r="26780" s="2" customFormat="1"/>
    <row r="26781" s="2" customFormat="1"/>
    <row r="26782" s="2" customFormat="1"/>
    <row r="26783" s="2" customFormat="1"/>
    <row r="26784" s="2" customFormat="1"/>
    <row r="26785" s="2" customFormat="1"/>
    <row r="26786" s="2" customFormat="1"/>
    <row r="26787" s="2" customFormat="1"/>
    <row r="26788" s="2" customFormat="1"/>
    <row r="26789" s="2" customFormat="1"/>
    <row r="26790" s="2" customFormat="1"/>
    <row r="26791" s="2" customFormat="1"/>
    <row r="26792" s="2" customFormat="1"/>
    <row r="26793" s="2" customFormat="1"/>
    <row r="26794" s="2" customFormat="1"/>
    <row r="26795" s="2" customFormat="1"/>
    <row r="26796" s="2" customFormat="1"/>
    <row r="26797" s="2" customFormat="1"/>
    <row r="26798" s="2" customFormat="1"/>
    <row r="26799" s="2" customFormat="1"/>
    <row r="26800" s="2" customFormat="1"/>
    <row r="26801" s="2" customFormat="1"/>
    <row r="26802" s="2" customFormat="1"/>
    <row r="26803" s="2" customFormat="1"/>
    <row r="26804" s="2" customFormat="1"/>
    <row r="26805" s="2" customFormat="1"/>
    <row r="26806" s="2" customFormat="1"/>
    <row r="26807" s="2" customFormat="1"/>
    <row r="26808" s="2" customFormat="1"/>
    <row r="26809" s="2" customFormat="1"/>
    <row r="26810" s="2" customFormat="1"/>
    <row r="26811" s="2" customFormat="1"/>
    <row r="26812" s="2" customFormat="1"/>
    <row r="26813" s="2" customFormat="1"/>
    <row r="26814" s="2" customFormat="1"/>
    <row r="26815" s="2" customFormat="1"/>
    <row r="26816" s="2" customFormat="1"/>
    <row r="26817" s="2" customFormat="1"/>
    <row r="26818" s="2" customFormat="1"/>
    <row r="26819" s="2" customFormat="1"/>
    <row r="26820" s="2" customFormat="1"/>
    <row r="26821" s="2" customFormat="1"/>
    <row r="26822" s="2" customFormat="1"/>
    <row r="26823" s="2" customFormat="1"/>
    <row r="26824" s="2" customFormat="1"/>
    <row r="26825" s="2" customFormat="1"/>
    <row r="26826" s="2" customFormat="1"/>
    <row r="26827" s="2" customFormat="1"/>
    <row r="26828" s="2" customFormat="1"/>
    <row r="26829" s="2" customFormat="1"/>
    <row r="26830" s="2" customFormat="1"/>
    <row r="26831" s="2" customFormat="1"/>
    <row r="26832" s="2" customFormat="1"/>
    <row r="26833" s="2" customFormat="1"/>
    <row r="26834" s="2" customFormat="1"/>
    <row r="26835" s="2" customFormat="1"/>
    <row r="26836" s="2" customFormat="1"/>
    <row r="26837" s="2" customFormat="1"/>
    <row r="26838" s="2" customFormat="1"/>
    <row r="26839" s="2" customFormat="1"/>
    <row r="26840" s="2" customFormat="1"/>
    <row r="26841" s="2" customFormat="1"/>
    <row r="26842" s="2" customFormat="1"/>
    <row r="26843" s="2" customFormat="1"/>
    <row r="26844" s="2" customFormat="1"/>
    <row r="26845" s="2" customFormat="1"/>
    <row r="26846" s="2" customFormat="1"/>
    <row r="26847" s="2" customFormat="1"/>
    <row r="26848" s="2" customFormat="1"/>
    <row r="26849" s="2" customFormat="1"/>
    <row r="26850" s="2" customFormat="1"/>
    <row r="26851" s="2" customFormat="1"/>
    <row r="26852" s="2" customFormat="1"/>
    <row r="26853" s="2" customFormat="1"/>
    <row r="26854" s="2" customFormat="1"/>
    <row r="26855" s="2" customFormat="1"/>
    <row r="26856" s="2" customFormat="1"/>
    <row r="26857" s="2" customFormat="1"/>
    <row r="26858" s="2" customFormat="1"/>
    <row r="26859" s="2" customFormat="1"/>
    <row r="26860" s="2" customFormat="1"/>
    <row r="26861" s="2" customFormat="1"/>
    <row r="26862" s="2" customFormat="1"/>
    <row r="26863" s="2" customFormat="1"/>
    <row r="26864" s="2" customFormat="1"/>
    <row r="26865" s="2" customFormat="1"/>
    <row r="26866" s="2" customFormat="1"/>
    <row r="26867" s="2" customFormat="1"/>
    <row r="26868" s="2" customFormat="1"/>
    <row r="26869" s="2" customFormat="1"/>
    <row r="26870" s="2" customFormat="1"/>
    <row r="26871" s="2" customFormat="1"/>
    <row r="26872" s="2" customFormat="1"/>
    <row r="26873" s="2" customFormat="1"/>
    <row r="26874" s="2" customFormat="1"/>
    <row r="26875" s="2" customFormat="1"/>
    <row r="26876" s="2" customFormat="1"/>
    <row r="26877" s="2" customFormat="1"/>
    <row r="26878" s="2" customFormat="1"/>
    <row r="26879" s="2" customFormat="1"/>
    <row r="26880" s="2" customFormat="1"/>
    <row r="26881" s="2" customFormat="1"/>
    <row r="26882" s="2" customFormat="1"/>
    <row r="26883" s="2" customFormat="1"/>
    <row r="26884" s="2" customFormat="1"/>
    <row r="26885" s="2" customFormat="1"/>
    <row r="26886" s="2" customFormat="1"/>
    <row r="26887" s="2" customFormat="1"/>
    <row r="26888" s="2" customFormat="1"/>
    <row r="26889" s="2" customFormat="1"/>
    <row r="26890" s="2" customFormat="1"/>
    <row r="26891" s="2" customFormat="1"/>
    <row r="26892" s="2" customFormat="1"/>
    <row r="26893" s="2" customFormat="1"/>
    <row r="26894" s="2" customFormat="1"/>
    <row r="26895" s="2" customFormat="1"/>
    <row r="26896" s="2" customFormat="1"/>
    <row r="26897" s="2" customFormat="1"/>
    <row r="26898" s="2" customFormat="1"/>
    <row r="26899" s="2" customFormat="1"/>
    <row r="26900" s="2" customFormat="1"/>
    <row r="26901" s="2" customFormat="1"/>
    <row r="26902" s="2" customFormat="1"/>
    <row r="26903" s="2" customFormat="1"/>
    <row r="26904" s="2" customFormat="1"/>
    <row r="26905" s="2" customFormat="1"/>
    <row r="26906" s="2" customFormat="1"/>
    <row r="26907" s="2" customFormat="1"/>
    <row r="26908" s="2" customFormat="1"/>
    <row r="26909" s="2" customFormat="1"/>
    <row r="26910" s="2" customFormat="1"/>
    <row r="26911" s="2" customFormat="1"/>
    <row r="26912" s="2" customFormat="1"/>
    <row r="26913" s="2" customFormat="1"/>
    <row r="26914" s="2" customFormat="1"/>
    <row r="26915" s="2" customFormat="1"/>
    <row r="26916" s="2" customFormat="1"/>
    <row r="26917" s="2" customFormat="1"/>
    <row r="26918" s="2" customFormat="1"/>
    <row r="26919" s="2" customFormat="1"/>
    <row r="26920" s="2" customFormat="1"/>
    <row r="26921" s="2" customFormat="1"/>
    <row r="26922" s="2" customFormat="1"/>
    <row r="26923" s="2" customFormat="1"/>
    <row r="26924" s="2" customFormat="1"/>
    <row r="26925" s="2" customFormat="1"/>
    <row r="26926" s="2" customFormat="1"/>
    <row r="26927" s="2" customFormat="1"/>
    <row r="26928" s="2" customFormat="1"/>
    <row r="26929" s="2" customFormat="1"/>
    <row r="26930" s="2" customFormat="1"/>
    <row r="26931" s="2" customFormat="1"/>
    <row r="26932" s="2" customFormat="1"/>
    <row r="26933" s="2" customFormat="1"/>
    <row r="26934" s="2" customFormat="1"/>
    <row r="26935" s="2" customFormat="1"/>
    <row r="26936" s="2" customFormat="1"/>
    <row r="26937" s="2" customFormat="1"/>
    <row r="26938" s="2" customFormat="1"/>
    <row r="26939" s="2" customFormat="1"/>
    <row r="26940" s="2" customFormat="1"/>
    <row r="26941" s="2" customFormat="1"/>
    <row r="26942" s="2" customFormat="1"/>
    <row r="26943" s="2" customFormat="1"/>
    <row r="26944" s="2" customFormat="1"/>
    <row r="26945" s="2" customFormat="1"/>
    <row r="26946" s="2" customFormat="1"/>
    <row r="26947" s="2" customFormat="1"/>
    <row r="26948" s="2" customFormat="1"/>
    <row r="26949" s="2" customFormat="1"/>
    <row r="26950" s="2" customFormat="1"/>
    <row r="26951" s="2" customFormat="1"/>
    <row r="26952" s="2" customFormat="1"/>
    <row r="26953" s="2" customFormat="1"/>
    <row r="26954" s="2" customFormat="1"/>
    <row r="26955" s="2" customFormat="1"/>
    <row r="26956" s="2" customFormat="1"/>
    <row r="26957" s="2" customFormat="1"/>
    <row r="26958" s="2" customFormat="1"/>
    <row r="26959" s="2" customFormat="1"/>
    <row r="26960" s="2" customFormat="1"/>
    <row r="26961" s="2" customFormat="1"/>
    <row r="26962" s="2" customFormat="1"/>
    <row r="26963" s="2" customFormat="1"/>
    <row r="26964" s="2" customFormat="1"/>
    <row r="26965" s="2" customFormat="1"/>
    <row r="26966" s="2" customFormat="1"/>
    <row r="26967" s="2" customFormat="1"/>
    <row r="26968" s="2" customFormat="1"/>
    <row r="26969" s="2" customFormat="1"/>
    <row r="26970" s="2" customFormat="1"/>
    <row r="26971" s="2" customFormat="1"/>
    <row r="26972" s="2" customFormat="1"/>
    <row r="26973" s="2" customFormat="1"/>
    <row r="26974" s="2" customFormat="1"/>
    <row r="26975" s="2" customFormat="1"/>
    <row r="26976" s="2" customFormat="1"/>
    <row r="26977" s="2" customFormat="1"/>
    <row r="26978" s="2" customFormat="1"/>
    <row r="26979" s="2" customFormat="1"/>
    <row r="26980" s="2" customFormat="1"/>
    <row r="26981" s="2" customFormat="1"/>
    <row r="26982" s="2" customFormat="1"/>
    <row r="26983" s="2" customFormat="1"/>
    <row r="26984" s="2" customFormat="1"/>
    <row r="26985" s="2" customFormat="1"/>
    <row r="26986" s="2" customFormat="1"/>
    <row r="26987" s="2" customFormat="1"/>
    <row r="26988" s="2" customFormat="1"/>
    <row r="26989" s="2" customFormat="1"/>
    <row r="26990" s="2" customFormat="1"/>
    <row r="26991" s="2" customFormat="1"/>
    <row r="26992" s="2" customFormat="1"/>
    <row r="26993" s="2" customFormat="1"/>
    <row r="26994" s="2" customFormat="1"/>
    <row r="26995" s="2" customFormat="1"/>
    <row r="26996" s="2" customFormat="1"/>
    <row r="26997" s="2" customFormat="1"/>
    <row r="26998" s="2" customFormat="1"/>
    <row r="26999" s="2" customFormat="1"/>
    <row r="27000" s="2" customFormat="1"/>
    <row r="27001" s="2" customFormat="1"/>
    <row r="27002" s="2" customFormat="1"/>
    <row r="27003" s="2" customFormat="1"/>
    <row r="27004" s="2" customFormat="1"/>
    <row r="27005" s="2" customFormat="1"/>
    <row r="27006" s="2" customFormat="1"/>
    <row r="27007" s="2" customFormat="1"/>
    <row r="27008" s="2" customFormat="1"/>
    <row r="27009" s="2" customFormat="1"/>
    <row r="27010" s="2" customFormat="1"/>
    <row r="27011" s="2" customFormat="1"/>
    <row r="27012" s="2" customFormat="1"/>
    <row r="27013" s="2" customFormat="1"/>
    <row r="27014" s="2" customFormat="1"/>
    <row r="27015" s="2" customFormat="1"/>
    <row r="27016" s="2" customFormat="1"/>
    <row r="27017" s="2" customFormat="1"/>
    <row r="27018" s="2" customFormat="1"/>
    <row r="27019" s="2" customFormat="1"/>
    <row r="27020" s="2" customFormat="1"/>
    <row r="27021" s="2" customFormat="1"/>
    <row r="27022" s="2" customFormat="1"/>
    <row r="27023" s="2" customFormat="1"/>
    <row r="27024" s="2" customFormat="1"/>
    <row r="27025" s="2" customFormat="1"/>
    <row r="27026" s="2" customFormat="1"/>
    <row r="27027" s="2" customFormat="1"/>
    <row r="27028" s="2" customFormat="1"/>
    <row r="27029" s="2" customFormat="1"/>
    <row r="27030" s="2" customFormat="1"/>
    <row r="27031" s="2" customFormat="1"/>
    <row r="27032" s="2" customFormat="1"/>
    <row r="27033" s="2" customFormat="1"/>
    <row r="27034" s="2" customFormat="1"/>
    <row r="27035" s="2" customFormat="1"/>
    <row r="27036" s="2" customFormat="1"/>
    <row r="27037" s="2" customFormat="1"/>
    <row r="27038" s="2" customFormat="1"/>
    <row r="27039" s="2" customFormat="1"/>
    <row r="27040" s="2" customFormat="1"/>
    <row r="27041" s="2" customFormat="1"/>
    <row r="27042" s="2" customFormat="1"/>
    <row r="27043" s="2" customFormat="1"/>
    <row r="27044" s="2" customFormat="1"/>
    <row r="27045" s="2" customFormat="1"/>
    <row r="27046" s="2" customFormat="1"/>
    <row r="27047" s="2" customFormat="1"/>
    <row r="27048" s="2" customFormat="1"/>
    <row r="27049" s="2" customFormat="1"/>
    <row r="27050" s="2" customFormat="1"/>
    <row r="27051" s="2" customFormat="1"/>
    <row r="27052" s="2" customFormat="1"/>
    <row r="27053" s="2" customFormat="1"/>
    <row r="27054" s="2" customFormat="1"/>
    <row r="27055" s="2" customFormat="1"/>
    <row r="27056" s="2" customFormat="1"/>
    <row r="27057" s="2" customFormat="1"/>
    <row r="27058" s="2" customFormat="1"/>
    <row r="27059" s="2" customFormat="1"/>
    <row r="27060" s="2" customFormat="1"/>
    <row r="27061" s="2" customFormat="1"/>
    <row r="27062" s="2" customFormat="1"/>
    <row r="27063" s="2" customFormat="1"/>
    <row r="27064" s="2" customFormat="1"/>
    <row r="27065" s="2" customFormat="1"/>
    <row r="27066" s="2" customFormat="1"/>
    <row r="27067" s="2" customFormat="1"/>
    <row r="27068" s="2" customFormat="1"/>
    <row r="27069" s="2" customFormat="1"/>
    <row r="27070" s="2" customFormat="1"/>
    <row r="27071" s="2" customFormat="1"/>
    <row r="27072" s="2" customFormat="1"/>
    <row r="27073" s="2" customFormat="1"/>
    <row r="27074" s="2" customFormat="1"/>
    <row r="27075" s="2" customFormat="1"/>
    <row r="27076" s="2" customFormat="1"/>
    <row r="27077" s="2" customFormat="1"/>
    <row r="27078" s="2" customFormat="1"/>
    <row r="27079" s="2" customFormat="1"/>
    <row r="27080" s="2" customFormat="1"/>
    <row r="27081" s="2" customFormat="1"/>
    <row r="27082" s="2" customFormat="1"/>
    <row r="27083" s="2" customFormat="1"/>
    <row r="27084" s="2" customFormat="1"/>
    <row r="27085" s="2" customFormat="1"/>
    <row r="27086" s="2" customFormat="1"/>
    <row r="27087" s="2" customFormat="1"/>
    <row r="27088" s="2" customFormat="1"/>
    <row r="27089" s="2" customFormat="1"/>
    <row r="27090" s="2" customFormat="1"/>
    <row r="27091" s="2" customFormat="1"/>
    <row r="27092" s="2" customFormat="1"/>
    <row r="27093" s="2" customFormat="1"/>
    <row r="27094" s="2" customFormat="1"/>
    <row r="27095" s="2" customFormat="1"/>
    <row r="27096" s="2" customFormat="1"/>
    <row r="27097" s="2" customFormat="1"/>
    <row r="27098" s="2" customFormat="1"/>
    <row r="27099" s="2" customFormat="1"/>
    <row r="27100" s="2" customFormat="1"/>
    <row r="27101" s="2" customFormat="1"/>
    <row r="27102" s="2" customFormat="1"/>
    <row r="27103" s="2" customFormat="1"/>
    <row r="27104" s="2" customFormat="1"/>
    <row r="27105" s="2" customFormat="1"/>
    <row r="27106" s="2" customFormat="1"/>
    <row r="27107" s="2" customFormat="1"/>
    <row r="27108" s="2" customFormat="1"/>
    <row r="27109" s="2" customFormat="1"/>
    <row r="27110" s="2" customFormat="1"/>
    <row r="27111" s="2" customFormat="1"/>
    <row r="27112" s="2" customFormat="1"/>
    <row r="27113" s="2" customFormat="1"/>
    <row r="27114" s="2" customFormat="1"/>
    <row r="27115" s="2" customFormat="1"/>
    <row r="27116" s="2" customFormat="1"/>
    <row r="27117" s="2" customFormat="1"/>
    <row r="27118" s="2" customFormat="1"/>
    <row r="27119" s="2" customFormat="1"/>
    <row r="27120" s="2" customFormat="1"/>
    <row r="27121" s="2" customFormat="1"/>
    <row r="27122" s="2" customFormat="1"/>
    <row r="27123" s="2" customFormat="1"/>
    <row r="27124" s="2" customFormat="1"/>
    <row r="27125" s="2" customFormat="1"/>
    <row r="27126" s="2" customFormat="1"/>
    <row r="27127" s="2" customFormat="1"/>
    <row r="27128" s="2" customFormat="1"/>
    <row r="27129" s="2" customFormat="1"/>
    <row r="27130" s="2" customFormat="1"/>
    <row r="27131" s="2" customFormat="1"/>
    <row r="27132" s="2" customFormat="1"/>
    <row r="27133" s="2" customFormat="1"/>
    <row r="27134" s="2" customFormat="1"/>
    <row r="27135" s="2" customFormat="1"/>
    <row r="27136" s="2" customFormat="1"/>
    <row r="27137" s="2" customFormat="1"/>
    <row r="27138" s="2" customFormat="1"/>
    <row r="27139" s="2" customFormat="1"/>
    <row r="27140" s="2" customFormat="1"/>
    <row r="27141" s="2" customFormat="1"/>
    <row r="27142" s="2" customFormat="1"/>
    <row r="27143" s="2" customFormat="1"/>
    <row r="27144" s="2" customFormat="1"/>
    <row r="27145" s="2" customFormat="1"/>
    <row r="27146" s="2" customFormat="1"/>
    <row r="27147" s="2" customFormat="1"/>
    <row r="27148" s="2" customFormat="1"/>
    <row r="27149" s="2" customFormat="1"/>
    <row r="27150" s="2" customFormat="1"/>
    <row r="27151" s="2" customFormat="1"/>
    <row r="27152" s="2" customFormat="1"/>
    <row r="27153" s="2" customFormat="1"/>
    <row r="27154" s="2" customFormat="1"/>
    <row r="27155" s="2" customFormat="1"/>
    <row r="27156" s="2" customFormat="1"/>
    <row r="27157" s="2" customFormat="1"/>
    <row r="27158" s="2" customFormat="1"/>
    <row r="27159" s="2" customFormat="1"/>
    <row r="27160" s="2" customFormat="1"/>
    <row r="27161" s="2" customFormat="1"/>
    <row r="27162" s="2" customFormat="1"/>
    <row r="27163" s="2" customFormat="1"/>
    <row r="27164" s="2" customFormat="1"/>
    <row r="27165" s="2" customFormat="1"/>
    <row r="27166" s="2" customFormat="1"/>
    <row r="27167" s="2" customFormat="1"/>
    <row r="27168" s="2" customFormat="1"/>
    <row r="27169" s="2" customFormat="1"/>
    <row r="27170" s="2" customFormat="1"/>
    <row r="27171" s="2" customFormat="1"/>
    <row r="27172" s="2" customFormat="1"/>
    <row r="27173" s="2" customFormat="1"/>
    <row r="27174" s="2" customFormat="1"/>
    <row r="27175" s="2" customFormat="1"/>
    <row r="27176" s="2" customFormat="1"/>
    <row r="27177" s="2" customFormat="1"/>
    <row r="27178" s="2" customFormat="1"/>
    <row r="27179" s="2" customFormat="1"/>
    <row r="27180" s="2" customFormat="1"/>
    <row r="27181" s="2" customFormat="1"/>
    <row r="27182" s="2" customFormat="1"/>
    <row r="27183" s="2" customFormat="1"/>
    <row r="27184" s="2" customFormat="1"/>
    <row r="27185" s="2" customFormat="1"/>
    <row r="27186" s="2" customFormat="1"/>
    <row r="27187" s="2" customFormat="1"/>
    <row r="27188" s="2" customFormat="1"/>
    <row r="27189" s="2" customFormat="1"/>
    <row r="27190" s="2" customFormat="1"/>
    <row r="27191" s="2" customFormat="1"/>
    <row r="27192" s="2" customFormat="1"/>
    <row r="27193" s="2" customFormat="1"/>
    <row r="27194" s="2" customFormat="1"/>
    <row r="27195" s="2" customFormat="1"/>
    <row r="27196" s="2" customFormat="1"/>
    <row r="27197" s="2" customFormat="1"/>
    <row r="27198" s="2" customFormat="1"/>
    <row r="27199" s="2" customFormat="1"/>
    <row r="27200" s="2" customFormat="1"/>
    <row r="27201" s="2" customFormat="1"/>
    <row r="27202" s="2" customFormat="1"/>
    <row r="27203" s="2" customFormat="1"/>
    <row r="27204" s="2" customFormat="1"/>
    <row r="27205" s="2" customFormat="1"/>
    <row r="27206" s="2" customFormat="1"/>
    <row r="27207" s="2" customFormat="1"/>
    <row r="27208" s="2" customFormat="1"/>
    <row r="27209" s="2" customFormat="1"/>
    <row r="27210" s="2" customFormat="1"/>
    <row r="27211" s="2" customFormat="1"/>
    <row r="27212" s="2" customFormat="1"/>
    <row r="27213" s="2" customFormat="1"/>
    <row r="27214" s="2" customFormat="1"/>
    <row r="27215" s="2" customFormat="1"/>
    <row r="27216" s="2" customFormat="1"/>
    <row r="27217" s="2" customFormat="1"/>
    <row r="27218" s="2" customFormat="1"/>
    <row r="27219" s="2" customFormat="1"/>
    <row r="27220" s="2" customFormat="1"/>
    <row r="27221" s="2" customFormat="1"/>
    <row r="27222" s="2" customFormat="1"/>
    <row r="27223" s="2" customFormat="1"/>
    <row r="27224" s="2" customFormat="1"/>
    <row r="27225" s="2" customFormat="1"/>
    <row r="27226" s="2" customFormat="1"/>
    <row r="27227" s="2" customFormat="1"/>
    <row r="27228" s="2" customFormat="1"/>
    <row r="27229" s="2" customFormat="1"/>
    <row r="27230" s="2" customFormat="1"/>
    <row r="27231" s="2" customFormat="1"/>
    <row r="27232" s="2" customFormat="1"/>
    <row r="27233" s="2" customFormat="1"/>
    <row r="27234" s="2" customFormat="1"/>
    <row r="27235" s="2" customFormat="1"/>
    <row r="27236" s="2" customFormat="1"/>
    <row r="27237" s="2" customFormat="1"/>
    <row r="27238" s="2" customFormat="1"/>
    <row r="27239" s="2" customFormat="1"/>
    <row r="27240" s="2" customFormat="1"/>
    <row r="27241" s="2" customFormat="1"/>
    <row r="27242" s="2" customFormat="1"/>
    <row r="27243" s="2" customFormat="1"/>
    <row r="27244" s="2" customFormat="1"/>
    <row r="27245" s="2" customFormat="1"/>
    <row r="27246" s="2" customFormat="1"/>
    <row r="27247" s="2" customFormat="1"/>
    <row r="27248" s="2" customFormat="1"/>
    <row r="27249" s="2" customFormat="1"/>
    <row r="27250" s="2" customFormat="1"/>
    <row r="27251" s="2" customFormat="1"/>
    <row r="27252" s="2" customFormat="1"/>
    <row r="27253" s="2" customFormat="1"/>
    <row r="27254" s="2" customFormat="1"/>
    <row r="27255" s="2" customFormat="1"/>
    <row r="27256" s="2" customFormat="1"/>
    <row r="27257" s="2" customFormat="1"/>
    <row r="27258" s="2" customFormat="1"/>
    <row r="27259" s="2" customFormat="1"/>
    <row r="27260" s="2" customFormat="1"/>
    <row r="27261" s="2" customFormat="1"/>
    <row r="27262" s="2" customFormat="1"/>
    <row r="27263" s="2" customFormat="1"/>
    <row r="27264" s="2" customFormat="1"/>
    <row r="27265" s="2" customFormat="1"/>
    <row r="27266" s="2" customFormat="1"/>
    <row r="27267" s="2" customFormat="1"/>
    <row r="27268" s="2" customFormat="1"/>
    <row r="27269" s="2" customFormat="1"/>
    <row r="27270" s="2" customFormat="1"/>
    <row r="27271" s="2" customFormat="1"/>
    <row r="27272" s="2" customFormat="1"/>
    <row r="27273" s="2" customFormat="1"/>
    <row r="27274" s="2" customFormat="1"/>
    <row r="27275" s="2" customFormat="1"/>
    <row r="27276" s="2" customFormat="1"/>
    <row r="27277" s="2" customFormat="1"/>
    <row r="27278" s="2" customFormat="1"/>
    <row r="27279" s="2" customFormat="1"/>
    <row r="27280" s="2" customFormat="1"/>
    <row r="27281" s="2" customFormat="1"/>
    <row r="27282" s="2" customFormat="1"/>
    <row r="27283" s="2" customFormat="1"/>
    <row r="27284" s="2" customFormat="1"/>
    <row r="27285" s="2" customFormat="1"/>
    <row r="27286" s="2" customFormat="1"/>
    <row r="27287" s="2" customFormat="1"/>
    <row r="27288" s="2" customFormat="1"/>
    <row r="27289" s="2" customFormat="1"/>
    <row r="27290" s="2" customFormat="1"/>
    <row r="27291" s="2" customFormat="1"/>
    <row r="27292" s="2" customFormat="1"/>
    <row r="27293" s="2" customFormat="1"/>
    <row r="27294" s="2" customFormat="1"/>
    <row r="27295" s="2" customFormat="1"/>
    <row r="27296" s="2" customFormat="1"/>
    <row r="27297" s="2" customFormat="1"/>
    <row r="27298" s="2" customFormat="1"/>
    <row r="27299" s="2" customFormat="1"/>
    <row r="27300" s="2" customFormat="1"/>
    <row r="27301" s="2" customFormat="1"/>
    <row r="27302" s="2" customFormat="1"/>
    <row r="27303" s="2" customFormat="1"/>
    <row r="27304" s="2" customFormat="1"/>
    <row r="27305" s="2" customFormat="1"/>
    <row r="27306" s="2" customFormat="1"/>
    <row r="27307" s="2" customFormat="1"/>
    <row r="27308" s="2" customFormat="1"/>
    <row r="27309" s="2" customFormat="1"/>
    <row r="27310" s="2" customFormat="1"/>
    <row r="27311" s="2" customFormat="1"/>
    <row r="27312" s="2" customFormat="1"/>
    <row r="27313" s="2" customFormat="1"/>
    <row r="27314" s="2" customFormat="1"/>
    <row r="27315" s="2" customFormat="1"/>
    <row r="27316" s="2" customFormat="1"/>
    <row r="27317" s="2" customFormat="1"/>
    <row r="27318" s="2" customFormat="1"/>
    <row r="27319" s="2" customFormat="1"/>
    <row r="27320" s="2" customFormat="1"/>
    <row r="27321" s="2" customFormat="1"/>
    <row r="27322" s="2" customFormat="1"/>
    <row r="27323" s="2" customFormat="1"/>
    <row r="27324" s="2" customFormat="1"/>
    <row r="27325" s="2" customFormat="1"/>
    <row r="27326" s="2" customFormat="1"/>
    <row r="27327" s="2" customFormat="1"/>
    <row r="27328" s="2" customFormat="1"/>
    <row r="27329" s="2" customFormat="1"/>
    <row r="27330" s="2" customFormat="1"/>
    <row r="27331" s="2" customFormat="1"/>
    <row r="27332" s="2" customFormat="1"/>
    <row r="27333" s="2" customFormat="1"/>
    <row r="27334" s="2" customFormat="1"/>
    <row r="27335" s="2" customFormat="1"/>
    <row r="27336" s="2" customFormat="1"/>
    <row r="27337" s="2" customFormat="1"/>
    <row r="27338" s="2" customFormat="1"/>
    <row r="27339" s="2" customFormat="1"/>
    <row r="27340" s="2" customFormat="1"/>
    <row r="27341" s="2" customFormat="1"/>
    <row r="27342" s="2" customFormat="1"/>
    <row r="27343" s="2" customFormat="1"/>
    <row r="27344" s="2" customFormat="1"/>
    <row r="27345" s="2" customFormat="1"/>
    <row r="27346" s="2" customFormat="1"/>
    <row r="27347" s="2" customFormat="1"/>
    <row r="27348" s="2" customFormat="1"/>
    <row r="27349" s="2" customFormat="1"/>
    <row r="27350" s="2" customFormat="1"/>
    <row r="27351" s="2" customFormat="1"/>
    <row r="27352" s="2" customFormat="1"/>
    <row r="27353" s="2" customFormat="1"/>
    <row r="27354" s="2" customFormat="1"/>
    <row r="27355" s="2" customFormat="1"/>
    <row r="27356" s="2" customFormat="1"/>
    <row r="27357" s="2" customFormat="1"/>
    <row r="27358" s="2" customFormat="1"/>
    <row r="27359" s="2" customFormat="1"/>
    <row r="27360" s="2" customFormat="1"/>
    <row r="27361" s="2" customFormat="1"/>
    <row r="27362" s="2" customFormat="1"/>
    <row r="27363" s="2" customFormat="1"/>
    <row r="27364" s="2" customFormat="1"/>
    <row r="27365" s="2" customFormat="1"/>
    <row r="27366" s="2" customFormat="1"/>
    <row r="27367" s="2" customFormat="1"/>
    <row r="27368" s="2" customFormat="1"/>
    <row r="27369" s="2" customFormat="1"/>
    <row r="27370" s="2" customFormat="1"/>
    <row r="27371" s="2" customFormat="1"/>
    <row r="27372" s="2" customFormat="1"/>
    <row r="27373" s="2" customFormat="1"/>
    <row r="27374" s="2" customFormat="1"/>
    <row r="27375" s="2" customFormat="1"/>
    <row r="27376" s="2" customFormat="1"/>
    <row r="27377" s="2" customFormat="1"/>
    <row r="27378" s="2" customFormat="1"/>
    <row r="27379" s="2" customFormat="1"/>
    <row r="27380" s="2" customFormat="1"/>
    <row r="27381" s="2" customFormat="1"/>
    <row r="27382" s="2" customFormat="1"/>
    <row r="27383" s="2" customFormat="1"/>
    <row r="27384" s="2" customFormat="1"/>
    <row r="27385" s="2" customFormat="1"/>
    <row r="27386" s="2" customFormat="1"/>
    <row r="27387" s="2" customFormat="1"/>
    <row r="27388" s="2" customFormat="1"/>
    <row r="27389" s="2" customFormat="1"/>
    <row r="27390" s="2" customFormat="1"/>
    <row r="27391" s="2" customFormat="1"/>
    <row r="27392" s="2" customFormat="1"/>
    <row r="27393" s="2" customFormat="1"/>
    <row r="27394" s="2" customFormat="1"/>
    <row r="27395" s="2" customFormat="1"/>
    <row r="27396" s="2" customFormat="1"/>
    <row r="27397" s="2" customFormat="1"/>
    <row r="27398" s="2" customFormat="1"/>
    <row r="27399" s="2" customFormat="1"/>
    <row r="27400" s="2" customFormat="1"/>
    <row r="27401" s="2" customFormat="1"/>
    <row r="27402" s="2" customFormat="1"/>
    <row r="27403" s="2" customFormat="1"/>
    <row r="27404" s="2" customFormat="1"/>
    <row r="27405" s="2" customFormat="1"/>
    <row r="27406" s="2" customFormat="1"/>
    <row r="27407" s="2" customFormat="1"/>
    <row r="27408" s="2" customFormat="1"/>
    <row r="27409" s="2" customFormat="1"/>
    <row r="27410" s="2" customFormat="1"/>
    <row r="27411" s="2" customFormat="1"/>
    <row r="27412" s="2" customFormat="1"/>
    <row r="27413" s="2" customFormat="1"/>
    <row r="27414" s="2" customFormat="1"/>
    <row r="27415" s="2" customFormat="1"/>
    <row r="27416" s="2" customFormat="1"/>
    <row r="27417" s="2" customFormat="1"/>
    <row r="27418" s="2" customFormat="1"/>
    <row r="27419" s="2" customFormat="1"/>
    <row r="27420" s="2" customFormat="1"/>
    <row r="27421" s="2" customFormat="1"/>
    <row r="27422" s="2" customFormat="1"/>
    <row r="27423" s="2" customFormat="1"/>
    <row r="27424" s="2" customFormat="1"/>
    <row r="27425" s="2" customFormat="1"/>
    <row r="27426" s="2" customFormat="1"/>
    <row r="27427" s="2" customFormat="1"/>
    <row r="27428" s="2" customFormat="1"/>
    <row r="27429" s="2" customFormat="1"/>
    <row r="27430" s="2" customFormat="1"/>
    <row r="27431" s="2" customFormat="1"/>
    <row r="27432" s="2" customFormat="1"/>
    <row r="27433" s="2" customFormat="1"/>
    <row r="27434" s="2" customFormat="1"/>
    <row r="27435" s="2" customFormat="1"/>
    <row r="27436" s="2" customFormat="1"/>
    <row r="27437" s="2" customFormat="1"/>
    <row r="27438" s="2" customFormat="1"/>
    <row r="27439" s="2" customFormat="1"/>
    <row r="27440" s="2" customFormat="1"/>
    <row r="27441" s="2" customFormat="1"/>
    <row r="27442" s="2" customFormat="1"/>
    <row r="27443" s="2" customFormat="1"/>
    <row r="27444" s="2" customFormat="1"/>
    <row r="27445" s="2" customFormat="1"/>
    <row r="27446" s="2" customFormat="1"/>
    <row r="27447" s="2" customFormat="1"/>
    <row r="27448" s="2" customFormat="1"/>
    <row r="27449" s="2" customFormat="1"/>
    <row r="27450" s="2" customFormat="1"/>
    <row r="27451" s="2" customFormat="1"/>
    <row r="27452" s="2" customFormat="1"/>
    <row r="27453" s="2" customFormat="1"/>
    <row r="27454" s="2" customFormat="1"/>
    <row r="27455" s="2" customFormat="1"/>
    <row r="27456" s="2" customFormat="1"/>
    <row r="27457" s="2" customFormat="1"/>
    <row r="27458" s="2" customFormat="1"/>
    <row r="27459" s="2" customFormat="1"/>
    <row r="27460" s="2" customFormat="1"/>
    <row r="27461" s="2" customFormat="1"/>
    <row r="27462" s="2" customFormat="1"/>
    <row r="27463" s="2" customFormat="1"/>
    <row r="27464" s="2" customFormat="1"/>
    <row r="27465" s="2" customFormat="1"/>
    <row r="27466" s="2" customFormat="1"/>
    <row r="27467" s="2" customFormat="1"/>
    <row r="27468" s="2" customFormat="1"/>
    <row r="27469" s="2" customFormat="1"/>
    <row r="27470" s="2" customFormat="1"/>
    <row r="27471" s="2" customFormat="1"/>
    <row r="27472" s="2" customFormat="1"/>
    <row r="27473" s="2" customFormat="1"/>
    <row r="27474" s="2" customFormat="1"/>
    <row r="27475" s="2" customFormat="1"/>
    <row r="27476" s="2" customFormat="1"/>
    <row r="27477" s="2" customFormat="1"/>
    <row r="27478" s="2" customFormat="1"/>
    <row r="27479" s="2" customFormat="1"/>
    <row r="27480" s="2" customFormat="1"/>
    <row r="27481" s="2" customFormat="1"/>
    <row r="27482" s="2" customFormat="1"/>
    <row r="27483" s="2" customFormat="1"/>
    <row r="27484" s="2" customFormat="1"/>
    <row r="27485" s="2" customFormat="1"/>
    <row r="27486" s="2" customFormat="1"/>
    <row r="27487" s="2" customFormat="1"/>
    <row r="27488" s="2" customFormat="1"/>
    <row r="27489" s="2" customFormat="1"/>
    <row r="27490" s="2" customFormat="1"/>
    <row r="27491" s="2" customFormat="1"/>
    <row r="27492" s="2" customFormat="1"/>
    <row r="27493" s="2" customFormat="1"/>
    <row r="27494" s="2" customFormat="1"/>
    <row r="27495" s="2" customFormat="1"/>
    <row r="27496" s="2" customFormat="1"/>
    <row r="27497" s="2" customFormat="1"/>
    <row r="27498" s="2" customFormat="1"/>
    <row r="27499" s="2" customFormat="1"/>
    <row r="27500" s="2" customFormat="1"/>
    <row r="27501" s="2" customFormat="1"/>
    <row r="27502" s="2" customFormat="1"/>
    <row r="27503" s="2" customFormat="1"/>
    <row r="27504" s="2" customFormat="1"/>
    <row r="27505" s="2" customFormat="1"/>
    <row r="27506" s="2" customFormat="1"/>
    <row r="27507" s="2" customFormat="1"/>
    <row r="27508" s="2" customFormat="1"/>
    <row r="27509" s="2" customFormat="1"/>
    <row r="27510" s="2" customFormat="1"/>
    <row r="27511" s="2" customFormat="1"/>
    <row r="27512" s="2" customFormat="1"/>
    <row r="27513" s="2" customFormat="1"/>
    <row r="27514" s="2" customFormat="1"/>
    <row r="27515" s="2" customFormat="1"/>
    <row r="27516" s="2" customFormat="1"/>
    <row r="27517" s="2" customFormat="1"/>
    <row r="27518" s="2" customFormat="1"/>
    <row r="27519" s="2" customFormat="1"/>
    <row r="27520" s="2" customFormat="1"/>
    <row r="27521" s="2" customFormat="1"/>
    <row r="27522" s="2" customFormat="1"/>
    <row r="27523" s="2" customFormat="1"/>
    <row r="27524" s="2" customFormat="1"/>
    <row r="27525" s="2" customFormat="1"/>
    <row r="27526" s="2" customFormat="1"/>
    <row r="27527" s="2" customFormat="1"/>
    <row r="27528" s="2" customFormat="1"/>
    <row r="27529" s="2" customFormat="1"/>
    <row r="27530" s="2" customFormat="1"/>
    <row r="27531" s="2" customFormat="1"/>
    <row r="27532" s="2" customFormat="1"/>
    <row r="27533" s="2" customFormat="1"/>
    <row r="27534" s="2" customFormat="1"/>
    <row r="27535" s="2" customFormat="1"/>
    <row r="27536" s="2" customFormat="1"/>
    <row r="27537" s="2" customFormat="1"/>
    <row r="27538" s="2" customFormat="1"/>
    <row r="27539" s="2" customFormat="1"/>
    <row r="27540" s="2" customFormat="1"/>
    <row r="27541" s="2" customFormat="1"/>
    <row r="27542" s="2" customFormat="1"/>
    <row r="27543" s="2" customFormat="1"/>
    <row r="27544" s="2" customFormat="1"/>
    <row r="27545" s="2" customFormat="1"/>
    <row r="27546" s="2" customFormat="1"/>
    <row r="27547" s="2" customFormat="1"/>
    <row r="27548" s="2" customFormat="1"/>
    <row r="27549" s="2" customFormat="1"/>
    <row r="27550" s="2" customFormat="1"/>
    <row r="27551" s="2" customFormat="1"/>
    <row r="27552" s="2" customFormat="1"/>
    <row r="27553" s="2" customFormat="1"/>
    <row r="27554" s="2" customFormat="1"/>
    <row r="27555" s="2" customFormat="1"/>
    <row r="27556" s="2" customFormat="1"/>
    <row r="27557" s="2" customFormat="1"/>
    <row r="27558" s="2" customFormat="1"/>
    <row r="27559" s="2" customFormat="1"/>
    <row r="27560" s="2" customFormat="1"/>
    <row r="27561" s="2" customFormat="1"/>
    <row r="27562" s="2" customFormat="1"/>
    <row r="27563" s="2" customFormat="1"/>
    <row r="27564" s="2" customFormat="1"/>
    <row r="27565" s="2" customFormat="1"/>
    <row r="27566" s="2" customFormat="1"/>
    <row r="27567" s="2" customFormat="1"/>
    <row r="27568" s="2" customFormat="1"/>
    <row r="27569" s="2" customFormat="1"/>
    <row r="27570" s="2" customFormat="1"/>
    <row r="27571" s="2" customFormat="1"/>
    <row r="27572" s="2" customFormat="1"/>
    <row r="27573" s="2" customFormat="1"/>
    <row r="27574" s="2" customFormat="1"/>
    <row r="27575" s="2" customFormat="1"/>
    <row r="27576" s="2" customFormat="1"/>
    <row r="27577" s="2" customFormat="1"/>
    <row r="27578" s="2" customFormat="1"/>
    <row r="27579" s="2" customFormat="1"/>
    <row r="27580" s="2" customFormat="1"/>
    <row r="27581" s="2" customFormat="1"/>
    <row r="27582" s="2" customFormat="1"/>
    <row r="27583" s="2" customFormat="1"/>
    <row r="27584" s="2" customFormat="1"/>
    <row r="27585" s="2" customFormat="1"/>
    <row r="27586" s="2" customFormat="1"/>
    <row r="27587" s="2" customFormat="1"/>
    <row r="27588" s="2" customFormat="1"/>
    <row r="27589" s="2" customFormat="1"/>
    <row r="27590" s="2" customFormat="1"/>
    <row r="27591" s="2" customFormat="1"/>
    <row r="27592" s="2" customFormat="1"/>
    <row r="27593" s="2" customFormat="1"/>
    <row r="27594" s="2" customFormat="1"/>
    <row r="27595" s="2" customFormat="1"/>
    <row r="27596" s="2" customFormat="1"/>
    <row r="27597" s="2" customFormat="1"/>
    <row r="27598" s="2" customFormat="1"/>
    <row r="27599" s="2" customFormat="1"/>
    <row r="27600" s="2" customFormat="1"/>
    <row r="27601" s="2" customFormat="1"/>
    <row r="27602" s="2" customFormat="1"/>
    <row r="27603" s="2" customFormat="1"/>
    <row r="27604" s="2" customFormat="1"/>
    <row r="27605" s="2" customFormat="1"/>
    <row r="27606" s="2" customFormat="1"/>
    <row r="27607" s="2" customFormat="1"/>
    <row r="27608" s="2" customFormat="1"/>
    <row r="27609" s="2" customFormat="1"/>
    <row r="27610" s="2" customFormat="1"/>
    <row r="27611" s="2" customFormat="1"/>
    <row r="27612" s="2" customFormat="1"/>
    <row r="27613" s="2" customFormat="1"/>
    <row r="27614" s="2" customFormat="1"/>
    <row r="27615" s="2" customFormat="1"/>
    <row r="27616" s="2" customFormat="1"/>
    <row r="27617" s="2" customFormat="1"/>
    <row r="27618" s="2" customFormat="1"/>
    <row r="27619" s="2" customFormat="1"/>
    <row r="27620" s="2" customFormat="1"/>
    <row r="27621" s="2" customFormat="1"/>
    <row r="27622" s="2" customFormat="1"/>
    <row r="27623" s="2" customFormat="1"/>
    <row r="27624" s="2" customFormat="1"/>
    <row r="27625" s="2" customFormat="1"/>
    <row r="27626" s="2" customFormat="1"/>
    <row r="27627" s="2" customFormat="1"/>
    <row r="27628" s="2" customFormat="1"/>
    <row r="27629" s="2" customFormat="1"/>
    <row r="27630" s="2" customFormat="1"/>
    <row r="27631" s="2" customFormat="1"/>
    <row r="27632" s="2" customFormat="1"/>
    <row r="27633" s="2" customFormat="1"/>
    <row r="27634" s="2" customFormat="1"/>
    <row r="27635" s="2" customFormat="1"/>
    <row r="27636" s="2" customFormat="1"/>
    <row r="27637" s="2" customFormat="1"/>
    <row r="27638" s="2" customFormat="1"/>
    <row r="27639" s="2" customFormat="1"/>
    <row r="27640" s="2" customFormat="1"/>
    <row r="27641" s="2" customFormat="1"/>
    <row r="27642" s="2" customFormat="1"/>
    <row r="27643" s="2" customFormat="1"/>
    <row r="27644" s="2" customFormat="1"/>
    <row r="27645" s="2" customFormat="1"/>
    <row r="27646" s="2" customFormat="1"/>
    <row r="27647" s="2" customFormat="1"/>
    <row r="27648" s="2" customFormat="1"/>
    <row r="27649" s="2" customFormat="1"/>
    <row r="27650" s="2" customFormat="1"/>
    <row r="27651" s="2" customFormat="1"/>
    <row r="27652" s="2" customFormat="1"/>
    <row r="27653" s="2" customFormat="1"/>
    <row r="27654" s="2" customFormat="1"/>
    <row r="27655" s="2" customFormat="1"/>
    <row r="27656" s="2" customFormat="1"/>
    <row r="27657" s="2" customFormat="1"/>
    <row r="27658" s="2" customFormat="1"/>
    <row r="27659" s="2" customFormat="1"/>
    <row r="27660" s="2" customFormat="1"/>
    <row r="27661" s="2" customFormat="1"/>
    <row r="27662" s="2" customFormat="1"/>
    <row r="27663" s="2" customFormat="1"/>
    <row r="27664" s="2" customFormat="1"/>
    <row r="27665" s="2" customFormat="1"/>
    <row r="27666" s="2" customFormat="1"/>
    <row r="27667" s="2" customFormat="1"/>
    <row r="27668" s="2" customFormat="1"/>
    <row r="27669" s="2" customFormat="1"/>
    <row r="27670" s="2" customFormat="1"/>
    <row r="27671" s="2" customFormat="1"/>
    <row r="27672" s="2" customFormat="1"/>
    <row r="27673" s="2" customFormat="1"/>
    <row r="27674" s="2" customFormat="1"/>
    <row r="27675" s="2" customFormat="1"/>
    <row r="27676" s="2" customFormat="1"/>
    <row r="27677" s="2" customFormat="1"/>
    <row r="27678" s="2" customFormat="1"/>
    <row r="27679" s="2" customFormat="1"/>
    <row r="27680" s="2" customFormat="1"/>
    <row r="27681" s="2" customFormat="1"/>
    <row r="27682" s="2" customFormat="1"/>
    <row r="27683" s="2" customFormat="1"/>
    <row r="27684" s="2" customFormat="1"/>
    <row r="27685" s="2" customFormat="1"/>
    <row r="27686" s="2" customFormat="1"/>
    <row r="27687" s="2" customFormat="1"/>
    <row r="27688" s="2" customFormat="1"/>
    <row r="27689" s="2" customFormat="1"/>
    <row r="27690" s="2" customFormat="1"/>
    <row r="27691" s="2" customFormat="1"/>
    <row r="27692" s="2" customFormat="1"/>
    <row r="27693" s="2" customFormat="1"/>
    <row r="27694" s="2" customFormat="1"/>
    <row r="27695" s="2" customFormat="1"/>
    <row r="27696" s="2" customFormat="1"/>
    <row r="27697" s="2" customFormat="1"/>
    <row r="27698" s="2" customFormat="1"/>
    <row r="27699" s="2" customFormat="1"/>
    <row r="27700" s="2" customFormat="1"/>
    <row r="27701" s="2" customFormat="1"/>
    <row r="27702" s="2" customFormat="1"/>
    <row r="27703" s="2" customFormat="1"/>
    <row r="27704" s="2" customFormat="1"/>
    <row r="27705" s="2" customFormat="1"/>
    <row r="27706" s="2" customFormat="1"/>
    <row r="27707" s="2" customFormat="1"/>
    <row r="27708" s="2" customFormat="1"/>
    <row r="27709" s="2" customFormat="1"/>
    <row r="27710" s="2" customFormat="1"/>
    <row r="27711" s="2" customFormat="1"/>
    <row r="27712" s="2" customFormat="1"/>
    <row r="27713" s="2" customFormat="1"/>
    <row r="27714" s="2" customFormat="1"/>
    <row r="27715" s="2" customFormat="1"/>
    <row r="27716" s="2" customFormat="1"/>
    <row r="27717" s="2" customFormat="1"/>
    <row r="27718" s="2" customFormat="1"/>
    <row r="27719" s="2" customFormat="1"/>
    <row r="27720" s="2" customFormat="1"/>
    <row r="27721" s="2" customFormat="1"/>
    <row r="27722" s="2" customFormat="1"/>
    <row r="27723" s="2" customFormat="1"/>
    <row r="27724" s="2" customFormat="1"/>
    <row r="27725" s="2" customFormat="1"/>
    <row r="27726" s="2" customFormat="1"/>
    <row r="27727" s="2" customFormat="1"/>
    <row r="27728" s="2" customFormat="1"/>
    <row r="27729" s="2" customFormat="1"/>
    <row r="27730" s="2" customFormat="1"/>
    <row r="27731" s="2" customFormat="1"/>
    <row r="27732" s="2" customFormat="1"/>
    <row r="27733" s="2" customFormat="1"/>
    <row r="27734" s="2" customFormat="1"/>
    <row r="27735" s="2" customFormat="1"/>
    <row r="27736" s="2" customFormat="1"/>
    <row r="27737" s="2" customFormat="1"/>
    <row r="27738" s="2" customFormat="1"/>
    <row r="27739" s="2" customFormat="1"/>
    <row r="27740" s="2" customFormat="1"/>
    <row r="27741" s="2" customFormat="1"/>
    <row r="27742" s="2" customFormat="1"/>
    <row r="27743" s="2" customFormat="1"/>
    <row r="27744" s="2" customFormat="1"/>
    <row r="27745" s="2" customFormat="1"/>
    <row r="27746" s="2" customFormat="1"/>
    <row r="27747" s="2" customFormat="1"/>
    <row r="27748" s="2" customFormat="1"/>
    <row r="27749" s="2" customFormat="1"/>
    <row r="27750" s="2" customFormat="1"/>
    <row r="27751" s="2" customFormat="1"/>
    <row r="27752" s="2" customFormat="1"/>
    <row r="27753" s="2" customFormat="1"/>
    <row r="27754" s="2" customFormat="1"/>
    <row r="27755" s="2" customFormat="1"/>
    <row r="27756" s="2" customFormat="1"/>
    <row r="27757" s="2" customFormat="1"/>
    <row r="27758" s="2" customFormat="1"/>
    <row r="27759" s="2" customFormat="1"/>
    <row r="27760" s="2" customFormat="1"/>
    <row r="27761" s="2" customFormat="1"/>
    <row r="27762" s="2" customFormat="1"/>
    <row r="27763" s="2" customFormat="1"/>
    <row r="27764" s="2" customFormat="1"/>
    <row r="27765" s="2" customFormat="1"/>
    <row r="27766" s="2" customFormat="1"/>
    <row r="27767" s="2" customFormat="1"/>
    <row r="27768" s="2" customFormat="1"/>
    <row r="27769" s="2" customFormat="1"/>
    <row r="27770" s="2" customFormat="1"/>
    <row r="27771" s="2" customFormat="1"/>
    <row r="27772" s="2" customFormat="1"/>
    <row r="27773" s="2" customFormat="1"/>
    <row r="27774" s="2" customFormat="1"/>
    <row r="27775" s="2" customFormat="1"/>
    <row r="27776" s="2" customFormat="1"/>
    <row r="27777" s="2" customFormat="1"/>
    <row r="27778" s="2" customFormat="1"/>
    <row r="27779" s="2" customFormat="1"/>
    <row r="27780" s="2" customFormat="1"/>
    <row r="27781" s="2" customFormat="1"/>
    <row r="27782" s="2" customFormat="1"/>
    <row r="27783" s="2" customFormat="1"/>
    <row r="27784" s="2" customFormat="1"/>
    <row r="27785" s="2" customFormat="1"/>
    <row r="27786" s="2" customFormat="1"/>
    <row r="27787" s="2" customFormat="1"/>
    <row r="27788" s="2" customFormat="1"/>
    <row r="27789" s="2" customFormat="1"/>
    <row r="27790" s="2" customFormat="1"/>
    <row r="27791" s="2" customFormat="1"/>
    <row r="27792" s="2" customFormat="1"/>
    <row r="27793" s="2" customFormat="1"/>
    <row r="27794" s="2" customFormat="1"/>
    <row r="27795" s="2" customFormat="1"/>
    <row r="27796" s="2" customFormat="1"/>
    <row r="27797" s="2" customFormat="1"/>
    <row r="27798" s="2" customFormat="1"/>
    <row r="27799" s="2" customFormat="1"/>
    <row r="27800" s="2" customFormat="1"/>
    <row r="27801" s="2" customFormat="1"/>
    <row r="27802" s="2" customFormat="1"/>
    <row r="27803" s="2" customFormat="1"/>
    <row r="27804" s="2" customFormat="1"/>
    <row r="27805" s="2" customFormat="1"/>
    <row r="27806" s="2" customFormat="1"/>
    <row r="27807" s="2" customFormat="1"/>
    <row r="27808" s="2" customFormat="1"/>
    <row r="27809" s="2" customFormat="1"/>
    <row r="27810" s="2" customFormat="1"/>
    <row r="27811" s="2" customFormat="1"/>
    <row r="27812" s="2" customFormat="1"/>
    <row r="27813" s="2" customFormat="1"/>
    <row r="27814" s="2" customFormat="1"/>
    <row r="27815" s="2" customFormat="1"/>
    <row r="27816" s="2" customFormat="1"/>
    <row r="27817" s="2" customFormat="1"/>
    <row r="27818" s="2" customFormat="1"/>
    <row r="27819" s="2" customFormat="1"/>
    <row r="27820" s="2" customFormat="1"/>
    <row r="27821" s="2" customFormat="1"/>
    <row r="27822" s="2" customFormat="1"/>
    <row r="27823" s="2" customFormat="1"/>
    <row r="27824" s="2" customFormat="1"/>
    <row r="27825" s="2" customFormat="1"/>
    <row r="27826" s="2" customFormat="1"/>
    <row r="27827" s="2" customFormat="1"/>
    <row r="27828" s="2" customFormat="1"/>
    <row r="27829" s="2" customFormat="1"/>
    <row r="27830" s="2" customFormat="1"/>
    <row r="27831" s="2" customFormat="1"/>
    <row r="27832" s="2" customFormat="1"/>
    <row r="27833" s="2" customFormat="1"/>
    <row r="27834" s="2" customFormat="1"/>
    <row r="27835" s="2" customFormat="1"/>
    <row r="27836" s="2" customFormat="1"/>
    <row r="27837" s="2" customFormat="1"/>
    <row r="27838" s="2" customFormat="1"/>
    <row r="27839" s="2" customFormat="1"/>
    <row r="27840" s="2" customFormat="1"/>
    <row r="27841" s="2" customFormat="1"/>
    <row r="27842" s="2" customFormat="1"/>
    <row r="27843" s="2" customFormat="1"/>
    <row r="27844" s="2" customFormat="1"/>
    <row r="27845" s="2" customFormat="1"/>
    <row r="27846" s="2" customFormat="1"/>
    <row r="27847" s="2" customFormat="1"/>
    <row r="27848" s="2" customFormat="1"/>
    <row r="27849" s="2" customFormat="1"/>
    <row r="27850" s="2" customFormat="1"/>
    <row r="27851" s="2" customFormat="1"/>
    <row r="27852" s="2" customFormat="1"/>
    <row r="27853" s="2" customFormat="1"/>
    <row r="27854" s="2" customFormat="1"/>
    <row r="27855" s="2" customFormat="1"/>
    <row r="27856" s="2" customFormat="1"/>
    <row r="27857" s="2" customFormat="1"/>
    <row r="27858" s="2" customFormat="1"/>
    <row r="27859" s="2" customFormat="1"/>
    <row r="27860" s="2" customFormat="1"/>
    <row r="27861" s="2" customFormat="1"/>
    <row r="27862" s="2" customFormat="1"/>
    <row r="27863" s="2" customFormat="1"/>
    <row r="27864" s="2" customFormat="1"/>
    <row r="27865" s="2" customFormat="1"/>
    <row r="27866" s="2" customFormat="1"/>
    <row r="27867" s="2" customFormat="1"/>
    <row r="27868" s="2" customFormat="1"/>
    <row r="27869" s="2" customFormat="1"/>
    <row r="27870" s="2" customFormat="1"/>
    <row r="27871" s="2" customFormat="1"/>
    <row r="27872" s="2" customFormat="1"/>
    <row r="27873" s="2" customFormat="1"/>
    <row r="27874" s="2" customFormat="1"/>
    <row r="27875" s="2" customFormat="1"/>
    <row r="27876" s="2" customFormat="1"/>
    <row r="27877" s="2" customFormat="1"/>
    <row r="27878" s="2" customFormat="1"/>
    <row r="27879" s="2" customFormat="1"/>
    <row r="27880" s="2" customFormat="1"/>
    <row r="27881" s="2" customFormat="1"/>
    <row r="27882" s="2" customFormat="1"/>
    <row r="27883" s="2" customFormat="1"/>
    <row r="27884" s="2" customFormat="1"/>
    <row r="27885" s="2" customFormat="1"/>
    <row r="27886" s="2" customFormat="1"/>
    <row r="27887" s="2" customFormat="1"/>
    <row r="27888" s="2" customFormat="1"/>
    <row r="27889" s="2" customFormat="1"/>
    <row r="27890" s="2" customFormat="1"/>
    <row r="27891" s="2" customFormat="1"/>
    <row r="27892" s="2" customFormat="1"/>
    <row r="27893" s="2" customFormat="1"/>
    <row r="27894" s="2" customFormat="1"/>
    <row r="27895" s="2" customFormat="1"/>
    <row r="27896" s="2" customFormat="1"/>
    <row r="27897" s="2" customFormat="1"/>
    <row r="27898" s="2" customFormat="1"/>
    <row r="27899" s="2" customFormat="1"/>
    <row r="27900" s="2" customFormat="1"/>
    <row r="27901" s="2" customFormat="1"/>
    <row r="27902" s="2" customFormat="1"/>
    <row r="27903" s="2" customFormat="1"/>
    <row r="27904" s="2" customFormat="1"/>
    <row r="27905" s="2" customFormat="1"/>
    <row r="27906" s="2" customFormat="1"/>
    <row r="27907" s="2" customFormat="1"/>
    <row r="27908" s="2" customFormat="1"/>
    <row r="27909" s="2" customFormat="1"/>
    <row r="27910" s="2" customFormat="1"/>
    <row r="27911" s="2" customFormat="1"/>
    <row r="27912" s="2" customFormat="1"/>
    <row r="27913" s="2" customFormat="1"/>
    <row r="27914" s="2" customFormat="1"/>
    <row r="27915" s="2" customFormat="1"/>
    <row r="27916" s="2" customFormat="1"/>
    <row r="27917" s="2" customFormat="1"/>
    <row r="27918" s="2" customFormat="1"/>
    <row r="27919" s="2" customFormat="1"/>
    <row r="27920" s="2" customFormat="1"/>
    <row r="27921" s="2" customFormat="1"/>
    <row r="27922" s="2" customFormat="1"/>
    <row r="27923" s="2" customFormat="1"/>
    <row r="27924" s="2" customFormat="1"/>
    <row r="27925" s="2" customFormat="1"/>
    <row r="27926" s="2" customFormat="1"/>
    <row r="27927" s="2" customFormat="1"/>
    <row r="27928" s="2" customFormat="1"/>
    <row r="27929" s="2" customFormat="1"/>
    <row r="27930" s="2" customFormat="1"/>
    <row r="27931" s="2" customFormat="1"/>
    <row r="27932" s="2" customFormat="1"/>
    <row r="27933" s="2" customFormat="1"/>
    <row r="27934" s="2" customFormat="1"/>
    <row r="27935" s="2" customFormat="1"/>
    <row r="27936" s="2" customFormat="1"/>
    <row r="27937" s="2" customFormat="1"/>
    <row r="27938" s="2" customFormat="1"/>
    <row r="27939" s="2" customFormat="1"/>
    <row r="27940" s="2" customFormat="1"/>
    <row r="27941" s="2" customFormat="1"/>
    <row r="27942" s="2" customFormat="1"/>
    <row r="27943" s="2" customFormat="1"/>
    <row r="27944" s="2" customFormat="1"/>
    <row r="27945" s="2" customFormat="1"/>
    <row r="27946" s="2" customFormat="1"/>
    <row r="27947" s="2" customFormat="1"/>
    <row r="27948" s="2" customFormat="1"/>
    <row r="27949" s="2" customFormat="1"/>
    <row r="27950" s="2" customFormat="1"/>
    <row r="27951" s="2" customFormat="1"/>
    <row r="27952" s="2" customFormat="1"/>
    <row r="27953" s="2" customFormat="1"/>
    <row r="27954" s="2" customFormat="1"/>
    <row r="27955" s="2" customFormat="1"/>
    <row r="27956" s="2" customFormat="1"/>
    <row r="27957" s="2" customFormat="1"/>
    <row r="27958" s="2" customFormat="1"/>
    <row r="27959" s="2" customFormat="1"/>
    <row r="27960" s="2" customFormat="1"/>
    <row r="27961" s="2" customFormat="1"/>
    <row r="27962" s="2" customFormat="1"/>
    <row r="27963" s="2" customFormat="1"/>
    <row r="27964" s="2" customFormat="1"/>
    <row r="27965" s="2" customFormat="1"/>
    <row r="27966" s="2" customFormat="1"/>
    <row r="27967" s="2" customFormat="1"/>
    <row r="27968" s="2" customFormat="1"/>
    <row r="27969" s="2" customFormat="1"/>
    <row r="27970" s="2" customFormat="1"/>
    <row r="27971" s="2" customFormat="1"/>
    <row r="27972" s="2" customFormat="1"/>
    <row r="27973" s="2" customFormat="1"/>
    <row r="27974" s="2" customFormat="1"/>
    <row r="27975" s="2" customFormat="1"/>
    <row r="27976" s="2" customFormat="1"/>
    <row r="27977" s="2" customFormat="1"/>
    <row r="27978" s="2" customFormat="1"/>
    <row r="27979" s="2" customFormat="1"/>
    <row r="27980" s="2" customFormat="1"/>
    <row r="27981" s="2" customFormat="1"/>
    <row r="27982" s="2" customFormat="1"/>
    <row r="27983" s="2" customFormat="1"/>
    <row r="27984" s="2" customFormat="1"/>
    <row r="27985" s="2" customFormat="1"/>
    <row r="27986" s="2" customFormat="1"/>
    <row r="27987" s="2" customFormat="1"/>
    <row r="27988" s="2" customFormat="1"/>
    <row r="27989" s="2" customFormat="1"/>
    <row r="27990" s="2" customFormat="1"/>
    <row r="27991" s="2" customFormat="1"/>
    <row r="27992" s="2" customFormat="1"/>
    <row r="27993" s="2" customFormat="1"/>
    <row r="27994" s="2" customFormat="1"/>
    <row r="27995" s="2" customFormat="1"/>
    <row r="27996" s="2" customFormat="1"/>
    <row r="27997" s="2" customFormat="1"/>
    <row r="27998" s="2" customFormat="1"/>
    <row r="27999" s="2" customFormat="1"/>
    <row r="28000" s="2" customFormat="1"/>
    <row r="28001" s="2" customFormat="1"/>
    <row r="28002" s="2" customFormat="1"/>
    <row r="28003" s="2" customFormat="1"/>
    <row r="28004" s="2" customFormat="1"/>
    <row r="28005" s="2" customFormat="1"/>
    <row r="28006" s="2" customFormat="1"/>
    <row r="28007" s="2" customFormat="1"/>
    <row r="28008" s="2" customFormat="1"/>
    <row r="28009" s="2" customFormat="1"/>
    <row r="28010" s="2" customFormat="1"/>
    <row r="28011" s="2" customFormat="1"/>
    <row r="28012" s="2" customFormat="1"/>
    <row r="28013" s="2" customFormat="1"/>
    <row r="28014" s="2" customFormat="1"/>
    <row r="28015" s="2" customFormat="1"/>
    <row r="28016" s="2" customFormat="1"/>
    <row r="28017" s="2" customFormat="1"/>
    <row r="28018" s="2" customFormat="1"/>
    <row r="28019" s="2" customFormat="1"/>
    <row r="28020" s="2" customFormat="1"/>
    <row r="28021" s="2" customFormat="1"/>
    <row r="28022" s="2" customFormat="1"/>
    <row r="28023" s="2" customFormat="1"/>
    <row r="28024" s="2" customFormat="1"/>
    <row r="28025" s="2" customFormat="1"/>
    <row r="28026" s="2" customFormat="1"/>
    <row r="28027" s="2" customFormat="1"/>
    <row r="28028" s="2" customFormat="1"/>
    <row r="28029" s="2" customFormat="1"/>
    <row r="28030" s="2" customFormat="1"/>
    <row r="28031" s="2" customFormat="1"/>
    <row r="28032" s="2" customFormat="1"/>
    <row r="28033" s="2" customFormat="1"/>
    <row r="28034" s="2" customFormat="1"/>
    <row r="28035" s="2" customFormat="1"/>
    <row r="28036" s="2" customFormat="1"/>
    <row r="28037" s="2" customFormat="1"/>
    <row r="28038" s="2" customFormat="1"/>
    <row r="28039" s="2" customFormat="1"/>
    <row r="28040" s="2" customFormat="1"/>
    <row r="28041" s="2" customFormat="1"/>
    <row r="28042" s="2" customFormat="1"/>
    <row r="28043" s="2" customFormat="1"/>
    <row r="28044" s="2" customFormat="1"/>
    <row r="28045" s="2" customFormat="1"/>
    <row r="28046" s="2" customFormat="1"/>
    <row r="28047" s="2" customFormat="1"/>
    <row r="28048" s="2" customFormat="1"/>
    <row r="28049" s="2" customFormat="1"/>
    <row r="28050" s="2" customFormat="1"/>
    <row r="28051" s="2" customFormat="1"/>
    <row r="28052" s="2" customFormat="1"/>
    <row r="28053" s="2" customFormat="1"/>
    <row r="28054" s="2" customFormat="1"/>
    <row r="28055" s="2" customFormat="1"/>
    <row r="28056" s="2" customFormat="1"/>
    <row r="28057" s="2" customFormat="1"/>
    <row r="28058" s="2" customFormat="1"/>
    <row r="28059" s="2" customFormat="1"/>
    <row r="28060" s="2" customFormat="1"/>
    <row r="28061" s="2" customFormat="1"/>
    <row r="28062" s="2" customFormat="1"/>
    <row r="28063" s="2" customFormat="1"/>
    <row r="28064" s="2" customFormat="1"/>
    <row r="28065" s="2" customFormat="1"/>
    <row r="28066" s="2" customFormat="1"/>
    <row r="28067" s="2" customFormat="1"/>
    <row r="28068" s="2" customFormat="1"/>
    <row r="28069" s="2" customFormat="1"/>
    <row r="28070" s="2" customFormat="1"/>
    <row r="28071" s="2" customFormat="1"/>
    <row r="28072" s="2" customFormat="1"/>
    <row r="28073" s="2" customFormat="1"/>
    <row r="28074" s="2" customFormat="1"/>
    <row r="28075" s="2" customFormat="1"/>
    <row r="28076" s="2" customFormat="1"/>
    <row r="28077" s="2" customFormat="1"/>
    <row r="28078" s="2" customFormat="1"/>
    <row r="28079" s="2" customFormat="1"/>
    <row r="28080" s="2" customFormat="1"/>
    <row r="28081" s="2" customFormat="1"/>
    <row r="28082" s="2" customFormat="1"/>
    <row r="28083" s="2" customFormat="1"/>
    <row r="28084" s="2" customFormat="1"/>
    <row r="28085" s="2" customFormat="1"/>
    <row r="28086" s="2" customFormat="1"/>
    <row r="28087" s="2" customFormat="1"/>
    <row r="28088" s="2" customFormat="1"/>
    <row r="28089" s="2" customFormat="1"/>
    <row r="28090" s="2" customFormat="1"/>
    <row r="28091" s="2" customFormat="1"/>
    <row r="28092" s="2" customFormat="1"/>
    <row r="28093" s="2" customFormat="1"/>
    <row r="28094" s="2" customFormat="1"/>
    <row r="28095" s="2" customFormat="1"/>
    <row r="28096" s="2" customFormat="1"/>
    <row r="28097" s="2" customFormat="1"/>
    <row r="28098" s="2" customFormat="1"/>
    <row r="28099" s="2" customFormat="1"/>
    <row r="28100" s="2" customFormat="1"/>
    <row r="28101" s="2" customFormat="1"/>
    <row r="28102" s="2" customFormat="1"/>
    <row r="28103" s="2" customFormat="1"/>
    <row r="28104" s="2" customFormat="1"/>
    <row r="28105" s="2" customFormat="1"/>
    <row r="28106" s="2" customFormat="1"/>
    <row r="28107" s="2" customFormat="1"/>
    <row r="28108" s="2" customFormat="1"/>
    <row r="28109" s="2" customFormat="1"/>
    <row r="28110" s="2" customFormat="1"/>
    <row r="28111" s="2" customFormat="1"/>
    <row r="28112" s="2" customFormat="1"/>
    <row r="28113" s="2" customFormat="1"/>
    <row r="28114" s="2" customFormat="1"/>
    <row r="28115" s="2" customFormat="1"/>
    <row r="28116" s="2" customFormat="1"/>
    <row r="28117" s="2" customFormat="1"/>
    <row r="28118" s="2" customFormat="1"/>
    <row r="28119" s="2" customFormat="1"/>
    <row r="28120" s="2" customFormat="1"/>
    <row r="28121" s="2" customFormat="1"/>
    <row r="28122" s="2" customFormat="1"/>
    <row r="28123" s="2" customFormat="1"/>
    <row r="28124" s="2" customFormat="1"/>
    <row r="28125" s="2" customFormat="1"/>
    <row r="28126" s="2" customFormat="1"/>
    <row r="28127" s="2" customFormat="1"/>
    <row r="28128" s="2" customFormat="1"/>
    <row r="28129" s="2" customFormat="1"/>
    <row r="28130" s="2" customFormat="1"/>
    <row r="28131" s="2" customFormat="1"/>
    <row r="28132" s="2" customFormat="1"/>
    <row r="28133" s="2" customFormat="1"/>
    <row r="28134" s="2" customFormat="1"/>
    <row r="28135" s="2" customFormat="1"/>
    <row r="28136" s="2" customFormat="1"/>
    <row r="28137" s="2" customFormat="1"/>
    <row r="28138" s="2" customFormat="1"/>
    <row r="28139" s="2" customFormat="1"/>
    <row r="28140" s="2" customFormat="1"/>
    <row r="28141" s="2" customFormat="1"/>
    <row r="28142" s="2" customFormat="1"/>
    <row r="28143" s="2" customFormat="1"/>
    <row r="28144" s="2" customFormat="1"/>
    <row r="28145" s="2" customFormat="1"/>
    <row r="28146" s="2" customFormat="1"/>
    <row r="28147" s="2" customFormat="1"/>
    <row r="28148" s="2" customFormat="1"/>
    <row r="28149" s="2" customFormat="1"/>
    <row r="28150" s="2" customFormat="1"/>
    <row r="28151" s="2" customFormat="1"/>
    <row r="28152" s="2" customFormat="1"/>
    <row r="28153" s="2" customFormat="1"/>
    <row r="28154" s="2" customFormat="1"/>
    <row r="28155" s="2" customFormat="1"/>
    <row r="28156" s="2" customFormat="1"/>
    <row r="28157" s="2" customFormat="1"/>
    <row r="28158" s="2" customFormat="1"/>
    <row r="28159" s="2" customFormat="1"/>
    <row r="28160" s="2" customFormat="1"/>
    <row r="28161" s="2" customFormat="1"/>
    <row r="28162" s="2" customFormat="1"/>
    <row r="28163" s="2" customFormat="1"/>
    <row r="28164" s="2" customFormat="1"/>
    <row r="28165" s="2" customFormat="1"/>
    <row r="28166" s="2" customFormat="1"/>
    <row r="28167" s="2" customFormat="1"/>
    <row r="28168" s="2" customFormat="1"/>
    <row r="28169" s="2" customFormat="1"/>
    <row r="28170" s="2" customFormat="1"/>
    <row r="28171" s="2" customFormat="1"/>
    <row r="28172" s="2" customFormat="1"/>
    <row r="28173" s="2" customFormat="1"/>
    <row r="28174" s="2" customFormat="1"/>
    <row r="28175" s="2" customFormat="1"/>
    <row r="28176" s="2" customFormat="1"/>
    <row r="28177" s="2" customFormat="1"/>
    <row r="28178" s="2" customFormat="1"/>
    <row r="28179" s="2" customFormat="1"/>
    <row r="28180" s="2" customFormat="1"/>
    <row r="28181" s="2" customFormat="1"/>
    <row r="28182" s="2" customFormat="1"/>
    <row r="28183" s="2" customFormat="1"/>
    <row r="28184" s="2" customFormat="1"/>
    <row r="28185" s="2" customFormat="1"/>
    <row r="28186" s="2" customFormat="1"/>
    <row r="28187" s="2" customFormat="1"/>
    <row r="28188" s="2" customFormat="1"/>
    <row r="28189" s="2" customFormat="1"/>
    <row r="28190" s="2" customFormat="1"/>
    <row r="28191" s="2" customFormat="1"/>
    <row r="28192" s="2" customFormat="1"/>
    <row r="28193" s="2" customFormat="1"/>
    <row r="28194" s="2" customFormat="1"/>
    <row r="28195" s="2" customFormat="1"/>
    <row r="28196" s="2" customFormat="1"/>
    <row r="28197" s="2" customFormat="1"/>
    <row r="28198" s="2" customFormat="1"/>
    <row r="28199" s="2" customFormat="1"/>
    <row r="28200" s="2" customFormat="1"/>
    <row r="28201" s="2" customFormat="1"/>
    <row r="28202" s="2" customFormat="1"/>
    <row r="28203" s="2" customFormat="1"/>
    <row r="28204" s="2" customFormat="1"/>
    <row r="28205" s="2" customFormat="1"/>
    <row r="28206" s="2" customFormat="1"/>
    <row r="28207" s="2" customFormat="1"/>
    <row r="28208" s="2" customFormat="1"/>
    <row r="28209" s="2" customFormat="1"/>
    <row r="28210" s="2" customFormat="1"/>
    <row r="28211" s="2" customFormat="1"/>
    <row r="28212" s="2" customFormat="1"/>
    <row r="28213" s="2" customFormat="1"/>
    <row r="28214" s="2" customFormat="1"/>
    <row r="28215" s="2" customFormat="1"/>
    <row r="28216" s="2" customFormat="1"/>
    <row r="28217" s="2" customFormat="1"/>
    <row r="28218" s="2" customFormat="1"/>
    <row r="28219" s="2" customFormat="1"/>
    <row r="28220" s="2" customFormat="1"/>
    <row r="28221" s="2" customFormat="1"/>
    <row r="28222" s="2" customFormat="1"/>
    <row r="28223" s="2" customFormat="1"/>
    <row r="28224" s="2" customFormat="1"/>
    <row r="28225" s="2" customFormat="1"/>
    <row r="28226" s="2" customFormat="1"/>
    <row r="28227" s="2" customFormat="1"/>
    <row r="28228" s="2" customFormat="1"/>
    <row r="28229" s="2" customFormat="1"/>
    <row r="28230" s="2" customFormat="1"/>
    <row r="28231" s="2" customFormat="1"/>
    <row r="28232" s="2" customFormat="1"/>
    <row r="28233" s="2" customFormat="1"/>
    <row r="28234" s="2" customFormat="1"/>
    <row r="28235" s="2" customFormat="1"/>
    <row r="28236" s="2" customFormat="1"/>
    <row r="28237" s="2" customFormat="1"/>
    <row r="28238" s="2" customFormat="1"/>
    <row r="28239" s="2" customFormat="1"/>
    <row r="28240" s="2" customFormat="1"/>
    <row r="28241" s="2" customFormat="1"/>
    <row r="28242" s="2" customFormat="1"/>
    <row r="28243" s="2" customFormat="1"/>
    <row r="28244" s="2" customFormat="1"/>
    <row r="28245" s="2" customFormat="1"/>
    <row r="28246" s="2" customFormat="1"/>
    <row r="28247" s="2" customFormat="1"/>
    <row r="28248" s="2" customFormat="1"/>
    <row r="28249" s="2" customFormat="1"/>
    <row r="28250" s="2" customFormat="1"/>
    <row r="28251" s="2" customFormat="1"/>
    <row r="28252" s="2" customFormat="1"/>
    <row r="28253" s="2" customFormat="1"/>
    <row r="28254" s="2" customFormat="1"/>
    <row r="28255" s="2" customFormat="1"/>
    <row r="28256" s="2" customFormat="1"/>
    <row r="28257" s="2" customFormat="1"/>
    <row r="28258" s="2" customFormat="1"/>
    <row r="28259" s="2" customFormat="1"/>
    <row r="28260" s="2" customFormat="1"/>
    <row r="28261" s="2" customFormat="1"/>
    <row r="28262" s="2" customFormat="1"/>
    <row r="28263" s="2" customFormat="1"/>
    <row r="28264" s="2" customFormat="1"/>
    <row r="28265" s="2" customFormat="1"/>
    <row r="28266" s="2" customFormat="1"/>
    <row r="28267" s="2" customFormat="1"/>
    <row r="28268" s="2" customFormat="1"/>
    <row r="28269" s="2" customFormat="1"/>
    <row r="28270" s="2" customFormat="1"/>
    <row r="28271" s="2" customFormat="1"/>
    <row r="28272" s="2" customFormat="1"/>
    <row r="28273" s="2" customFormat="1"/>
    <row r="28274" s="2" customFormat="1"/>
    <row r="28275" s="2" customFormat="1"/>
    <row r="28276" s="2" customFormat="1"/>
    <row r="28277" s="2" customFormat="1"/>
    <row r="28278" s="2" customFormat="1"/>
    <row r="28279" s="2" customFormat="1"/>
    <row r="28280" s="2" customFormat="1"/>
    <row r="28281" s="2" customFormat="1"/>
    <row r="28282" s="2" customFormat="1"/>
    <row r="28283" s="2" customFormat="1"/>
    <row r="28284" s="2" customFormat="1"/>
    <row r="28285" s="2" customFormat="1"/>
    <row r="28286" s="2" customFormat="1"/>
    <row r="28287" s="2" customFormat="1"/>
    <row r="28288" s="2" customFormat="1"/>
    <row r="28289" s="2" customFormat="1"/>
    <row r="28290" s="2" customFormat="1"/>
    <row r="28291" s="2" customFormat="1"/>
    <row r="28292" s="2" customFormat="1"/>
    <row r="28293" s="2" customFormat="1"/>
    <row r="28294" s="2" customFormat="1"/>
    <row r="28295" s="2" customFormat="1"/>
    <row r="28296" s="2" customFormat="1"/>
    <row r="28297" s="2" customFormat="1"/>
    <row r="28298" s="2" customFormat="1"/>
    <row r="28299" s="2" customFormat="1"/>
    <row r="28300" s="2" customFormat="1"/>
    <row r="28301" s="2" customFormat="1"/>
    <row r="28302" s="2" customFormat="1"/>
    <row r="28303" s="2" customFormat="1"/>
    <row r="28304" s="2" customFormat="1"/>
    <row r="28305" s="2" customFormat="1"/>
    <row r="28306" s="2" customFormat="1"/>
    <row r="28307" s="2" customFormat="1"/>
    <row r="28308" s="2" customFormat="1"/>
    <row r="28309" s="2" customFormat="1"/>
    <row r="28310" s="2" customFormat="1"/>
    <row r="28311" s="2" customFormat="1"/>
    <row r="28312" s="2" customFormat="1"/>
    <row r="28313" s="2" customFormat="1"/>
    <row r="28314" s="2" customFormat="1"/>
    <row r="28315" s="2" customFormat="1"/>
    <row r="28316" s="2" customFormat="1"/>
    <row r="28317" s="2" customFormat="1"/>
    <row r="28318" s="2" customFormat="1"/>
    <row r="28319" s="2" customFormat="1"/>
    <row r="28320" s="2" customFormat="1"/>
    <row r="28321" s="2" customFormat="1"/>
    <row r="28322" s="2" customFormat="1"/>
    <row r="28323" s="2" customFormat="1"/>
    <row r="28324" s="2" customFormat="1"/>
    <row r="28325" s="2" customFormat="1"/>
    <row r="28326" s="2" customFormat="1"/>
    <row r="28327" s="2" customFormat="1"/>
    <row r="28328" s="2" customFormat="1"/>
    <row r="28329" s="2" customFormat="1"/>
    <row r="28330" s="2" customFormat="1"/>
    <row r="28331" s="2" customFormat="1"/>
    <row r="28332" s="2" customFormat="1"/>
    <row r="28333" s="2" customFormat="1"/>
    <row r="28334" s="2" customFormat="1"/>
    <row r="28335" s="2" customFormat="1"/>
    <row r="28336" s="2" customFormat="1"/>
    <row r="28337" s="2" customFormat="1"/>
    <row r="28338" s="2" customFormat="1"/>
    <row r="28339" s="2" customFormat="1"/>
    <row r="28340" s="2" customFormat="1"/>
    <row r="28341" s="2" customFormat="1"/>
    <row r="28342" s="2" customFormat="1"/>
    <row r="28343" s="2" customFormat="1"/>
    <row r="28344" s="2" customFormat="1"/>
    <row r="28345" s="2" customFormat="1"/>
    <row r="28346" s="2" customFormat="1"/>
    <row r="28347" s="2" customFormat="1"/>
    <row r="28348" s="2" customFormat="1"/>
    <row r="28349" s="2" customFormat="1"/>
    <row r="28350" s="2" customFormat="1"/>
    <row r="28351" s="2" customFormat="1"/>
    <row r="28352" s="2" customFormat="1"/>
    <row r="28353" s="2" customFormat="1"/>
    <row r="28354" s="2" customFormat="1"/>
    <row r="28355" s="2" customFormat="1"/>
    <row r="28356" s="2" customFormat="1"/>
    <row r="28357" s="2" customFormat="1"/>
    <row r="28358" s="2" customFormat="1"/>
    <row r="28359" s="2" customFormat="1"/>
    <row r="28360" s="2" customFormat="1"/>
    <row r="28361" s="2" customFormat="1"/>
    <row r="28362" s="2" customFormat="1"/>
    <row r="28363" s="2" customFormat="1"/>
    <row r="28364" s="2" customFormat="1"/>
    <row r="28365" s="2" customFormat="1"/>
    <row r="28366" s="2" customFormat="1"/>
    <row r="28367" s="2" customFormat="1"/>
    <row r="28368" s="2" customFormat="1"/>
    <row r="28369" s="2" customFormat="1"/>
    <row r="28370" s="2" customFormat="1"/>
    <row r="28371" s="2" customFormat="1"/>
    <row r="28372" s="2" customFormat="1"/>
    <row r="28373" s="2" customFormat="1"/>
    <row r="28374" s="2" customFormat="1"/>
    <row r="28375" s="2" customFormat="1"/>
    <row r="28376" s="2" customFormat="1"/>
    <row r="28377" s="2" customFormat="1"/>
    <row r="28378" s="2" customFormat="1"/>
    <row r="28379" s="2" customFormat="1"/>
    <row r="28380" s="2" customFormat="1"/>
    <row r="28381" s="2" customFormat="1"/>
    <row r="28382" s="2" customFormat="1"/>
    <row r="28383" s="2" customFormat="1"/>
    <row r="28384" s="2" customFormat="1"/>
    <row r="28385" s="2" customFormat="1"/>
    <row r="28386" s="2" customFormat="1"/>
    <row r="28387" s="2" customFormat="1"/>
    <row r="28388" s="2" customFormat="1"/>
    <row r="28389" s="2" customFormat="1"/>
    <row r="28390" s="2" customFormat="1"/>
    <row r="28391" s="2" customFormat="1"/>
    <row r="28392" s="2" customFormat="1"/>
    <row r="28393" s="2" customFormat="1"/>
    <row r="28394" s="2" customFormat="1"/>
    <row r="28395" s="2" customFormat="1"/>
    <row r="28396" s="2" customFormat="1"/>
    <row r="28397" s="2" customFormat="1"/>
    <row r="28398" s="2" customFormat="1"/>
    <row r="28399" s="2" customFormat="1"/>
    <row r="28400" s="2" customFormat="1"/>
    <row r="28401" s="2" customFormat="1"/>
    <row r="28402" s="2" customFormat="1"/>
    <row r="28403" s="2" customFormat="1"/>
    <row r="28404" s="2" customFormat="1"/>
    <row r="28405" s="2" customFormat="1"/>
    <row r="28406" s="2" customFormat="1"/>
    <row r="28407" s="2" customFormat="1"/>
    <row r="28408" s="2" customFormat="1"/>
    <row r="28409" s="2" customFormat="1"/>
    <row r="28410" s="2" customFormat="1"/>
    <row r="28411" s="2" customFormat="1"/>
    <row r="28412" s="2" customFormat="1"/>
    <row r="28413" s="2" customFormat="1"/>
    <row r="28414" s="2" customFormat="1"/>
    <row r="28415" s="2" customFormat="1"/>
    <row r="28416" s="2" customFormat="1"/>
    <row r="28417" s="2" customFormat="1"/>
    <row r="28418" s="2" customFormat="1"/>
    <row r="28419" s="2" customFormat="1"/>
    <row r="28420" s="2" customFormat="1"/>
    <row r="28421" s="2" customFormat="1"/>
    <row r="28422" s="2" customFormat="1"/>
    <row r="28423" s="2" customFormat="1"/>
    <row r="28424" s="2" customFormat="1"/>
    <row r="28425" s="2" customFormat="1"/>
    <row r="28426" s="2" customFormat="1"/>
    <row r="28427" s="2" customFormat="1"/>
    <row r="28428" s="2" customFormat="1"/>
    <row r="28429" s="2" customFormat="1"/>
    <row r="28430" s="2" customFormat="1"/>
    <row r="28431" s="2" customFormat="1"/>
    <row r="28432" s="2" customFormat="1"/>
    <row r="28433" s="2" customFormat="1"/>
    <row r="28434" s="2" customFormat="1"/>
    <row r="28435" s="2" customFormat="1"/>
    <row r="28436" s="2" customFormat="1"/>
    <row r="28437" s="2" customFormat="1"/>
    <row r="28438" s="2" customFormat="1"/>
    <row r="28439" s="2" customFormat="1"/>
    <row r="28440" s="2" customFormat="1"/>
    <row r="28441" s="2" customFormat="1"/>
    <row r="28442" s="2" customFormat="1"/>
    <row r="28443" s="2" customFormat="1"/>
    <row r="28444" s="2" customFormat="1"/>
    <row r="28445" s="2" customFormat="1"/>
    <row r="28446" s="2" customFormat="1"/>
    <row r="28447" s="2" customFormat="1"/>
    <row r="28448" s="2" customFormat="1"/>
    <row r="28449" s="2" customFormat="1"/>
    <row r="28450" s="2" customFormat="1"/>
    <row r="28451" s="2" customFormat="1"/>
    <row r="28452" s="2" customFormat="1"/>
    <row r="28453" s="2" customFormat="1"/>
    <row r="28454" s="2" customFormat="1"/>
    <row r="28455" s="2" customFormat="1"/>
    <row r="28456" s="2" customFormat="1"/>
    <row r="28457" s="2" customFormat="1"/>
    <row r="28458" s="2" customFormat="1"/>
    <row r="28459" s="2" customFormat="1"/>
    <row r="28460" s="2" customFormat="1"/>
    <row r="28461" s="2" customFormat="1"/>
    <row r="28462" s="2" customFormat="1"/>
    <row r="28463" s="2" customFormat="1"/>
    <row r="28464" s="2" customFormat="1"/>
    <row r="28465" s="2" customFormat="1"/>
    <row r="28466" s="2" customFormat="1"/>
    <row r="28467" s="2" customFormat="1"/>
    <row r="28468" s="2" customFormat="1"/>
    <row r="28469" s="2" customFormat="1"/>
    <row r="28470" s="2" customFormat="1"/>
    <row r="28471" s="2" customFormat="1"/>
    <row r="28472" s="2" customFormat="1"/>
    <row r="28473" s="2" customFormat="1"/>
    <row r="28474" s="2" customFormat="1"/>
    <row r="28475" s="2" customFormat="1"/>
    <row r="28476" s="2" customFormat="1"/>
    <row r="28477" s="2" customFormat="1"/>
    <row r="28478" s="2" customFormat="1"/>
    <row r="28479" s="2" customFormat="1"/>
    <row r="28480" s="2" customFormat="1"/>
    <row r="28481" s="2" customFormat="1"/>
    <row r="28482" s="2" customFormat="1"/>
    <row r="28483" s="2" customFormat="1"/>
    <row r="28484" s="2" customFormat="1"/>
    <row r="28485" s="2" customFormat="1"/>
    <row r="28486" s="2" customFormat="1"/>
    <row r="28487" s="2" customFormat="1"/>
    <row r="28488" s="2" customFormat="1"/>
    <row r="28489" s="2" customFormat="1"/>
    <row r="28490" s="2" customFormat="1"/>
    <row r="28491" s="2" customFormat="1"/>
    <row r="28492" s="2" customFormat="1"/>
    <row r="28493" s="2" customFormat="1"/>
    <row r="28494" s="2" customFormat="1"/>
    <row r="28495" s="2" customFormat="1"/>
    <row r="28496" s="2" customFormat="1"/>
    <row r="28497" s="2" customFormat="1"/>
    <row r="28498" s="2" customFormat="1"/>
    <row r="28499" s="2" customFormat="1"/>
    <row r="28500" s="2" customFormat="1"/>
    <row r="28501" s="2" customFormat="1"/>
    <row r="28502" s="2" customFormat="1"/>
    <row r="28503" s="2" customFormat="1"/>
    <row r="28504" s="2" customFormat="1"/>
    <row r="28505" s="2" customFormat="1"/>
    <row r="28506" s="2" customFormat="1"/>
    <row r="28507" s="2" customFormat="1"/>
    <row r="28508" s="2" customFormat="1"/>
    <row r="28509" s="2" customFormat="1"/>
    <row r="28510" s="2" customFormat="1"/>
    <row r="28511" s="2" customFormat="1"/>
    <row r="28512" s="2" customFormat="1"/>
    <row r="28513" s="2" customFormat="1"/>
    <row r="28514" s="2" customFormat="1"/>
    <row r="28515" s="2" customFormat="1"/>
    <row r="28516" s="2" customFormat="1"/>
    <row r="28517" s="2" customFormat="1"/>
    <row r="28518" s="2" customFormat="1"/>
    <row r="28519" s="2" customFormat="1"/>
    <row r="28520" s="2" customFormat="1"/>
    <row r="28521" s="2" customFormat="1"/>
    <row r="28522" s="2" customFormat="1"/>
    <row r="28523" s="2" customFormat="1"/>
    <row r="28524" s="2" customFormat="1"/>
    <row r="28525" s="2" customFormat="1"/>
    <row r="28526" s="2" customFormat="1"/>
    <row r="28527" s="2" customFormat="1"/>
    <row r="28528" s="2" customFormat="1"/>
    <row r="28529" s="2" customFormat="1"/>
    <row r="28530" s="2" customFormat="1"/>
    <row r="28531" s="2" customFormat="1"/>
    <row r="28532" s="2" customFormat="1"/>
    <row r="28533" s="2" customFormat="1"/>
    <row r="28534" s="2" customFormat="1"/>
    <row r="28535" s="2" customFormat="1"/>
    <row r="28536" s="2" customFormat="1"/>
    <row r="28537" s="2" customFormat="1"/>
    <row r="28538" s="2" customFormat="1"/>
    <row r="28539" s="2" customFormat="1"/>
    <row r="28540" s="2" customFormat="1"/>
    <row r="28541" s="2" customFormat="1"/>
    <row r="28542" s="2" customFormat="1"/>
    <row r="28543" s="2" customFormat="1"/>
    <row r="28544" s="2" customFormat="1"/>
    <row r="28545" s="2" customFormat="1"/>
    <row r="28546" s="2" customFormat="1"/>
    <row r="28547" s="2" customFormat="1"/>
    <row r="28548" s="2" customFormat="1"/>
    <row r="28549" s="2" customFormat="1"/>
    <row r="28550" s="2" customFormat="1"/>
    <row r="28551" s="2" customFormat="1"/>
    <row r="28552" s="2" customFormat="1"/>
    <row r="28553" s="2" customFormat="1"/>
    <row r="28554" s="2" customFormat="1"/>
    <row r="28555" s="2" customFormat="1"/>
    <row r="28556" s="2" customFormat="1"/>
    <row r="28557" s="2" customFormat="1"/>
    <row r="28558" s="2" customFormat="1"/>
    <row r="28559" s="2" customFormat="1"/>
    <row r="28560" s="2" customFormat="1"/>
    <row r="28561" s="2" customFormat="1"/>
    <row r="28562" s="2" customFormat="1"/>
    <row r="28563" s="2" customFormat="1"/>
    <row r="28564" s="2" customFormat="1"/>
    <row r="28565" s="2" customFormat="1"/>
    <row r="28566" s="2" customFormat="1"/>
    <row r="28567" s="2" customFormat="1"/>
    <row r="28568" s="2" customFormat="1"/>
    <row r="28569" s="2" customFormat="1"/>
    <row r="28570" s="2" customFormat="1"/>
    <row r="28571" s="2" customFormat="1"/>
    <row r="28572" s="2" customFormat="1"/>
    <row r="28573" s="2" customFormat="1"/>
    <row r="28574" s="2" customFormat="1"/>
    <row r="28575" s="2" customFormat="1"/>
    <row r="28576" s="2" customFormat="1"/>
    <row r="28577" s="2" customFormat="1"/>
    <row r="28578" s="2" customFormat="1"/>
    <row r="28579" s="2" customFormat="1"/>
    <row r="28580" s="2" customFormat="1"/>
    <row r="28581" s="2" customFormat="1"/>
    <row r="28582" s="2" customFormat="1"/>
    <row r="28583" s="2" customFormat="1"/>
    <row r="28584" s="2" customFormat="1"/>
    <row r="28585" s="2" customFormat="1"/>
    <row r="28586" s="2" customFormat="1"/>
    <row r="28587" s="2" customFormat="1"/>
    <row r="28588" s="2" customFormat="1"/>
    <row r="28589" s="2" customFormat="1"/>
    <row r="28590" s="2" customFormat="1"/>
    <row r="28591" s="2" customFormat="1"/>
    <row r="28592" s="2" customFormat="1"/>
    <row r="28593" s="2" customFormat="1"/>
    <row r="28594" s="2" customFormat="1"/>
    <row r="28595" s="2" customFormat="1"/>
    <row r="28596" s="2" customFormat="1"/>
    <row r="28597" s="2" customFormat="1"/>
    <row r="28598" s="2" customFormat="1"/>
    <row r="28599" s="2" customFormat="1"/>
    <row r="28600" s="2" customFormat="1"/>
    <row r="28601" s="2" customFormat="1"/>
    <row r="28602" s="2" customFormat="1"/>
    <row r="28603" s="2" customFormat="1"/>
    <row r="28604" s="2" customFormat="1"/>
    <row r="28605" s="2" customFormat="1"/>
    <row r="28606" s="2" customFormat="1"/>
    <row r="28607" s="2" customFormat="1"/>
    <row r="28608" s="2" customFormat="1"/>
    <row r="28609" s="2" customFormat="1"/>
    <row r="28610" s="2" customFormat="1"/>
    <row r="28611" s="2" customFormat="1"/>
    <row r="28612" s="2" customFormat="1"/>
    <row r="28613" s="2" customFormat="1"/>
    <row r="28614" s="2" customFormat="1"/>
    <row r="28615" s="2" customFormat="1"/>
    <row r="28616" s="2" customFormat="1"/>
    <row r="28617" s="2" customFormat="1"/>
    <row r="28618" s="2" customFormat="1"/>
    <row r="28619" s="2" customFormat="1"/>
    <row r="28620" s="2" customFormat="1"/>
    <row r="28621" s="2" customFormat="1"/>
    <row r="28622" s="2" customFormat="1"/>
    <row r="28623" s="2" customFormat="1"/>
    <row r="28624" s="2" customFormat="1"/>
    <row r="28625" s="2" customFormat="1"/>
    <row r="28626" s="2" customFormat="1"/>
    <row r="28627" s="2" customFormat="1"/>
    <row r="28628" s="2" customFormat="1"/>
    <row r="28629" s="2" customFormat="1"/>
    <row r="28630" s="2" customFormat="1"/>
    <row r="28631" s="2" customFormat="1"/>
    <row r="28632" s="2" customFormat="1"/>
    <row r="28633" s="2" customFormat="1"/>
    <row r="28634" s="2" customFormat="1"/>
    <row r="28635" s="2" customFormat="1"/>
    <row r="28636" s="2" customFormat="1"/>
    <row r="28637" s="2" customFormat="1"/>
    <row r="28638" s="2" customFormat="1"/>
    <row r="28639" s="2" customFormat="1"/>
    <row r="28640" s="2" customFormat="1"/>
    <row r="28641" s="2" customFormat="1"/>
    <row r="28642" s="2" customFormat="1"/>
    <row r="28643" s="2" customFormat="1"/>
    <row r="28644" s="2" customFormat="1"/>
    <row r="28645" s="2" customFormat="1"/>
    <row r="28646" s="2" customFormat="1"/>
    <row r="28647" s="2" customFormat="1"/>
    <row r="28648" s="2" customFormat="1"/>
    <row r="28649" s="2" customFormat="1"/>
    <row r="28650" s="2" customFormat="1"/>
    <row r="28651" s="2" customFormat="1"/>
    <row r="28652" s="2" customFormat="1"/>
    <row r="28653" s="2" customFormat="1"/>
    <row r="28654" s="2" customFormat="1"/>
    <row r="28655" s="2" customFormat="1"/>
    <row r="28656" s="2" customFormat="1"/>
    <row r="28657" s="2" customFormat="1"/>
    <row r="28658" s="2" customFormat="1"/>
    <row r="28659" s="2" customFormat="1"/>
    <row r="28660" s="2" customFormat="1"/>
    <row r="28661" s="2" customFormat="1"/>
    <row r="28662" s="2" customFormat="1"/>
    <row r="28663" s="2" customFormat="1"/>
    <row r="28664" s="2" customFormat="1"/>
    <row r="28665" s="2" customFormat="1"/>
    <row r="28666" s="2" customFormat="1"/>
    <row r="28667" s="2" customFormat="1"/>
    <row r="28668" s="2" customFormat="1"/>
    <row r="28669" s="2" customFormat="1"/>
    <row r="28670" s="2" customFormat="1"/>
    <row r="28671" s="2" customFormat="1"/>
    <row r="28672" s="2" customFormat="1"/>
    <row r="28673" s="2" customFormat="1"/>
    <row r="28674" s="2" customFormat="1"/>
    <row r="28675" s="2" customFormat="1"/>
    <row r="28676" s="2" customFormat="1"/>
    <row r="28677" s="2" customFormat="1"/>
    <row r="28678" s="2" customFormat="1"/>
    <row r="28679" s="2" customFormat="1"/>
    <row r="28680" s="2" customFormat="1"/>
    <row r="28681" s="2" customFormat="1"/>
    <row r="28682" s="2" customFormat="1"/>
    <row r="28683" s="2" customFormat="1"/>
    <row r="28684" s="2" customFormat="1"/>
    <row r="28685" s="2" customFormat="1"/>
    <row r="28686" s="2" customFormat="1"/>
    <row r="28687" s="2" customFormat="1"/>
    <row r="28688" s="2" customFormat="1"/>
    <row r="28689" s="2" customFormat="1"/>
    <row r="28690" s="2" customFormat="1"/>
    <row r="28691" s="2" customFormat="1"/>
    <row r="28692" s="2" customFormat="1"/>
    <row r="28693" s="2" customFormat="1"/>
    <row r="28694" s="2" customFormat="1"/>
    <row r="28695" s="2" customFormat="1"/>
    <row r="28696" s="2" customFormat="1"/>
    <row r="28697" s="2" customFormat="1"/>
    <row r="28698" s="2" customFormat="1"/>
    <row r="28699" s="2" customFormat="1"/>
    <row r="28700" s="2" customFormat="1"/>
    <row r="28701" s="2" customFormat="1"/>
    <row r="28702" s="2" customFormat="1"/>
    <row r="28703" s="2" customFormat="1"/>
    <row r="28704" s="2" customFormat="1"/>
    <row r="28705" s="2" customFormat="1"/>
    <row r="28706" s="2" customFormat="1"/>
    <row r="28707" s="2" customFormat="1"/>
    <row r="28708" s="2" customFormat="1"/>
    <row r="28709" s="2" customFormat="1"/>
    <row r="28710" s="2" customFormat="1"/>
    <row r="28711" s="2" customFormat="1"/>
    <row r="28712" s="2" customFormat="1"/>
    <row r="28713" s="2" customFormat="1"/>
    <row r="28714" s="2" customFormat="1"/>
    <row r="28715" s="2" customFormat="1"/>
    <row r="28716" s="2" customFormat="1"/>
    <row r="28717" s="2" customFormat="1"/>
    <row r="28718" s="2" customFormat="1"/>
    <row r="28719" s="2" customFormat="1"/>
    <row r="28720" s="2" customFormat="1"/>
    <row r="28721" s="2" customFormat="1"/>
    <row r="28722" s="2" customFormat="1"/>
    <row r="28723" s="2" customFormat="1"/>
    <row r="28724" s="2" customFormat="1"/>
    <row r="28725" s="2" customFormat="1"/>
    <row r="28726" s="2" customFormat="1"/>
    <row r="28727" s="2" customFormat="1"/>
    <row r="28728" s="2" customFormat="1"/>
    <row r="28729" s="2" customFormat="1"/>
    <row r="28730" s="2" customFormat="1"/>
    <row r="28731" s="2" customFormat="1"/>
    <row r="28732" s="2" customFormat="1"/>
    <row r="28733" s="2" customFormat="1"/>
    <row r="28734" s="2" customFormat="1"/>
    <row r="28735" s="2" customFormat="1"/>
    <row r="28736" s="2" customFormat="1"/>
    <row r="28737" s="2" customFormat="1"/>
    <row r="28738" s="2" customFormat="1"/>
    <row r="28739" s="2" customFormat="1"/>
    <row r="28740" s="2" customFormat="1"/>
    <row r="28741" s="2" customFormat="1"/>
    <row r="28742" s="2" customFormat="1"/>
    <row r="28743" s="2" customFormat="1"/>
    <row r="28744" s="2" customFormat="1"/>
    <row r="28745" s="2" customFormat="1"/>
    <row r="28746" s="2" customFormat="1"/>
    <row r="28747" s="2" customFormat="1"/>
    <row r="28748" s="2" customFormat="1"/>
    <row r="28749" s="2" customFormat="1"/>
    <row r="28750" s="2" customFormat="1"/>
    <row r="28751" s="2" customFormat="1"/>
    <row r="28752" s="2" customFormat="1"/>
    <row r="28753" s="2" customFormat="1"/>
    <row r="28754" s="2" customFormat="1"/>
    <row r="28755" s="2" customFormat="1"/>
    <row r="28756" s="2" customFormat="1"/>
    <row r="28757" s="2" customFormat="1"/>
    <row r="28758" s="2" customFormat="1"/>
    <row r="28759" s="2" customFormat="1"/>
    <row r="28760" s="2" customFormat="1"/>
    <row r="28761" s="2" customFormat="1"/>
    <row r="28762" s="2" customFormat="1"/>
    <row r="28763" s="2" customFormat="1"/>
    <row r="28764" s="2" customFormat="1"/>
    <row r="28765" s="2" customFormat="1"/>
    <row r="28766" s="2" customFormat="1"/>
    <row r="28767" s="2" customFormat="1"/>
    <row r="28768" s="2" customFormat="1"/>
    <row r="28769" s="2" customFormat="1"/>
    <row r="28770" s="2" customFormat="1"/>
    <row r="28771" s="2" customFormat="1"/>
    <row r="28772" s="2" customFormat="1"/>
    <row r="28773" s="2" customFormat="1"/>
    <row r="28774" s="2" customFormat="1"/>
    <row r="28775" s="2" customFormat="1"/>
    <row r="28776" s="2" customFormat="1"/>
    <row r="28777" s="2" customFormat="1"/>
    <row r="28778" s="2" customFormat="1"/>
    <row r="28779" s="2" customFormat="1"/>
    <row r="28780" s="2" customFormat="1"/>
    <row r="28781" s="2" customFormat="1"/>
    <row r="28782" s="2" customFormat="1"/>
    <row r="28783" s="2" customFormat="1"/>
    <row r="28784" s="2" customFormat="1"/>
    <row r="28785" s="2" customFormat="1"/>
    <row r="28786" s="2" customFormat="1"/>
    <row r="28787" s="2" customFormat="1"/>
    <row r="28788" s="2" customFormat="1"/>
    <row r="28789" s="2" customFormat="1"/>
    <row r="28790" s="2" customFormat="1"/>
    <row r="28791" s="2" customFormat="1"/>
    <row r="28792" s="2" customFormat="1"/>
    <row r="28793" s="2" customFormat="1"/>
    <row r="28794" s="2" customFormat="1"/>
    <row r="28795" s="2" customFormat="1"/>
    <row r="28796" s="2" customFormat="1"/>
    <row r="28797" s="2" customFormat="1"/>
    <row r="28798" s="2" customFormat="1"/>
    <row r="28799" s="2" customFormat="1"/>
    <row r="28800" s="2" customFormat="1"/>
    <row r="28801" s="2" customFormat="1"/>
    <row r="28802" s="2" customFormat="1"/>
    <row r="28803" s="2" customFormat="1"/>
    <row r="28804" s="2" customFormat="1"/>
    <row r="28805" s="2" customFormat="1"/>
    <row r="28806" s="2" customFormat="1"/>
    <row r="28807" s="2" customFormat="1"/>
    <row r="28808" s="2" customFormat="1"/>
    <row r="28809" s="2" customFormat="1"/>
    <row r="28810" s="2" customFormat="1"/>
    <row r="28811" s="2" customFormat="1"/>
    <row r="28812" s="2" customFormat="1"/>
    <row r="28813" s="2" customFormat="1"/>
    <row r="28814" s="2" customFormat="1"/>
    <row r="28815" s="2" customFormat="1"/>
    <row r="28816" s="2" customFormat="1"/>
    <row r="28817" s="2" customFormat="1"/>
    <row r="28818" s="2" customFormat="1"/>
    <row r="28819" s="2" customFormat="1"/>
    <row r="28820" s="2" customFormat="1"/>
    <row r="28821" s="2" customFormat="1"/>
    <row r="28822" s="2" customFormat="1"/>
    <row r="28823" s="2" customFormat="1"/>
    <row r="28824" s="2" customFormat="1"/>
    <row r="28825" s="2" customFormat="1"/>
    <row r="28826" s="2" customFormat="1"/>
    <row r="28827" s="2" customFormat="1"/>
    <row r="28828" s="2" customFormat="1"/>
    <row r="28829" s="2" customFormat="1"/>
    <row r="28830" s="2" customFormat="1"/>
    <row r="28831" s="2" customFormat="1"/>
    <row r="28832" s="2" customFormat="1"/>
    <row r="28833" s="2" customFormat="1"/>
    <row r="28834" s="2" customFormat="1"/>
    <row r="28835" s="2" customFormat="1"/>
    <row r="28836" s="2" customFormat="1"/>
    <row r="28837" s="2" customFormat="1"/>
    <row r="28838" s="2" customFormat="1"/>
    <row r="28839" s="2" customFormat="1"/>
    <row r="28840" s="2" customFormat="1"/>
    <row r="28841" s="2" customFormat="1"/>
    <row r="28842" s="2" customFormat="1"/>
    <row r="28843" s="2" customFormat="1"/>
    <row r="28844" s="2" customFormat="1"/>
    <row r="28845" s="2" customFormat="1"/>
    <row r="28846" s="2" customFormat="1"/>
    <row r="28847" s="2" customFormat="1"/>
    <row r="28848" s="2" customFormat="1"/>
    <row r="28849" s="2" customFormat="1"/>
    <row r="28850" s="2" customFormat="1"/>
    <row r="28851" s="2" customFormat="1"/>
    <row r="28852" s="2" customFormat="1"/>
    <row r="28853" s="2" customFormat="1"/>
    <row r="28854" s="2" customFormat="1"/>
    <row r="28855" s="2" customFormat="1"/>
    <row r="28856" s="2" customFormat="1"/>
    <row r="28857" s="2" customFormat="1"/>
    <row r="28858" s="2" customFormat="1"/>
    <row r="28859" s="2" customFormat="1"/>
    <row r="28860" s="2" customFormat="1"/>
    <row r="28861" s="2" customFormat="1"/>
    <row r="28862" s="2" customFormat="1"/>
    <row r="28863" s="2" customFormat="1"/>
    <row r="28864" s="2" customFormat="1"/>
    <row r="28865" s="2" customFormat="1"/>
    <row r="28866" s="2" customFormat="1"/>
    <row r="28867" s="2" customFormat="1"/>
    <row r="28868" s="2" customFormat="1"/>
    <row r="28869" s="2" customFormat="1"/>
    <row r="28870" s="2" customFormat="1"/>
    <row r="28871" s="2" customFormat="1"/>
    <row r="28872" s="2" customFormat="1"/>
    <row r="28873" s="2" customFormat="1"/>
    <row r="28874" s="2" customFormat="1"/>
    <row r="28875" s="2" customFormat="1"/>
    <row r="28876" s="2" customFormat="1"/>
    <row r="28877" s="2" customFormat="1"/>
    <row r="28878" s="2" customFormat="1"/>
    <row r="28879" s="2" customFormat="1"/>
    <row r="28880" s="2" customFormat="1"/>
    <row r="28881" s="2" customFormat="1"/>
    <row r="28882" s="2" customFormat="1"/>
    <row r="28883" s="2" customFormat="1"/>
    <row r="28884" s="2" customFormat="1"/>
    <row r="28885" s="2" customFormat="1"/>
    <row r="28886" s="2" customFormat="1"/>
    <row r="28887" s="2" customFormat="1"/>
    <row r="28888" s="2" customFormat="1"/>
    <row r="28889" s="2" customFormat="1"/>
    <row r="28890" s="2" customFormat="1"/>
    <row r="28891" s="2" customFormat="1"/>
    <row r="28892" s="2" customFormat="1"/>
    <row r="28893" s="2" customFormat="1"/>
    <row r="28894" s="2" customFormat="1"/>
    <row r="28895" s="2" customFormat="1"/>
    <row r="28896" s="2" customFormat="1"/>
    <row r="28897" s="2" customFormat="1"/>
    <row r="28898" s="2" customFormat="1"/>
    <row r="28899" s="2" customFormat="1"/>
    <row r="28900" s="2" customFormat="1"/>
    <row r="28901" s="2" customFormat="1"/>
    <row r="28902" s="2" customFormat="1"/>
    <row r="28903" s="2" customFormat="1"/>
    <row r="28904" s="2" customFormat="1"/>
    <row r="28905" s="2" customFormat="1"/>
    <row r="28906" s="2" customFormat="1"/>
    <row r="28907" s="2" customFormat="1"/>
    <row r="28908" s="2" customFormat="1"/>
    <row r="28909" s="2" customFormat="1"/>
    <row r="28910" s="2" customFormat="1"/>
    <row r="28911" s="2" customFormat="1"/>
    <row r="28912" s="2" customFormat="1"/>
    <row r="28913" s="2" customFormat="1"/>
    <row r="28914" s="2" customFormat="1"/>
    <row r="28915" s="2" customFormat="1"/>
    <row r="28916" s="2" customFormat="1"/>
    <row r="28917" s="2" customFormat="1"/>
    <row r="28918" s="2" customFormat="1"/>
    <row r="28919" s="2" customFormat="1"/>
    <row r="28920" s="2" customFormat="1"/>
    <row r="28921" s="2" customFormat="1"/>
    <row r="28922" s="2" customFormat="1"/>
    <row r="28923" s="2" customFormat="1"/>
    <row r="28924" s="2" customFormat="1"/>
    <row r="28925" s="2" customFormat="1"/>
    <row r="28926" s="2" customFormat="1"/>
    <row r="28927" s="2" customFormat="1"/>
    <row r="28928" s="2" customFormat="1"/>
    <row r="28929" s="2" customFormat="1"/>
    <row r="28930" s="2" customFormat="1"/>
    <row r="28931" s="2" customFormat="1"/>
    <row r="28932" s="2" customFormat="1"/>
    <row r="28933" s="2" customFormat="1"/>
    <row r="28934" s="2" customFormat="1"/>
    <row r="28935" s="2" customFormat="1"/>
    <row r="28936" s="2" customFormat="1"/>
    <row r="28937" s="2" customFormat="1"/>
    <row r="28938" s="2" customFormat="1"/>
    <row r="28939" s="2" customFormat="1"/>
    <row r="28940" s="2" customFormat="1"/>
    <row r="28941" s="2" customFormat="1"/>
    <row r="28942" s="2" customFormat="1"/>
    <row r="28943" s="2" customFormat="1"/>
    <row r="28944" s="2" customFormat="1"/>
    <row r="28945" s="2" customFormat="1"/>
    <row r="28946" s="2" customFormat="1"/>
    <row r="28947" s="2" customFormat="1"/>
    <row r="28948" s="2" customFormat="1"/>
    <row r="28949" s="2" customFormat="1"/>
    <row r="28950" s="2" customFormat="1"/>
    <row r="28951" s="2" customFormat="1"/>
    <row r="28952" s="2" customFormat="1"/>
    <row r="28953" s="2" customFormat="1"/>
    <row r="28954" s="2" customFormat="1"/>
    <row r="28955" s="2" customFormat="1"/>
    <row r="28956" s="2" customFormat="1"/>
    <row r="28957" s="2" customFormat="1"/>
    <row r="28958" s="2" customFormat="1"/>
    <row r="28959" s="2" customFormat="1"/>
    <row r="28960" s="2" customFormat="1"/>
    <row r="28961" s="2" customFormat="1"/>
    <row r="28962" s="2" customFormat="1"/>
    <row r="28963" s="2" customFormat="1"/>
    <row r="28964" s="2" customFormat="1"/>
    <row r="28965" s="2" customFormat="1"/>
    <row r="28966" s="2" customFormat="1"/>
    <row r="28967" s="2" customFormat="1"/>
    <row r="28968" s="2" customFormat="1"/>
    <row r="28969" s="2" customFormat="1"/>
    <row r="28970" s="2" customFormat="1"/>
    <row r="28971" s="2" customFormat="1"/>
    <row r="28972" s="2" customFormat="1"/>
    <row r="28973" s="2" customFormat="1"/>
    <row r="28974" s="2" customFormat="1"/>
    <row r="28975" s="2" customFormat="1"/>
    <row r="28976" s="2" customFormat="1"/>
    <row r="28977" s="2" customFormat="1"/>
    <row r="28978" s="2" customFormat="1"/>
    <row r="28979" s="2" customFormat="1"/>
    <row r="28980" s="2" customFormat="1"/>
    <row r="28981" s="2" customFormat="1"/>
    <row r="28982" s="2" customFormat="1"/>
    <row r="28983" s="2" customFormat="1"/>
    <row r="28984" s="2" customFormat="1"/>
    <row r="28985" s="2" customFormat="1"/>
    <row r="28986" s="2" customFormat="1"/>
    <row r="28987" s="2" customFormat="1"/>
    <row r="28988" s="2" customFormat="1"/>
    <row r="28989" s="2" customFormat="1"/>
    <row r="28990" s="2" customFormat="1"/>
    <row r="28991" s="2" customFormat="1"/>
    <row r="28992" s="2" customFormat="1"/>
    <row r="28993" s="2" customFormat="1"/>
    <row r="28994" s="2" customFormat="1"/>
    <row r="28995" s="2" customFormat="1"/>
    <row r="28996" s="2" customFormat="1"/>
    <row r="28997" s="2" customFormat="1"/>
    <row r="28998" s="2" customFormat="1"/>
    <row r="28999" s="2" customFormat="1"/>
    <row r="29000" s="2" customFormat="1"/>
    <row r="29001" s="2" customFormat="1"/>
    <row r="29002" s="2" customFormat="1"/>
    <row r="29003" s="2" customFormat="1"/>
    <row r="29004" s="2" customFormat="1"/>
    <row r="29005" s="2" customFormat="1"/>
    <row r="29006" s="2" customFormat="1"/>
    <row r="29007" s="2" customFormat="1"/>
    <row r="29008" s="2" customFormat="1"/>
    <row r="29009" s="2" customFormat="1"/>
    <row r="29010" s="2" customFormat="1"/>
    <row r="29011" s="2" customFormat="1"/>
    <row r="29012" s="2" customFormat="1"/>
    <row r="29013" s="2" customFormat="1"/>
    <row r="29014" s="2" customFormat="1"/>
    <row r="29015" s="2" customFormat="1"/>
    <row r="29016" s="2" customFormat="1"/>
    <row r="29017" s="2" customFormat="1"/>
    <row r="29018" s="2" customFormat="1"/>
    <row r="29019" s="2" customFormat="1"/>
    <row r="29020" s="2" customFormat="1"/>
    <row r="29021" s="2" customFormat="1"/>
    <row r="29022" s="2" customFormat="1"/>
    <row r="29023" s="2" customFormat="1"/>
    <row r="29024" s="2" customFormat="1"/>
    <row r="29025" s="2" customFormat="1"/>
    <row r="29026" s="2" customFormat="1"/>
    <row r="29027" s="2" customFormat="1"/>
    <row r="29028" s="2" customFormat="1"/>
    <row r="29029" s="2" customFormat="1"/>
    <row r="29030" s="2" customFormat="1"/>
    <row r="29031" s="2" customFormat="1"/>
    <row r="29032" s="2" customFormat="1"/>
    <row r="29033" s="2" customFormat="1"/>
    <row r="29034" s="2" customFormat="1"/>
    <row r="29035" s="2" customFormat="1"/>
    <row r="29036" s="2" customFormat="1"/>
    <row r="29037" s="2" customFormat="1"/>
    <row r="29038" s="2" customFormat="1"/>
    <row r="29039" s="2" customFormat="1"/>
    <row r="29040" s="2" customFormat="1"/>
    <row r="29041" s="2" customFormat="1"/>
    <row r="29042" s="2" customFormat="1"/>
    <row r="29043" s="2" customFormat="1"/>
    <row r="29044" s="2" customFormat="1"/>
    <row r="29045" s="2" customFormat="1"/>
    <row r="29046" s="2" customFormat="1"/>
    <row r="29047" s="2" customFormat="1"/>
    <row r="29048" s="2" customFormat="1"/>
    <row r="29049" s="2" customFormat="1"/>
    <row r="29050" s="2" customFormat="1"/>
    <row r="29051" s="2" customFormat="1"/>
    <row r="29052" s="2" customFormat="1"/>
    <row r="29053" s="2" customFormat="1"/>
    <row r="29054" s="2" customFormat="1"/>
    <row r="29055" s="2" customFormat="1"/>
    <row r="29056" s="2" customFormat="1"/>
    <row r="29057" s="2" customFormat="1"/>
    <row r="29058" s="2" customFormat="1"/>
    <row r="29059" s="2" customFormat="1"/>
    <row r="29060" s="2" customFormat="1"/>
    <row r="29061" s="2" customFormat="1"/>
    <row r="29062" s="2" customFormat="1"/>
    <row r="29063" s="2" customFormat="1"/>
    <row r="29064" s="2" customFormat="1"/>
    <row r="29065" s="2" customFormat="1"/>
    <row r="29066" s="2" customFormat="1"/>
    <row r="29067" s="2" customFormat="1"/>
    <row r="29068" s="2" customFormat="1"/>
    <row r="29069" s="2" customFormat="1"/>
    <row r="29070" s="2" customFormat="1"/>
    <row r="29071" s="2" customFormat="1"/>
    <row r="29072" s="2" customFormat="1"/>
    <row r="29073" s="2" customFormat="1"/>
    <row r="29074" s="2" customFormat="1"/>
    <row r="29075" s="2" customFormat="1"/>
    <row r="29076" s="2" customFormat="1"/>
    <row r="29077" s="2" customFormat="1"/>
    <row r="29078" s="2" customFormat="1"/>
    <row r="29079" s="2" customFormat="1"/>
    <row r="29080" s="2" customFormat="1"/>
    <row r="29081" s="2" customFormat="1"/>
    <row r="29082" s="2" customFormat="1"/>
    <row r="29083" s="2" customFormat="1"/>
    <row r="29084" s="2" customFormat="1"/>
    <row r="29085" s="2" customFormat="1"/>
    <row r="29086" s="2" customFormat="1"/>
    <row r="29087" s="2" customFormat="1"/>
    <row r="29088" s="2" customFormat="1"/>
    <row r="29089" s="2" customFormat="1"/>
    <row r="29090" s="2" customFormat="1"/>
    <row r="29091" s="2" customFormat="1"/>
    <row r="29092" s="2" customFormat="1"/>
    <row r="29093" s="2" customFormat="1"/>
    <row r="29094" s="2" customFormat="1"/>
    <row r="29095" s="2" customFormat="1"/>
    <row r="29096" s="2" customFormat="1"/>
    <row r="29097" s="2" customFormat="1"/>
    <row r="29098" s="2" customFormat="1"/>
    <row r="29099" s="2" customFormat="1"/>
    <row r="29100" s="2" customFormat="1"/>
    <row r="29101" s="2" customFormat="1"/>
    <row r="29102" s="2" customFormat="1"/>
    <row r="29103" s="2" customFormat="1"/>
    <row r="29104" s="2" customFormat="1"/>
    <row r="29105" s="2" customFormat="1"/>
    <row r="29106" s="2" customFormat="1"/>
    <row r="29107" s="2" customFormat="1"/>
    <row r="29108" s="2" customFormat="1"/>
    <row r="29109" s="2" customFormat="1"/>
    <row r="29110" s="2" customFormat="1"/>
    <row r="29111" s="2" customFormat="1"/>
    <row r="29112" s="2" customFormat="1"/>
    <row r="29113" s="2" customFormat="1"/>
    <row r="29114" s="2" customFormat="1"/>
    <row r="29115" s="2" customFormat="1"/>
    <row r="29116" s="2" customFormat="1"/>
    <row r="29117" s="2" customFormat="1"/>
    <row r="29118" s="2" customFormat="1"/>
    <row r="29119" s="2" customFormat="1"/>
    <row r="29120" s="2" customFormat="1"/>
    <row r="29121" s="2" customFormat="1"/>
    <row r="29122" s="2" customFormat="1"/>
    <row r="29123" s="2" customFormat="1"/>
    <row r="29124" s="2" customFormat="1"/>
    <row r="29125" s="2" customFormat="1"/>
    <row r="29126" s="2" customFormat="1"/>
    <row r="29127" s="2" customFormat="1"/>
    <row r="29128" s="2" customFormat="1"/>
    <row r="29129" s="2" customFormat="1"/>
    <row r="29130" s="2" customFormat="1"/>
    <row r="29131" s="2" customFormat="1"/>
    <row r="29132" s="2" customFormat="1"/>
    <row r="29133" s="2" customFormat="1"/>
    <row r="29134" s="2" customFormat="1"/>
    <row r="29135" s="2" customFormat="1"/>
    <row r="29136" s="2" customFormat="1"/>
    <row r="29137" s="2" customFormat="1"/>
    <row r="29138" s="2" customFormat="1"/>
    <row r="29139" s="2" customFormat="1"/>
    <row r="29140" s="2" customFormat="1"/>
    <row r="29141" s="2" customFormat="1"/>
    <row r="29142" s="2" customFormat="1"/>
    <row r="29143" s="2" customFormat="1"/>
    <row r="29144" s="2" customFormat="1"/>
    <row r="29145" s="2" customFormat="1"/>
    <row r="29146" s="2" customFormat="1"/>
    <row r="29147" s="2" customFormat="1"/>
    <row r="29148" s="2" customFormat="1"/>
    <row r="29149" s="2" customFormat="1"/>
    <row r="29150" s="2" customFormat="1"/>
    <row r="29151" s="2" customFormat="1"/>
    <row r="29152" s="2" customFormat="1"/>
    <row r="29153" s="2" customFormat="1"/>
    <row r="29154" s="2" customFormat="1"/>
    <row r="29155" s="2" customFormat="1"/>
    <row r="29156" s="2" customFormat="1"/>
    <row r="29157" s="2" customFormat="1"/>
    <row r="29158" s="2" customFormat="1"/>
    <row r="29159" s="2" customFormat="1"/>
    <row r="29160" s="2" customFormat="1"/>
    <row r="29161" s="2" customFormat="1"/>
    <row r="29162" s="2" customFormat="1"/>
    <row r="29163" s="2" customFormat="1"/>
    <row r="29164" s="2" customFormat="1"/>
    <row r="29165" s="2" customFormat="1"/>
    <row r="29166" s="2" customFormat="1"/>
    <row r="29167" s="2" customFormat="1"/>
    <row r="29168" s="2" customFormat="1"/>
    <row r="29169" s="2" customFormat="1"/>
    <row r="29170" s="2" customFormat="1"/>
    <row r="29171" s="2" customFormat="1"/>
    <row r="29172" s="2" customFormat="1"/>
    <row r="29173" s="2" customFormat="1"/>
    <row r="29174" s="2" customFormat="1"/>
    <row r="29175" s="2" customFormat="1"/>
    <row r="29176" s="2" customFormat="1"/>
    <row r="29177" s="2" customFormat="1"/>
    <row r="29178" s="2" customFormat="1"/>
    <row r="29179" s="2" customFormat="1"/>
    <row r="29180" s="2" customFormat="1"/>
    <row r="29181" s="2" customFormat="1"/>
    <row r="29182" s="2" customFormat="1"/>
    <row r="29183" s="2" customFormat="1"/>
    <row r="29184" s="2" customFormat="1"/>
    <row r="29185" s="2" customFormat="1"/>
    <row r="29186" s="2" customFormat="1"/>
    <row r="29187" s="2" customFormat="1"/>
    <row r="29188" s="2" customFormat="1"/>
    <row r="29189" s="2" customFormat="1"/>
    <row r="29190" s="2" customFormat="1"/>
    <row r="29191" s="2" customFormat="1"/>
    <row r="29192" s="2" customFormat="1"/>
    <row r="29193" s="2" customFormat="1"/>
    <row r="29194" s="2" customFormat="1"/>
    <row r="29195" s="2" customFormat="1"/>
    <row r="29196" s="2" customFormat="1"/>
    <row r="29197" s="2" customFormat="1"/>
    <row r="29198" s="2" customFormat="1"/>
    <row r="29199" s="2" customFormat="1"/>
    <row r="29200" s="2" customFormat="1"/>
    <row r="29201" s="2" customFormat="1"/>
    <row r="29202" s="2" customFormat="1"/>
    <row r="29203" s="2" customFormat="1"/>
    <row r="29204" s="2" customFormat="1"/>
    <row r="29205" s="2" customFormat="1"/>
    <row r="29206" s="2" customFormat="1"/>
    <row r="29207" s="2" customFormat="1"/>
    <row r="29208" s="2" customFormat="1"/>
    <row r="29209" s="2" customFormat="1"/>
    <row r="29210" s="2" customFormat="1"/>
    <row r="29211" s="2" customFormat="1"/>
    <row r="29212" s="2" customFormat="1"/>
    <row r="29213" s="2" customFormat="1"/>
    <row r="29214" s="2" customFormat="1"/>
    <row r="29215" s="2" customFormat="1"/>
    <row r="29216" s="2" customFormat="1"/>
    <row r="29217" s="2" customFormat="1"/>
    <row r="29218" s="2" customFormat="1"/>
    <row r="29219" s="2" customFormat="1"/>
    <row r="29220" s="2" customFormat="1"/>
    <row r="29221" s="2" customFormat="1"/>
    <row r="29222" s="2" customFormat="1"/>
    <row r="29223" s="2" customFormat="1"/>
    <row r="29224" s="2" customFormat="1"/>
    <row r="29225" s="2" customFormat="1"/>
    <row r="29226" s="2" customFormat="1"/>
    <row r="29227" s="2" customFormat="1"/>
    <row r="29228" s="2" customFormat="1"/>
    <row r="29229" s="2" customFormat="1"/>
    <row r="29230" s="2" customFormat="1"/>
    <row r="29231" s="2" customFormat="1"/>
    <row r="29232" s="2" customFormat="1"/>
    <row r="29233" s="2" customFormat="1"/>
    <row r="29234" s="2" customFormat="1"/>
    <row r="29235" s="2" customFormat="1"/>
    <row r="29236" s="2" customFormat="1"/>
    <row r="29237" s="2" customFormat="1"/>
    <row r="29238" s="2" customFormat="1"/>
    <row r="29239" s="2" customFormat="1"/>
    <row r="29240" s="2" customFormat="1"/>
    <row r="29241" s="2" customFormat="1"/>
    <row r="29242" s="2" customFormat="1"/>
    <row r="29243" s="2" customFormat="1"/>
    <row r="29244" s="2" customFormat="1"/>
    <row r="29245" s="2" customFormat="1"/>
    <row r="29246" s="2" customFormat="1"/>
    <row r="29247" s="2" customFormat="1"/>
    <row r="29248" s="2" customFormat="1"/>
    <row r="29249" s="2" customFormat="1"/>
    <row r="29250" s="2" customFormat="1"/>
    <row r="29251" s="2" customFormat="1"/>
    <row r="29252" s="2" customFormat="1"/>
    <row r="29253" s="2" customFormat="1"/>
    <row r="29254" s="2" customFormat="1"/>
    <row r="29255" s="2" customFormat="1"/>
    <row r="29256" s="2" customFormat="1"/>
    <row r="29257" s="2" customFormat="1"/>
    <row r="29258" s="2" customFormat="1"/>
    <row r="29259" s="2" customFormat="1"/>
    <row r="29260" s="2" customFormat="1"/>
    <row r="29261" s="2" customFormat="1"/>
    <row r="29262" s="2" customFormat="1"/>
    <row r="29263" s="2" customFormat="1"/>
    <row r="29264" s="2" customFormat="1"/>
    <row r="29265" s="2" customFormat="1"/>
    <row r="29266" s="2" customFormat="1"/>
    <row r="29267" s="2" customFormat="1"/>
    <row r="29268" s="2" customFormat="1"/>
    <row r="29269" s="2" customFormat="1"/>
    <row r="29270" s="2" customFormat="1"/>
    <row r="29271" s="2" customFormat="1"/>
    <row r="29272" s="2" customFormat="1"/>
    <row r="29273" s="2" customFormat="1"/>
    <row r="29274" s="2" customFormat="1"/>
    <row r="29275" s="2" customFormat="1"/>
    <row r="29276" s="2" customFormat="1"/>
    <row r="29277" s="2" customFormat="1"/>
    <row r="29278" s="2" customFormat="1"/>
    <row r="29279" s="2" customFormat="1"/>
    <row r="29280" s="2" customFormat="1"/>
    <row r="29281" s="2" customFormat="1"/>
    <row r="29282" s="2" customFormat="1"/>
    <row r="29283" s="2" customFormat="1"/>
    <row r="29284" s="2" customFormat="1"/>
    <row r="29285" s="2" customFormat="1"/>
    <row r="29286" s="2" customFormat="1"/>
    <row r="29287" s="2" customFormat="1"/>
    <row r="29288" s="2" customFormat="1"/>
    <row r="29289" s="2" customFormat="1"/>
    <row r="29290" s="2" customFormat="1"/>
    <row r="29291" s="2" customFormat="1"/>
    <row r="29292" s="2" customFormat="1"/>
    <row r="29293" s="2" customFormat="1"/>
    <row r="29294" s="2" customFormat="1"/>
    <row r="29295" s="2" customFormat="1"/>
    <row r="29296" s="2" customFormat="1"/>
    <row r="29297" s="2" customFormat="1"/>
    <row r="29298" s="2" customFormat="1"/>
    <row r="29299" s="2" customFormat="1"/>
    <row r="29300" s="2" customFormat="1"/>
    <row r="29301" s="2" customFormat="1"/>
    <row r="29302" s="2" customFormat="1"/>
    <row r="29303" s="2" customFormat="1"/>
    <row r="29304" s="2" customFormat="1"/>
    <row r="29305" s="2" customFormat="1"/>
    <row r="29306" s="2" customFormat="1"/>
    <row r="29307" s="2" customFormat="1"/>
    <row r="29308" s="2" customFormat="1"/>
    <row r="29309" s="2" customFormat="1"/>
    <row r="29310" s="2" customFormat="1"/>
    <row r="29311" s="2" customFormat="1"/>
    <row r="29312" s="2" customFormat="1"/>
    <row r="29313" s="2" customFormat="1"/>
    <row r="29314" s="2" customFormat="1"/>
    <row r="29315" s="2" customFormat="1"/>
    <row r="29316" s="2" customFormat="1"/>
    <row r="29317" s="2" customFormat="1"/>
    <row r="29318" s="2" customFormat="1"/>
    <row r="29319" s="2" customFormat="1"/>
    <row r="29320" s="2" customFormat="1"/>
    <row r="29321" s="2" customFormat="1"/>
    <row r="29322" s="2" customFormat="1"/>
    <row r="29323" s="2" customFormat="1"/>
    <row r="29324" s="2" customFormat="1"/>
    <row r="29325" s="2" customFormat="1"/>
    <row r="29326" s="2" customFormat="1"/>
    <row r="29327" s="2" customFormat="1"/>
    <row r="29328" s="2" customFormat="1"/>
    <row r="29329" s="2" customFormat="1"/>
    <row r="29330" s="2" customFormat="1"/>
    <row r="29331" s="2" customFormat="1"/>
    <row r="29332" s="2" customFormat="1"/>
    <row r="29333" s="2" customFormat="1"/>
    <row r="29334" s="2" customFormat="1"/>
    <row r="29335" s="2" customFormat="1"/>
    <row r="29336" s="2" customFormat="1"/>
    <row r="29337" s="2" customFormat="1"/>
    <row r="29338" s="2" customFormat="1"/>
    <row r="29339" s="2" customFormat="1"/>
    <row r="29340" s="2" customFormat="1"/>
    <row r="29341" s="2" customFormat="1"/>
    <row r="29342" s="2" customFormat="1"/>
    <row r="29343" s="2" customFormat="1"/>
    <row r="29344" s="2" customFormat="1"/>
    <row r="29345" s="2" customFormat="1"/>
    <row r="29346" s="2" customFormat="1"/>
    <row r="29347" s="2" customFormat="1"/>
    <row r="29348" s="2" customFormat="1"/>
    <row r="29349" s="2" customFormat="1"/>
    <row r="29350" s="2" customFormat="1"/>
    <row r="29351" s="2" customFormat="1"/>
    <row r="29352" s="2" customFormat="1"/>
    <row r="29353" s="2" customFormat="1"/>
    <row r="29354" s="2" customFormat="1"/>
    <row r="29355" s="2" customFormat="1"/>
    <row r="29356" s="2" customFormat="1"/>
    <row r="29357" s="2" customFormat="1"/>
    <row r="29358" s="2" customFormat="1"/>
    <row r="29359" s="2" customFormat="1"/>
    <row r="29360" s="2" customFormat="1"/>
    <row r="29361" s="2" customFormat="1"/>
    <row r="29362" s="2" customFormat="1"/>
    <row r="29363" s="2" customFormat="1"/>
    <row r="29364" s="2" customFormat="1"/>
    <row r="29365" s="2" customFormat="1"/>
    <row r="29366" s="2" customFormat="1"/>
    <row r="29367" s="2" customFormat="1"/>
    <row r="29368" s="2" customFormat="1"/>
    <row r="29369" s="2" customFormat="1"/>
    <row r="29370" s="2" customFormat="1"/>
    <row r="29371" s="2" customFormat="1"/>
    <row r="29372" s="2" customFormat="1"/>
    <row r="29373" s="2" customFormat="1"/>
    <row r="29374" s="2" customFormat="1"/>
    <row r="29375" s="2" customFormat="1"/>
    <row r="29376" s="2" customFormat="1"/>
    <row r="29377" s="2" customFormat="1"/>
    <row r="29378" s="2" customFormat="1"/>
    <row r="29379" s="2" customFormat="1"/>
    <row r="29380" s="2" customFormat="1"/>
    <row r="29381" s="2" customFormat="1"/>
    <row r="29382" s="2" customFormat="1"/>
    <row r="29383" s="2" customFormat="1"/>
    <row r="29384" s="2" customFormat="1"/>
    <row r="29385" s="2" customFormat="1"/>
    <row r="29386" s="2" customFormat="1"/>
    <row r="29387" s="2" customFormat="1"/>
    <row r="29388" s="2" customFormat="1"/>
    <row r="29389" s="2" customFormat="1"/>
    <row r="29390" s="2" customFormat="1"/>
    <row r="29391" s="2" customFormat="1"/>
    <row r="29392" s="2" customFormat="1"/>
    <row r="29393" s="2" customFormat="1"/>
    <row r="29394" s="2" customFormat="1"/>
    <row r="29395" s="2" customFormat="1"/>
    <row r="29396" s="2" customFormat="1"/>
    <row r="29397" s="2" customFormat="1"/>
    <row r="29398" s="2" customFormat="1"/>
    <row r="29399" s="2" customFormat="1"/>
    <row r="29400" s="2" customFormat="1"/>
    <row r="29401" s="2" customFormat="1"/>
    <row r="29402" s="2" customFormat="1"/>
    <row r="29403" s="2" customFormat="1"/>
    <row r="29404" s="2" customFormat="1"/>
    <row r="29405" s="2" customFormat="1"/>
    <row r="29406" s="2" customFormat="1"/>
    <row r="29407" s="2" customFormat="1"/>
    <row r="29408" s="2" customFormat="1"/>
    <row r="29409" s="2" customFormat="1"/>
    <row r="29410" s="2" customFormat="1"/>
    <row r="29411" s="2" customFormat="1"/>
    <row r="29412" s="2" customFormat="1"/>
    <row r="29413" s="2" customFormat="1"/>
    <row r="29414" s="2" customFormat="1"/>
    <row r="29415" s="2" customFormat="1"/>
    <row r="29416" s="2" customFormat="1"/>
    <row r="29417" s="2" customFormat="1"/>
    <row r="29418" s="2" customFormat="1"/>
    <row r="29419" s="2" customFormat="1"/>
    <row r="29420" s="2" customFormat="1"/>
    <row r="29421" s="2" customFormat="1"/>
    <row r="29422" s="2" customFormat="1"/>
    <row r="29423" s="2" customFormat="1"/>
    <row r="29424" s="2" customFormat="1"/>
    <row r="29425" s="2" customFormat="1"/>
    <row r="29426" s="2" customFormat="1"/>
    <row r="29427" s="2" customFormat="1"/>
    <row r="29428" s="2" customFormat="1"/>
    <row r="29429" s="2" customFormat="1"/>
    <row r="29430" s="2" customFormat="1"/>
    <row r="29431" s="2" customFormat="1"/>
    <row r="29432" s="2" customFormat="1"/>
    <row r="29433" s="2" customFormat="1"/>
    <row r="29434" s="2" customFormat="1"/>
    <row r="29435" s="2" customFormat="1"/>
    <row r="29436" s="2" customFormat="1"/>
    <row r="29437" s="2" customFormat="1"/>
    <row r="29438" s="2" customFormat="1"/>
    <row r="29439" s="2" customFormat="1"/>
    <row r="29440" s="2" customFormat="1"/>
    <row r="29441" s="2" customFormat="1"/>
    <row r="29442" s="2" customFormat="1"/>
    <row r="29443" s="2" customFormat="1"/>
    <row r="29444" s="2" customFormat="1"/>
    <row r="29445" s="2" customFormat="1"/>
    <row r="29446" s="2" customFormat="1"/>
    <row r="29447" s="2" customFormat="1"/>
    <row r="29448" s="2" customFormat="1"/>
    <row r="29449" s="2" customFormat="1"/>
    <row r="29450" s="2" customFormat="1"/>
    <row r="29451" s="2" customFormat="1"/>
    <row r="29452" s="2" customFormat="1"/>
    <row r="29453" s="2" customFormat="1"/>
    <row r="29454" s="2" customFormat="1"/>
    <row r="29455" s="2" customFormat="1"/>
    <row r="29456" s="2" customFormat="1"/>
    <row r="29457" s="2" customFormat="1"/>
    <row r="29458" s="2" customFormat="1"/>
    <row r="29459" s="2" customFormat="1"/>
    <row r="29460" s="2" customFormat="1"/>
    <row r="29461" s="2" customFormat="1"/>
    <row r="29462" s="2" customFormat="1"/>
    <row r="29463" s="2" customFormat="1"/>
    <row r="29464" s="2" customFormat="1"/>
    <row r="29465" s="2" customFormat="1"/>
    <row r="29466" s="2" customFormat="1"/>
    <row r="29467" s="2" customFormat="1"/>
    <row r="29468" s="2" customFormat="1"/>
    <row r="29469" s="2" customFormat="1"/>
    <row r="29470" s="2" customFormat="1"/>
    <row r="29471" s="2" customFormat="1"/>
    <row r="29472" s="2" customFormat="1"/>
    <row r="29473" s="2" customFormat="1"/>
    <row r="29474" s="2" customFormat="1"/>
    <row r="29475" s="2" customFormat="1"/>
    <row r="29476" s="2" customFormat="1"/>
    <row r="29477" s="2" customFormat="1"/>
    <row r="29478" s="2" customFormat="1"/>
    <row r="29479" s="2" customFormat="1"/>
    <row r="29480" s="2" customFormat="1"/>
    <row r="29481" s="2" customFormat="1"/>
    <row r="29482" s="2" customFormat="1"/>
    <row r="29483" s="2" customFormat="1"/>
    <row r="29484" s="2" customFormat="1"/>
    <row r="29485" s="2" customFormat="1"/>
    <row r="29486" s="2" customFormat="1"/>
    <row r="29487" s="2" customFormat="1"/>
    <row r="29488" s="2" customFormat="1"/>
    <row r="29489" s="2" customFormat="1"/>
    <row r="29490" s="2" customFormat="1"/>
    <row r="29491" s="2" customFormat="1"/>
    <row r="29492" s="2" customFormat="1"/>
    <row r="29493" s="2" customFormat="1"/>
    <row r="29494" s="2" customFormat="1"/>
    <row r="29495" s="2" customFormat="1"/>
    <row r="29496" s="2" customFormat="1"/>
    <row r="29497" s="2" customFormat="1"/>
    <row r="29498" s="2" customFormat="1"/>
    <row r="29499" s="2" customFormat="1"/>
    <row r="29500" s="2" customFormat="1"/>
    <row r="29501" s="2" customFormat="1"/>
    <row r="29502" s="2" customFormat="1"/>
    <row r="29503" s="2" customFormat="1"/>
    <row r="29504" s="2" customFormat="1"/>
    <row r="29505" s="2" customFormat="1"/>
    <row r="29506" s="2" customFormat="1"/>
    <row r="29507" s="2" customFormat="1"/>
    <row r="29508" s="2" customFormat="1"/>
    <row r="29509" s="2" customFormat="1"/>
    <row r="29510" s="2" customFormat="1"/>
    <row r="29511" s="2" customFormat="1"/>
    <row r="29512" s="2" customFormat="1"/>
    <row r="29513" s="2" customFormat="1"/>
    <row r="29514" s="2" customFormat="1"/>
    <row r="29515" s="2" customFormat="1"/>
    <row r="29516" s="2" customFormat="1"/>
    <row r="29517" s="2" customFormat="1"/>
    <row r="29518" s="2" customFormat="1"/>
    <row r="29519" s="2" customFormat="1"/>
    <row r="29520" s="2" customFormat="1"/>
    <row r="29521" s="2" customFormat="1"/>
    <row r="29522" s="2" customFormat="1"/>
    <row r="29523" s="2" customFormat="1"/>
    <row r="29524" s="2" customFormat="1"/>
    <row r="29525" s="2" customFormat="1"/>
    <row r="29526" s="2" customFormat="1"/>
    <row r="29527" s="2" customFormat="1"/>
    <row r="29528" s="2" customFormat="1"/>
    <row r="29529" s="2" customFormat="1"/>
    <row r="29530" s="2" customFormat="1"/>
    <row r="29531" s="2" customFormat="1"/>
    <row r="29532" s="2" customFormat="1"/>
    <row r="29533" s="2" customFormat="1"/>
    <row r="29534" s="2" customFormat="1"/>
    <row r="29535" s="2" customFormat="1"/>
    <row r="29536" s="2" customFormat="1"/>
    <row r="29537" s="2" customFormat="1"/>
    <row r="29538" s="2" customFormat="1"/>
    <row r="29539" s="2" customFormat="1"/>
    <row r="29540" s="2" customFormat="1"/>
    <row r="29541" s="2" customFormat="1"/>
    <row r="29542" s="2" customFormat="1"/>
    <row r="29543" s="2" customFormat="1"/>
    <row r="29544" s="2" customFormat="1"/>
    <row r="29545" s="2" customFormat="1"/>
    <row r="29546" s="2" customFormat="1"/>
    <row r="29547" s="2" customFormat="1"/>
    <row r="29548" s="2" customFormat="1"/>
    <row r="29549" s="2" customFormat="1"/>
    <row r="29550" s="2" customFormat="1"/>
    <row r="29551" s="2" customFormat="1"/>
    <row r="29552" s="2" customFormat="1"/>
    <row r="29553" s="2" customFormat="1"/>
    <row r="29554" s="2" customFormat="1"/>
    <row r="29555" s="2" customFormat="1"/>
    <row r="29556" s="2" customFormat="1"/>
    <row r="29557" s="2" customFormat="1"/>
    <row r="29558" s="2" customFormat="1"/>
    <row r="29559" s="2" customFormat="1"/>
    <row r="29560" s="2" customFormat="1"/>
    <row r="29561" s="2" customFormat="1"/>
    <row r="29562" s="2" customFormat="1"/>
    <row r="29563" s="2" customFormat="1"/>
    <row r="29564" s="2" customFormat="1"/>
    <row r="29565" s="2" customFormat="1"/>
    <row r="29566" s="2" customFormat="1"/>
    <row r="29567" s="2" customFormat="1"/>
    <row r="29568" s="2" customFormat="1"/>
    <row r="29569" s="2" customFormat="1"/>
    <row r="29570" s="2" customFormat="1"/>
    <row r="29571" s="2" customFormat="1"/>
    <row r="29572" s="2" customFormat="1"/>
    <row r="29573" s="2" customFormat="1"/>
    <row r="29574" s="2" customFormat="1"/>
    <row r="29575" s="2" customFormat="1"/>
    <row r="29576" s="2" customFormat="1"/>
    <row r="29577" s="2" customFormat="1"/>
    <row r="29578" s="2" customFormat="1"/>
    <row r="29579" s="2" customFormat="1"/>
    <row r="29580" s="2" customFormat="1"/>
    <row r="29581" s="2" customFormat="1"/>
    <row r="29582" s="2" customFormat="1"/>
    <row r="29583" s="2" customFormat="1"/>
    <row r="29584" s="2" customFormat="1"/>
    <row r="29585" s="2" customFormat="1"/>
    <row r="29586" s="2" customFormat="1"/>
    <row r="29587" s="2" customFormat="1"/>
    <row r="29588" s="2" customFormat="1"/>
    <row r="29589" s="2" customFormat="1"/>
    <row r="29590" s="2" customFormat="1"/>
    <row r="29591" s="2" customFormat="1"/>
    <row r="29592" s="2" customFormat="1"/>
    <row r="29593" s="2" customFormat="1"/>
    <row r="29594" s="2" customFormat="1"/>
    <row r="29595" s="2" customFormat="1"/>
    <row r="29596" s="2" customFormat="1"/>
    <row r="29597" s="2" customFormat="1"/>
    <row r="29598" s="2" customFormat="1"/>
    <row r="29599" s="2" customFormat="1"/>
    <row r="29600" s="2" customFormat="1"/>
    <row r="29601" s="2" customFormat="1"/>
    <row r="29602" s="2" customFormat="1"/>
    <row r="29603" s="2" customFormat="1"/>
    <row r="29604" s="2" customFormat="1"/>
    <row r="29605" s="2" customFormat="1"/>
    <row r="29606" s="2" customFormat="1"/>
    <row r="29607" s="2" customFormat="1"/>
    <row r="29608" s="2" customFormat="1"/>
    <row r="29609" s="2" customFormat="1"/>
    <row r="29610" s="2" customFormat="1"/>
    <row r="29611" s="2" customFormat="1"/>
    <row r="29612" s="2" customFormat="1"/>
    <row r="29613" s="2" customFormat="1"/>
    <row r="29614" s="2" customFormat="1"/>
    <row r="29615" s="2" customFormat="1"/>
    <row r="29616" s="2" customFormat="1"/>
    <row r="29617" s="2" customFormat="1"/>
    <row r="29618" s="2" customFormat="1"/>
    <row r="29619" s="2" customFormat="1"/>
    <row r="29620" s="2" customFormat="1"/>
    <row r="29621" s="2" customFormat="1"/>
    <row r="29622" s="2" customFormat="1"/>
    <row r="29623" s="2" customFormat="1"/>
    <row r="29624" s="2" customFormat="1"/>
    <row r="29625" s="2" customFormat="1"/>
    <row r="29626" s="2" customFormat="1"/>
    <row r="29627" s="2" customFormat="1"/>
    <row r="29628" s="2" customFormat="1"/>
    <row r="29629" s="2" customFormat="1"/>
    <row r="29630" s="2" customFormat="1"/>
    <row r="29631" s="2" customFormat="1"/>
    <row r="29632" s="2" customFormat="1"/>
    <row r="29633" s="2" customFormat="1"/>
    <row r="29634" s="2" customFormat="1"/>
    <row r="29635" s="2" customFormat="1"/>
    <row r="29636" s="2" customFormat="1"/>
    <row r="29637" s="2" customFormat="1"/>
    <row r="29638" s="2" customFormat="1"/>
    <row r="29639" s="2" customFormat="1"/>
    <row r="29640" s="2" customFormat="1"/>
    <row r="29641" s="2" customFormat="1"/>
    <row r="29642" s="2" customFormat="1"/>
    <row r="29643" s="2" customFormat="1"/>
    <row r="29644" s="2" customFormat="1"/>
    <row r="29645" s="2" customFormat="1"/>
    <row r="29646" s="2" customFormat="1"/>
    <row r="29647" s="2" customFormat="1"/>
    <row r="29648" s="2" customFormat="1"/>
    <row r="29649" s="2" customFormat="1"/>
    <row r="29650" s="2" customFormat="1"/>
    <row r="29651" s="2" customFormat="1"/>
    <row r="29652" s="2" customFormat="1"/>
    <row r="29653" s="2" customFormat="1"/>
    <row r="29654" s="2" customFormat="1"/>
    <row r="29655" s="2" customFormat="1"/>
    <row r="29656" s="2" customFormat="1"/>
    <row r="29657" s="2" customFormat="1"/>
    <row r="29658" s="2" customFormat="1"/>
    <row r="29659" s="2" customFormat="1"/>
    <row r="29660" s="2" customFormat="1"/>
    <row r="29661" s="2" customFormat="1"/>
    <row r="29662" s="2" customFormat="1"/>
    <row r="29663" s="2" customFormat="1"/>
    <row r="29664" s="2" customFormat="1"/>
    <row r="29665" s="2" customFormat="1"/>
    <row r="29666" s="2" customFormat="1"/>
    <row r="29667" s="2" customFormat="1"/>
    <row r="29668" s="2" customFormat="1"/>
    <row r="29669" s="2" customFormat="1"/>
    <row r="29670" s="2" customFormat="1"/>
    <row r="29671" s="2" customFormat="1"/>
    <row r="29672" s="2" customFormat="1"/>
    <row r="29673" s="2" customFormat="1"/>
    <row r="29674" s="2" customFormat="1"/>
    <row r="29675" s="2" customFormat="1"/>
    <row r="29676" s="2" customFormat="1"/>
    <row r="29677" s="2" customFormat="1"/>
    <row r="29678" s="2" customFormat="1"/>
    <row r="29679" s="2" customFormat="1"/>
    <row r="29680" s="2" customFormat="1"/>
    <row r="29681" s="2" customFormat="1"/>
    <row r="29682" s="2" customFormat="1"/>
    <row r="29683" s="2" customFormat="1"/>
    <row r="29684" s="2" customFormat="1"/>
    <row r="29685" s="2" customFormat="1"/>
    <row r="29686" s="2" customFormat="1"/>
    <row r="29687" s="2" customFormat="1"/>
    <row r="29688" s="2" customFormat="1"/>
    <row r="29689" s="2" customFormat="1"/>
    <row r="29690" s="2" customFormat="1"/>
    <row r="29691" s="2" customFormat="1"/>
    <row r="29692" s="2" customFormat="1"/>
    <row r="29693" s="2" customFormat="1"/>
    <row r="29694" s="2" customFormat="1"/>
    <row r="29695" s="2" customFormat="1"/>
    <row r="29696" s="2" customFormat="1"/>
    <row r="29697" s="2" customFormat="1"/>
    <row r="29698" s="2" customFormat="1"/>
    <row r="29699" s="2" customFormat="1"/>
    <row r="29700" s="2" customFormat="1"/>
    <row r="29701" s="2" customFormat="1"/>
    <row r="29702" s="2" customFormat="1"/>
    <row r="29703" s="2" customFormat="1"/>
    <row r="29704" s="2" customFormat="1"/>
    <row r="29705" s="2" customFormat="1"/>
    <row r="29706" s="2" customFormat="1"/>
    <row r="29707" s="2" customFormat="1"/>
    <row r="29708" s="2" customFormat="1"/>
    <row r="29709" s="2" customFormat="1"/>
    <row r="29710" s="2" customFormat="1"/>
    <row r="29711" s="2" customFormat="1"/>
    <row r="29712" s="2" customFormat="1"/>
    <row r="29713" s="2" customFormat="1"/>
    <row r="29714" s="2" customFormat="1"/>
    <row r="29715" s="2" customFormat="1"/>
    <row r="29716" s="2" customFormat="1"/>
    <row r="29717" s="2" customFormat="1"/>
    <row r="29718" s="2" customFormat="1"/>
    <row r="29719" s="2" customFormat="1"/>
    <row r="29720" s="2" customFormat="1"/>
    <row r="29721" s="2" customFormat="1"/>
    <row r="29722" s="2" customFormat="1"/>
    <row r="29723" s="2" customFormat="1"/>
    <row r="29724" s="2" customFormat="1"/>
    <row r="29725" s="2" customFormat="1"/>
    <row r="29726" s="2" customFormat="1"/>
    <row r="29727" s="2" customFormat="1"/>
    <row r="29728" s="2" customFormat="1"/>
    <row r="29729" s="2" customFormat="1"/>
    <row r="29730" s="2" customFormat="1"/>
    <row r="29731" s="2" customFormat="1"/>
    <row r="29732" s="2" customFormat="1"/>
    <row r="29733" s="2" customFormat="1"/>
    <row r="29734" s="2" customFormat="1"/>
    <row r="29735" s="2" customFormat="1"/>
    <row r="29736" s="2" customFormat="1"/>
    <row r="29737" s="2" customFormat="1"/>
    <row r="29738" s="2" customFormat="1"/>
    <row r="29739" s="2" customFormat="1"/>
    <row r="29740" s="2" customFormat="1"/>
    <row r="29741" s="2" customFormat="1"/>
    <row r="29742" s="2" customFormat="1"/>
    <row r="29743" s="2" customFormat="1"/>
    <row r="29744" s="2" customFormat="1"/>
    <row r="29745" s="2" customFormat="1"/>
    <row r="29746" s="2" customFormat="1"/>
    <row r="29747" s="2" customFormat="1"/>
    <row r="29748" s="2" customFormat="1"/>
    <row r="29749" s="2" customFormat="1"/>
    <row r="29750" s="2" customFormat="1"/>
    <row r="29751" s="2" customFormat="1"/>
    <row r="29752" s="2" customFormat="1"/>
    <row r="29753" s="2" customFormat="1"/>
    <row r="29754" s="2" customFormat="1"/>
    <row r="29755" s="2" customFormat="1"/>
    <row r="29756" s="2" customFormat="1"/>
    <row r="29757" s="2" customFormat="1"/>
    <row r="29758" s="2" customFormat="1"/>
    <row r="29759" s="2" customFormat="1"/>
    <row r="29760" s="2" customFormat="1"/>
    <row r="29761" s="2" customFormat="1"/>
    <row r="29762" s="2" customFormat="1"/>
    <row r="29763" s="2" customFormat="1"/>
    <row r="29764" s="2" customFormat="1"/>
    <row r="29765" s="2" customFormat="1"/>
    <row r="29766" s="2" customFormat="1"/>
    <row r="29767" s="2" customFormat="1"/>
    <row r="29768" s="2" customFormat="1"/>
    <row r="29769" s="2" customFormat="1"/>
    <row r="29770" s="2" customFormat="1"/>
    <row r="29771" s="2" customFormat="1"/>
    <row r="29772" s="2" customFormat="1"/>
    <row r="29773" s="2" customFormat="1"/>
    <row r="29774" s="2" customFormat="1"/>
    <row r="29775" s="2" customFormat="1"/>
    <row r="29776" s="2" customFormat="1"/>
    <row r="29777" s="2" customFormat="1"/>
    <row r="29778" s="2" customFormat="1"/>
    <row r="29779" s="2" customFormat="1"/>
    <row r="29780" s="2" customFormat="1"/>
    <row r="29781" s="2" customFormat="1"/>
    <row r="29782" s="2" customFormat="1"/>
    <row r="29783" s="2" customFormat="1"/>
    <row r="29784" s="2" customFormat="1"/>
    <row r="29785" s="2" customFormat="1"/>
    <row r="29786" s="2" customFormat="1"/>
    <row r="29787" s="2" customFormat="1"/>
    <row r="29788" s="2" customFormat="1"/>
    <row r="29789" s="2" customFormat="1"/>
    <row r="29790" s="2" customFormat="1"/>
    <row r="29791" s="2" customFormat="1"/>
    <row r="29792" s="2" customFormat="1"/>
    <row r="29793" s="2" customFormat="1"/>
    <row r="29794" s="2" customFormat="1"/>
    <row r="29795" s="2" customFormat="1"/>
    <row r="29796" s="2" customFormat="1"/>
    <row r="29797" s="2" customFormat="1"/>
    <row r="29798" s="2" customFormat="1"/>
    <row r="29799" s="2" customFormat="1"/>
    <row r="29800" s="2" customFormat="1"/>
    <row r="29801" s="2" customFormat="1"/>
    <row r="29802" s="2" customFormat="1"/>
    <row r="29803" s="2" customFormat="1"/>
    <row r="29804" s="2" customFormat="1"/>
    <row r="29805" s="2" customFormat="1"/>
    <row r="29806" s="2" customFormat="1"/>
    <row r="29807" s="2" customFormat="1"/>
    <row r="29808" s="2" customFormat="1"/>
    <row r="29809" s="2" customFormat="1"/>
    <row r="29810" s="2" customFormat="1"/>
    <row r="29811" s="2" customFormat="1"/>
    <row r="29812" s="2" customFormat="1"/>
    <row r="29813" s="2" customFormat="1"/>
    <row r="29814" s="2" customFormat="1"/>
    <row r="29815" s="2" customFormat="1"/>
    <row r="29816" s="2" customFormat="1"/>
    <row r="29817" s="2" customFormat="1"/>
    <row r="29818" s="2" customFormat="1"/>
    <row r="29819" s="2" customFormat="1"/>
    <row r="29820" s="2" customFormat="1"/>
    <row r="29821" s="2" customFormat="1"/>
    <row r="29822" s="2" customFormat="1"/>
    <row r="29823" s="2" customFormat="1"/>
    <row r="29824" s="2" customFormat="1"/>
    <row r="29825" s="2" customFormat="1"/>
    <row r="29826" s="2" customFormat="1"/>
    <row r="29827" s="2" customFormat="1"/>
    <row r="29828" s="2" customFormat="1"/>
    <row r="29829" s="2" customFormat="1"/>
    <row r="29830" s="2" customFormat="1"/>
    <row r="29831" s="2" customFormat="1"/>
    <row r="29832" s="2" customFormat="1"/>
    <row r="29833" s="2" customFormat="1"/>
    <row r="29834" s="2" customFormat="1"/>
    <row r="29835" s="2" customFormat="1"/>
    <row r="29836" s="2" customFormat="1"/>
    <row r="29837" s="2" customFormat="1"/>
    <row r="29838" s="2" customFormat="1"/>
    <row r="29839" s="2" customFormat="1"/>
    <row r="29840" s="2" customFormat="1"/>
    <row r="29841" s="2" customFormat="1"/>
    <row r="29842" s="2" customFormat="1"/>
    <row r="29843" s="2" customFormat="1"/>
    <row r="29844" s="2" customFormat="1"/>
    <row r="29845" s="2" customFormat="1"/>
    <row r="29846" s="2" customFormat="1"/>
    <row r="29847" s="2" customFormat="1"/>
    <row r="29848" s="2" customFormat="1"/>
    <row r="29849" s="2" customFormat="1"/>
    <row r="29850" s="2" customFormat="1"/>
    <row r="29851" s="2" customFormat="1"/>
    <row r="29852" s="2" customFormat="1"/>
    <row r="29853" s="2" customFormat="1"/>
    <row r="29854" s="2" customFormat="1"/>
    <row r="29855" s="2" customFormat="1"/>
    <row r="29856" s="2" customFormat="1"/>
    <row r="29857" s="2" customFormat="1"/>
    <row r="29858" s="2" customFormat="1"/>
    <row r="29859" s="2" customFormat="1"/>
    <row r="29860" s="2" customFormat="1"/>
    <row r="29861" s="2" customFormat="1"/>
    <row r="29862" s="2" customFormat="1"/>
    <row r="29863" s="2" customFormat="1"/>
    <row r="29864" s="2" customFormat="1"/>
    <row r="29865" s="2" customFormat="1"/>
    <row r="29866" s="2" customFormat="1"/>
    <row r="29867" s="2" customFormat="1"/>
    <row r="29868" s="2" customFormat="1"/>
    <row r="29869" s="2" customFormat="1"/>
    <row r="29870" s="2" customFormat="1"/>
    <row r="29871" s="2" customFormat="1"/>
    <row r="29872" s="2" customFormat="1"/>
    <row r="29873" s="2" customFormat="1"/>
    <row r="29874" s="2" customFormat="1"/>
    <row r="29875" s="2" customFormat="1"/>
    <row r="29876" s="2" customFormat="1"/>
    <row r="29877" s="2" customFormat="1"/>
    <row r="29878" s="2" customFormat="1"/>
    <row r="29879" s="2" customFormat="1"/>
    <row r="29880" s="2" customFormat="1"/>
    <row r="29881" s="2" customFormat="1"/>
    <row r="29882" s="2" customFormat="1"/>
    <row r="29883" s="2" customFormat="1"/>
    <row r="29884" s="2" customFormat="1"/>
    <row r="29885" s="2" customFormat="1"/>
    <row r="29886" s="2" customFormat="1"/>
    <row r="29887" s="2" customFormat="1"/>
    <row r="29888" s="2" customFormat="1"/>
    <row r="29889" s="2" customFormat="1"/>
    <row r="29890" s="2" customFormat="1"/>
    <row r="29891" s="2" customFormat="1"/>
    <row r="29892" s="2" customFormat="1"/>
    <row r="29893" s="2" customFormat="1"/>
    <row r="29894" s="2" customFormat="1"/>
    <row r="29895" s="2" customFormat="1"/>
    <row r="29896" s="2" customFormat="1"/>
    <row r="29897" s="2" customFormat="1"/>
    <row r="29898" s="2" customFormat="1"/>
    <row r="29899" s="2" customFormat="1"/>
    <row r="29900" s="2" customFormat="1"/>
    <row r="29901" s="2" customFormat="1"/>
    <row r="29902" s="2" customFormat="1"/>
    <row r="29903" s="2" customFormat="1"/>
    <row r="29904" s="2" customFormat="1"/>
    <row r="29905" s="2" customFormat="1"/>
    <row r="29906" s="2" customFormat="1"/>
    <row r="29907" s="2" customFormat="1"/>
    <row r="29908" s="2" customFormat="1"/>
    <row r="29909" s="2" customFormat="1"/>
    <row r="29910" s="2" customFormat="1"/>
    <row r="29911" s="2" customFormat="1"/>
    <row r="29912" s="2" customFormat="1"/>
    <row r="29913" s="2" customFormat="1"/>
    <row r="29914" s="2" customFormat="1"/>
    <row r="29915" s="2" customFormat="1"/>
    <row r="29916" s="2" customFormat="1"/>
    <row r="29917" s="2" customFormat="1"/>
    <row r="29918" s="2" customFormat="1"/>
    <row r="29919" s="2" customFormat="1"/>
    <row r="29920" s="2" customFormat="1"/>
    <row r="29921" s="2" customFormat="1"/>
    <row r="29922" s="2" customFormat="1"/>
    <row r="29923" s="2" customFormat="1"/>
    <row r="29924" s="2" customFormat="1"/>
    <row r="29925" s="2" customFormat="1"/>
    <row r="29926" s="2" customFormat="1"/>
    <row r="29927" s="2" customFormat="1"/>
    <row r="29928" s="2" customFormat="1"/>
    <row r="29929" s="2" customFormat="1"/>
    <row r="29930" s="2" customFormat="1"/>
    <row r="29931" s="2" customFormat="1"/>
    <row r="29932" s="2" customFormat="1"/>
    <row r="29933" s="2" customFormat="1"/>
    <row r="29934" s="2" customFormat="1"/>
    <row r="29935" s="2" customFormat="1"/>
    <row r="29936" s="2" customFormat="1"/>
    <row r="29937" s="2" customFormat="1"/>
    <row r="29938" s="2" customFormat="1"/>
    <row r="29939" s="2" customFormat="1"/>
    <row r="29940" s="2" customFormat="1"/>
    <row r="29941" s="2" customFormat="1"/>
    <row r="29942" s="2" customFormat="1"/>
    <row r="29943" s="2" customFormat="1"/>
    <row r="29944" s="2" customFormat="1"/>
    <row r="29945" s="2" customFormat="1"/>
    <row r="29946" s="2" customFormat="1"/>
    <row r="29947" s="2" customFormat="1"/>
    <row r="29948" s="2" customFormat="1"/>
    <row r="29949" s="2" customFormat="1"/>
    <row r="29950" s="2" customFormat="1"/>
    <row r="29951" s="2" customFormat="1"/>
    <row r="29952" s="2" customFormat="1"/>
    <row r="29953" s="2" customFormat="1"/>
    <row r="29954" s="2" customFormat="1"/>
    <row r="29955" s="2" customFormat="1"/>
    <row r="29956" s="2" customFormat="1"/>
    <row r="29957" s="2" customFormat="1"/>
    <row r="29958" s="2" customFormat="1"/>
    <row r="29959" s="2" customFormat="1"/>
    <row r="29960" s="2" customFormat="1"/>
    <row r="29961" s="2" customFormat="1"/>
    <row r="29962" s="2" customFormat="1"/>
    <row r="29963" s="2" customFormat="1"/>
    <row r="29964" s="2" customFormat="1"/>
    <row r="29965" s="2" customFormat="1"/>
    <row r="29966" s="2" customFormat="1"/>
    <row r="29967" s="2" customFormat="1"/>
    <row r="29968" s="2" customFormat="1"/>
    <row r="29969" s="2" customFormat="1"/>
    <row r="29970" s="2" customFormat="1"/>
    <row r="29971" s="2" customFormat="1"/>
    <row r="29972" s="2" customFormat="1"/>
    <row r="29973" s="2" customFormat="1"/>
    <row r="29974" s="2" customFormat="1"/>
    <row r="29975" s="2" customFormat="1"/>
    <row r="29976" s="2" customFormat="1"/>
    <row r="29977" s="2" customFormat="1"/>
    <row r="29978" s="2" customFormat="1"/>
    <row r="29979" s="2" customFormat="1"/>
    <row r="29980" s="2" customFormat="1"/>
    <row r="29981" s="2" customFormat="1"/>
    <row r="29982" s="2" customFormat="1"/>
    <row r="29983" s="2" customFormat="1"/>
    <row r="29984" s="2" customFormat="1"/>
    <row r="29985" s="2" customFormat="1"/>
    <row r="29986" s="2" customFormat="1"/>
    <row r="29987" s="2" customFormat="1"/>
    <row r="29988" s="2" customFormat="1"/>
    <row r="29989" s="2" customFormat="1"/>
    <row r="29990" s="2" customFormat="1"/>
    <row r="29991" s="2" customFormat="1"/>
    <row r="29992" s="2" customFormat="1"/>
    <row r="29993" s="2" customFormat="1"/>
    <row r="29994" s="2" customFormat="1"/>
    <row r="29995" s="2" customFormat="1"/>
    <row r="29996" s="2" customFormat="1"/>
    <row r="29997" s="2" customFormat="1"/>
    <row r="29998" s="2" customFormat="1"/>
    <row r="29999" s="2" customFormat="1"/>
    <row r="30000" s="2" customFormat="1"/>
    <row r="30001" s="2" customFormat="1"/>
    <row r="30002" s="2" customFormat="1"/>
    <row r="30003" s="2" customFormat="1"/>
    <row r="30004" s="2" customFormat="1"/>
    <row r="30005" s="2" customFormat="1"/>
    <row r="30006" s="2" customFormat="1"/>
    <row r="30007" s="2" customFormat="1"/>
    <row r="30008" s="2" customFormat="1"/>
    <row r="30009" s="2" customFormat="1"/>
    <row r="30010" s="2" customFormat="1"/>
    <row r="30011" s="2" customFormat="1"/>
    <row r="30012" s="2" customFormat="1"/>
    <row r="30013" s="2" customFormat="1"/>
    <row r="30014" s="2" customFormat="1"/>
    <row r="30015" s="2" customFormat="1"/>
    <row r="30016" s="2" customFormat="1"/>
    <row r="30017" s="2" customFormat="1"/>
    <row r="30018" s="2" customFormat="1"/>
    <row r="30019" s="2" customFormat="1"/>
    <row r="30020" s="2" customFormat="1"/>
    <row r="30021" s="2" customFormat="1"/>
    <row r="30022" s="2" customFormat="1"/>
    <row r="30023" s="2" customFormat="1"/>
    <row r="30024" s="2" customFormat="1"/>
    <row r="30025" s="2" customFormat="1"/>
    <row r="30026" s="2" customFormat="1"/>
    <row r="30027" s="2" customFormat="1"/>
    <row r="30028" s="2" customFormat="1"/>
    <row r="30029" s="2" customFormat="1"/>
    <row r="30030" s="2" customFormat="1"/>
    <row r="30031" s="2" customFormat="1"/>
    <row r="30032" s="2" customFormat="1"/>
    <row r="30033" s="2" customFormat="1"/>
    <row r="30034" s="2" customFormat="1"/>
    <row r="30035" s="2" customFormat="1"/>
    <row r="30036" s="2" customFormat="1"/>
    <row r="30037" s="2" customFormat="1"/>
    <row r="30038" s="2" customFormat="1"/>
    <row r="30039" s="2" customFormat="1"/>
    <row r="30040" s="2" customFormat="1"/>
    <row r="30041" s="2" customFormat="1"/>
    <row r="30042" s="2" customFormat="1"/>
    <row r="30043" s="2" customFormat="1"/>
    <row r="30044" s="2" customFormat="1"/>
    <row r="30045" s="2" customFormat="1"/>
    <row r="30046" s="2" customFormat="1"/>
    <row r="30047" s="2" customFormat="1"/>
    <row r="30048" s="2" customFormat="1"/>
    <row r="30049" s="2" customFormat="1"/>
    <row r="30050" s="2" customFormat="1"/>
    <row r="30051" s="2" customFormat="1"/>
    <row r="30052" s="2" customFormat="1"/>
    <row r="30053" s="2" customFormat="1"/>
    <row r="30054" s="2" customFormat="1"/>
    <row r="30055" s="2" customFormat="1"/>
    <row r="30056" s="2" customFormat="1"/>
    <row r="30057" s="2" customFormat="1"/>
    <row r="30058" s="2" customFormat="1"/>
    <row r="30059" s="2" customFormat="1"/>
    <row r="30060" s="2" customFormat="1"/>
    <row r="30061" s="2" customFormat="1"/>
    <row r="30062" s="2" customFormat="1"/>
    <row r="30063" s="2" customFormat="1"/>
    <row r="30064" s="2" customFormat="1"/>
    <row r="30065" s="2" customFormat="1"/>
    <row r="30066" s="2" customFormat="1"/>
    <row r="30067" s="2" customFormat="1"/>
    <row r="30068" s="2" customFormat="1"/>
    <row r="30069" s="2" customFormat="1"/>
    <row r="30070" s="2" customFormat="1"/>
    <row r="30071" s="2" customFormat="1"/>
    <row r="30072" s="2" customFormat="1"/>
    <row r="30073" s="2" customFormat="1"/>
    <row r="30074" s="2" customFormat="1"/>
    <row r="30075" s="2" customFormat="1"/>
    <row r="30076" s="2" customFormat="1"/>
    <row r="30077" s="2" customFormat="1"/>
    <row r="30078" s="2" customFormat="1"/>
    <row r="30079" s="2" customFormat="1"/>
    <row r="30080" s="2" customFormat="1"/>
    <row r="30081" s="2" customFormat="1"/>
    <row r="30082" s="2" customFormat="1"/>
    <row r="30083" s="2" customFormat="1"/>
    <row r="30084" s="2" customFormat="1"/>
    <row r="30085" s="2" customFormat="1"/>
    <row r="30086" s="2" customFormat="1"/>
    <row r="30087" s="2" customFormat="1"/>
    <row r="30088" s="2" customFormat="1"/>
    <row r="30089" s="2" customFormat="1"/>
    <row r="30090" s="2" customFormat="1"/>
    <row r="30091" s="2" customFormat="1"/>
    <row r="30092" s="2" customFormat="1"/>
    <row r="30093" s="2" customFormat="1"/>
    <row r="30094" s="2" customFormat="1"/>
    <row r="30095" s="2" customFormat="1"/>
    <row r="30096" s="2" customFormat="1"/>
    <row r="30097" s="2" customFormat="1"/>
    <row r="30098" s="2" customFormat="1"/>
    <row r="30099" s="2" customFormat="1"/>
    <row r="30100" s="2" customFormat="1"/>
    <row r="30101" s="2" customFormat="1"/>
    <row r="30102" s="2" customFormat="1"/>
    <row r="30103" s="2" customFormat="1"/>
    <row r="30104" s="2" customFormat="1"/>
    <row r="30105" s="2" customFormat="1"/>
    <row r="30106" s="2" customFormat="1"/>
    <row r="30107" s="2" customFormat="1"/>
    <row r="30108" s="2" customFormat="1"/>
    <row r="30109" s="2" customFormat="1"/>
    <row r="30110" s="2" customFormat="1"/>
    <row r="30111" s="2" customFormat="1"/>
    <row r="30112" s="2" customFormat="1"/>
    <row r="30113" s="2" customFormat="1"/>
    <row r="30114" s="2" customFormat="1"/>
    <row r="30115" s="2" customFormat="1"/>
    <row r="30116" s="2" customFormat="1"/>
    <row r="30117" s="2" customFormat="1"/>
    <row r="30118" s="2" customFormat="1"/>
    <row r="30119" s="2" customFormat="1"/>
    <row r="30120" s="2" customFormat="1"/>
    <row r="30121" s="2" customFormat="1"/>
    <row r="30122" s="2" customFormat="1"/>
    <row r="30123" s="2" customFormat="1"/>
    <row r="30124" s="2" customFormat="1"/>
    <row r="30125" s="2" customFormat="1"/>
    <row r="30126" s="2" customFormat="1"/>
    <row r="30127" s="2" customFormat="1"/>
    <row r="30128" s="2" customFormat="1"/>
    <row r="30129" s="2" customFormat="1"/>
    <row r="30130" s="2" customFormat="1"/>
    <row r="30131" s="2" customFormat="1"/>
    <row r="30132" s="2" customFormat="1"/>
    <row r="30133" s="2" customFormat="1"/>
    <row r="30134" s="2" customFormat="1"/>
    <row r="30135" s="2" customFormat="1"/>
    <row r="30136" s="2" customFormat="1"/>
    <row r="30137" s="2" customFormat="1"/>
    <row r="30138" s="2" customFormat="1"/>
    <row r="30139" s="2" customFormat="1"/>
    <row r="30140" s="2" customFormat="1"/>
    <row r="30141" s="2" customFormat="1"/>
    <row r="30142" s="2" customFormat="1"/>
    <row r="30143" s="2" customFormat="1"/>
    <row r="30144" s="2" customFormat="1"/>
    <row r="30145" s="2" customFormat="1"/>
    <row r="30146" s="2" customFormat="1"/>
    <row r="30147" s="2" customFormat="1"/>
    <row r="30148" s="2" customFormat="1"/>
    <row r="30149" s="2" customFormat="1"/>
    <row r="30150" s="2" customFormat="1"/>
    <row r="30151" s="2" customFormat="1"/>
    <row r="30152" s="2" customFormat="1"/>
    <row r="30153" s="2" customFormat="1"/>
    <row r="30154" s="2" customFormat="1"/>
    <row r="30155" s="2" customFormat="1"/>
    <row r="30156" s="2" customFormat="1"/>
    <row r="30157" s="2" customFormat="1"/>
    <row r="30158" s="2" customFormat="1"/>
    <row r="30159" s="2" customFormat="1"/>
    <row r="30160" s="2" customFormat="1"/>
    <row r="30161" s="2" customFormat="1"/>
    <row r="30162" s="2" customFormat="1"/>
    <row r="30163" s="2" customFormat="1"/>
    <row r="30164" s="2" customFormat="1"/>
    <row r="30165" s="2" customFormat="1"/>
    <row r="30166" s="2" customFormat="1"/>
    <row r="30167" s="2" customFormat="1"/>
    <row r="30168" s="2" customFormat="1"/>
    <row r="30169" s="2" customFormat="1"/>
    <row r="30170" s="2" customFormat="1"/>
    <row r="30171" s="2" customFormat="1"/>
    <row r="30172" s="2" customFormat="1"/>
    <row r="30173" s="2" customFormat="1"/>
    <row r="30174" s="2" customFormat="1"/>
    <row r="30175" s="2" customFormat="1"/>
    <row r="30176" s="2" customFormat="1"/>
    <row r="30177" s="2" customFormat="1"/>
    <row r="30178" s="2" customFormat="1"/>
    <row r="30179" s="2" customFormat="1"/>
    <row r="30180" s="2" customFormat="1"/>
    <row r="30181" s="2" customFormat="1"/>
    <row r="30182" s="2" customFormat="1"/>
    <row r="30183" s="2" customFormat="1"/>
    <row r="30184" s="2" customFormat="1"/>
    <row r="30185" s="2" customFormat="1"/>
    <row r="30186" s="2" customFormat="1"/>
    <row r="30187" s="2" customFormat="1"/>
    <row r="30188" s="2" customFormat="1"/>
    <row r="30189" s="2" customFormat="1"/>
    <row r="30190" s="2" customFormat="1"/>
    <row r="30191" s="2" customFormat="1"/>
    <row r="30192" s="2" customFormat="1"/>
    <row r="30193" s="2" customFormat="1"/>
    <row r="30194" s="2" customFormat="1"/>
    <row r="30195" s="2" customFormat="1"/>
    <row r="30196" s="2" customFormat="1"/>
    <row r="30197" s="2" customFormat="1"/>
    <row r="30198" s="2" customFormat="1"/>
    <row r="30199" s="2" customFormat="1"/>
    <row r="30200" s="2" customFormat="1"/>
    <row r="30201" s="2" customFormat="1"/>
    <row r="30202" s="2" customFormat="1"/>
    <row r="30203" s="2" customFormat="1"/>
    <row r="30204" s="2" customFormat="1"/>
    <row r="30205" s="2" customFormat="1"/>
    <row r="30206" s="2" customFormat="1"/>
    <row r="30207" s="2" customFormat="1"/>
    <row r="30208" s="2" customFormat="1"/>
    <row r="30209" s="2" customFormat="1"/>
    <row r="30210" s="2" customFormat="1"/>
    <row r="30211" s="2" customFormat="1"/>
    <row r="30212" s="2" customFormat="1"/>
    <row r="30213" s="2" customFormat="1"/>
    <row r="30214" s="2" customFormat="1"/>
    <row r="30215" s="2" customFormat="1"/>
    <row r="30216" s="2" customFormat="1"/>
    <row r="30217" s="2" customFormat="1"/>
    <row r="30218" s="2" customFormat="1"/>
    <row r="30219" s="2" customFormat="1"/>
    <row r="30220" s="2" customFormat="1"/>
    <row r="30221" s="2" customFormat="1"/>
    <row r="30222" s="2" customFormat="1"/>
    <row r="30223" s="2" customFormat="1"/>
    <row r="30224" s="2" customFormat="1"/>
    <row r="30225" s="2" customFormat="1"/>
    <row r="30226" s="2" customFormat="1"/>
    <row r="30227" s="2" customFormat="1"/>
    <row r="30228" s="2" customFormat="1"/>
    <row r="30229" s="2" customFormat="1"/>
    <row r="30230" s="2" customFormat="1"/>
    <row r="30231" s="2" customFormat="1"/>
    <row r="30232" s="2" customFormat="1"/>
    <row r="30233" s="2" customFormat="1"/>
    <row r="30234" s="2" customFormat="1"/>
    <row r="30235" s="2" customFormat="1"/>
    <row r="30236" s="2" customFormat="1"/>
    <row r="30237" s="2" customFormat="1"/>
    <row r="30238" s="2" customFormat="1"/>
    <row r="30239" s="2" customFormat="1"/>
    <row r="30240" s="2" customFormat="1"/>
    <row r="30241" s="2" customFormat="1"/>
    <row r="30242" s="2" customFormat="1"/>
    <row r="30243" s="2" customFormat="1"/>
    <row r="30244" s="2" customFormat="1"/>
    <row r="30245" s="2" customFormat="1"/>
    <row r="30246" s="2" customFormat="1"/>
    <row r="30247" s="2" customFormat="1"/>
    <row r="30248" s="2" customFormat="1"/>
    <row r="30249" s="2" customFormat="1"/>
    <row r="30250" s="2" customFormat="1"/>
    <row r="30251" s="2" customFormat="1"/>
    <row r="30252" s="2" customFormat="1"/>
    <row r="30253" s="2" customFormat="1"/>
    <row r="30254" s="2" customFormat="1"/>
    <row r="30255" s="2" customFormat="1"/>
    <row r="30256" s="2" customFormat="1"/>
    <row r="30257" s="2" customFormat="1"/>
    <row r="30258" s="2" customFormat="1"/>
    <row r="30259" s="2" customFormat="1"/>
    <row r="30260" s="2" customFormat="1"/>
    <row r="30261" s="2" customFormat="1"/>
    <row r="30262" s="2" customFormat="1"/>
    <row r="30263" s="2" customFormat="1"/>
    <row r="30264" s="2" customFormat="1"/>
    <row r="30265" s="2" customFormat="1"/>
    <row r="30266" s="2" customFormat="1"/>
    <row r="30267" s="2" customFormat="1"/>
    <row r="30268" s="2" customFormat="1"/>
    <row r="30269" s="2" customFormat="1"/>
    <row r="30270" s="2" customFormat="1"/>
    <row r="30271" s="2" customFormat="1"/>
    <row r="30272" s="2" customFormat="1"/>
    <row r="30273" s="2" customFormat="1"/>
    <row r="30274" s="2" customFormat="1"/>
    <row r="30275" s="2" customFormat="1"/>
    <row r="30276" s="2" customFormat="1"/>
    <row r="30277" s="2" customFormat="1"/>
    <row r="30278" s="2" customFormat="1"/>
    <row r="30279" s="2" customFormat="1"/>
    <row r="30280" s="2" customFormat="1"/>
    <row r="30281" s="2" customFormat="1"/>
    <row r="30282" s="2" customFormat="1"/>
    <row r="30283" s="2" customFormat="1"/>
    <row r="30284" s="2" customFormat="1"/>
    <row r="30285" s="2" customFormat="1"/>
    <row r="30286" s="2" customFormat="1"/>
    <row r="30287" s="2" customFormat="1"/>
    <row r="30288" s="2" customFormat="1"/>
    <row r="30289" s="2" customFormat="1"/>
    <row r="30290" s="2" customFormat="1"/>
    <row r="30291" s="2" customFormat="1"/>
    <row r="30292" s="2" customFormat="1"/>
    <row r="30293" s="2" customFormat="1"/>
    <row r="30294" s="2" customFormat="1"/>
    <row r="30295" s="2" customFormat="1"/>
    <row r="30296" s="2" customFormat="1"/>
    <row r="30297" s="2" customFormat="1"/>
    <row r="30298" s="2" customFormat="1"/>
    <row r="30299" s="2" customFormat="1"/>
    <row r="30300" s="2" customFormat="1"/>
    <row r="30301" s="2" customFormat="1"/>
    <row r="30302" s="2" customFormat="1"/>
    <row r="30303" s="2" customFormat="1"/>
    <row r="30304" s="2" customFormat="1"/>
    <row r="30305" s="2" customFormat="1"/>
    <row r="30306" s="2" customFormat="1"/>
    <row r="30307" s="2" customFormat="1"/>
    <row r="30308" s="2" customFormat="1"/>
    <row r="30309" s="2" customFormat="1"/>
    <row r="30310" s="2" customFormat="1"/>
    <row r="30311" s="2" customFormat="1"/>
    <row r="30312" s="2" customFormat="1"/>
    <row r="30313" s="2" customFormat="1"/>
    <row r="30314" s="2" customFormat="1"/>
    <row r="30315" s="2" customFormat="1"/>
    <row r="30316" s="2" customFormat="1"/>
    <row r="30317" s="2" customFormat="1"/>
    <row r="30318" s="2" customFormat="1"/>
    <row r="30319" s="2" customFormat="1"/>
    <row r="30320" s="2" customFormat="1"/>
    <row r="30321" s="2" customFormat="1"/>
    <row r="30322" s="2" customFormat="1"/>
    <row r="30323" s="2" customFormat="1"/>
    <row r="30324" s="2" customFormat="1"/>
    <row r="30325" s="2" customFormat="1"/>
    <row r="30326" s="2" customFormat="1"/>
    <row r="30327" s="2" customFormat="1"/>
    <row r="30328" s="2" customFormat="1"/>
    <row r="30329" s="2" customFormat="1"/>
    <row r="30330" s="2" customFormat="1"/>
    <row r="30331" s="2" customFormat="1"/>
    <row r="30332" s="2" customFormat="1"/>
    <row r="30333" s="2" customFormat="1"/>
    <row r="30334" s="2" customFormat="1"/>
    <row r="30335" s="2" customFormat="1"/>
    <row r="30336" s="2" customFormat="1"/>
    <row r="30337" s="2" customFormat="1"/>
    <row r="30338" s="2" customFormat="1"/>
    <row r="30339" s="2" customFormat="1"/>
    <row r="30340" s="2" customFormat="1"/>
    <row r="30341" s="2" customFormat="1"/>
    <row r="30342" s="2" customFormat="1"/>
    <row r="30343" s="2" customFormat="1"/>
    <row r="30344" s="2" customFormat="1"/>
    <row r="30345" s="2" customFormat="1"/>
    <row r="30346" s="2" customFormat="1"/>
    <row r="30347" s="2" customFormat="1"/>
    <row r="30348" s="2" customFormat="1"/>
    <row r="30349" s="2" customFormat="1"/>
    <row r="30350" s="2" customFormat="1"/>
    <row r="30351" s="2" customFormat="1"/>
    <row r="30352" s="2" customFormat="1"/>
    <row r="30353" s="2" customFormat="1"/>
    <row r="30354" s="2" customFormat="1"/>
    <row r="30355" s="2" customFormat="1"/>
    <row r="30356" s="2" customFormat="1"/>
    <row r="30357" s="2" customFormat="1"/>
    <row r="30358" s="2" customFormat="1"/>
    <row r="30359" s="2" customFormat="1"/>
    <row r="30360" s="2" customFormat="1"/>
    <row r="30361" s="2" customFormat="1"/>
    <row r="30362" s="2" customFormat="1"/>
    <row r="30363" s="2" customFormat="1"/>
    <row r="30364" s="2" customFormat="1"/>
    <row r="30365" s="2" customFormat="1"/>
    <row r="30366" s="2" customFormat="1"/>
    <row r="30367" s="2" customFormat="1"/>
    <row r="30368" s="2" customFormat="1"/>
    <row r="30369" s="2" customFormat="1"/>
    <row r="30370" s="2" customFormat="1"/>
    <row r="30371" s="2" customFormat="1"/>
    <row r="30372" s="2" customFormat="1"/>
    <row r="30373" s="2" customFormat="1"/>
    <row r="30374" s="2" customFormat="1"/>
    <row r="30375" s="2" customFormat="1"/>
    <row r="30376" s="2" customFormat="1"/>
    <row r="30377" s="2" customFormat="1"/>
    <row r="30378" s="2" customFormat="1"/>
    <row r="30379" s="2" customFormat="1"/>
    <row r="30380" s="2" customFormat="1"/>
    <row r="30381" s="2" customFormat="1"/>
    <row r="30382" s="2" customFormat="1"/>
    <row r="30383" s="2" customFormat="1"/>
    <row r="30384" s="2" customFormat="1"/>
    <row r="30385" s="2" customFormat="1"/>
    <row r="30386" s="2" customFormat="1"/>
    <row r="30387" s="2" customFormat="1"/>
    <row r="30388" s="2" customFormat="1"/>
    <row r="30389" s="2" customFormat="1"/>
    <row r="30390" s="2" customFormat="1"/>
    <row r="30391" s="2" customFormat="1"/>
    <row r="30392" s="2" customFormat="1"/>
    <row r="30393" s="2" customFormat="1"/>
    <row r="30394" s="2" customFormat="1"/>
    <row r="30395" s="2" customFormat="1"/>
    <row r="30396" s="2" customFormat="1"/>
    <row r="30397" s="2" customFormat="1"/>
    <row r="30398" s="2" customFormat="1"/>
    <row r="30399" s="2" customFormat="1"/>
    <row r="30400" s="2" customFormat="1"/>
    <row r="30401" s="2" customFormat="1"/>
    <row r="30402" s="2" customFormat="1"/>
    <row r="30403" s="2" customFormat="1"/>
    <row r="30404" s="2" customFormat="1"/>
    <row r="30405" s="2" customFormat="1"/>
    <row r="30406" s="2" customFormat="1"/>
    <row r="30407" s="2" customFormat="1"/>
    <row r="30408" s="2" customFormat="1"/>
    <row r="30409" s="2" customFormat="1"/>
    <row r="30410" s="2" customFormat="1"/>
    <row r="30411" s="2" customFormat="1"/>
    <row r="30412" s="2" customFormat="1"/>
    <row r="30413" s="2" customFormat="1"/>
    <row r="30414" s="2" customFormat="1"/>
    <row r="30415" s="2" customFormat="1"/>
    <row r="30416" s="2" customFormat="1"/>
    <row r="30417" s="2" customFormat="1"/>
    <row r="30418" s="2" customFormat="1"/>
    <row r="30419" s="2" customFormat="1"/>
    <row r="30420" s="2" customFormat="1"/>
    <row r="30421" s="2" customFormat="1"/>
    <row r="30422" s="2" customFormat="1"/>
    <row r="30423" s="2" customFormat="1"/>
    <row r="30424" s="2" customFormat="1"/>
    <row r="30425" s="2" customFormat="1"/>
    <row r="30426" s="2" customFormat="1"/>
    <row r="30427" s="2" customFormat="1"/>
    <row r="30428" s="2" customFormat="1"/>
    <row r="30429" s="2" customFormat="1"/>
    <row r="30430" s="2" customFormat="1"/>
    <row r="30431" s="2" customFormat="1"/>
    <row r="30432" s="2" customFormat="1"/>
    <row r="30433" s="2" customFormat="1"/>
    <row r="30434" s="2" customFormat="1"/>
    <row r="30435" s="2" customFormat="1"/>
    <row r="30436" s="2" customFormat="1"/>
    <row r="30437" s="2" customFormat="1"/>
    <row r="30438" s="2" customFormat="1"/>
    <row r="30439" s="2" customFormat="1"/>
    <row r="30440" s="2" customFormat="1"/>
    <row r="30441" s="2" customFormat="1"/>
    <row r="30442" s="2" customFormat="1"/>
    <row r="30443" s="2" customFormat="1"/>
    <row r="30444" s="2" customFormat="1"/>
    <row r="30445" s="2" customFormat="1"/>
    <row r="30446" s="2" customFormat="1"/>
    <row r="30447" s="2" customFormat="1"/>
    <row r="30448" s="2" customFormat="1"/>
    <row r="30449" s="2" customFormat="1"/>
    <row r="30450" s="2" customFormat="1"/>
    <row r="30451" s="2" customFormat="1"/>
    <row r="30452" s="2" customFormat="1"/>
    <row r="30453" s="2" customFormat="1"/>
    <row r="30454" s="2" customFormat="1"/>
    <row r="30455" s="2" customFormat="1"/>
    <row r="30456" s="2" customFormat="1"/>
    <row r="30457" s="2" customFormat="1"/>
    <row r="30458" s="2" customFormat="1"/>
    <row r="30459" s="2" customFormat="1"/>
    <row r="30460" s="2" customFormat="1"/>
    <row r="30461" s="2" customFormat="1"/>
    <row r="30462" s="2" customFormat="1"/>
    <row r="30463" s="2" customFormat="1"/>
    <row r="30464" s="2" customFormat="1"/>
    <row r="30465" s="2" customFormat="1"/>
    <row r="30466" s="2" customFormat="1"/>
    <row r="30467" s="2" customFormat="1"/>
    <row r="30468" s="2" customFormat="1"/>
    <row r="30469" s="2" customFormat="1"/>
    <row r="30470" s="2" customFormat="1"/>
    <row r="30471" s="2" customFormat="1"/>
    <row r="30472" s="2" customFormat="1"/>
    <row r="30473" s="2" customFormat="1"/>
    <row r="30474" s="2" customFormat="1"/>
    <row r="30475" s="2" customFormat="1"/>
    <row r="30476" s="2" customFormat="1"/>
    <row r="30477" s="2" customFormat="1"/>
    <row r="30478" s="2" customFormat="1"/>
    <row r="30479" s="2" customFormat="1"/>
    <row r="30480" s="2" customFormat="1"/>
    <row r="30481" s="2" customFormat="1"/>
    <row r="30482" s="2" customFormat="1"/>
    <row r="30483" s="2" customFormat="1"/>
    <row r="30484" s="2" customFormat="1"/>
    <row r="30485" s="2" customFormat="1"/>
    <row r="30486" s="2" customFormat="1"/>
    <row r="30487" s="2" customFormat="1"/>
    <row r="30488" s="2" customFormat="1"/>
    <row r="30489" s="2" customFormat="1"/>
    <row r="30490" s="2" customFormat="1"/>
    <row r="30491" s="2" customFormat="1"/>
    <row r="30492" s="2" customFormat="1"/>
    <row r="30493" s="2" customFormat="1"/>
    <row r="30494" s="2" customFormat="1"/>
    <row r="30495" s="2" customFormat="1"/>
    <row r="30496" s="2" customFormat="1"/>
    <row r="30497" s="2" customFormat="1"/>
    <row r="30498" s="2" customFormat="1"/>
    <row r="30499" s="2" customFormat="1"/>
    <row r="30500" s="2" customFormat="1"/>
    <row r="30501" s="2" customFormat="1"/>
    <row r="30502" s="2" customFormat="1"/>
    <row r="30503" s="2" customFormat="1"/>
    <row r="30504" s="2" customFormat="1"/>
    <row r="30505" s="2" customFormat="1"/>
    <row r="30506" s="2" customFormat="1"/>
    <row r="30507" s="2" customFormat="1"/>
    <row r="30508" s="2" customFormat="1"/>
    <row r="30509" s="2" customFormat="1"/>
    <row r="30510" s="2" customFormat="1"/>
    <row r="30511" s="2" customFormat="1"/>
    <row r="30512" s="2" customFormat="1"/>
    <row r="30513" s="2" customFormat="1"/>
    <row r="30514" s="2" customFormat="1"/>
    <row r="30515" s="2" customFormat="1"/>
    <row r="30516" s="2" customFormat="1"/>
    <row r="30517" s="2" customFormat="1"/>
    <row r="30518" s="2" customFormat="1"/>
    <row r="30519" s="2" customFormat="1"/>
    <row r="30520" s="2" customFormat="1"/>
    <row r="30521" s="2" customFormat="1"/>
    <row r="30522" s="2" customFormat="1"/>
    <row r="30523" s="2" customFormat="1"/>
    <row r="30524" s="2" customFormat="1"/>
    <row r="30525" s="2" customFormat="1"/>
    <row r="30526" s="2" customFormat="1"/>
    <row r="30527" s="2" customFormat="1"/>
    <row r="30528" s="2" customFormat="1"/>
    <row r="30529" s="2" customFormat="1"/>
    <row r="30530" s="2" customFormat="1"/>
    <row r="30531" s="2" customFormat="1"/>
    <row r="30532" s="2" customFormat="1"/>
    <row r="30533" s="2" customFormat="1"/>
    <row r="30534" s="2" customFormat="1"/>
    <row r="30535" s="2" customFormat="1"/>
    <row r="30536" s="2" customFormat="1"/>
    <row r="30537" s="2" customFormat="1"/>
    <row r="30538" s="2" customFormat="1"/>
    <row r="30539" s="2" customFormat="1"/>
    <row r="30540" s="2" customFormat="1"/>
    <row r="30541" s="2" customFormat="1"/>
    <row r="30542" s="2" customFormat="1"/>
    <row r="30543" s="2" customFormat="1"/>
    <row r="30544" s="2" customFormat="1"/>
    <row r="30545" s="2" customFormat="1"/>
    <row r="30546" s="2" customFormat="1"/>
    <row r="30547" s="2" customFormat="1"/>
    <row r="30548" s="2" customFormat="1"/>
    <row r="30549" s="2" customFormat="1"/>
    <row r="30550" s="2" customFormat="1"/>
    <row r="30551" s="2" customFormat="1"/>
    <row r="30552" s="2" customFormat="1"/>
    <row r="30553" s="2" customFormat="1"/>
    <row r="30554" s="2" customFormat="1"/>
    <row r="30555" s="2" customFormat="1"/>
    <row r="30556" s="2" customFormat="1"/>
    <row r="30557" s="2" customFormat="1"/>
    <row r="30558" s="2" customFormat="1"/>
    <row r="30559" s="2" customFormat="1"/>
    <row r="30560" s="2" customFormat="1"/>
    <row r="30561" s="2" customFormat="1"/>
    <row r="30562" s="2" customFormat="1"/>
    <row r="30563" s="2" customFormat="1"/>
    <row r="30564" s="2" customFormat="1"/>
    <row r="30565" s="2" customFormat="1"/>
    <row r="30566" s="2" customFormat="1"/>
    <row r="30567" s="2" customFormat="1"/>
    <row r="30568" s="2" customFormat="1"/>
    <row r="30569" s="2" customFormat="1"/>
    <row r="30570" s="2" customFormat="1"/>
    <row r="30571" s="2" customFormat="1"/>
    <row r="30572" s="2" customFormat="1"/>
    <row r="30573" s="2" customFormat="1"/>
    <row r="30574" s="2" customFormat="1"/>
    <row r="30575" s="2" customFormat="1"/>
    <row r="30576" s="2" customFormat="1"/>
    <row r="30577" s="2" customFormat="1"/>
    <row r="30578" s="2" customFormat="1"/>
    <row r="30579" s="2" customFormat="1"/>
    <row r="30580" s="2" customFormat="1"/>
    <row r="30581" s="2" customFormat="1"/>
    <row r="30582" s="2" customFormat="1"/>
    <row r="30583" s="2" customFormat="1"/>
    <row r="30584" s="2" customFormat="1"/>
    <row r="30585" s="2" customFormat="1"/>
    <row r="30586" s="2" customFormat="1"/>
    <row r="30587" s="2" customFormat="1"/>
    <row r="30588" s="2" customFormat="1"/>
    <row r="30589" s="2" customFormat="1"/>
    <row r="30590" s="2" customFormat="1"/>
    <row r="30591" s="2" customFormat="1"/>
    <row r="30592" s="2" customFormat="1"/>
    <row r="30593" s="2" customFormat="1"/>
    <row r="30594" s="2" customFormat="1"/>
    <row r="30595" s="2" customFormat="1"/>
    <row r="30596" s="2" customFormat="1"/>
    <row r="30597" s="2" customFormat="1"/>
    <row r="30598" s="2" customFormat="1"/>
    <row r="30599" s="2" customFormat="1"/>
    <row r="30600" s="2" customFormat="1"/>
    <row r="30601" s="2" customFormat="1"/>
    <row r="30602" s="2" customFormat="1"/>
    <row r="30603" s="2" customFormat="1"/>
    <row r="30604" s="2" customFormat="1"/>
    <row r="30605" s="2" customFormat="1"/>
    <row r="30606" s="2" customFormat="1"/>
    <row r="30607" s="2" customFormat="1"/>
    <row r="30608" s="2" customFormat="1"/>
    <row r="30609" s="2" customFormat="1"/>
    <row r="30610" s="2" customFormat="1"/>
    <row r="30611" s="2" customFormat="1"/>
    <row r="30612" s="2" customFormat="1"/>
    <row r="30613" s="2" customFormat="1"/>
    <row r="30614" s="2" customFormat="1"/>
    <row r="30615" s="2" customFormat="1"/>
    <row r="30616" s="2" customFormat="1"/>
    <row r="30617" s="2" customFormat="1"/>
    <row r="30618" s="2" customFormat="1"/>
    <row r="30619" s="2" customFormat="1"/>
    <row r="30620" s="2" customFormat="1"/>
    <row r="30621" s="2" customFormat="1"/>
    <row r="30622" s="2" customFormat="1"/>
    <row r="30623" s="2" customFormat="1"/>
    <row r="30624" s="2" customFormat="1"/>
    <row r="30625" s="2" customFormat="1"/>
    <row r="30626" s="2" customFormat="1"/>
    <row r="30627" s="2" customFormat="1"/>
    <row r="30628" s="2" customFormat="1"/>
    <row r="30629" s="2" customFormat="1"/>
    <row r="30630" s="2" customFormat="1"/>
    <row r="30631" s="2" customFormat="1"/>
    <row r="30632" s="2" customFormat="1"/>
    <row r="30633" s="2" customFormat="1"/>
    <row r="30634" s="2" customFormat="1"/>
    <row r="30635" s="2" customFormat="1"/>
    <row r="30636" s="2" customFormat="1"/>
    <row r="30637" s="2" customFormat="1"/>
    <row r="30638" s="2" customFormat="1"/>
    <row r="30639" s="2" customFormat="1"/>
    <row r="30640" s="2" customFormat="1"/>
    <row r="30641" s="2" customFormat="1"/>
    <row r="30642" s="2" customFormat="1"/>
    <row r="30643" s="2" customFormat="1"/>
    <row r="30644" s="2" customFormat="1"/>
    <row r="30645" s="2" customFormat="1"/>
    <row r="30646" s="2" customFormat="1"/>
    <row r="30647" s="2" customFormat="1"/>
    <row r="30648" s="2" customFormat="1"/>
    <row r="30649" s="2" customFormat="1"/>
    <row r="30650" s="2" customFormat="1"/>
    <row r="30651" s="2" customFormat="1"/>
    <row r="30652" s="2" customFormat="1"/>
    <row r="30653" s="2" customFormat="1"/>
    <row r="30654" s="2" customFormat="1"/>
    <row r="30655" s="2" customFormat="1"/>
    <row r="30656" s="2" customFormat="1"/>
    <row r="30657" s="2" customFormat="1"/>
    <row r="30658" s="2" customFormat="1"/>
    <row r="30659" s="2" customFormat="1"/>
    <row r="30660" s="2" customFormat="1"/>
    <row r="30661" s="2" customFormat="1"/>
    <row r="30662" s="2" customFormat="1"/>
    <row r="30663" s="2" customFormat="1"/>
    <row r="30664" s="2" customFormat="1"/>
    <row r="30665" s="2" customFormat="1"/>
    <row r="30666" s="2" customFormat="1"/>
    <row r="30667" s="2" customFormat="1"/>
    <row r="30668" s="2" customFormat="1"/>
    <row r="30669" s="2" customFormat="1"/>
    <row r="30670" s="2" customFormat="1"/>
    <row r="30671" s="2" customFormat="1"/>
    <row r="30672" s="2" customFormat="1"/>
    <row r="30673" s="2" customFormat="1"/>
    <row r="30674" s="2" customFormat="1"/>
    <row r="30675" s="2" customFormat="1"/>
    <row r="30676" s="2" customFormat="1"/>
    <row r="30677" s="2" customFormat="1"/>
    <row r="30678" s="2" customFormat="1"/>
    <row r="30679" s="2" customFormat="1"/>
    <row r="30680" s="2" customFormat="1"/>
    <row r="30681" s="2" customFormat="1"/>
    <row r="30682" s="2" customFormat="1"/>
    <row r="30683" s="2" customFormat="1"/>
    <row r="30684" s="2" customFormat="1"/>
    <row r="30685" s="2" customFormat="1"/>
    <row r="30686" s="2" customFormat="1"/>
    <row r="30687" s="2" customFormat="1"/>
    <row r="30688" s="2" customFormat="1"/>
    <row r="30689" s="2" customFormat="1"/>
    <row r="30690" s="2" customFormat="1"/>
    <row r="30691" s="2" customFormat="1"/>
    <row r="30692" s="2" customFormat="1"/>
    <row r="30693" s="2" customFormat="1"/>
    <row r="30694" s="2" customFormat="1"/>
    <row r="30695" s="2" customFormat="1"/>
    <row r="30696" s="2" customFormat="1"/>
    <row r="30697" s="2" customFormat="1"/>
    <row r="30698" s="2" customFormat="1"/>
    <row r="30699" s="2" customFormat="1"/>
    <row r="30700" s="2" customFormat="1"/>
    <row r="30701" s="2" customFormat="1"/>
    <row r="30702" s="2" customFormat="1"/>
    <row r="30703" s="2" customFormat="1"/>
    <row r="30704" s="2" customFormat="1"/>
    <row r="30705" s="2" customFormat="1"/>
    <row r="30706" s="2" customFormat="1"/>
    <row r="30707" s="2" customFormat="1"/>
    <row r="30708" s="2" customFormat="1"/>
    <row r="30709" s="2" customFormat="1"/>
    <row r="30710" s="2" customFormat="1"/>
    <row r="30711" s="2" customFormat="1"/>
    <row r="30712" s="2" customFormat="1"/>
    <row r="30713" s="2" customFormat="1"/>
    <row r="30714" s="2" customFormat="1"/>
    <row r="30715" s="2" customFormat="1"/>
    <row r="30716" s="2" customFormat="1"/>
    <row r="30717" s="2" customFormat="1"/>
    <row r="30718" s="2" customFormat="1"/>
    <row r="30719" s="2" customFormat="1"/>
    <row r="30720" s="2" customFormat="1"/>
    <row r="30721" s="2" customFormat="1"/>
    <row r="30722" s="2" customFormat="1"/>
    <row r="30723" s="2" customFormat="1"/>
    <row r="30724" s="2" customFormat="1"/>
    <row r="30725" s="2" customFormat="1"/>
    <row r="30726" s="2" customFormat="1"/>
    <row r="30727" s="2" customFormat="1"/>
    <row r="30728" s="2" customFormat="1"/>
    <row r="30729" s="2" customFormat="1"/>
    <row r="30730" s="2" customFormat="1"/>
    <row r="30731" s="2" customFormat="1"/>
    <row r="30732" s="2" customFormat="1"/>
    <row r="30733" s="2" customFormat="1"/>
    <row r="30734" s="2" customFormat="1"/>
    <row r="30735" s="2" customFormat="1"/>
    <row r="30736" s="2" customFormat="1"/>
    <row r="30737" s="2" customFormat="1"/>
    <row r="30738" s="2" customFormat="1"/>
    <row r="30739" s="2" customFormat="1"/>
    <row r="30740" s="2" customFormat="1"/>
    <row r="30741" s="2" customFormat="1"/>
    <row r="30742" s="2" customFormat="1"/>
    <row r="30743" s="2" customFormat="1"/>
    <row r="30744" s="2" customFormat="1"/>
    <row r="30745" s="2" customFormat="1"/>
    <row r="30746" s="2" customFormat="1"/>
    <row r="30747" s="2" customFormat="1"/>
    <row r="30748" s="2" customFormat="1"/>
    <row r="30749" s="2" customFormat="1"/>
    <row r="30750" s="2" customFormat="1"/>
    <row r="30751" s="2" customFormat="1"/>
    <row r="30752" s="2" customFormat="1"/>
    <row r="30753" s="2" customFormat="1"/>
    <row r="30754" s="2" customFormat="1"/>
    <row r="30755" s="2" customFormat="1"/>
    <row r="30756" s="2" customFormat="1"/>
    <row r="30757" s="2" customFormat="1"/>
    <row r="30758" s="2" customFormat="1"/>
    <row r="30759" s="2" customFormat="1"/>
    <row r="30760" s="2" customFormat="1"/>
    <row r="30761" s="2" customFormat="1"/>
    <row r="30762" s="2" customFormat="1"/>
    <row r="30763" s="2" customFormat="1"/>
    <row r="30764" s="2" customFormat="1"/>
    <row r="30765" s="2" customFormat="1"/>
    <row r="30766" s="2" customFormat="1"/>
    <row r="30767" s="2" customFormat="1"/>
    <row r="30768" s="2" customFormat="1"/>
    <row r="30769" s="2" customFormat="1"/>
    <row r="30770" s="2" customFormat="1"/>
    <row r="30771" s="2" customFormat="1"/>
    <row r="30772" s="2" customFormat="1"/>
    <row r="30773" s="2" customFormat="1"/>
    <row r="30774" s="2" customFormat="1"/>
    <row r="30775" s="2" customFormat="1"/>
    <row r="30776" s="2" customFormat="1"/>
    <row r="30777" s="2" customFormat="1"/>
    <row r="30778" s="2" customFormat="1"/>
    <row r="30779" s="2" customFormat="1"/>
    <row r="30780" s="2" customFormat="1"/>
    <row r="30781" s="2" customFormat="1"/>
    <row r="30782" s="2" customFormat="1"/>
    <row r="30783" s="2" customFormat="1"/>
    <row r="30784" s="2" customFormat="1"/>
    <row r="30785" s="2" customFormat="1"/>
    <row r="30786" s="2" customFormat="1"/>
    <row r="30787" s="2" customFormat="1"/>
    <row r="30788" s="2" customFormat="1"/>
    <row r="30789" s="2" customFormat="1"/>
    <row r="30790" s="2" customFormat="1"/>
    <row r="30791" s="2" customFormat="1"/>
    <row r="30792" s="2" customFormat="1"/>
    <row r="30793" s="2" customFormat="1"/>
    <row r="30794" s="2" customFormat="1"/>
    <row r="30795" s="2" customFormat="1"/>
    <row r="30796" s="2" customFormat="1"/>
    <row r="30797" s="2" customFormat="1"/>
    <row r="30798" s="2" customFormat="1"/>
    <row r="30799" s="2" customFormat="1"/>
    <row r="30800" s="2" customFormat="1"/>
    <row r="30801" s="2" customFormat="1"/>
    <row r="30802" s="2" customFormat="1"/>
    <row r="30803" s="2" customFormat="1"/>
    <row r="30804" s="2" customFormat="1"/>
    <row r="30805" s="2" customFormat="1"/>
    <row r="30806" s="2" customFormat="1"/>
    <row r="30807" s="2" customFormat="1"/>
    <row r="30808" s="2" customFormat="1"/>
    <row r="30809" s="2" customFormat="1"/>
    <row r="30810" s="2" customFormat="1"/>
    <row r="30811" s="2" customFormat="1"/>
    <row r="30812" s="2" customFormat="1"/>
    <row r="30813" s="2" customFormat="1"/>
    <row r="30814" s="2" customFormat="1"/>
    <row r="30815" s="2" customFormat="1"/>
    <row r="30816" s="2" customFormat="1"/>
    <row r="30817" s="2" customFormat="1"/>
    <row r="30818" s="2" customFormat="1"/>
    <row r="30819" s="2" customFormat="1"/>
    <row r="30820" s="2" customFormat="1"/>
    <row r="30821" s="2" customFormat="1"/>
    <row r="30822" s="2" customFormat="1"/>
    <row r="30823" s="2" customFormat="1"/>
    <row r="30824" s="2" customFormat="1"/>
    <row r="30825" s="2" customFormat="1"/>
    <row r="30826" s="2" customFormat="1"/>
    <row r="30827" s="2" customFormat="1"/>
    <row r="30828" s="2" customFormat="1"/>
    <row r="30829" s="2" customFormat="1"/>
    <row r="30830" s="2" customFormat="1"/>
    <row r="30831" s="2" customFormat="1"/>
    <row r="30832" s="2" customFormat="1"/>
    <row r="30833" s="2" customFormat="1"/>
    <row r="30834" s="2" customFormat="1"/>
    <row r="30835" s="2" customFormat="1"/>
    <row r="30836" s="2" customFormat="1"/>
    <row r="30837" s="2" customFormat="1"/>
    <row r="30838" s="2" customFormat="1"/>
    <row r="30839" s="2" customFormat="1"/>
    <row r="30840" s="2" customFormat="1"/>
    <row r="30841" s="2" customFormat="1"/>
    <row r="30842" s="2" customFormat="1"/>
    <row r="30843" s="2" customFormat="1"/>
    <row r="30844" s="2" customFormat="1"/>
    <row r="30845" s="2" customFormat="1"/>
    <row r="30846" s="2" customFormat="1"/>
    <row r="30847" s="2" customFormat="1"/>
    <row r="30848" s="2" customFormat="1"/>
    <row r="30849" s="2" customFormat="1"/>
    <row r="30850" s="2" customFormat="1"/>
    <row r="30851" s="2" customFormat="1"/>
    <row r="30852" s="2" customFormat="1"/>
    <row r="30853" s="2" customFormat="1"/>
    <row r="30854" s="2" customFormat="1"/>
    <row r="30855" s="2" customFormat="1"/>
    <row r="30856" s="2" customFormat="1"/>
    <row r="30857" s="2" customFormat="1"/>
    <row r="30858" s="2" customFormat="1"/>
    <row r="30859" s="2" customFormat="1"/>
    <row r="30860" s="2" customFormat="1"/>
    <row r="30861" s="2" customFormat="1"/>
    <row r="30862" s="2" customFormat="1"/>
    <row r="30863" s="2" customFormat="1"/>
    <row r="30864" s="2" customFormat="1"/>
    <row r="30865" s="2" customFormat="1"/>
    <row r="30866" s="2" customFormat="1"/>
    <row r="30867" s="2" customFormat="1"/>
    <row r="30868" s="2" customFormat="1"/>
    <row r="30869" s="2" customFormat="1"/>
    <row r="30870" s="2" customFormat="1"/>
    <row r="30871" s="2" customFormat="1"/>
    <row r="30872" s="2" customFormat="1"/>
    <row r="30873" s="2" customFormat="1"/>
    <row r="30874" s="2" customFormat="1"/>
    <row r="30875" s="2" customFormat="1"/>
    <row r="30876" s="2" customFormat="1"/>
    <row r="30877" s="2" customFormat="1"/>
    <row r="30878" s="2" customFormat="1"/>
    <row r="30879" s="2" customFormat="1"/>
    <row r="30880" s="2" customFormat="1"/>
    <row r="30881" s="2" customFormat="1"/>
    <row r="30882" s="2" customFormat="1"/>
    <row r="30883" s="2" customFormat="1"/>
    <row r="30884" s="2" customFormat="1"/>
    <row r="30885" s="2" customFormat="1"/>
    <row r="30886" s="2" customFormat="1"/>
    <row r="30887" s="2" customFormat="1"/>
    <row r="30888" s="2" customFormat="1"/>
    <row r="30889" s="2" customFormat="1"/>
    <row r="30890" s="2" customFormat="1"/>
    <row r="30891" s="2" customFormat="1"/>
    <row r="30892" s="2" customFormat="1"/>
    <row r="30893" s="2" customFormat="1"/>
    <row r="30894" s="2" customFormat="1"/>
    <row r="30895" s="2" customFormat="1"/>
    <row r="30896" s="2" customFormat="1"/>
    <row r="30897" s="2" customFormat="1"/>
    <row r="30898" s="2" customFormat="1"/>
    <row r="30899" s="2" customFormat="1"/>
    <row r="30900" s="2" customFormat="1"/>
    <row r="30901" s="2" customFormat="1"/>
    <row r="30902" s="2" customFormat="1"/>
    <row r="30903" s="2" customFormat="1"/>
    <row r="30904" s="2" customFormat="1"/>
    <row r="30905" s="2" customFormat="1"/>
    <row r="30906" s="2" customFormat="1"/>
    <row r="30907" s="2" customFormat="1"/>
    <row r="30908" s="2" customFormat="1"/>
    <row r="30909" s="2" customFormat="1"/>
    <row r="30910" s="2" customFormat="1"/>
    <row r="30911" s="2" customFormat="1"/>
    <row r="30912" s="2" customFormat="1"/>
    <row r="30913" s="2" customFormat="1"/>
    <row r="30914" s="2" customFormat="1"/>
    <row r="30915" s="2" customFormat="1"/>
    <row r="30916" s="2" customFormat="1"/>
    <row r="30917" s="2" customFormat="1"/>
    <row r="30918" s="2" customFormat="1"/>
    <row r="30919" s="2" customFormat="1"/>
    <row r="30920" s="2" customFormat="1"/>
    <row r="30921" s="2" customFormat="1"/>
    <row r="30922" s="2" customFormat="1"/>
    <row r="30923" s="2" customFormat="1"/>
    <row r="30924" s="2" customFormat="1"/>
    <row r="30925" s="2" customFormat="1"/>
    <row r="30926" s="2" customFormat="1"/>
    <row r="30927" s="2" customFormat="1"/>
    <row r="30928" s="2" customFormat="1"/>
    <row r="30929" s="2" customFormat="1"/>
    <row r="30930" s="2" customFormat="1"/>
    <row r="30931" s="2" customFormat="1"/>
    <row r="30932" s="2" customFormat="1"/>
    <row r="30933" s="2" customFormat="1"/>
    <row r="30934" s="2" customFormat="1"/>
    <row r="30935" s="2" customFormat="1"/>
    <row r="30936" s="2" customFormat="1"/>
    <row r="30937" s="2" customFormat="1"/>
    <row r="30938" s="2" customFormat="1"/>
    <row r="30939" s="2" customFormat="1"/>
    <row r="30940" s="2" customFormat="1"/>
    <row r="30941" s="2" customFormat="1"/>
    <row r="30942" s="2" customFormat="1"/>
    <row r="30943" s="2" customFormat="1"/>
    <row r="30944" s="2" customFormat="1"/>
    <row r="30945" s="2" customFormat="1"/>
    <row r="30946" s="2" customFormat="1"/>
    <row r="30947" s="2" customFormat="1"/>
    <row r="30948" s="2" customFormat="1"/>
    <row r="30949" s="2" customFormat="1"/>
    <row r="30950" s="2" customFormat="1"/>
    <row r="30951" s="2" customFormat="1"/>
    <row r="30952" s="2" customFormat="1"/>
    <row r="30953" s="2" customFormat="1"/>
    <row r="30954" s="2" customFormat="1"/>
    <row r="30955" s="2" customFormat="1"/>
    <row r="30956" s="2" customFormat="1"/>
    <row r="30957" s="2" customFormat="1"/>
    <row r="30958" s="2" customFormat="1"/>
    <row r="30959" s="2" customFormat="1"/>
    <row r="30960" s="2" customFormat="1"/>
    <row r="30961" s="2" customFormat="1"/>
    <row r="30962" s="2" customFormat="1"/>
    <row r="30963" s="2" customFormat="1"/>
    <row r="30964" s="2" customFormat="1"/>
    <row r="30965" s="2" customFormat="1"/>
    <row r="30966" s="2" customFormat="1"/>
    <row r="30967" s="2" customFormat="1"/>
    <row r="30968" s="2" customFormat="1"/>
    <row r="30969" s="2" customFormat="1"/>
    <row r="30970" s="2" customFormat="1"/>
    <row r="30971" s="2" customFormat="1"/>
    <row r="30972" s="2" customFormat="1"/>
    <row r="30973" s="2" customFormat="1"/>
    <row r="30974" s="2" customFormat="1"/>
    <row r="30975" s="2" customFormat="1"/>
    <row r="30976" s="2" customFormat="1"/>
    <row r="30977" s="2" customFormat="1"/>
    <row r="30978" s="2" customFormat="1"/>
    <row r="30979" s="2" customFormat="1"/>
    <row r="30980" s="2" customFormat="1"/>
    <row r="30981" s="2" customFormat="1"/>
    <row r="30982" s="2" customFormat="1"/>
    <row r="30983" s="2" customFormat="1"/>
    <row r="30984" s="2" customFormat="1"/>
    <row r="30985" s="2" customFormat="1"/>
    <row r="30986" s="2" customFormat="1"/>
    <row r="30987" s="2" customFormat="1"/>
    <row r="30988" s="2" customFormat="1"/>
    <row r="30989" s="2" customFormat="1"/>
    <row r="30990" s="2" customFormat="1"/>
    <row r="30991" s="2" customFormat="1"/>
    <row r="30992" s="2" customFormat="1"/>
    <row r="30993" s="2" customFormat="1"/>
    <row r="30994" s="2" customFormat="1"/>
    <row r="30995" s="2" customFormat="1"/>
    <row r="30996" s="2" customFormat="1"/>
    <row r="30997" s="2" customFormat="1"/>
    <row r="30998" s="2" customFormat="1"/>
    <row r="30999" s="2" customFormat="1"/>
    <row r="31000" s="2" customFormat="1"/>
    <row r="31001" s="2" customFormat="1"/>
    <row r="31002" s="2" customFormat="1"/>
    <row r="31003" s="2" customFormat="1"/>
    <row r="31004" s="2" customFormat="1"/>
    <row r="31005" s="2" customFormat="1"/>
    <row r="31006" s="2" customFormat="1"/>
    <row r="31007" s="2" customFormat="1"/>
    <row r="31008" s="2" customFormat="1"/>
    <row r="31009" s="2" customFormat="1"/>
    <row r="31010" s="2" customFormat="1"/>
    <row r="31011" s="2" customFormat="1"/>
    <row r="31012" s="2" customFormat="1"/>
    <row r="31013" s="2" customFormat="1"/>
    <row r="31014" s="2" customFormat="1"/>
    <row r="31015" s="2" customFormat="1"/>
    <row r="31016" s="2" customFormat="1"/>
    <row r="31017" s="2" customFormat="1"/>
    <row r="31018" s="2" customFormat="1"/>
    <row r="31019" s="2" customFormat="1"/>
    <row r="31020" s="2" customFormat="1"/>
    <row r="31021" s="2" customFormat="1"/>
    <row r="31022" s="2" customFormat="1"/>
    <row r="31023" s="2" customFormat="1"/>
    <row r="31024" s="2" customFormat="1"/>
    <row r="31025" s="2" customFormat="1"/>
    <row r="31026" s="2" customFormat="1"/>
    <row r="31027" s="2" customFormat="1"/>
    <row r="31028" s="2" customFormat="1"/>
    <row r="31029" s="2" customFormat="1"/>
    <row r="31030" s="2" customFormat="1"/>
    <row r="31031" s="2" customFormat="1"/>
    <row r="31032" s="2" customFormat="1"/>
    <row r="31033" s="2" customFormat="1"/>
    <row r="31034" s="2" customFormat="1"/>
    <row r="31035" s="2" customFormat="1"/>
    <row r="31036" s="2" customFormat="1"/>
    <row r="31037" s="2" customFormat="1"/>
    <row r="31038" s="2" customFormat="1"/>
    <row r="31039" s="2" customFormat="1"/>
    <row r="31040" s="2" customFormat="1"/>
    <row r="31041" s="2" customFormat="1"/>
    <row r="31042" s="2" customFormat="1"/>
    <row r="31043" s="2" customFormat="1"/>
    <row r="31044" s="2" customFormat="1"/>
    <row r="31045" s="2" customFormat="1"/>
    <row r="31046" s="2" customFormat="1"/>
    <row r="31047" s="2" customFormat="1"/>
    <row r="31048" s="2" customFormat="1"/>
    <row r="31049" s="2" customFormat="1"/>
    <row r="31050" s="2" customFormat="1"/>
    <row r="31051" s="2" customFormat="1"/>
    <row r="31052" s="2" customFormat="1"/>
    <row r="31053" s="2" customFormat="1"/>
    <row r="31054" s="2" customFormat="1"/>
    <row r="31055" s="2" customFormat="1"/>
    <row r="31056" s="2" customFormat="1"/>
    <row r="31057" s="2" customFormat="1"/>
    <row r="31058" s="2" customFormat="1"/>
    <row r="31059" s="2" customFormat="1"/>
    <row r="31060" s="2" customFormat="1"/>
    <row r="31061" s="2" customFormat="1"/>
    <row r="31062" s="2" customFormat="1"/>
    <row r="31063" s="2" customFormat="1"/>
    <row r="31064" s="2" customFormat="1"/>
    <row r="31065" s="2" customFormat="1"/>
    <row r="31066" s="2" customFormat="1"/>
    <row r="31067" s="2" customFormat="1"/>
    <row r="31068" s="2" customFormat="1"/>
    <row r="31069" s="2" customFormat="1"/>
    <row r="31070" s="2" customFormat="1"/>
    <row r="31071" s="2" customFormat="1"/>
    <row r="31072" s="2" customFormat="1"/>
    <row r="31073" s="2" customFormat="1"/>
    <row r="31074" s="2" customFormat="1"/>
    <row r="31075" s="2" customFormat="1"/>
    <row r="31076" s="2" customFormat="1"/>
    <row r="31077" s="2" customFormat="1"/>
    <row r="31078" s="2" customFormat="1"/>
    <row r="31079" s="2" customFormat="1"/>
    <row r="31080" s="2" customFormat="1"/>
    <row r="31081" s="2" customFormat="1"/>
    <row r="31082" s="2" customFormat="1"/>
    <row r="31083" s="2" customFormat="1"/>
    <row r="31084" s="2" customFormat="1"/>
    <row r="31085" s="2" customFormat="1"/>
    <row r="31086" s="2" customFormat="1"/>
    <row r="31087" s="2" customFormat="1"/>
    <row r="31088" s="2" customFormat="1"/>
    <row r="31089" s="2" customFormat="1"/>
    <row r="31090" s="2" customFormat="1"/>
    <row r="31091" s="2" customFormat="1"/>
    <row r="31092" s="2" customFormat="1"/>
    <row r="31093" s="2" customFormat="1"/>
    <row r="31094" s="2" customFormat="1"/>
    <row r="31095" s="2" customFormat="1"/>
    <row r="31096" s="2" customFormat="1"/>
    <row r="31097" s="2" customFormat="1"/>
    <row r="31098" s="2" customFormat="1"/>
    <row r="31099" s="2" customFormat="1"/>
    <row r="31100" s="2" customFormat="1"/>
    <row r="31101" s="2" customFormat="1"/>
    <row r="31102" s="2" customFormat="1"/>
    <row r="31103" s="2" customFormat="1"/>
    <row r="31104" s="2" customFormat="1"/>
    <row r="31105" s="2" customFormat="1"/>
    <row r="31106" s="2" customFormat="1"/>
    <row r="31107" s="2" customFormat="1"/>
    <row r="31108" s="2" customFormat="1"/>
    <row r="31109" s="2" customFormat="1"/>
    <row r="31110" s="2" customFormat="1"/>
    <row r="31111" s="2" customFormat="1"/>
    <row r="31112" s="2" customFormat="1"/>
    <row r="31113" s="2" customFormat="1"/>
    <row r="31114" s="2" customFormat="1"/>
    <row r="31115" s="2" customFormat="1"/>
    <row r="31116" s="2" customFormat="1"/>
    <row r="31117" s="2" customFormat="1"/>
    <row r="31118" s="2" customFormat="1"/>
    <row r="31119" s="2" customFormat="1"/>
    <row r="31120" s="2" customFormat="1"/>
    <row r="31121" s="2" customFormat="1"/>
    <row r="31122" s="2" customFormat="1"/>
    <row r="31123" s="2" customFormat="1"/>
    <row r="31124" s="2" customFormat="1"/>
    <row r="31125" s="2" customFormat="1"/>
    <row r="31126" s="2" customFormat="1"/>
    <row r="31127" s="2" customFormat="1"/>
    <row r="31128" s="2" customFormat="1"/>
    <row r="31129" s="2" customFormat="1"/>
    <row r="31130" s="2" customFormat="1"/>
    <row r="31131" s="2" customFormat="1"/>
    <row r="31132" s="2" customFormat="1"/>
    <row r="31133" s="2" customFormat="1"/>
    <row r="31134" s="2" customFormat="1"/>
    <row r="31135" s="2" customFormat="1"/>
    <row r="31136" s="2" customFormat="1"/>
    <row r="31137" s="2" customFormat="1"/>
    <row r="31138" s="2" customFormat="1"/>
    <row r="31139" s="2" customFormat="1"/>
    <row r="31140" s="2" customFormat="1"/>
    <row r="31141" s="2" customFormat="1"/>
    <row r="31142" s="2" customFormat="1"/>
    <row r="31143" s="2" customFormat="1"/>
    <row r="31144" s="2" customFormat="1"/>
    <row r="31145" s="2" customFormat="1"/>
    <row r="31146" s="2" customFormat="1"/>
    <row r="31147" s="2" customFormat="1"/>
    <row r="31148" s="2" customFormat="1"/>
    <row r="31149" s="2" customFormat="1"/>
    <row r="31150" s="2" customFormat="1"/>
    <row r="31151" s="2" customFormat="1"/>
    <row r="31152" s="2" customFormat="1"/>
    <row r="31153" s="2" customFormat="1"/>
    <row r="31154" s="2" customFormat="1"/>
    <row r="31155" s="2" customFormat="1"/>
    <row r="31156" s="2" customFormat="1"/>
    <row r="31157" s="2" customFormat="1"/>
    <row r="31158" s="2" customFormat="1"/>
    <row r="31159" s="2" customFormat="1"/>
    <row r="31160" s="2" customFormat="1"/>
    <row r="31161" s="2" customFormat="1"/>
    <row r="31162" s="2" customFormat="1"/>
    <row r="31163" s="2" customFormat="1"/>
    <row r="31164" s="2" customFormat="1"/>
    <row r="31165" s="2" customFormat="1"/>
    <row r="31166" s="2" customFormat="1"/>
    <row r="31167" s="2" customFormat="1"/>
    <row r="31168" s="2" customFormat="1"/>
    <row r="31169" s="2" customFormat="1"/>
    <row r="31170" s="2" customFormat="1"/>
    <row r="31171" s="2" customFormat="1"/>
    <row r="31172" s="2" customFormat="1"/>
    <row r="31173" s="2" customFormat="1"/>
    <row r="31174" s="2" customFormat="1"/>
    <row r="31175" s="2" customFormat="1"/>
    <row r="31176" s="2" customFormat="1"/>
    <row r="31177" s="2" customFormat="1"/>
    <row r="31178" s="2" customFormat="1"/>
    <row r="31179" s="2" customFormat="1"/>
    <row r="31180" s="2" customFormat="1"/>
    <row r="31181" s="2" customFormat="1"/>
    <row r="31182" s="2" customFormat="1"/>
    <row r="31183" s="2" customFormat="1"/>
    <row r="31184" s="2" customFormat="1"/>
    <row r="31185" s="2" customFormat="1"/>
    <row r="31186" s="2" customFormat="1"/>
    <row r="31187" s="2" customFormat="1"/>
    <row r="31188" s="2" customFormat="1"/>
    <row r="31189" s="2" customFormat="1"/>
    <row r="31190" s="2" customFormat="1"/>
    <row r="31191" s="2" customFormat="1"/>
    <row r="31192" s="2" customFormat="1"/>
    <row r="31193" s="2" customFormat="1"/>
    <row r="31194" s="2" customFormat="1"/>
    <row r="31195" s="2" customFormat="1"/>
    <row r="31196" s="2" customFormat="1"/>
    <row r="31197" s="2" customFormat="1"/>
    <row r="31198" s="2" customFormat="1"/>
    <row r="31199" s="2" customFormat="1"/>
    <row r="31200" s="2" customFormat="1"/>
    <row r="31201" s="2" customFormat="1"/>
    <row r="31202" s="2" customFormat="1"/>
    <row r="31203" s="2" customFormat="1"/>
    <row r="31204" s="2" customFormat="1"/>
    <row r="31205" s="2" customFormat="1"/>
    <row r="31206" s="2" customFormat="1"/>
    <row r="31207" s="2" customFormat="1"/>
    <row r="31208" s="2" customFormat="1"/>
    <row r="31209" s="2" customFormat="1"/>
    <row r="31210" s="2" customFormat="1"/>
    <row r="31211" s="2" customFormat="1"/>
    <row r="31212" s="2" customFormat="1"/>
    <row r="31213" s="2" customFormat="1"/>
    <row r="31214" s="2" customFormat="1"/>
    <row r="31215" s="2" customFormat="1"/>
    <row r="31216" s="2" customFormat="1"/>
    <row r="31217" s="2" customFormat="1"/>
    <row r="31218" s="2" customFormat="1"/>
    <row r="31219" s="2" customFormat="1"/>
    <row r="31220" s="2" customFormat="1"/>
    <row r="31221" s="2" customFormat="1"/>
    <row r="31222" s="2" customFormat="1"/>
    <row r="31223" s="2" customFormat="1"/>
    <row r="31224" s="2" customFormat="1"/>
    <row r="31225" s="2" customFormat="1"/>
    <row r="31226" s="2" customFormat="1"/>
    <row r="31227" s="2" customFormat="1"/>
    <row r="31228" s="2" customFormat="1"/>
    <row r="31229" s="2" customFormat="1"/>
    <row r="31230" s="2" customFormat="1"/>
    <row r="31231" s="2" customFormat="1"/>
    <row r="31232" s="2" customFormat="1"/>
    <row r="31233" s="2" customFormat="1"/>
    <row r="31234" s="2" customFormat="1"/>
    <row r="31235" s="2" customFormat="1"/>
    <row r="31236" s="2" customFormat="1"/>
    <row r="31237" s="2" customFormat="1"/>
    <row r="31238" s="2" customFormat="1"/>
    <row r="31239" s="2" customFormat="1"/>
    <row r="31240" s="2" customFormat="1"/>
    <row r="31241" s="2" customFormat="1"/>
    <row r="31242" s="2" customFormat="1"/>
    <row r="31243" s="2" customFormat="1"/>
    <row r="31244" s="2" customFormat="1"/>
    <row r="31245" s="2" customFormat="1"/>
    <row r="31246" s="2" customFormat="1"/>
    <row r="31247" s="2" customFormat="1"/>
    <row r="31248" s="2" customFormat="1"/>
    <row r="31249" s="2" customFormat="1"/>
    <row r="31250" s="2" customFormat="1"/>
    <row r="31251" s="2" customFormat="1"/>
    <row r="31252" s="2" customFormat="1"/>
    <row r="31253" s="2" customFormat="1"/>
    <row r="31254" s="2" customFormat="1"/>
    <row r="31255" s="2" customFormat="1"/>
    <row r="31256" s="2" customFormat="1"/>
    <row r="31257" s="2" customFormat="1"/>
    <row r="31258" s="2" customFormat="1"/>
    <row r="31259" s="2" customFormat="1"/>
    <row r="31260" s="2" customFormat="1"/>
    <row r="31261" s="2" customFormat="1"/>
    <row r="31262" s="2" customFormat="1"/>
    <row r="31263" s="2" customFormat="1"/>
    <row r="31264" s="2" customFormat="1"/>
    <row r="31265" s="2" customFormat="1"/>
    <row r="31266" s="2" customFormat="1"/>
    <row r="31267" s="2" customFormat="1"/>
    <row r="31268" s="2" customFormat="1"/>
    <row r="31269" s="2" customFormat="1"/>
    <row r="31270" s="2" customFormat="1"/>
    <row r="31271" s="2" customFormat="1"/>
    <row r="31272" s="2" customFormat="1"/>
    <row r="31273" s="2" customFormat="1"/>
    <row r="31274" s="2" customFormat="1"/>
    <row r="31275" s="2" customFormat="1"/>
    <row r="31276" s="2" customFormat="1"/>
    <row r="31277" s="2" customFormat="1"/>
    <row r="31278" s="2" customFormat="1"/>
    <row r="31279" s="2" customFormat="1"/>
    <row r="31280" s="2" customFormat="1"/>
    <row r="31281" s="2" customFormat="1"/>
    <row r="31282" s="2" customFormat="1"/>
    <row r="31283" s="2" customFormat="1"/>
    <row r="31284" s="2" customFormat="1"/>
    <row r="31285" s="2" customFormat="1"/>
    <row r="31286" s="2" customFormat="1"/>
    <row r="31287" s="2" customFormat="1"/>
    <row r="31288" s="2" customFormat="1"/>
    <row r="31289" s="2" customFormat="1"/>
    <row r="31290" s="2" customFormat="1"/>
    <row r="31291" s="2" customFormat="1"/>
    <row r="31292" s="2" customFormat="1"/>
    <row r="31293" s="2" customFormat="1"/>
    <row r="31294" s="2" customFormat="1"/>
    <row r="31295" s="2" customFormat="1"/>
    <row r="31296" s="2" customFormat="1"/>
    <row r="31297" s="2" customFormat="1"/>
    <row r="31298" s="2" customFormat="1"/>
    <row r="31299" s="2" customFormat="1"/>
    <row r="31300" s="2" customFormat="1"/>
    <row r="31301" s="2" customFormat="1"/>
    <row r="31302" s="2" customFormat="1"/>
    <row r="31303" s="2" customFormat="1"/>
    <row r="31304" s="2" customFormat="1"/>
    <row r="31305" s="2" customFormat="1"/>
    <row r="31306" s="2" customFormat="1"/>
    <row r="31307" s="2" customFormat="1"/>
    <row r="31308" s="2" customFormat="1"/>
    <row r="31309" s="2" customFormat="1"/>
    <row r="31310" s="2" customFormat="1"/>
    <row r="31311" s="2" customFormat="1"/>
    <row r="31312" s="2" customFormat="1"/>
    <row r="31313" s="2" customFormat="1"/>
    <row r="31314" s="2" customFormat="1"/>
    <row r="31315" s="2" customFormat="1"/>
    <row r="31316" s="2" customFormat="1"/>
    <row r="31317" s="2" customFormat="1"/>
    <row r="31318" s="2" customFormat="1"/>
    <row r="31319" s="2" customFormat="1"/>
    <row r="31320" s="2" customFormat="1"/>
    <row r="31321" s="2" customFormat="1"/>
    <row r="31322" s="2" customFormat="1"/>
    <row r="31323" s="2" customFormat="1"/>
    <row r="31324" s="2" customFormat="1"/>
    <row r="31325" s="2" customFormat="1"/>
    <row r="31326" s="2" customFormat="1"/>
    <row r="31327" s="2" customFormat="1"/>
    <row r="31328" s="2" customFormat="1"/>
    <row r="31329" s="2" customFormat="1"/>
    <row r="31330" s="2" customFormat="1"/>
    <row r="31331" s="2" customFormat="1"/>
    <row r="31332" s="2" customFormat="1"/>
    <row r="31333" s="2" customFormat="1"/>
    <row r="31334" s="2" customFormat="1"/>
    <row r="31335" s="2" customFormat="1"/>
    <row r="31336" s="2" customFormat="1"/>
    <row r="31337" s="2" customFormat="1"/>
    <row r="31338" s="2" customFormat="1"/>
    <row r="31339" s="2" customFormat="1"/>
    <row r="31340" s="2" customFormat="1"/>
    <row r="31341" s="2" customFormat="1"/>
    <row r="31342" s="2" customFormat="1"/>
    <row r="31343" s="2" customFormat="1"/>
    <row r="31344" s="2" customFormat="1"/>
    <row r="31345" s="2" customFormat="1"/>
    <row r="31346" s="2" customFormat="1"/>
    <row r="31347" s="2" customFormat="1"/>
    <row r="31348" s="2" customFormat="1"/>
    <row r="31349" s="2" customFormat="1"/>
    <row r="31350" s="2" customFormat="1"/>
    <row r="31351" s="2" customFormat="1"/>
    <row r="31352" s="2" customFormat="1"/>
    <row r="31353" s="2" customFormat="1"/>
    <row r="31354" s="2" customFormat="1"/>
    <row r="31355" s="2" customFormat="1"/>
    <row r="31356" s="2" customFormat="1"/>
    <row r="31357" s="2" customFormat="1"/>
    <row r="31358" s="2" customFormat="1"/>
    <row r="31359" s="2" customFormat="1"/>
    <row r="31360" s="2" customFormat="1"/>
    <row r="31361" s="2" customFormat="1"/>
    <row r="31362" s="2" customFormat="1"/>
    <row r="31363" s="2" customFormat="1"/>
    <row r="31364" s="2" customFormat="1"/>
    <row r="31365" s="2" customFormat="1"/>
    <row r="31366" s="2" customFormat="1"/>
    <row r="31367" s="2" customFormat="1"/>
    <row r="31368" s="2" customFormat="1"/>
    <row r="31369" s="2" customFormat="1"/>
    <row r="31370" s="2" customFormat="1"/>
    <row r="31371" s="2" customFormat="1"/>
    <row r="31372" s="2" customFormat="1"/>
    <row r="31373" s="2" customFormat="1"/>
    <row r="31374" s="2" customFormat="1"/>
    <row r="31375" s="2" customFormat="1"/>
    <row r="31376" s="2" customFormat="1"/>
    <row r="31377" s="2" customFormat="1"/>
    <row r="31378" s="2" customFormat="1"/>
    <row r="31379" s="2" customFormat="1"/>
    <row r="31380" s="2" customFormat="1"/>
    <row r="31381" s="2" customFormat="1"/>
    <row r="31382" s="2" customFormat="1"/>
    <row r="31383" s="2" customFormat="1"/>
    <row r="31384" s="2" customFormat="1"/>
    <row r="31385" s="2" customFormat="1"/>
    <row r="31386" s="2" customFormat="1"/>
    <row r="31387" s="2" customFormat="1"/>
    <row r="31388" s="2" customFormat="1"/>
    <row r="31389" s="2" customFormat="1"/>
    <row r="31390" s="2" customFormat="1"/>
    <row r="31391" s="2" customFormat="1"/>
    <row r="31392" s="2" customFormat="1"/>
    <row r="31393" s="2" customFormat="1"/>
    <row r="31394" s="2" customFormat="1"/>
    <row r="31395" s="2" customFormat="1"/>
    <row r="31396" s="2" customFormat="1"/>
    <row r="31397" s="2" customFormat="1"/>
    <row r="31398" s="2" customFormat="1"/>
    <row r="31399" s="2" customFormat="1"/>
    <row r="31400" s="2" customFormat="1"/>
    <row r="31401" s="2" customFormat="1"/>
    <row r="31402" s="2" customFormat="1"/>
    <row r="31403" s="2" customFormat="1"/>
    <row r="31404" s="2" customFormat="1"/>
    <row r="31405" s="2" customFormat="1"/>
    <row r="31406" s="2" customFormat="1"/>
    <row r="31407" s="2" customFormat="1"/>
    <row r="31408" s="2" customFormat="1"/>
    <row r="31409" s="2" customFormat="1"/>
    <row r="31410" s="2" customFormat="1"/>
    <row r="31411" s="2" customFormat="1"/>
    <row r="31412" s="2" customFormat="1"/>
    <row r="31413" s="2" customFormat="1"/>
    <row r="31414" s="2" customFormat="1"/>
    <row r="31415" s="2" customFormat="1"/>
    <row r="31416" s="2" customFormat="1"/>
    <row r="31417" s="2" customFormat="1"/>
    <row r="31418" s="2" customFormat="1"/>
    <row r="31419" s="2" customFormat="1"/>
    <row r="31420" s="2" customFormat="1"/>
    <row r="31421" s="2" customFormat="1"/>
    <row r="31422" s="2" customFormat="1"/>
    <row r="31423" s="2" customFormat="1"/>
    <row r="31424" s="2" customFormat="1"/>
    <row r="31425" s="2" customFormat="1"/>
    <row r="31426" s="2" customFormat="1"/>
    <row r="31427" s="2" customFormat="1"/>
    <row r="31428" s="2" customFormat="1"/>
    <row r="31429" s="2" customFormat="1"/>
    <row r="31430" s="2" customFormat="1"/>
    <row r="31431" s="2" customFormat="1"/>
    <row r="31432" s="2" customFormat="1"/>
    <row r="31433" s="2" customFormat="1"/>
    <row r="31434" s="2" customFormat="1"/>
    <row r="31435" s="2" customFormat="1"/>
    <row r="31436" s="2" customFormat="1"/>
    <row r="31437" s="2" customFormat="1"/>
    <row r="31438" s="2" customFormat="1"/>
    <row r="31439" s="2" customFormat="1"/>
    <row r="31440" s="2" customFormat="1"/>
    <row r="31441" s="2" customFormat="1"/>
    <row r="31442" s="2" customFormat="1"/>
    <row r="31443" s="2" customFormat="1"/>
    <row r="31444" s="2" customFormat="1"/>
    <row r="31445" s="2" customFormat="1"/>
    <row r="31446" s="2" customFormat="1"/>
    <row r="31447" s="2" customFormat="1"/>
    <row r="31448" s="2" customFormat="1"/>
    <row r="31449" s="2" customFormat="1"/>
    <row r="31450" s="2" customFormat="1"/>
    <row r="31451" s="2" customFormat="1"/>
    <row r="31452" s="2" customFormat="1"/>
    <row r="31453" s="2" customFormat="1"/>
    <row r="31454" s="2" customFormat="1"/>
    <row r="31455" s="2" customFormat="1"/>
    <row r="31456" s="2" customFormat="1"/>
    <row r="31457" s="2" customFormat="1"/>
    <row r="31458" s="2" customFormat="1"/>
    <row r="31459" s="2" customFormat="1"/>
    <row r="31460" s="2" customFormat="1"/>
    <row r="31461" s="2" customFormat="1"/>
    <row r="31462" s="2" customFormat="1"/>
    <row r="31463" s="2" customFormat="1"/>
    <row r="31464" s="2" customFormat="1"/>
    <row r="31465" s="2" customFormat="1"/>
    <row r="31466" s="2" customFormat="1"/>
    <row r="31467" s="2" customFormat="1"/>
    <row r="31468" s="2" customFormat="1"/>
    <row r="31469" s="2" customFormat="1"/>
    <row r="31470" s="2" customFormat="1"/>
    <row r="31471" s="2" customFormat="1"/>
    <row r="31472" s="2" customFormat="1"/>
    <row r="31473" s="2" customFormat="1"/>
    <row r="31474" s="2" customFormat="1"/>
    <row r="31475" s="2" customFormat="1"/>
    <row r="31476" s="2" customFormat="1"/>
    <row r="31477" s="2" customFormat="1"/>
    <row r="31478" s="2" customFormat="1"/>
    <row r="31479" s="2" customFormat="1"/>
    <row r="31480" s="2" customFormat="1"/>
    <row r="31481" s="2" customFormat="1"/>
    <row r="31482" s="2" customFormat="1"/>
    <row r="31483" s="2" customFormat="1"/>
    <row r="31484" s="2" customFormat="1"/>
    <row r="31485" s="2" customFormat="1"/>
    <row r="31486" s="2" customFormat="1"/>
    <row r="31487" s="2" customFormat="1"/>
    <row r="31488" s="2" customFormat="1"/>
    <row r="31489" s="2" customFormat="1"/>
    <row r="31490" s="2" customFormat="1"/>
    <row r="31491" s="2" customFormat="1"/>
    <row r="31492" s="2" customFormat="1"/>
    <row r="31493" s="2" customFormat="1"/>
    <row r="31494" s="2" customFormat="1"/>
    <row r="31495" s="2" customFormat="1"/>
    <row r="31496" s="2" customFormat="1"/>
    <row r="31497" s="2" customFormat="1"/>
    <row r="31498" s="2" customFormat="1"/>
    <row r="31499" s="2" customFormat="1"/>
    <row r="31500" s="2" customFormat="1"/>
    <row r="31501" s="2" customFormat="1"/>
    <row r="31502" s="2" customFormat="1"/>
    <row r="31503" s="2" customFormat="1"/>
    <row r="31504" s="2" customFormat="1"/>
    <row r="31505" s="2" customFormat="1"/>
    <row r="31506" s="2" customFormat="1"/>
    <row r="31507" s="2" customFormat="1"/>
    <row r="31508" s="2" customFormat="1"/>
    <row r="31509" s="2" customFormat="1"/>
    <row r="31510" s="2" customFormat="1"/>
    <row r="31511" s="2" customFormat="1"/>
    <row r="31512" s="2" customFormat="1"/>
    <row r="31513" s="2" customFormat="1"/>
    <row r="31514" s="2" customFormat="1"/>
    <row r="31515" s="2" customFormat="1"/>
    <row r="31516" s="2" customFormat="1"/>
    <row r="31517" s="2" customFormat="1"/>
    <row r="31518" s="2" customFormat="1"/>
    <row r="31519" s="2" customFormat="1"/>
    <row r="31520" s="2" customFormat="1"/>
    <row r="31521" s="2" customFormat="1"/>
    <row r="31522" s="2" customFormat="1"/>
    <row r="31523" s="2" customFormat="1"/>
    <row r="31524" s="2" customFormat="1"/>
    <row r="31525" s="2" customFormat="1"/>
    <row r="31526" s="2" customFormat="1"/>
    <row r="31527" s="2" customFormat="1"/>
    <row r="31528" s="2" customFormat="1"/>
    <row r="31529" s="2" customFormat="1"/>
    <row r="31530" s="2" customFormat="1"/>
    <row r="31531" s="2" customFormat="1"/>
    <row r="31532" s="2" customFormat="1"/>
    <row r="31533" s="2" customFormat="1"/>
    <row r="31534" s="2" customFormat="1"/>
    <row r="31535" s="2" customFormat="1"/>
    <row r="31536" s="2" customFormat="1"/>
    <row r="31537" s="2" customFormat="1"/>
    <row r="31538" s="2" customFormat="1"/>
    <row r="31539" s="2" customFormat="1"/>
    <row r="31540" s="2" customFormat="1"/>
    <row r="31541" s="2" customFormat="1"/>
    <row r="31542" s="2" customFormat="1"/>
    <row r="31543" s="2" customFormat="1"/>
    <row r="31544" s="2" customFormat="1"/>
    <row r="31545" s="2" customFormat="1"/>
    <row r="31546" s="2" customFormat="1"/>
    <row r="31547" s="2" customFormat="1"/>
    <row r="31548" s="2" customFormat="1"/>
    <row r="31549" s="2" customFormat="1"/>
    <row r="31550" s="2" customFormat="1"/>
    <row r="31551" s="2" customFormat="1"/>
    <row r="31552" s="2" customFormat="1"/>
    <row r="31553" s="2" customFormat="1"/>
    <row r="31554" s="2" customFormat="1"/>
    <row r="31555" s="2" customFormat="1"/>
    <row r="31556" s="2" customFormat="1"/>
    <row r="31557" s="2" customFormat="1"/>
    <row r="31558" s="2" customFormat="1"/>
    <row r="31559" s="2" customFormat="1"/>
    <row r="31560" s="2" customFormat="1"/>
    <row r="31561" s="2" customFormat="1"/>
    <row r="31562" s="2" customFormat="1"/>
    <row r="31563" s="2" customFormat="1"/>
    <row r="31564" s="2" customFormat="1"/>
    <row r="31565" s="2" customFormat="1"/>
    <row r="31566" s="2" customFormat="1"/>
    <row r="31567" s="2" customFormat="1"/>
    <row r="31568" s="2" customFormat="1"/>
    <row r="31569" s="2" customFormat="1"/>
    <row r="31570" s="2" customFormat="1"/>
    <row r="31571" s="2" customFormat="1"/>
    <row r="31572" s="2" customFormat="1"/>
    <row r="31573" s="2" customFormat="1"/>
    <row r="31574" s="2" customFormat="1"/>
    <row r="31575" s="2" customFormat="1"/>
    <row r="31576" s="2" customFormat="1"/>
    <row r="31577" s="2" customFormat="1"/>
    <row r="31578" s="2" customFormat="1"/>
    <row r="31579" s="2" customFormat="1"/>
    <row r="31580" s="2" customFormat="1"/>
    <row r="31581" s="2" customFormat="1"/>
    <row r="31582" s="2" customFormat="1"/>
    <row r="31583" s="2" customFormat="1"/>
    <row r="31584" s="2" customFormat="1"/>
    <row r="31585" s="2" customFormat="1"/>
    <row r="31586" s="2" customFormat="1"/>
    <row r="31587" s="2" customFormat="1"/>
    <row r="31588" s="2" customFormat="1"/>
    <row r="31589" s="2" customFormat="1"/>
    <row r="31590" s="2" customFormat="1"/>
    <row r="31591" s="2" customFormat="1"/>
    <row r="31592" s="2" customFormat="1"/>
    <row r="31593" s="2" customFormat="1"/>
    <row r="31594" s="2" customFormat="1"/>
    <row r="31595" s="2" customFormat="1"/>
    <row r="31596" s="2" customFormat="1"/>
    <row r="31597" s="2" customFormat="1"/>
    <row r="31598" s="2" customFormat="1"/>
    <row r="31599" s="2" customFormat="1"/>
    <row r="31600" s="2" customFormat="1"/>
    <row r="31601" s="2" customFormat="1"/>
    <row r="31602" s="2" customFormat="1"/>
    <row r="31603" s="2" customFormat="1"/>
    <row r="31604" s="2" customFormat="1"/>
    <row r="31605" s="2" customFormat="1"/>
    <row r="31606" s="2" customFormat="1"/>
    <row r="31607" s="2" customFormat="1"/>
    <row r="31608" s="2" customFormat="1"/>
    <row r="31609" s="2" customFormat="1"/>
    <row r="31610" s="2" customFormat="1"/>
    <row r="31611" s="2" customFormat="1"/>
    <row r="31612" s="2" customFormat="1"/>
    <row r="31613" s="2" customFormat="1"/>
    <row r="31614" s="2" customFormat="1"/>
    <row r="31615" s="2" customFormat="1"/>
    <row r="31616" s="2" customFormat="1"/>
    <row r="31617" s="2" customFormat="1"/>
    <row r="31618" s="2" customFormat="1"/>
    <row r="31619" s="2" customFormat="1"/>
    <row r="31620" s="2" customFormat="1"/>
    <row r="31621" s="2" customFormat="1"/>
    <row r="31622" s="2" customFormat="1"/>
    <row r="31623" s="2" customFormat="1"/>
    <row r="31624" s="2" customFormat="1"/>
    <row r="31625" s="2" customFormat="1"/>
    <row r="31626" s="2" customFormat="1"/>
    <row r="31627" s="2" customFormat="1"/>
    <row r="31628" s="2" customFormat="1"/>
    <row r="31629" s="2" customFormat="1"/>
    <row r="31630" s="2" customFormat="1"/>
    <row r="31631" s="2" customFormat="1"/>
    <row r="31632" s="2" customFormat="1"/>
    <row r="31633" s="2" customFormat="1"/>
    <row r="31634" s="2" customFormat="1"/>
    <row r="31635" s="2" customFormat="1"/>
    <row r="31636" s="2" customFormat="1"/>
    <row r="31637" s="2" customFormat="1"/>
    <row r="31638" s="2" customFormat="1"/>
    <row r="31639" s="2" customFormat="1"/>
    <row r="31640" s="2" customFormat="1"/>
    <row r="31641" s="2" customFormat="1"/>
    <row r="31642" s="2" customFormat="1"/>
    <row r="31643" s="2" customFormat="1"/>
    <row r="31644" s="2" customFormat="1"/>
    <row r="31645" s="2" customFormat="1"/>
    <row r="31646" s="2" customFormat="1"/>
    <row r="31647" s="2" customFormat="1"/>
    <row r="31648" s="2" customFormat="1"/>
    <row r="31649" s="2" customFormat="1"/>
    <row r="31650" s="2" customFormat="1"/>
    <row r="31651" s="2" customFormat="1"/>
    <row r="31652" s="2" customFormat="1"/>
    <row r="31653" s="2" customFormat="1"/>
    <row r="31654" s="2" customFormat="1"/>
    <row r="31655" s="2" customFormat="1"/>
    <row r="31656" s="2" customFormat="1"/>
    <row r="31657" s="2" customFormat="1"/>
    <row r="31658" s="2" customFormat="1"/>
    <row r="31659" s="2" customFormat="1"/>
    <row r="31660" s="2" customFormat="1"/>
    <row r="31661" s="2" customFormat="1"/>
    <row r="31662" s="2" customFormat="1"/>
    <row r="31663" s="2" customFormat="1"/>
    <row r="31664" s="2" customFormat="1"/>
    <row r="31665" s="2" customFormat="1"/>
    <row r="31666" s="2" customFormat="1"/>
    <row r="31667" s="2" customFormat="1"/>
    <row r="31668" s="2" customFormat="1"/>
    <row r="31669" s="2" customFormat="1"/>
    <row r="31670" s="2" customFormat="1"/>
    <row r="31671" s="2" customFormat="1"/>
    <row r="31672" s="2" customFormat="1"/>
    <row r="31673" s="2" customFormat="1"/>
    <row r="31674" s="2" customFormat="1"/>
    <row r="31675" s="2" customFormat="1"/>
    <row r="31676" s="2" customFormat="1"/>
    <row r="31677" s="2" customFormat="1"/>
    <row r="31678" s="2" customFormat="1"/>
    <row r="31679" s="2" customFormat="1"/>
    <row r="31680" s="2" customFormat="1"/>
    <row r="31681" s="2" customFormat="1"/>
    <row r="31682" s="2" customFormat="1"/>
    <row r="31683" s="2" customFormat="1"/>
    <row r="31684" s="2" customFormat="1"/>
    <row r="31685" s="2" customFormat="1"/>
    <row r="31686" s="2" customFormat="1"/>
    <row r="31687" s="2" customFormat="1"/>
    <row r="31688" s="2" customFormat="1"/>
    <row r="31689" s="2" customFormat="1"/>
    <row r="31690" s="2" customFormat="1"/>
    <row r="31691" s="2" customFormat="1"/>
    <row r="31692" s="2" customFormat="1"/>
    <row r="31693" s="2" customFormat="1"/>
    <row r="31694" s="2" customFormat="1"/>
    <row r="31695" s="2" customFormat="1"/>
    <row r="31696" s="2" customFormat="1"/>
    <row r="31697" s="2" customFormat="1"/>
    <row r="31698" s="2" customFormat="1"/>
    <row r="31699" s="2" customFormat="1"/>
    <row r="31700" s="2" customFormat="1"/>
    <row r="31701" s="2" customFormat="1"/>
    <row r="31702" s="2" customFormat="1"/>
    <row r="31703" s="2" customFormat="1"/>
    <row r="31704" s="2" customFormat="1"/>
    <row r="31705" s="2" customFormat="1"/>
    <row r="31706" s="2" customFormat="1"/>
    <row r="31707" s="2" customFormat="1"/>
    <row r="31708" s="2" customFormat="1"/>
    <row r="31709" s="2" customFormat="1"/>
    <row r="31710" s="2" customFormat="1"/>
    <row r="31711" s="2" customFormat="1"/>
    <row r="31712" s="2" customFormat="1"/>
    <row r="31713" s="2" customFormat="1"/>
    <row r="31714" s="2" customFormat="1"/>
    <row r="31715" s="2" customFormat="1"/>
    <row r="31716" s="2" customFormat="1"/>
    <row r="31717" s="2" customFormat="1"/>
    <row r="31718" s="2" customFormat="1"/>
    <row r="31719" s="2" customFormat="1"/>
    <row r="31720" s="2" customFormat="1"/>
    <row r="31721" s="2" customFormat="1"/>
    <row r="31722" s="2" customFormat="1"/>
    <row r="31723" s="2" customFormat="1"/>
    <row r="31724" s="2" customFormat="1"/>
    <row r="31725" s="2" customFormat="1"/>
    <row r="31726" s="2" customFormat="1"/>
    <row r="31727" s="2" customFormat="1"/>
    <row r="31728" s="2" customFormat="1"/>
    <row r="31729" s="2" customFormat="1"/>
    <row r="31730" s="2" customFormat="1"/>
    <row r="31731" s="2" customFormat="1"/>
    <row r="31732" s="2" customFormat="1"/>
    <row r="31733" s="2" customFormat="1"/>
    <row r="31734" s="2" customFormat="1"/>
    <row r="31735" s="2" customFormat="1"/>
    <row r="31736" s="2" customFormat="1"/>
    <row r="31737" s="2" customFormat="1"/>
    <row r="31738" s="2" customFormat="1"/>
    <row r="31739" s="2" customFormat="1"/>
    <row r="31740" s="2" customFormat="1"/>
    <row r="31741" s="2" customFormat="1"/>
    <row r="31742" s="2" customFormat="1"/>
    <row r="31743" s="2" customFormat="1"/>
    <row r="31744" s="2" customFormat="1"/>
    <row r="31745" s="2" customFormat="1"/>
    <row r="31746" s="2" customFormat="1"/>
    <row r="31747" s="2" customFormat="1"/>
    <row r="31748" s="2" customFormat="1"/>
    <row r="31749" s="2" customFormat="1"/>
    <row r="31750" s="2" customFormat="1"/>
    <row r="31751" s="2" customFormat="1"/>
    <row r="31752" s="2" customFormat="1"/>
    <row r="31753" s="2" customFormat="1"/>
    <row r="31754" s="2" customFormat="1"/>
    <row r="31755" s="2" customFormat="1"/>
    <row r="31756" s="2" customFormat="1"/>
    <row r="31757" s="2" customFormat="1"/>
    <row r="31758" s="2" customFormat="1"/>
    <row r="31759" s="2" customFormat="1"/>
    <row r="31760" s="2" customFormat="1"/>
    <row r="31761" s="2" customFormat="1"/>
    <row r="31762" s="2" customFormat="1"/>
    <row r="31763" s="2" customFormat="1"/>
    <row r="31764" s="2" customFormat="1"/>
    <row r="31765" s="2" customFormat="1"/>
    <row r="31766" s="2" customFormat="1"/>
    <row r="31767" s="2" customFormat="1"/>
    <row r="31768" s="2" customFormat="1"/>
    <row r="31769" s="2" customFormat="1"/>
    <row r="31770" s="2" customFormat="1"/>
    <row r="31771" s="2" customFormat="1"/>
    <row r="31772" s="2" customFormat="1"/>
    <row r="31773" s="2" customFormat="1"/>
    <row r="31774" s="2" customFormat="1"/>
    <row r="31775" s="2" customFormat="1"/>
    <row r="31776" s="2" customFormat="1"/>
    <row r="31777" s="2" customFormat="1"/>
    <row r="31778" s="2" customFormat="1"/>
    <row r="31779" s="2" customFormat="1"/>
    <row r="31780" s="2" customFormat="1"/>
    <row r="31781" s="2" customFormat="1"/>
    <row r="31782" s="2" customFormat="1"/>
    <row r="31783" s="2" customFormat="1"/>
    <row r="31784" s="2" customFormat="1"/>
    <row r="31785" s="2" customFormat="1"/>
    <row r="31786" s="2" customFormat="1"/>
    <row r="31787" s="2" customFormat="1"/>
    <row r="31788" s="2" customFormat="1"/>
    <row r="31789" s="2" customFormat="1"/>
    <row r="31790" s="2" customFormat="1"/>
    <row r="31791" s="2" customFormat="1"/>
    <row r="31792" s="2" customFormat="1"/>
    <row r="31793" s="2" customFormat="1"/>
    <row r="31794" s="2" customFormat="1"/>
    <row r="31795" s="2" customFormat="1"/>
    <row r="31796" s="2" customFormat="1"/>
    <row r="31797" s="2" customFormat="1"/>
    <row r="31798" s="2" customFormat="1"/>
    <row r="31799" s="2" customFormat="1"/>
    <row r="31800" s="2" customFormat="1"/>
    <row r="31801" s="2" customFormat="1"/>
    <row r="31802" s="2" customFormat="1"/>
    <row r="31803" s="2" customFormat="1"/>
    <row r="31804" s="2" customFormat="1"/>
    <row r="31805" s="2" customFormat="1"/>
    <row r="31806" s="2" customFormat="1"/>
    <row r="31807" s="2" customFormat="1"/>
    <row r="31808" s="2" customFormat="1"/>
    <row r="31809" s="2" customFormat="1"/>
    <row r="31810" s="2" customFormat="1"/>
    <row r="31811" s="2" customFormat="1"/>
    <row r="31812" s="2" customFormat="1"/>
    <row r="31813" s="2" customFormat="1"/>
    <row r="31814" s="2" customFormat="1"/>
    <row r="31815" s="2" customFormat="1"/>
    <row r="31816" s="2" customFormat="1"/>
    <row r="31817" s="2" customFormat="1"/>
    <row r="31818" s="2" customFormat="1"/>
    <row r="31819" s="2" customFormat="1"/>
    <row r="31820" s="2" customFormat="1"/>
    <row r="31821" s="2" customFormat="1"/>
    <row r="31822" s="2" customFormat="1"/>
    <row r="31823" s="2" customFormat="1"/>
    <row r="31824" s="2" customFormat="1"/>
    <row r="31825" s="2" customFormat="1"/>
    <row r="31826" s="2" customFormat="1"/>
    <row r="31827" s="2" customFormat="1"/>
    <row r="31828" s="2" customFormat="1"/>
    <row r="31829" s="2" customFormat="1"/>
    <row r="31830" s="2" customFormat="1"/>
    <row r="31831" s="2" customFormat="1"/>
    <row r="31832" s="2" customFormat="1"/>
    <row r="31833" s="2" customFormat="1"/>
    <row r="31834" s="2" customFormat="1"/>
    <row r="31835" s="2" customFormat="1"/>
    <row r="31836" s="2" customFormat="1"/>
    <row r="31837" s="2" customFormat="1"/>
    <row r="31838" s="2" customFormat="1"/>
    <row r="31839" s="2" customFormat="1"/>
    <row r="31840" s="2" customFormat="1"/>
    <row r="31841" s="2" customFormat="1"/>
    <row r="31842" s="2" customFormat="1"/>
    <row r="31843" s="2" customFormat="1"/>
    <row r="31844" s="2" customFormat="1"/>
    <row r="31845" s="2" customFormat="1"/>
    <row r="31846" s="2" customFormat="1"/>
    <row r="31847" s="2" customFormat="1"/>
    <row r="31848" s="2" customFormat="1"/>
    <row r="31849" s="2" customFormat="1"/>
    <row r="31850" s="2" customFormat="1"/>
    <row r="31851" s="2" customFormat="1"/>
    <row r="31852" s="2" customFormat="1"/>
    <row r="31853" s="2" customFormat="1"/>
    <row r="31854" s="2" customFormat="1"/>
    <row r="31855" s="2" customFormat="1"/>
    <row r="31856" s="2" customFormat="1"/>
    <row r="31857" s="2" customFormat="1"/>
    <row r="31858" s="2" customFormat="1"/>
    <row r="31859" s="2" customFormat="1"/>
    <row r="31860" s="2" customFormat="1"/>
    <row r="31861" s="2" customFormat="1"/>
    <row r="31862" s="2" customFormat="1"/>
    <row r="31863" s="2" customFormat="1"/>
    <row r="31864" s="2" customFormat="1"/>
    <row r="31865" s="2" customFormat="1"/>
    <row r="31866" s="2" customFormat="1"/>
    <row r="31867" s="2" customFormat="1"/>
    <row r="31868" s="2" customFormat="1"/>
    <row r="31869" s="2" customFormat="1"/>
    <row r="31870" s="2" customFormat="1"/>
    <row r="31871" s="2" customFormat="1"/>
    <row r="31872" s="2" customFormat="1"/>
    <row r="31873" s="2" customFormat="1"/>
    <row r="31874" s="2" customFormat="1"/>
    <row r="31875" s="2" customFormat="1"/>
    <row r="31876" s="2" customFormat="1"/>
    <row r="31877" s="2" customFormat="1"/>
    <row r="31878" s="2" customFormat="1"/>
    <row r="31879" s="2" customFormat="1"/>
    <row r="31880" s="2" customFormat="1"/>
    <row r="31881" s="2" customFormat="1"/>
    <row r="31882" s="2" customFormat="1"/>
    <row r="31883" s="2" customFormat="1"/>
    <row r="31884" s="2" customFormat="1"/>
    <row r="31885" s="2" customFormat="1"/>
    <row r="31886" s="2" customFormat="1"/>
    <row r="31887" s="2" customFormat="1"/>
    <row r="31888" s="2" customFormat="1"/>
    <row r="31889" s="2" customFormat="1"/>
    <row r="31890" s="2" customFormat="1"/>
    <row r="31891" s="2" customFormat="1"/>
    <row r="31892" s="2" customFormat="1"/>
    <row r="31893" s="2" customFormat="1"/>
    <row r="31894" s="2" customFormat="1"/>
    <row r="31895" s="2" customFormat="1"/>
    <row r="31896" s="2" customFormat="1"/>
    <row r="31897" s="2" customFormat="1"/>
    <row r="31898" s="2" customFormat="1"/>
    <row r="31899" s="2" customFormat="1"/>
    <row r="31900" s="2" customFormat="1"/>
    <row r="31901" s="2" customFormat="1"/>
    <row r="31902" s="2" customFormat="1"/>
    <row r="31903" s="2" customFormat="1"/>
    <row r="31904" s="2" customFormat="1"/>
    <row r="31905" s="2" customFormat="1"/>
    <row r="31906" s="2" customFormat="1"/>
    <row r="31907" s="2" customFormat="1"/>
    <row r="31908" s="2" customFormat="1"/>
    <row r="31909" s="2" customFormat="1"/>
    <row r="31910" s="2" customFormat="1"/>
    <row r="31911" s="2" customFormat="1"/>
    <row r="31912" s="2" customFormat="1"/>
    <row r="31913" s="2" customFormat="1"/>
    <row r="31914" s="2" customFormat="1"/>
    <row r="31915" s="2" customFormat="1"/>
    <row r="31916" s="2" customFormat="1"/>
    <row r="31917" s="2" customFormat="1"/>
    <row r="31918" s="2" customFormat="1"/>
    <row r="31919" s="2" customFormat="1"/>
    <row r="31920" s="2" customFormat="1"/>
    <row r="31921" s="2" customFormat="1"/>
    <row r="31922" s="2" customFormat="1"/>
    <row r="31923" s="2" customFormat="1"/>
    <row r="31924" s="2" customFormat="1"/>
    <row r="31925" s="2" customFormat="1"/>
    <row r="31926" s="2" customFormat="1"/>
    <row r="31927" s="2" customFormat="1"/>
    <row r="31928" s="2" customFormat="1"/>
    <row r="31929" s="2" customFormat="1"/>
    <row r="31930" s="2" customFormat="1"/>
    <row r="31931" s="2" customFormat="1"/>
    <row r="31932" s="2" customFormat="1"/>
    <row r="31933" s="2" customFormat="1"/>
    <row r="31934" s="2" customFormat="1"/>
    <row r="31935" s="2" customFormat="1"/>
    <row r="31936" s="2" customFormat="1"/>
    <row r="31937" s="2" customFormat="1"/>
    <row r="31938" s="2" customFormat="1"/>
    <row r="31939" s="2" customFormat="1"/>
    <row r="31940" s="2" customFormat="1"/>
    <row r="31941" s="2" customFormat="1"/>
    <row r="31942" s="2" customFormat="1"/>
    <row r="31943" s="2" customFormat="1"/>
    <row r="31944" s="2" customFormat="1"/>
    <row r="31945" s="2" customFormat="1"/>
    <row r="31946" s="2" customFormat="1"/>
    <row r="31947" s="2" customFormat="1"/>
    <row r="31948" s="2" customFormat="1"/>
    <row r="31949" s="2" customFormat="1"/>
    <row r="31950" s="2" customFormat="1"/>
    <row r="31951" s="2" customFormat="1"/>
    <row r="31952" s="2" customFormat="1"/>
    <row r="31953" s="2" customFormat="1"/>
    <row r="31954" s="2" customFormat="1"/>
    <row r="31955" s="2" customFormat="1"/>
    <row r="31956" s="2" customFormat="1"/>
    <row r="31957" s="2" customFormat="1"/>
    <row r="31958" s="2" customFormat="1"/>
    <row r="31959" s="2" customFormat="1"/>
    <row r="31960" s="2" customFormat="1"/>
    <row r="31961" s="2" customFormat="1"/>
    <row r="31962" s="2" customFormat="1"/>
    <row r="31963" s="2" customFormat="1"/>
    <row r="31964" s="2" customFormat="1"/>
    <row r="31965" s="2" customFormat="1"/>
    <row r="31966" s="2" customFormat="1"/>
    <row r="31967" s="2" customFormat="1"/>
    <row r="31968" s="2" customFormat="1"/>
    <row r="31969" s="2" customFormat="1"/>
    <row r="31970" s="2" customFormat="1"/>
    <row r="31971" s="2" customFormat="1"/>
    <row r="31972" s="2" customFormat="1"/>
    <row r="31973" s="2" customFormat="1"/>
    <row r="31974" s="2" customFormat="1"/>
    <row r="31975" s="2" customFormat="1"/>
    <row r="31976" s="2" customFormat="1"/>
    <row r="31977" s="2" customFormat="1"/>
    <row r="31978" s="2" customFormat="1"/>
    <row r="31979" s="2" customFormat="1"/>
    <row r="31980" s="2" customFormat="1"/>
    <row r="31981" s="2" customFormat="1"/>
    <row r="31982" s="2" customFormat="1"/>
    <row r="31983" s="2" customFormat="1"/>
    <row r="31984" s="2" customFormat="1"/>
    <row r="31985" s="2" customFormat="1"/>
    <row r="31986" s="2" customFormat="1"/>
    <row r="31987" s="2" customFormat="1"/>
    <row r="31988" s="2" customFormat="1"/>
    <row r="31989" s="2" customFormat="1"/>
    <row r="31990" s="2" customFormat="1"/>
    <row r="31991" s="2" customFormat="1"/>
    <row r="31992" s="2" customFormat="1"/>
    <row r="31993" s="2" customFormat="1"/>
    <row r="31994" s="2" customFormat="1"/>
    <row r="31995" s="2" customFormat="1"/>
    <row r="31996" s="2" customFormat="1"/>
    <row r="31997" s="2" customFormat="1"/>
    <row r="31998" s="2" customFormat="1"/>
    <row r="31999" s="2" customFormat="1"/>
    <row r="32000" s="2" customFormat="1"/>
    <row r="32001" s="2" customFormat="1"/>
    <row r="32002" s="2" customFormat="1"/>
    <row r="32003" s="2" customFormat="1"/>
    <row r="32004" s="2" customFormat="1"/>
    <row r="32005" s="2" customFormat="1"/>
    <row r="32006" s="2" customFormat="1"/>
    <row r="32007" s="2" customFormat="1"/>
    <row r="32008" s="2" customFormat="1"/>
    <row r="32009" s="2" customFormat="1"/>
    <row r="32010" s="2" customFormat="1"/>
    <row r="32011" s="2" customFormat="1"/>
    <row r="32012" s="2" customFormat="1"/>
    <row r="32013" s="2" customFormat="1"/>
    <row r="32014" s="2" customFormat="1"/>
    <row r="32015" s="2" customFormat="1"/>
    <row r="32016" s="2" customFormat="1"/>
    <row r="32017" s="2" customFormat="1"/>
    <row r="32018" s="2" customFormat="1"/>
    <row r="32019" s="2" customFormat="1"/>
    <row r="32020" s="2" customFormat="1"/>
    <row r="32021" s="2" customFormat="1"/>
    <row r="32022" s="2" customFormat="1"/>
    <row r="32023" s="2" customFormat="1"/>
    <row r="32024" s="2" customFormat="1"/>
    <row r="32025" s="2" customFormat="1"/>
    <row r="32026" s="2" customFormat="1"/>
    <row r="32027" s="2" customFormat="1"/>
    <row r="32028" s="2" customFormat="1"/>
    <row r="32029" s="2" customFormat="1"/>
    <row r="32030" s="2" customFormat="1"/>
    <row r="32031" s="2" customFormat="1"/>
    <row r="32032" s="2" customFormat="1"/>
    <row r="32033" s="2" customFormat="1"/>
    <row r="32034" s="2" customFormat="1"/>
    <row r="32035" s="2" customFormat="1"/>
    <row r="32036" s="2" customFormat="1"/>
    <row r="32037" s="2" customFormat="1"/>
    <row r="32038" s="2" customFormat="1"/>
    <row r="32039" s="2" customFormat="1"/>
    <row r="32040" s="2" customFormat="1"/>
    <row r="32041" s="2" customFormat="1"/>
    <row r="32042" s="2" customFormat="1"/>
    <row r="32043" s="2" customFormat="1"/>
    <row r="32044" s="2" customFormat="1"/>
    <row r="32045" s="2" customFormat="1"/>
    <row r="32046" s="2" customFormat="1"/>
    <row r="32047" s="2" customFormat="1"/>
    <row r="32048" s="2" customFormat="1"/>
    <row r="32049" s="2" customFormat="1"/>
    <row r="32050" s="2" customFormat="1"/>
    <row r="32051" s="2" customFormat="1"/>
    <row r="32052" s="2" customFormat="1"/>
    <row r="32053" s="2" customFormat="1"/>
    <row r="32054" s="2" customFormat="1"/>
    <row r="32055" s="2" customFormat="1"/>
    <row r="32056" s="2" customFormat="1"/>
    <row r="32057" s="2" customFormat="1"/>
    <row r="32058" s="2" customFormat="1"/>
    <row r="32059" s="2" customFormat="1"/>
    <row r="32060" s="2" customFormat="1"/>
    <row r="32061" s="2" customFormat="1"/>
    <row r="32062" s="2" customFormat="1"/>
    <row r="32063" s="2" customFormat="1"/>
    <row r="32064" s="2" customFormat="1"/>
    <row r="32065" s="2" customFormat="1"/>
    <row r="32066" s="2" customFormat="1"/>
    <row r="32067" s="2" customFormat="1"/>
    <row r="32068" s="2" customFormat="1"/>
    <row r="32069" s="2" customFormat="1"/>
    <row r="32070" s="2" customFormat="1"/>
    <row r="32071" s="2" customFormat="1"/>
    <row r="32072" s="2" customFormat="1"/>
    <row r="32073" s="2" customFormat="1"/>
    <row r="32074" s="2" customFormat="1"/>
    <row r="32075" s="2" customFormat="1"/>
    <row r="32076" s="2" customFormat="1"/>
    <row r="32077" s="2" customFormat="1"/>
    <row r="32078" s="2" customFormat="1"/>
    <row r="32079" s="2" customFormat="1"/>
    <row r="32080" s="2" customFormat="1"/>
    <row r="32081" s="2" customFormat="1"/>
    <row r="32082" s="2" customFormat="1"/>
    <row r="32083" s="2" customFormat="1"/>
    <row r="32084" s="2" customFormat="1"/>
    <row r="32085" s="2" customFormat="1"/>
    <row r="32086" s="2" customFormat="1"/>
    <row r="32087" s="2" customFormat="1"/>
    <row r="32088" s="2" customFormat="1"/>
    <row r="32089" s="2" customFormat="1"/>
    <row r="32090" s="2" customFormat="1"/>
    <row r="32091" s="2" customFormat="1"/>
    <row r="32092" s="2" customFormat="1"/>
    <row r="32093" s="2" customFormat="1"/>
    <row r="32094" s="2" customFormat="1"/>
    <row r="32095" s="2" customFormat="1"/>
    <row r="32096" s="2" customFormat="1"/>
    <row r="32097" s="2" customFormat="1"/>
    <row r="32098" s="2" customFormat="1"/>
    <row r="32099" s="2" customFormat="1"/>
    <row r="32100" s="2" customFormat="1"/>
    <row r="32101" s="2" customFormat="1"/>
    <row r="32102" s="2" customFormat="1"/>
    <row r="32103" s="2" customFormat="1"/>
    <row r="32104" s="2" customFormat="1"/>
    <row r="32105" s="2" customFormat="1"/>
    <row r="32106" s="2" customFormat="1"/>
    <row r="32107" s="2" customFormat="1"/>
    <row r="32108" s="2" customFormat="1"/>
    <row r="32109" s="2" customFormat="1"/>
    <row r="32110" s="2" customFormat="1"/>
    <row r="32111" s="2" customFormat="1"/>
    <row r="32112" s="2" customFormat="1"/>
    <row r="32113" s="2" customFormat="1"/>
    <row r="32114" s="2" customFormat="1"/>
    <row r="32115" s="2" customFormat="1"/>
    <row r="32116" s="2" customFormat="1"/>
    <row r="32117" s="2" customFormat="1"/>
    <row r="32118" s="2" customFormat="1"/>
    <row r="32119" s="2" customFormat="1"/>
    <row r="32120" s="2" customFormat="1"/>
    <row r="32121" s="2" customFormat="1"/>
    <row r="32122" s="2" customFormat="1"/>
    <row r="32123" s="2" customFormat="1"/>
    <row r="32124" s="2" customFormat="1"/>
    <row r="32125" s="2" customFormat="1"/>
    <row r="32126" s="2" customFormat="1"/>
    <row r="32127" s="2" customFormat="1"/>
    <row r="32128" s="2" customFormat="1"/>
    <row r="32129" s="2" customFormat="1"/>
    <row r="32130" s="2" customFormat="1"/>
    <row r="32131" s="2" customFormat="1"/>
    <row r="32132" s="2" customFormat="1"/>
    <row r="32133" s="2" customFormat="1"/>
    <row r="32134" s="2" customFormat="1"/>
    <row r="32135" s="2" customFormat="1"/>
    <row r="32136" s="2" customFormat="1"/>
    <row r="32137" s="2" customFormat="1"/>
    <row r="32138" s="2" customFormat="1"/>
    <row r="32139" s="2" customFormat="1"/>
    <row r="32140" s="2" customFormat="1"/>
    <row r="32141" s="2" customFormat="1"/>
    <row r="32142" s="2" customFormat="1"/>
    <row r="32143" s="2" customFormat="1"/>
    <row r="32144" s="2" customFormat="1"/>
    <row r="32145" s="2" customFormat="1"/>
    <row r="32146" s="2" customFormat="1"/>
    <row r="32147" s="2" customFormat="1"/>
    <row r="32148" s="2" customFormat="1"/>
    <row r="32149" s="2" customFormat="1"/>
    <row r="32150" s="2" customFormat="1"/>
    <row r="32151" s="2" customFormat="1"/>
    <row r="32152" s="2" customFormat="1"/>
    <row r="32153" s="2" customFormat="1"/>
    <row r="32154" s="2" customFormat="1"/>
    <row r="32155" s="2" customFormat="1"/>
    <row r="32156" s="2" customFormat="1"/>
    <row r="32157" s="2" customFormat="1"/>
    <row r="32158" s="2" customFormat="1"/>
    <row r="32159" s="2" customFormat="1"/>
    <row r="32160" s="2" customFormat="1"/>
    <row r="32161" s="2" customFormat="1"/>
    <row r="32162" s="2" customFormat="1"/>
    <row r="32163" s="2" customFormat="1"/>
    <row r="32164" s="2" customFormat="1"/>
    <row r="32165" s="2" customFormat="1"/>
    <row r="32166" s="2" customFormat="1"/>
    <row r="32167" s="2" customFormat="1"/>
    <row r="32168" s="2" customFormat="1"/>
    <row r="32169" s="2" customFormat="1"/>
    <row r="32170" s="2" customFormat="1"/>
    <row r="32171" s="2" customFormat="1"/>
    <row r="32172" s="2" customFormat="1"/>
    <row r="32173" s="2" customFormat="1"/>
    <row r="32174" s="2" customFormat="1"/>
    <row r="32175" s="2" customFormat="1"/>
    <row r="32176" s="2" customFormat="1"/>
    <row r="32177" s="2" customFormat="1"/>
    <row r="32178" s="2" customFormat="1"/>
    <row r="32179" s="2" customFormat="1"/>
    <row r="32180" s="2" customFormat="1"/>
    <row r="32181" s="2" customFormat="1"/>
    <row r="32182" s="2" customFormat="1"/>
    <row r="32183" s="2" customFormat="1"/>
    <row r="32184" s="2" customFormat="1"/>
    <row r="32185" s="2" customFormat="1"/>
    <row r="32186" s="2" customFormat="1"/>
    <row r="32187" s="2" customFormat="1"/>
    <row r="32188" s="2" customFormat="1"/>
    <row r="32189" s="2" customFormat="1"/>
    <row r="32190" s="2" customFormat="1"/>
    <row r="32191" s="2" customFormat="1"/>
    <row r="32192" s="2" customFormat="1"/>
    <row r="32193" s="2" customFormat="1"/>
    <row r="32194" s="2" customFormat="1"/>
    <row r="32195" s="2" customFormat="1"/>
    <row r="32196" s="2" customFormat="1"/>
    <row r="32197" s="2" customFormat="1"/>
    <row r="32198" s="2" customFormat="1"/>
    <row r="32199" s="2" customFormat="1"/>
    <row r="32200" s="2" customFormat="1"/>
    <row r="32201" s="2" customFormat="1"/>
    <row r="32202" s="2" customFormat="1"/>
    <row r="32203" s="2" customFormat="1"/>
    <row r="32204" s="2" customFormat="1"/>
    <row r="32205" s="2" customFormat="1"/>
    <row r="32206" s="2" customFormat="1"/>
    <row r="32207" s="2" customFormat="1"/>
    <row r="32208" s="2" customFormat="1"/>
    <row r="32209" s="2" customFormat="1"/>
    <row r="32210" s="2" customFormat="1"/>
    <row r="32211" s="2" customFormat="1"/>
    <row r="32212" s="2" customFormat="1"/>
    <row r="32213" s="2" customFormat="1"/>
    <row r="32214" s="2" customFormat="1"/>
    <row r="32215" s="2" customFormat="1"/>
    <row r="32216" s="2" customFormat="1"/>
    <row r="32217" s="2" customFormat="1"/>
    <row r="32218" s="2" customFormat="1"/>
    <row r="32219" s="2" customFormat="1"/>
    <row r="32220" s="2" customFormat="1"/>
    <row r="32221" s="2" customFormat="1"/>
    <row r="32222" s="2" customFormat="1"/>
    <row r="32223" s="2" customFormat="1"/>
    <row r="32224" s="2" customFormat="1"/>
    <row r="32225" s="2" customFormat="1"/>
    <row r="32226" s="2" customFormat="1"/>
    <row r="32227" s="2" customFormat="1"/>
    <row r="32228" s="2" customFormat="1"/>
    <row r="32229" s="2" customFormat="1"/>
    <row r="32230" s="2" customFormat="1"/>
    <row r="32231" s="2" customFormat="1"/>
    <row r="32232" s="2" customFormat="1"/>
    <row r="32233" s="2" customFormat="1"/>
    <row r="32234" s="2" customFormat="1"/>
    <row r="32235" s="2" customFormat="1"/>
    <row r="32236" s="2" customFormat="1"/>
    <row r="32237" s="2" customFormat="1"/>
    <row r="32238" s="2" customFormat="1"/>
    <row r="32239" s="2" customFormat="1"/>
    <row r="32240" s="2" customFormat="1"/>
    <row r="32241" s="2" customFormat="1"/>
    <row r="32242" s="2" customFormat="1"/>
    <row r="32243" s="2" customFormat="1"/>
    <row r="32244" s="2" customFormat="1"/>
    <row r="32245" s="2" customFormat="1"/>
    <row r="32246" s="2" customFormat="1"/>
    <row r="32247" s="2" customFormat="1"/>
    <row r="32248" s="2" customFormat="1"/>
    <row r="32249" s="2" customFormat="1"/>
    <row r="32250" s="2" customFormat="1"/>
    <row r="32251" s="2" customFormat="1"/>
    <row r="32252" s="2" customFormat="1"/>
    <row r="32253" s="2" customFormat="1"/>
    <row r="32254" s="2" customFormat="1"/>
    <row r="32255" s="2" customFormat="1"/>
    <row r="32256" s="2" customFormat="1"/>
    <row r="32257" s="2" customFormat="1"/>
    <row r="32258" s="2" customFormat="1"/>
    <row r="32259" s="2" customFormat="1"/>
    <row r="32260" s="2" customFormat="1"/>
    <row r="32261" s="2" customFormat="1"/>
    <row r="32262" s="2" customFormat="1"/>
    <row r="32263" s="2" customFormat="1"/>
    <row r="32264" s="2" customFormat="1"/>
    <row r="32265" s="2" customFormat="1"/>
    <row r="32266" s="2" customFormat="1"/>
    <row r="32267" s="2" customFormat="1"/>
    <row r="32268" s="2" customFormat="1"/>
    <row r="32269" s="2" customFormat="1"/>
    <row r="32270" s="2" customFormat="1"/>
    <row r="32271" s="2" customFormat="1"/>
    <row r="32272" s="2" customFormat="1"/>
    <row r="32273" s="2" customFormat="1"/>
    <row r="32274" s="2" customFormat="1"/>
    <row r="32275" s="2" customFormat="1"/>
    <row r="32276" s="2" customFormat="1"/>
    <row r="32277" s="2" customFormat="1"/>
    <row r="32278" s="2" customFormat="1"/>
    <row r="32279" s="2" customFormat="1"/>
    <row r="32280" s="2" customFormat="1"/>
    <row r="32281" s="2" customFormat="1"/>
    <row r="32282" s="2" customFormat="1"/>
    <row r="32283" s="2" customFormat="1"/>
    <row r="32284" s="2" customFormat="1"/>
    <row r="32285" s="2" customFormat="1"/>
    <row r="32286" s="2" customFormat="1"/>
    <row r="32287" s="2" customFormat="1"/>
    <row r="32288" s="2" customFormat="1"/>
    <row r="32289" s="2" customFormat="1"/>
    <row r="32290" s="2" customFormat="1"/>
    <row r="32291" s="2" customFormat="1"/>
    <row r="32292" s="2" customFormat="1"/>
    <row r="32293" s="2" customFormat="1"/>
    <row r="32294" s="2" customFormat="1"/>
    <row r="32295" s="2" customFormat="1"/>
    <row r="32296" s="2" customFormat="1"/>
    <row r="32297" s="2" customFormat="1"/>
    <row r="32298" s="2" customFormat="1"/>
    <row r="32299" s="2" customFormat="1"/>
    <row r="32300" s="2" customFormat="1"/>
    <row r="32301" s="2" customFormat="1"/>
    <row r="32302" s="2" customFormat="1"/>
    <row r="32303" s="2" customFormat="1"/>
    <row r="32304" s="2" customFormat="1"/>
    <row r="32305" s="2" customFormat="1"/>
    <row r="32306" s="2" customFormat="1"/>
    <row r="32307" s="2" customFormat="1"/>
    <row r="32308" s="2" customFormat="1"/>
    <row r="32309" s="2" customFormat="1"/>
    <row r="32310" s="2" customFormat="1"/>
    <row r="32311" s="2" customFormat="1"/>
    <row r="32312" s="2" customFormat="1"/>
    <row r="32313" s="2" customFormat="1"/>
    <row r="32314" s="2" customFormat="1"/>
    <row r="32315" s="2" customFormat="1"/>
    <row r="32316" s="2" customFormat="1"/>
    <row r="32317" s="2" customFormat="1"/>
    <row r="32318" s="2" customFormat="1"/>
    <row r="32319" s="2" customFormat="1"/>
    <row r="32320" s="2" customFormat="1"/>
    <row r="32321" s="2" customFormat="1"/>
    <row r="32322" s="2" customFormat="1"/>
    <row r="32323" s="2" customFormat="1"/>
    <row r="32324" s="2" customFormat="1"/>
    <row r="32325" s="2" customFormat="1"/>
    <row r="32326" s="2" customFormat="1"/>
    <row r="32327" s="2" customFormat="1"/>
    <row r="32328" s="2" customFormat="1"/>
    <row r="32329" s="2" customFormat="1"/>
    <row r="32330" s="2" customFormat="1"/>
    <row r="32331" s="2" customFormat="1"/>
    <row r="32332" s="2" customFormat="1"/>
    <row r="32333" s="2" customFormat="1"/>
    <row r="32334" s="2" customFormat="1"/>
    <row r="32335" s="2" customFormat="1"/>
    <row r="32336" s="2" customFormat="1"/>
    <row r="32337" s="2" customFormat="1"/>
    <row r="32338" s="2" customFormat="1"/>
    <row r="32339" s="2" customFormat="1"/>
    <row r="32340" s="2" customFormat="1"/>
    <row r="32341" s="2" customFormat="1"/>
    <row r="32342" s="2" customFormat="1"/>
    <row r="32343" s="2" customFormat="1"/>
    <row r="32344" s="2" customFormat="1"/>
    <row r="32345" s="2" customFormat="1"/>
    <row r="32346" s="2" customFormat="1"/>
    <row r="32347" s="2" customFormat="1"/>
    <row r="32348" s="2" customFormat="1"/>
    <row r="32349" s="2" customFormat="1"/>
    <row r="32350" s="2" customFormat="1"/>
    <row r="32351" s="2" customFormat="1"/>
    <row r="32352" s="2" customFormat="1"/>
    <row r="32353" s="2" customFormat="1"/>
    <row r="32354" s="2" customFormat="1"/>
    <row r="32355" s="2" customFormat="1"/>
    <row r="32356" s="2" customFormat="1"/>
    <row r="32357" s="2" customFormat="1"/>
    <row r="32358" s="2" customFormat="1"/>
    <row r="32359" s="2" customFormat="1"/>
    <row r="32360" s="2" customFormat="1"/>
    <row r="32361" s="2" customFormat="1"/>
    <row r="32362" s="2" customFormat="1"/>
    <row r="32363" s="2" customFormat="1"/>
    <row r="32364" s="2" customFormat="1"/>
    <row r="32365" s="2" customFormat="1"/>
    <row r="32366" s="2" customFormat="1"/>
    <row r="32367" s="2" customFormat="1"/>
    <row r="32368" s="2" customFormat="1"/>
    <row r="32369" s="2" customFormat="1"/>
    <row r="32370" s="2" customFormat="1"/>
    <row r="32371" s="2" customFormat="1"/>
    <row r="32372" s="2" customFormat="1"/>
    <row r="32373" s="2" customFormat="1"/>
    <row r="32374" s="2" customFormat="1"/>
    <row r="32375" s="2" customFormat="1"/>
    <row r="32376" s="2" customFormat="1"/>
    <row r="32377" s="2" customFormat="1"/>
    <row r="32378" s="2" customFormat="1"/>
    <row r="32379" s="2" customFormat="1"/>
    <row r="32380" s="2" customFormat="1"/>
    <row r="32381" s="2" customFormat="1"/>
    <row r="32382" s="2" customFormat="1"/>
    <row r="32383" s="2" customFormat="1"/>
    <row r="32384" s="2" customFormat="1"/>
    <row r="32385" s="2" customFormat="1"/>
    <row r="32386" s="2" customFormat="1"/>
    <row r="32387" s="2" customFormat="1"/>
    <row r="32388" s="2" customFormat="1"/>
    <row r="32389" s="2" customFormat="1"/>
    <row r="32390" s="2" customFormat="1"/>
    <row r="32391" s="2" customFormat="1"/>
    <row r="32392" s="2" customFormat="1"/>
    <row r="32393" s="2" customFormat="1"/>
    <row r="32394" s="2" customFormat="1"/>
    <row r="32395" s="2" customFormat="1"/>
    <row r="32396" s="2" customFormat="1"/>
    <row r="32397" s="2" customFormat="1"/>
    <row r="32398" s="2" customFormat="1"/>
    <row r="32399" s="2" customFormat="1"/>
    <row r="32400" s="2" customFormat="1"/>
    <row r="32401" s="2" customFormat="1"/>
    <row r="32402" s="2" customFormat="1"/>
    <row r="32403" s="2" customFormat="1"/>
    <row r="32404" s="2" customFormat="1"/>
    <row r="32405" s="2" customFormat="1"/>
    <row r="32406" s="2" customFormat="1"/>
    <row r="32407" s="2" customFormat="1"/>
    <row r="32408" s="2" customFormat="1"/>
    <row r="32409" s="2" customFormat="1"/>
    <row r="32410" s="2" customFormat="1"/>
    <row r="32411" s="2" customFormat="1"/>
    <row r="32412" s="2" customFormat="1"/>
    <row r="32413" s="2" customFormat="1"/>
    <row r="32414" s="2" customFormat="1"/>
    <row r="32415" s="2" customFormat="1"/>
    <row r="32416" s="2" customFormat="1"/>
    <row r="32417" s="2" customFormat="1"/>
    <row r="32418" s="2" customFormat="1"/>
    <row r="32419" s="2" customFormat="1"/>
    <row r="32420" s="2" customFormat="1"/>
    <row r="32421" s="2" customFormat="1"/>
    <row r="32422" s="2" customFormat="1"/>
    <row r="32423" s="2" customFormat="1"/>
    <row r="32424" s="2" customFormat="1"/>
    <row r="32425" s="2" customFormat="1"/>
    <row r="32426" s="2" customFormat="1"/>
    <row r="32427" s="2" customFormat="1"/>
    <row r="32428" s="2" customFormat="1"/>
    <row r="32429" s="2" customFormat="1"/>
    <row r="32430" s="2" customFormat="1"/>
    <row r="32431" s="2" customFormat="1"/>
    <row r="32432" s="2" customFormat="1"/>
    <row r="32433" s="2" customFormat="1"/>
    <row r="32434" s="2" customFormat="1"/>
    <row r="32435" s="2" customFormat="1"/>
    <row r="32436" s="2" customFormat="1"/>
    <row r="32437" s="2" customFormat="1"/>
    <row r="32438" s="2" customFormat="1"/>
    <row r="32439" s="2" customFormat="1"/>
    <row r="32440" s="2" customFormat="1"/>
    <row r="32441" s="2" customFormat="1"/>
    <row r="32442" s="2" customFormat="1"/>
    <row r="32443" s="2" customFormat="1"/>
    <row r="32444" s="2" customFormat="1"/>
    <row r="32445" s="2" customFormat="1"/>
    <row r="32446" s="2" customFormat="1"/>
    <row r="32447" s="2" customFormat="1"/>
    <row r="32448" s="2" customFormat="1"/>
    <row r="32449" s="2" customFormat="1"/>
    <row r="32450" s="2" customFormat="1"/>
    <row r="32451" s="2" customFormat="1"/>
    <row r="32452" s="2" customFormat="1"/>
    <row r="32453" s="2" customFormat="1"/>
    <row r="32454" s="2" customFormat="1"/>
    <row r="32455" s="2" customFormat="1"/>
    <row r="32456" s="2" customFormat="1"/>
    <row r="32457" s="2" customFormat="1"/>
    <row r="32458" s="2" customFormat="1"/>
    <row r="32459" s="2" customFormat="1"/>
    <row r="32460" s="2" customFormat="1"/>
    <row r="32461" s="2" customFormat="1"/>
    <row r="32462" s="2" customFormat="1"/>
    <row r="32463" s="2" customFormat="1"/>
    <row r="32464" s="2" customFormat="1"/>
    <row r="32465" s="2" customFormat="1"/>
    <row r="32466" s="2" customFormat="1"/>
    <row r="32467" s="2" customFormat="1"/>
    <row r="32468" s="2" customFormat="1"/>
    <row r="32469" s="2" customFormat="1"/>
    <row r="32470" s="2" customFormat="1"/>
    <row r="32471" s="2" customFormat="1"/>
    <row r="32472" s="2" customFormat="1"/>
    <row r="32473" s="2" customFormat="1"/>
    <row r="32474" s="2" customFormat="1"/>
    <row r="32475" s="2" customFormat="1"/>
    <row r="32476" s="2" customFormat="1"/>
    <row r="32477" s="2" customFormat="1"/>
    <row r="32478" s="2" customFormat="1"/>
    <row r="32479" s="2" customFormat="1"/>
    <row r="32480" s="2" customFormat="1"/>
    <row r="32481" s="2" customFormat="1"/>
    <row r="32482" s="2" customFormat="1"/>
    <row r="32483" s="2" customFormat="1"/>
    <row r="32484" s="2" customFormat="1"/>
    <row r="32485" s="2" customFormat="1"/>
    <row r="32486" s="2" customFormat="1"/>
    <row r="32487" s="2" customFormat="1"/>
    <row r="32488" s="2" customFormat="1"/>
    <row r="32489" s="2" customFormat="1"/>
    <row r="32490" s="2" customFormat="1"/>
    <row r="32491" s="2" customFormat="1"/>
    <row r="32492" s="2" customFormat="1"/>
    <row r="32493" s="2" customFormat="1"/>
    <row r="32494" s="2" customFormat="1"/>
    <row r="32495" s="2" customFormat="1"/>
    <row r="32496" s="2" customFormat="1"/>
    <row r="32497" s="2" customFormat="1"/>
    <row r="32498" s="2" customFormat="1"/>
    <row r="32499" s="2" customFormat="1"/>
    <row r="32500" s="2" customFormat="1"/>
    <row r="32501" s="2" customFormat="1"/>
    <row r="32502" s="2" customFormat="1"/>
    <row r="32503" s="2" customFormat="1"/>
    <row r="32504" s="2" customFormat="1"/>
    <row r="32505" s="2" customFormat="1"/>
    <row r="32506" s="2" customFormat="1"/>
    <row r="32507" s="2" customFormat="1"/>
    <row r="32508" s="2" customFormat="1"/>
    <row r="32509" s="2" customFormat="1"/>
    <row r="32510" s="2" customFormat="1"/>
    <row r="32511" s="2" customFormat="1"/>
    <row r="32512" s="2" customFormat="1"/>
    <row r="32513" s="2" customFormat="1"/>
    <row r="32514" s="2" customFormat="1"/>
    <row r="32515" s="2" customFormat="1"/>
    <row r="32516" s="2" customFormat="1"/>
    <row r="32517" s="2" customFormat="1"/>
    <row r="32518" s="2" customFormat="1"/>
    <row r="32519" s="2" customFormat="1"/>
    <row r="32520" s="2" customFormat="1"/>
    <row r="32521" s="2" customFormat="1"/>
    <row r="32522" s="2" customFormat="1"/>
    <row r="32523" s="2" customFormat="1"/>
    <row r="32524" s="2" customFormat="1"/>
    <row r="32525" s="2" customFormat="1"/>
    <row r="32526" s="2" customFormat="1"/>
    <row r="32527" s="2" customFormat="1"/>
    <row r="32528" s="2" customFormat="1"/>
    <row r="32529" s="2" customFormat="1"/>
    <row r="32530" s="2" customFormat="1"/>
    <row r="32531" s="2" customFormat="1"/>
    <row r="32532" s="2" customFormat="1"/>
    <row r="32533" s="2" customFormat="1"/>
    <row r="32534" s="2" customFormat="1"/>
    <row r="32535" s="2" customFormat="1"/>
    <row r="32536" s="2" customFormat="1"/>
    <row r="32537" s="2" customFormat="1"/>
    <row r="32538" s="2" customFormat="1"/>
    <row r="32539" s="2" customFormat="1"/>
    <row r="32540" s="2" customFormat="1"/>
    <row r="32541" s="2" customFormat="1"/>
    <row r="32542" s="2" customFormat="1"/>
    <row r="32543" s="2" customFormat="1"/>
    <row r="32544" s="2" customFormat="1"/>
    <row r="32545" s="2" customFormat="1"/>
    <row r="32546" s="2" customFormat="1"/>
    <row r="32547" s="2" customFormat="1"/>
    <row r="32548" s="2" customFormat="1"/>
    <row r="32549" s="2" customFormat="1"/>
    <row r="32550" s="2" customFormat="1"/>
    <row r="32551" s="2" customFormat="1"/>
    <row r="32552" s="2" customFormat="1"/>
    <row r="32553" s="2" customFormat="1"/>
    <row r="32554" s="2" customFormat="1"/>
    <row r="32555" s="2" customFormat="1"/>
    <row r="32556" s="2" customFormat="1"/>
    <row r="32557" s="2" customFormat="1"/>
    <row r="32558" s="2" customFormat="1"/>
    <row r="32559" s="2" customFormat="1"/>
    <row r="32560" s="2" customFormat="1"/>
    <row r="32561" s="2" customFormat="1"/>
    <row r="32562" s="2" customFormat="1"/>
    <row r="32563" s="2" customFormat="1"/>
    <row r="32564" s="2" customFormat="1"/>
    <row r="32565" s="2" customFormat="1"/>
    <row r="32566" s="2" customFormat="1"/>
    <row r="32567" s="2" customFormat="1"/>
    <row r="32568" s="2" customFormat="1"/>
    <row r="32569" s="2" customFormat="1"/>
    <row r="32570" s="2" customFormat="1"/>
    <row r="32571" s="2" customFormat="1"/>
    <row r="32572" s="2" customFormat="1"/>
    <row r="32573" s="2" customFormat="1"/>
    <row r="32574" s="2" customFormat="1"/>
    <row r="32575" s="2" customFormat="1"/>
    <row r="32576" s="2" customFormat="1"/>
    <row r="32577" s="2" customFormat="1"/>
    <row r="32578" s="2" customFormat="1"/>
    <row r="32579" s="2" customFormat="1"/>
    <row r="32580" s="2" customFormat="1"/>
    <row r="32581" s="2" customFormat="1"/>
    <row r="32582" s="2" customFormat="1"/>
    <row r="32583" s="2" customFormat="1"/>
    <row r="32584" s="2" customFormat="1"/>
    <row r="32585" s="2" customFormat="1"/>
    <row r="32586" s="2" customFormat="1"/>
    <row r="32587" s="2" customFormat="1"/>
    <row r="32588" s="2" customFormat="1"/>
    <row r="32589" s="2" customFormat="1"/>
    <row r="32590" s="2" customFormat="1"/>
    <row r="32591" s="2" customFormat="1"/>
    <row r="32592" s="2" customFormat="1"/>
    <row r="32593" s="2" customFormat="1"/>
    <row r="32594" s="2" customFormat="1"/>
    <row r="32595" s="2" customFormat="1"/>
    <row r="32596" s="2" customFormat="1"/>
    <row r="32597" s="2" customFormat="1"/>
    <row r="32598" s="2" customFormat="1"/>
    <row r="32599" s="2" customFormat="1"/>
    <row r="32600" s="2" customFormat="1"/>
    <row r="32601" s="2" customFormat="1"/>
    <row r="32602" s="2" customFormat="1"/>
    <row r="32603" s="2" customFormat="1"/>
    <row r="32604" s="2" customFormat="1"/>
    <row r="32605" s="2" customFormat="1"/>
    <row r="32606" s="2" customFormat="1"/>
    <row r="32607" s="2" customFormat="1"/>
    <row r="32608" s="2" customFormat="1"/>
    <row r="32609" s="2" customFormat="1"/>
    <row r="32610" s="2" customFormat="1"/>
    <row r="32611" s="2" customFormat="1"/>
    <row r="32612" s="2" customFormat="1"/>
    <row r="32613" s="2" customFormat="1"/>
    <row r="32614" s="2" customFormat="1"/>
    <row r="32615" s="2" customFormat="1"/>
    <row r="32616" s="2" customFormat="1"/>
    <row r="32617" s="2" customFormat="1"/>
    <row r="32618" s="2" customFormat="1"/>
    <row r="32619" s="2" customFormat="1"/>
    <row r="32620" s="2" customFormat="1"/>
    <row r="32621" s="2" customFormat="1"/>
    <row r="32622" s="2" customFormat="1"/>
    <row r="32623" s="2" customFormat="1"/>
    <row r="32624" s="2" customFormat="1"/>
    <row r="32625" s="2" customFormat="1"/>
    <row r="32626" s="2" customFormat="1"/>
    <row r="32627" s="2" customFormat="1"/>
    <row r="32628" s="2" customFormat="1"/>
    <row r="32629" s="2" customFormat="1"/>
    <row r="32630" s="2" customFormat="1"/>
    <row r="32631" s="2" customFormat="1"/>
    <row r="32632" s="2" customFormat="1"/>
    <row r="32633" s="2" customFormat="1"/>
    <row r="32634" s="2" customFormat="1"/>
    <row r="32635" s="2" customFormat="1"/>
    <row r="32636" s="2" customFormat="1"/>
    <row r="32637" s="2" customFormat="1"/>
    <row r="32638" s="2" customFormat="1"/>
    <row r="32639" s="2" customFormat="1"/>
    <row r="32640" s="2" customFormat="1"/>
    <row r="32641" s="2" customFormat="1"/>
    <row r="32642" s="2" customFormat="1"/>
    <row r="32643" s="2" customFormat="1"/>
    <row r="32644" s="2" customFormat="1"/>
    <row r="32645" s="2" customFormat="1"/>
    <row r="32646" s="2" customFormat="1"/>
    <row r="32647" s="2" customFormat="1"/>
    <row r="32648" s="2" customFormat="1"/>
    <row r="32649" s="2" customFormat="1"/>
    <row r="32650" s="2" customFormat="1"/>
    <row r="32651" s="2" customFormat="1"/>
    <row r="32652" s="2" customFormat="1"/>
    <row r="32653" s="2" customFormat="1"/>
    <row r="32654" s="2" customFormat="1"/>
    <row r="32655" s="2" customFormat="1"/>
    <row r="32656" s="2" customFormat="1"/>
    <row r="32657" s="2" customFormat="1"/>
    <row r="32658" s="2" customFormat="1"/>
    <row r="32659" s="2" customFormat="1"/>
    <row r="32660" s="2" customFormat="1"/>
    <row r="32661" s="2" customFormat="1"/>
    <row r="32662" s="2" customFormat="1"/>
    <row r="32663" s="2" customFormat="1"/>
    <row r="32664" s="2" customFormat="1"/>
    <row r="32665" s="2" customFormat="1"/>
    <row r="32666" s="2" customFormat="1"/>
    <row r="32667" s="2" customFormat="1"/>
    <row r="32668" s="2" customFormat="1"/>
    <row r="32669" s="2" customFormat="1"/>
    <row r="32670" s="2" customFormat="1"/>
    <row r="32671" s="2" customFormat="1"/>
    <row r="32672" s="2" customFormat="1"/>
    <row r="32673" s="2" customFormat="1"/>
    <row r="32674" s="2" customFormat="1"/>
    <row r="32675" s="2" customFormat="1"/>
    <row r="32676" s="2" customFormat="1"/>
    <row r="32677" s="2" customFormat="1"/>
    <row r="32678" s="2" customFormat="1"/>
    <row r="32679" s="2" customFormat="1"/>
    <row r="32680" s="2" customFormat="1"/>
    <row r="32681" s="2" customFormat="1"/>
    <row r="32682" s="2" customFormat="1"/>
    <row r="32683" s="2" customFormat="1"/>
    <row r="32684" s="2" customFormat="1"/>
    <row r="32685" s="2" customFormat="1"/>
    <row r="32686" s="2" customFormat="1"/>
    <row r="32687" s="2" customFormat="1"/>
    <row r="32688" s="2" customFormat="1"/>
    <row r="32689" s="2" customFormat="1"/>
    <row r="32690" s="2" customFormat="1"/>
    <row r="32691" s="2" customFormat="1"/>
    <row r="32692" s="2" customFormat="1"/>
    <row r="32693" s="2" customFormat="1"/>
    <row r="32694" s="2" customFormat="1"/>
    <row r="32695" s="2" customFormat="1"/>
    <row r="32696" s="2" customFormat="1"/>
    <row r="32697" s="2" customFormat="1"/>
    <row r="32698" s="2" customFormat="1"/>
    <row r="32699" s="2" customFormat="1"/>
    <row r="32700" s="2" customFormat="1"/>
    <row r="32701" s="2" customFormat="1"/>
    <row r="32702" s="2" customFormat="1"/>
    <row r="32703" s="2" customFormat="1"/>
    <row r="32704" s="2" customFormat="1"/>
    <row r="32705" s="2" customFormat="1"/>
    <row r="32706" s="2" customFormat="1"/>
    <row r="32707" s="2" customFormat="1"/>
    <row r="32708" s="2" customFormat="1"/>
    <row r="32709" s="2" customFormat="1"/>
    <row r="32710" s="2" customFormat="1"/>
    <row r="32711" s="2" customFormat="1"/>
    <row r="32712" s="2" customFormat="1"/>
    <row r="32713" s="2" customFormat="1"/>
    <row r="32714" s="2" customFormat="1"/>
    <row r="32715" s="2" customFormat="1"/>
    <row r="32716" s="2" customFormat="1"/>
    <row r="32717" s="2" customFormat="1"/>
    <row r="32718" s="2" customFormat="1"/>
    <row r="32719" s="2" customFormat="1"/>
    <row r="32720" s="2" customFormat="1"/>
    <row r="32721" s="2" customFormat="1"/>
    <row r="32722" s="2" customFormat="1"/>
    <row r="32723" s="2" customFormat="1"/>
    <row r="32724" s="2" customFormat="1"/>
    <row r="32725" s="2" customFormat="1"/>
    <row r="32726" s="2" customFormat="1"/>
    <row r="32727" s="2" customFormat="1"/>
    <row r="32728" s="2" customFormat="1"/>
    <row r="32729" s="2" customFormat="1"/>
    <row r="32730" s="2" customFormat="1"/>
    <row r="32731" s="2" customFormat="1"/>
    <row r="32732" s="2" customFormat="1"/>
    <row r="32733" s="2" customFormat="1"/>
    <row r="32734" s="2" customFormat="1"/>
    <row r="32735" s="2" customFormat="1"/>
    <row r="32736" s="2" customFormat="1"/>
    <row r="32737" s="2" customFormat="1"/>
    <row r="32738" s="2" customFormat="1"/>
    <row r="32739" s="2" customFormat="1"/>
    <row r="32740" s="2" customFormat="1"/>
    <row r="32741" s="2" customFormat="1"/>
    <row r="32742" s="2" customFormat="1"/>
    <row r="32743" s="2" customFormat="1"/>
    <row r="32744" s="2" customFormat="1"/>
    <row r="32745" s="2" customFormat="1"/>
    <row r="32746" s="2" customFormat="1"/>
    <row r="32747" s="2" customFormat="1"/>
    <row r="32748" s="2" customFormat="1"/>
    <row r="32749" s="2" customFormat="1"/>
    <row r="32750" s="2" customFormat="1"/>
    <row r="32751" s="2" customFormat="1"/>
    <row r="32752" s="2" customFormat="1"/>
    <row r="32753" s="2" customFormat="1"/>
    <row r="32754" s="2" customFormat="1"/>
    <row r="32755" s="2" customFormat="1"/>
    <row r="32756" s="2" customFormat="1"/>
    <row r="32757" s="2" customFormat="1"/>
    <row r="32758" s="2" customFormat="1"/>
    <row r="32759" s="2" customFormat="1"/>
    <row r="32760" s="2" customFormat="1"/>
    <row r="32761" s="2" customFormat="1"/>
    <row r="32762" s="2" customFormat="1"/>
    <row r="32763" s="2" customFormat="1"/>
    <row r="32764" s="2" customFormat="1"/>
    <row r="32765" s="2" customFormat="1"/>
    <row r="32766" s="2" customFormat="1"/>
    <row r="32767" s="2" customFormat="1"/>
    <row r="32768" s="2" customFormat="1"/>
    <row r="32769" s="2" customFormat="1"/>
    <row r="32770" s="2" customFormat="1"/>
    <row r="32771" s="2" customFormat="1"/>
    <row r="32772" s="2" customFormat="1"/>
    <row r="32773" s="2" customFormat="1"/>
    <row r="32774" s="2" customFormat="1"/>
    <row r="32775" s="2" customFormat="1"/>
    <row r="32776" s="2" customFormat="1"/>
    <row r="32777" s="2" customFormat="1"/>
    <row r="32778" s="2" customFormat="1"/>
    <row r="32779" s="2" customFormat="1"/>
    <row r="32780" s="2" customFormat="1"/>
    <row r="32781" s="2" customFormat="1"/>
    <row r="32782" s="2" customFormat="1"/>
    <row r="32783" s="2" customFormat="1"/>
    <row r="32784" s="2" customFormat="1"/>
    <row r="32785" s="2" customFormat="1"/>
    <row r="32786" s="2" customFormat="1"/>
    <row r="32787" s="2" customFormat="1"/>
    <row r="32788" s="2" customFormat="1"/>
    <row r="32789" s="2" customFormat="1"/>
    <row r="32790" s="2" customFormat="1"/>
    <row r="32791" s="2" customFormat="1"/>
    <row r="32792" s="2" customFormat="1"/>
    <row r="32793" s="2" customFormat="1"/>
    <row r="32794" s="2" customFormat="1"/>
    <row r="32795" s="2" customFormat="1"/>
    <row r="32796" s="2" customFormat="1"/>
    <row r="32797" s="2" customFormat="1"/>
    <row r="32798" s="2" customFormat="1"/>
    <row r="32799" s="2" customFormat="1"/>
    <row r="32800" s="2" customFormat="1"/>
    <row r="32801" s="2" customFormat="1"/>
    <row r="32802" s="2" customFormat="1"/>
    <row r="32803" s="2" customFormat="1"/>
    <row r="32804" s="2" customFormat="1"/>
    <row r="32805" s="2" customFormat="1"/>
    <row r="32806" s="2" customFormat="1"/>
    <row r="32807" s="2" customFormat="1"/>
    <row r="32808" s="2" customFormat="1"/>
    <row r="32809" s="2" customFormat="1"/>
    <row r="32810" s="2" customFormat="1"/>
    <row r="32811" s="2" customFormat="1"/>
    <row r="32812" s="2" customFormat="1"/>
    <row r="32813" s="2" customFormat="1"/>
    <row r="32814" s="2" customFormat="1"/>
    <row r="32815" s="2" customFormat="1"/>
    <row r="32816" s="2" customFormat="1"/>
    <row r="32817" s="2" customFormat="1"/>
    <row r="32818" s="2" customFormat="1"/>
    <row r="32819" s="2" customFormat="1"/>
    <row r="32820" s="2" customFormat="1"/>
    <row r="32821" s="2" customFormat="1"/>
    <row r="32822" s="2" customFormat="1"/>
    <row r="32823" s="2" customFormat="1"/>
    <row r="32824" s="2" customFormat="1"/>
    <row r="32825" s="2" customFormat="1"/>
    <row r="32826" s="2" customFormat="1"/>
    <row r="32827" s="2" customFormat="1"/>
    <row r="32828" s="2" customFormat="1"/>
    <row r="32829" s="2" customFormat="1"/>
    <row r="32830" s="2" customFormat="1"/>
    <row r="32831" s="2" customFormat="1"/>
    <row r="32832" s="2" customFormat="1"/>
    <row r="32833" s="2" customFormat="1"/>
    <row r="32834" s="2" customFormat="1"/>
    <row r="32835" s="2" customFormat="1"/>
    <row r="32836" s="2" customFormat="1"/>
    <row r="32837" s="2" customFormat="1"/>
    <row r="32838" s="2" customFormat="1"/>
    <row r="32839" s="2" customFormat="1"/>
    <row r="32840" s="2" customFormat="1"/>
    <row r="32841" s="2" customFormat="1"/>
    <row r="32842" s="2" customFormat="1"/>
    <row r="32843" s="2" customFormat="1"/>
    <row r="32844" s="2" customFormat="1"/>
    <row r="32845" s="2" customFormat="1"/>
    <row r="32846" s="2" customFormat="1"/>
    <row r="32847" s="2" customFormat="1"/>
    <row r="32848" s="2" customFormat="1"/>
    <row r="32849" s="2" customFormat="1"/>
    <row r="32850" s="2" customFormat="1"/>
    <row r="32851" s="2" customFormat="1"/>
    <row r="32852" s="2" customFormat="1"/>
    <row r="32853" s="2" customFormat="1"/>
    <row r="32854" s="2" customFormat="1"/>
    <row r="32855" s="2" customFormat="1"/>
    <row r="32856" s="2" customFormat="1"/>
    <row r="32857" s="2" customFormat="1"/>
    <row r="32858" s="2" customFormat="1"/>
    <row r="32859" s="2" customFormat="1"/>
    <row r="32860" s="2" customFormat="1"/>
    <row r="32861" s="2" customFormat="1"/>
    <row r="32862" s="2" customFormat="1"/>
    <row r="32863" s="2" customFormat="1"/>
    <row r="32864" s="2" customFormat="1"/>
    <row r="32865" s="2" customFormat="1"/>
    <row r="32866" s="2" customFormat="1"/>
    <row r="32867" s="2" customFormat="1"/>
    <row r="32868" s="2" customFormat="1"/>
    <row r="32869" s="2" customFormat="1"/>
    <row r="32870" s="2" customFormat="1"/>
    <row r="32871" s="2" customFormat="1"/>
    <row r="32872" s="2" customFormat="1"/>
    <row r="32873" s="2" customFormat="1"/>
    <row r="32874" s="2" customFormat="1"/>
    <row r="32875" s="2" customFormat="1"/>
    <row r="32876" s="2" customFormat="1"/>
    <row r="32877" s="2" customFormat="1"/>
    <row r="32878" s="2" customFormat="1"/>
    <row r="32879" s="2" customFormat="1"/>
    <row r="32880" s="2" customFormat="1"/>
    <row r="32881" s="2" customFormat="1"/>
    <row r="32882" s="2" customFormat="1"/>
    <row r="32883" s="2" customFormat="1"/>
    <row r="32884" s="2" customFormat="1"/>
    <row r="32885" s="2" customFormat="1"/>
    <row r="32886" s="2" customFormat="1"/>
    <row r="32887" s="2" customFormat="1"/>
    <row r="32888" s="2" customFormat="1"/>
    <row r="32889" s="2" customFormat="1"/>
    <row r="32890" s="2" customFormat="1"/>
    <row r="32891" s="2" customFormat="1"/>
    <row r="32892" s="2" customFormat="1"/>
    <row r="32893" s="2" customFormat="1"/>
    <row r="32894" s="2" customFormat="1"/>
    <row r="32895" s="2" customFormat="1"/>
    <row r="32896" s="2" customFormat="1"/>
    <row r="32897" s="2" customFormat="1"/>
    <row r="32898" s="2" customFormat="1"/>
    <row r="32899" s="2" customFormat="1"/>
    <row r="32900" s="2" customFormat="1"/>
    <row r="32901" s="2" customFormat="1"/>
    <row r="32902" s="2" customFormat="1"/>
    <row r="32903" s="2" customFormat="1"/>
    <row r="32904" s="2" customFormat="1"/>
    <row r="32905" s="2" customFormat="1"/>
    <row r="32906" s="2" customFormat="1"/>
    <row r="32907" s="2" customFormat="1"/>
    <row r="32908" s="2" customFormat="1"/>
    <row r="32909" s="2" customFormat="1"/>
    <row r="32910" s="2" customFormat="1"/>
    <row r="32911" s="2" customFormat="1"/>
    <row r="32912" s="2" customFormat="1"/>
    <row r="32913" s="2" customFormat="1"/>
    <row r="32914" s="2" customFormat="1"/>
    <row r="32915" s="2" customFormat="1"/>
    <row r="32916" s="2" customFormat="1"/>
    <row r="32917" s="2" customFormat="1"/>
    <row r="32918" s="2" customFormat="1"/>
    <row r="32919" s="2" customFormat="1"/>
    <row r="32920" s="2" customFormat="1"/>
    <row r="32921" s="2" customFormat="1"/>
    <row r="32922" s="2" customFormat="1"/>
    <row r="32923" s="2" customFormat="1"/>
    <row r="32924" s="2" customFormat="1"/>
    <row r="32925" s="2" customFormat="1"/>
    <row r="32926" s="2" customFormat="1"/>
    <row r="32927" s="2" customFormat="1"/>
    <row r="32928" s="2" customFormat="1"/>
    <row r="32929" s="2" customFormat="1"/>
    <row r="32930" s="2" customFormat="1"/>
    <row r="32931" s="2" customFormat="1"/>
    <row r="32932" s="2" customFormat="1"/>
    <row r="32933" s="2" customFormat="1"/>
    <row r="32934" s="2" customFormat="1"/>
    <row r="32935" s="2" customFormat="1"/>
    <row r="32936" s="2" customFormat="1"/>
    <row r="32937" s="2" customFormat="1"/>
    <row r="32938" s="2" customFormat="1"/>
    <row r="32939" s="2" customFormat="1"/>
    <row r="32940" s="2" customFormat="1"/>
    <row r="32941" s="2" customFormat="1"/>
    <row r="32942" s="2" customFormat="1"/>
    <row r="32943" s="2" customFormat="1"/>
    <row r="32944" s="2" customFormat="1"/>
    <row r="32945" s="2" customFormat="1"/>
    <row r="32946" s="2" customFormat="1"/>
    <row r="32947" s="2" customFormat="1"/>
    <row r="32948" s="2" customFormat="1"/>
    <row r="32949" s="2" customFormat="1"/>
    <row r="32950" s="2" customFormat="1"/>
    <row r="32951" s="2" customFormat="1"/>
    <row r="32952" s="2" customFormat="1"/>
    <row r="32953" s="2" customFormat="1"/>
    <row r="32954" s="2" customFormat="1"/>
    <row r="32955" s="2" customFormat="1"/>
    <row r="32956" s="2" customFormat="1"/>
    <row r="32957" s="2" customFormat="1"/>
    <row r="32958" s="2" customFormat="1"/>
    <row r="32959" s="2" customFormat="1"/>
    <row r="32960" s="2" customFormat="1"/>
    <row r="32961" s="2" customFormat="1"/>
    <row r="32962" s="2" customFormat="1"/>
    <row r="32963" s="2" customFormat="1"/>
    <row r="32964" s="2" customFormat="1"/>
    <row r="32965" s="2" customFormat="1"/>
    <row r="32966" s="2" customFormat="1"/>
    <row r="32967" s="2" customFormat="1"/>
    <row r="32968" s="2" customFormat="1"/>
    <row r="32969" s="2" customFormat="1"/>
    <row r="32970" s="2" customFormat="1"/>
    <row r="32971" s="2" customFormat="1"/>
    <row r="32972" s="2" customFormat="1"/>
    <row r="32973" s="2" customFormat="1"/>
    <row r="32974" s="2" customFormat="1"/>
    <row r="32975" s="2" customFormat="1"/>
    <row r="32976" s="2" customFormat="1"/>
    <row r="32977" s="2" customFormat="1"/>
    <row r="32978" s="2" customFormat="1"/>
    <row r="32979" s="2" customFormat="1"/>
    <row r="32980" s="2" customFormat="1"/>
    <row r="32981" s="2" customFormat="1"/>
    <row r="32982" s="2" customFormat="1"/>
    <row r="32983" s="2" customFormat="1"/>
    <row r="32984" s="2" customFormat="1"/>
    <row r="32985" s="2" customFormat="1"/>
    <row r="32986" s="2" customFormat="1"/>
    <row r="32987" s="2" customFormat="1"/>
    <row r="32988" s="2" customFormat="1"/>
    <row r="32989" s="2" customFormat="1"/>
    <row r="32990" s="2" customFormat="1"/>
    <row r="32991" s="2" customFormat="1"/>
    <row r="32992" s="2" customFormat="1"/>
    <row r="32993" s="2" customFormat="1"/>
    <row r="32994" s="2" customFormat="1"/>
    <row r="32995" s="2" customFormat="1"/>
    <row r="32996" s="2" customFormat="1"/>
    <row r="32997" s="2" customFormat="1"/>
    <row r="32998" s="2" customFormat="1"/>
    <row r="32999" s="2" customFormat="1"/>
    <row r="33000" s="2" customFormat="1"/>
    <row r="33001" s="2" customFormat="1"/>
    <row r="33002" s="2" customFormat="1"/>
    <row r="33003" s="2" customFormat="1"/>
    <row r="33004" s="2" customFormat="1"/>
    <row r="33005" s="2" customFormat="1"/>
    <row r="33006" s="2" customFormat="1"/>
    <row r="33007" s="2" customFormat="1"/>
    <row r="33008" s="2" customFormat="1"/>
    <row r="33009" s="2" customFormat="1"/>
    <row r="33010" s="2" customFormat="1"/>
    <row r="33011" s="2" customFormat="1"/>
    <row r="33012" s="2" customFormat="1"/>
    <row r="33013" s="2" customFormat="1"/>
    <row r="33014" s="2" customFormat="1"/>
    <row r="33015" s="2" customFormat="1"/>
    <row r="33016" s="2" customFormat="1"/>
    <row r="33017" s="2" customFormat="1"/>
    <row r="33018" s="2" customFormat="1"/>
    <row r="33019" s="2" customFormat="1"/>
    <row r="33020" s="2" customFormat="1"/>
    <row r="33021" s="2" customFormat="1"/>
    <row r="33022" s="2" customFormat="1"/>
    <row r="33023" s="2" customFormat="1"/>
    <row r="33024" s="2" customFormat="1"/>
    <row r="33025" s="2" customFormat="1"/>
    <row r="33026" s="2" customFormat="1"/>
    <row r="33027" s="2" customFormat="1"/>
    <row r="33028" s="2" customFormat="1"/>
    <row r="33029" s="2" customFormat="1"/>
    <row r="33030" s="2" customFormat="1"/>
    <row r="33031" s="2" customFormat="1"/>
    <row r="33032" s="2" customFormat="1"/>
    <row r="33033" s="2" customFormat="1"/>
    <row r="33034" s="2" customFormat="1"/>
    <row r="33035" s="2" customFormat="1"/>
    <row r="33036" s="2" customFormat="1"/>
    <row r="33037" s="2" customFormat="1"/>
    <row r="33038" s="2" customFormat="1"/>
    <row r="33039" s="2" customFormat="1"/>
    <row r="33040" s="2" customFormat="1"/>
    <row r="33041" s="2" customFormat="1"/>
    <row r="33042" s="2" customFormat="1"/>
    <row r="33043" s="2" customFormat="1"/>
    <row r="33044" s="2" customFormat="1"/>
    <row r="33045" s="2" customFormat="1"/>
    <row r="33046" s="2" customFormat="1"/>
    <row r="33047" s="2" customFormat="1"/>
    <row r="33048" s="2" customFormat="1"/>
    <row r="33049" s="2" customFormat="1"/>
    <row r="33050" s="2" customFormat="1"/>
    <row r="33051" s="2" customFormat="1"/>
    <row r="33052" s="2" customFormat="1"/>
    <row r="33053" s="2" customFormat="1"/>
    <row r="33054" s="2" customFormat="1"/>
    <row r="33055" s="2" customFormat="1"/>
    <row r="33056" s="2" customFormat="1"/>
    <row r="33057" s="2" customFormat="1"/>
    <row r="33058" s="2" customFormat="1"/>
    <row r="33059" s="2" customFormat="1"/>
    <row r="33060" s="2" customFormat="1"/>
    <row r="33061" s="2" customFormat="1"/>
    <row r="33062" s="2" customFormat="1"/>
    <row r="33063" s="2" customFormat="1"/>
    <row r="33064" s="2" customFormat="1"/>
    <row r="33065" s="2" customFormat="1"/>
    <row r="33066" s="2" customFormat="1"/>
    <row r="33067" s="2" customFormat="1"/>
    <row r="33068" s="2" customFormat="1"/>
    <row r="33069" s="2" customFormat="1"/>
    <row r="33070" s="2" customFormat="1"/>
    <row r="33071" s="2" customFormat="1"/>
    <row r="33072" s="2" customFormat="1"/>
    <row r="33073" s="2" customFormat="1"/>
    <row r="33074" s="2" customFormat="1"/>
    <row r="33075" s="2" customFormat="1"/>
    <row r="33076" s="2" customFormat="1"/>
    <row r="33077" s="2" customFormat="1"/>
    <row r="33078" s="2" customFormat="1"/>
    <row r="33079" s="2" customFormat="1"/>
    <row r="33080" s="2" customFormat="1"/>
    <row r="33081" s="2" customFormat="1"/>
    <row r="33082" s="2" customFormat="1"/>
    <row r="33083" s="2" customFormat="1"/>
    <row r="33084" s="2" customFormat="1"/>
    <row r="33085" s="2" customFormat="1"/>
    <row r="33086" s="2" customFormat="1"/>
    <row r="33087" s="2" customFormat="1"/>
    <row r="33088" s="2" customFormat="1"/>
    <row r="33089" s="2" customFormat="1"/>
    <row r="33090" s="2" customFormat="1"/>
    <row r="33091" s="2" customFormat="1"/>
    <row r="33092" s="2" customFormat="1"/>
    <row r="33093" s="2" customFormat="1"/>
    <row r="33094" s="2" customFormat="1"/>
    <row r="33095" s="2" customFormat="1"/>
    <row r="33096" s="2" customFormat="1"/>
    <row r="33097" s="2" customFormat="1"/>
    <row r="33098" s="2" customFormat="1"/>
    <row r="33099" s="2" customFormat="1"/>
    <row r="33100" s="2" customFormat="1"/>
    <row r="33101" s="2" customFormat="1"/>
    <row r="33102" s="2" customFormat="1"/>
    <row r="33103" s="2" customFormat="1"/>
    <row r="33104" s="2" customFormat="1"/>
    <row r="33105" s="2" customFormat="1"/>
    <row r="33106" s="2" customFormat="1"/>
    <row r="33107" s="2" customFormat="1"/>
    <row r="33108" s="2" customFormat="1"/>
    <row r="33109" s="2" customFormat="1"/>
    <row r="33110" s="2" customFormat="1"/>
    <row r="33111" s="2" customFormat="1"/>
    <row r="33112" s="2" customFormat="1"/>
    <row r="33113" s="2" customFormat="1"/>
    <row r="33114" s="2" customFormat="1"/>
    <row r="33115" s="2" customFormat="1"/>
    <row r="33116" s="2" customFormat="1"/>
    <row r="33117" s="2" customFormat="1"/>
    <row r="33118" s="2" customFormat="1"/>
    <row r="33119" s="2" customFormat="1"/>
    <row r="33120" s="2" customFormat="1"/>
    <row r="33121" s="2" customFormat="1"/>
    <row r="33122" s="2" customFormat="1"/>
    <row r="33123" s="2" customFormat="1"/>
    <row r="33124" s="2" customFormat="1"/>
    <row r="33125" s="2" customFormat="1"/>
    <row r="33126" s="2" customFormat="1"/>
    <row r="33127" s="2" customFormat="1"/>
    <row r="33128" s="2" customFormat="1"/>
    <row r="33129" s="2" customFormat="1"/>
    <row r="33130" s="2" customFormat="1"/>
    <row r="33131" s="2" customFormat="1"/>
    <row r="33132" s="2" customFormat="1"/>
    <row r="33133" s="2" customFormat="1"/>
    <row r="33134" s="2" customFormat="1"/>
    <row r="33135" s="2" customFormat="1"/>
    <row r="33136" s="2" customFormat="1"/>
    <row r="33137" s="2" customFormat="1"/>
    <row r="33138" s="2" customFormat="1"/>
    <row r="33139" s="2" customFormat="1"/>
    <row r="33140" s="2" customFormat="1"/>
    <row r="33141" s="2" customFormat="1"/>
    <row r="33142" s="2" customFormat="1"/>
    <row r="33143" s="2" customFormat="1"/>
    <row r="33144" s="2" customFormat="1"/>
    <row r="33145" s="2" customFormat="1"/>
    <row r="33146" s="2" customFormat="1"/>
    <row r="33147" s="2" customFormat="1"/>
    <row r="33148" s="2" customFormat="1"/>
    <row r="33149" s="2" customFormat="1"/>
    <row r="33150" s="2" customFormat="1"/>
    <row r="33151" s="2" customFormat="1"/>
    <row r="33152" s="2" customFormat="1"/>
    <row r="33153" s="2" customFormat="1"/>
    <row r="33154" s="2" customFormat="1"/>
    <row r="33155" s="2" customFormat="1"/>
    <row r="33156" s="2" customFormat="1"/>
    <row r="33157" s="2" customFormat="1"/>
    <row r="33158" s="2" customFormat="1"/>
    <row r="33159" s="2" customFormat="1"/>
    <row r="33160" s="2" customFormat="1"/>
    <row r="33161" s="2" customFormat="1"/>
    <row r="33162" s="2" customFormat="1"/>
    <row r="33163" s="2" customFormat="1"/>
    <row r="33164" s="2" customFormat="1"/>
    <row r="33165" s="2" customFormat="1"/>
    <row r="33166" s="2" customFormat="1"/>
    <row r="33167" s="2" customFormat="1"/>
    <row r="33168" s="2" customFormat="1"/>
    <row r="33169" s="2" customFormat="1"/>
    <row r="33170" s="2" customFormat="1"/>
    <row r="33171" s="2" customFormat="1"/>
    <row r="33172" s="2" customFormat="1"/>
    <row r="33173" s="2" customFormat="1"/>
    <row r="33174" s="2" customFormat="1"/>
    <row r="33175" s="2" customFormat="1"/>
    <row r="33176" s="2" customFormat="1"/>
    <row r="33177" s="2" customFormat="1"/>
    <row r="33178" s="2" customFormat="1"/>
    <row r="33179" s="2" customFormat="1"/>
    <row r="33180" s="2" customFormat="1"/>
    <row r="33181" s="2" customFormat="1"/>
    <row r="33182" s="2" customFormat="1"/>
    <row r="33183" s="2" customFormat="1"/>
    <row r="33184" s="2" customFormat="1"/>
    <row r="33185" s="2" customFormat="1"/>
    <row r="33186" s="2" customFormat="1"/>
    <row r="33187" s="2" customFormat="1"/>
    <row r="33188" s="2" customFormat="1"/>
    <row r="33189" s="2" customFormat="1"/>
    <row r="33190" s="2" customFormat="1"/>
    <row r="33191" s="2" customFormat="1"/>
    <row r="33192" s="2" customFormat="1"/>
    <row r="33193" s="2" customFormat="1"/>
    <row r="33194" s="2" customFormat="1"/>
    <row r="33195" s="2" customFormat="1"/>
    <row r="33196" s="2" customFormat="1"/>
    <row r="33197" s="2" customFormat="1"/>
    <row r="33198" s="2" customFormat="1"/>
    <row r="33199" s="2" customFormat="1"/>
    <row r="33200" s="2" customFormat="1"/>
    <row r="33201" s="2" customFormat="1"/>
    <row r="33202" s="2" customFormat="1"/>
    <row r="33203" s="2" customFormat="1"/>
    <row r="33204" s="2" customFormat="1"/>
    <row r="33205" s="2" customFormat="1"/>
    <row r="33206" s="2" customFormat="1"/>
    <row r="33207" s="2" customFormat="1"/>
    <row r="33208" s="2" customFormat="1"/>
    <row r="33209" s="2" customFormat="1"/>
    <row r="33210" s="2" customFormat="1"/>
    <row r="33211" s="2" customFormat="1"/>
    <row r="33212" s="2" customFormat="1"/>
    <row r="33213" s="2" customFormat="1"/>
    <row r="33214" s="2" customFormat="1"/>
    <row r="33215" s="2" customFormat="1"/>
    <row r="33216" s="2" customFormat="1"/>
    <row r="33217" s="2" customFormat="1"/>
    <row r="33218" s="2" customFormat="1"/>
    <row r="33219" s="2" customFormat="1"/>
    <row r="33220" s="2" customFormat="1"/>
    <row r="33221" s="2" customFormat="1"/>
    <row r="33222" s="2" customFormat="1"/>
    <row r="33223" s="2" customFormat="1"/>
    <row r="33224" s="2" customFormat="1"/>
    <row r="33225" s="2" customFormat="1"/>
    <row r="33226" s="2" customFormat="1"/>
    <row r="33227" s="2" customFormat="1"/>
    <row r="33228" s="2" customFormat="1"/>
    <row r="33229" s="2" customFormat="1"/>
    <row r="33230" s="2" customFormat="1"/>
    <row r="33231" s="2" customFormat="1"/>
    <row r="33232" s="2" customFormat="1"/>
    <row r="33233" s="2" customFormat="1"/>
    <row r="33234" s="2" customFormat="1"/>
    <row r="33235" s="2" customFormat="1"/>
    <row r="33236" s="2" customFormat="1"/>
    <row r="33237" s="2" customFormat="1"/>
    <row r="33238" s="2" customFormat="1"/>
    <row r="33239" s="2" customFormat="1"/>
    <row r="33240" s="2" customFormat="1"/>
    <row r="33241" s="2" customFormat="1"/>
    <row r="33242" s="2" customFormat="1"/>
    <row r="33243" s="2" customFormat="1"/>
    <row r="33244" s="2" customFormat="1"/>
    <row r="33245" s="2" customFormat="1"/>
    <row r="33246" s="2" customFormat="1"/>
    <row r="33247" s="2" customFormat="1"/>
    <row r="33248" s="2" customFormat="1"/>
    <row r="33249" s="2" customFormat="1"/>
    <row r="33250" s="2" customFormat="1"/>
    <row r="33251" s="2" customFormat="1"/>
    <row r="33252" s="2" customFormat="1"/>
    <row r="33253" s="2" customFormat="1"/>
    <row r="33254" s="2" customFormat="1"/>
    <row r="33255" s="2" customFormat="1"/>
    <row r="33256" s="2" customFormat="1"/>
    <row r="33257" s="2" customFormat="1"/>
    <row r="33258" s="2" customFormat="1"/>
    <row r="33259" s="2" customFormat="1"/>
    <row r="33260" s="2" customFormat="1"/>
    <row r="33261" s="2" customFormat="1"/>
    <row r="33262" s="2" customFormat="1"/>
    <row r="33263" s="2" customFormat="1"/>
    <row r="33264" s="2" customFormat="1"/>
    <row r="33265" s="2" customFormat="1"/>
    <row r="33266" s="2" customFormat="1"/>
    <row r="33267" s="2" customFormat="1"/>
    <row r="33268" s="2" customFormat="1"/>
    <row r="33269" s="2" customFormat="1"/>
    <row r="33270" s="2" customFormat="1"/>
    <row r="33271" s="2" customFormat="1"/>
    <row r="33272" s="2" customFormat="1"/>
    <row r="33273" s="2" customFormat="1"/>
    <row r="33274" s="2" customFormat="1"/>
    <row r="33275" s="2" customFormat="1"/>
    <row r="33276" s="2" customFormat="1"/>
    <row r="33277" s="2" customFormat="1"/>
    <row r="33278" s="2" customFormat="1"/>
    <row r="33279" s="2" customFormat="1"/>
    <row r="33280" s="2" customFormat="1"/>
    <row r="33281" s="2" customFormat="1"/>
    <row r="33282" s="2" customFormat="1"/>
    <row r="33283" s="2" customFormat="1"/>
    <row r="33284" s="2" customFormat="1"/>
    <row r="33285" s="2" customFormat="1"/>
    <row r="33286" s="2" customFormat="1"/>
    <row r="33287" s="2" customFormat="1"/>
    <row r="33288" s="2" customFormat="1"/>
    <row r="33289" s="2" customFormat="1"/>
    <row r="33290" s="2" customFormat="1"/>
    <row r="33291" s="2" customFormat="1"/>
    <row r="33292" s="2" customFormat="1"/>
    <row r="33293" s="2" customFormat="1"/>
    <row r="33294" s="2" customFormat="1"/>
    <row r="33295" s="2" customFormat="1"/>
    <row r="33296" s="2" customFormat="1"/>
    <row r="33297" s="2" customFormat="1"/>
    <row r="33298" s="2" customFormat="1"/>
    <row r="33299" s="2" customFormat="1"/>
    <row r="33300" s="2" customFormat="1"/>
    <row r="33301" s="2" customFormat="1"/>
    <row r="33302" s="2" customFormat="1"/>
    <row r="33303" s="2" customFormat="1"/>
    <row r="33304" s="2" customFormat="1"/>
    <row r="33305" s="2" customFormat="1"/>
    <row r="33306" s="2" customFormat="1"/>
    <row r="33307" s="2" customFormat="1"/>
    <row r="33308" s="2" customFormat="1"/>
    <row r="33309" s="2" customFormat="1"/>
    <row r="33310" s="2" customFormat="1"/>
    <row r="33311" s="2" customFormat="1"/>
    <row r="33312" s="2" customFormat="1"/>
    <row r="33313" s="2" customFormat="1"/>
    <row r="33314" s="2" customFormat="1"/>
    <row r="33315" s="2" customFormat="1"/>
    <row r="33316" s="2" customFormat="1"/>
    <row r="33317" s="2" customFormat="1"/>
    <row r="33318" s="2" customFormat="1"/>
    <row r="33319" s="2" customFormat="1"/>
    <row r="33320" s="2" customFormat="1"/>
    <row r="33321" s="2" customFormat="1"/>
    <row r="33322" s="2" customFormat="1"/>
    <row r="33323" s="2" customFormat="1"/>
    <row r="33324" s="2" customFormat="1"/>
    <row r="33325" s="2" customFormat="1"/>
    <row r="33326" s="2" customFormat="1"/>
    <row r="33327" s="2" customFormat="1"/>
    <row r="33328" s="2" customFormat="1"/>
    <row r="33329" s="2" customFormat="1"/>
    <row r="33330" s="2" customFormat="1"/>
    <row r="33331" s="2" customFormat="1"/>
    <row r="33332" s="2" customFormat="1"/>
    <row r="33333" s="2" customFormat="1"/>
    <row r="33334" s="2" customFormat="1"/>
    <row r="33335" s="2" customFormat="1"/>
    <row r="33336" s="2" customFormat="1"/>
    <row r="33337" s="2" customFormat="1"/>
    <row r="33338" s="2" customFormat="1"/>
    <row r="33339" s="2" customFormat="1"/>
    <row r="33340" s="2" customFormat="1"/>
    <row r="33341" s="2" customFormat="1"/>
    <row r="33342" s="2" customFormat="1"/>
    <row r="33343" s="2" customFormat="1"/>
    <row r="33344" s="2" customFormat="1"/>
    <row r="33345" s="2" customFormat="1"/>
    <row r="33346" s="2" customFormat="1"/>
    <row r="33347" s="2" customFormat="1"/>
    <row r="33348" s="2" customFormat="1"/>
    <row r="33349" s="2" customFormat="1"/>
    <row r="33350" s="2" customFormat="1"/>
    <row r="33351" s="2" customFormat="1"/>
    <row r="33352" s="2" customFormat="1"/>
    <row r="33353" s="2" customFormat="1"/>
    <row r="33354" s="2" customFormat="1"/>
    <row r="33355" s="2" customFormat="1"/>
    <row r="33356" s="2" customFormat="1"/>
    <row r="33357" s="2" customFormat="1"/>
    <row r="33358" s="2" customFormat="1"/>
    <row r="33359" s="2" customFormat="1"/>
    <row r="33360" s="2" customFormat="1"/>
    <row r="33361" s="2" customFormat="1"/>
    <row r="33362" s="2" customFormat="1"/>
    <row r="33363" s="2" customFormat="1"/>
    <row r="33364" s="2" customFormat="1"/>
    <row r="33365" s="2" customFormat="1"/>
    <row r="33366" s="2" customFormat="1"/>
    <row r="33367" s="2" customFormat="1"/>
    <row r="33368" s="2" customFormat="1"/>
    <row r="33369" s="2" customFormat="1"/>
    <row r="33370" s="2" customFormat="1"/>
    <row r="33371" s="2" customFormat="1"/>
    <row r="33372" s="2" customFormat="1"/>
    <row r="33373" s="2" customFormat="1"/>
    <row r="33374" s="2" customFormat="1"/>
    <row r="33375" s="2" customFormat="1"/>
    <row r="33376" s="2" customFormat="1"/>
    <row r="33377" s="2" customFormat="1"/>
    <row r="33378" s="2" customFormat="1"/>
    <row r="33379" s="2" customFormat="1"/>
    <row r="33380" s="2" customFormat="1"/>
    <row r="33381" s="2" customFormat="1"/>
    <row r="33382" s="2" customFormat="1"/>
    <row r="33383" s="2" customFormat="1"/>
    <row r="33384" s="2" customFormat="1"/>
    <row r="33385" s="2" customFormat="1"/>
    <row r="33386" s="2" customFormat="1"/>
    <row r="33387" s="2" customFormat="1"/>
    <row r="33388" s="2" customFormat="1"/>
    <row r="33389" s="2" customFormat="1"/>
    <row r="33390" s="2" customFormat="1"/>
    <row r="33391" s="2" customFormat="1"/>
    <row r="33392" s="2" customFormat="1"/>
    <row r="33393" s="2" customFormat="1"/>
    <row r="33394" s="2" customFormat="1"/>
    <row r="33395" s="2" customFormat="1"/>
    <row r="33396" s="2" customFormat="1"/>
    <row r="33397" s="2" customFormat="1"/>
    <row r="33398" s="2" customFormat="1"/>
    <row r="33399" s="2" customFormat="1"/>
    <row r="33400" s="2" customFormat="1"/>
    <row r="33401" s="2" customFormat="1"/>
    <row r="33402" s="2" customFormat="1"/>
    <row r="33403" s="2" customFormat="1"/>
    <row r="33404" s="2" customFormat="1"/>
    <row r="33405" s="2" customFormat="1"/>
    <row r="33406" s="2" customFormat="1"/>
    <row r="33407" s="2" customFormat="1"/>
    <row r="33408" s="2" customFormat="1"/>
    <row r="33409" s="2" customFormat="1"/>
    <row r="33410" s="2" customFormat="1"/>
    <row r="33411" s="2" customFormat="1"/>
    <row r="33412" s="2" customFormat="1"/>
    <row r="33413" s="2" customFormat="1"/>
    <row r="33414" s="2" customFormat="1"/>
    <row r="33415" s="2" customFormat="1"/>
    <row r="33416" s="2" customFormat="1"/>
    <row r="33417" s="2" customFormat="1"/>
    <row r="33418" s="2" customFormat="1"/>
    <row r="33419" s="2" customFormat="1"/>
    <row r="33420" s="2" customFormat="1"/>
    <row r="33421" s="2" customFormat="1"/>
    <row r="33422" s="2" customFormat="1"/>
    <row r="33423" s="2" customFormat="1"/>
    <row r="33424" s="2" customFormat="1"/>
    <row r="33425" s="2" customFormat="1"/>
    <row r="33426" s="2" customFormat="1"/>
    <row r="33427" s="2" customFormat="1"/>
    <row r="33428" s="2" customFormat="1"/>
    <row r="33429" s="2" customFormat="1"/>
    <row r="33430" s="2" customFormat="1"/>
    <row r="33431" s="2" customFormat="1"/>
    <row r="33432" s="2" customFormat="1"/>
    <row r="33433" s="2" customFormat="1"/>
    <row r="33434" s="2" customFormat="1"/>
    <row r="33435" s="2" customFormat="1"/>
    <row r="33436" s="2" customFormat="1"/>
    <row r="33437" s="2" customFormat="1"/>
    <row r="33438" s="2" customFormat="1"/>
    <row r="33439" s="2" customFormat="1"/>
    <row r="33440" s="2" customFormat="1"/>
    <row r="33441" s="2" customFormat="1"/>
    <row r="33442" s="2" customFormat="1"/>
    <row r="33443" s="2" customFormat="1"/>
    <row r="33444" s="2" customFormat="1"/>
    <row r="33445" s="2" customFormat="1"/>
    <row r="33446" s="2" customFormat="1"/>
    <row r="33447" s="2" customFormat="1"/>
    <row r="33448" s="2" customFormat="1"/>
    <row r="33449" s="2" customFormat="1"/>
    <row r="33450" s="2" customFormat="1"/>
    <row r="33451" s="2" customFormat="1"/>
    <row r="33452" s="2" customFormat="1"/>
    <row r="33453" s="2" customFormat="1"/>
    <row r="33454" s="2" customFormat="1"/>
    <row r="33455" s="2" customFormat="1"/>
    <row r="33456" s="2" customFormat="1"/>
    <row r="33457" s="2" customFormat="1"/>
    <row r="33458" s="2" customFormat="1"/>
    <row r="33459" s="2" customFormat="1"/>
    <row r="33460" s="2" customFormat="1"/>
    <row r="33461" s="2" customFormat="1"/>
    <row r="33462" s="2" customFormat="1"/>
    <row r="33463" s="2" customFormat="1"/>
    <row r="33464" s="2" customFormat="1"/>
    <row r="33465" s="2" customFormat="1"/>
    <row r="33466" s="2" customFormat="1"/>
    <row r="33467" s="2" customFormat="1"/>
    <row r="33468" s="2" customFormat="1"/>
    <row r="33469" s="2" customFormat="1"/>
    <row r="33470" s="2" customFormat="1"/>
    <row r="33471" s="2" customFormat="1"/>
    <row r="33472" s="2" customFormat="1"/>
    <row r="33473" s="2" customFormat="1"/>
    <row r="33474" s="2" customFormat="1"/>
    <row r="33475" s="2" customFormat="1"/>
    <row r="33476" s="2" customFormat="1"/>
    <row r="33477" s="2" customFormat="1"/>
    <row r="33478" s="2" customFormat="1"/>
    <row r="33479" s="2" customFormat="1"/>
    <row r="33480" s="2" customFormat="1"/>
    <row r="33481" s="2" customFormat="1"/>
    <row r="33482" s="2" customFormat="1"/>
    <row r="33483" s="2" customFormat="1"/>
    <row r="33484" s="2" customFormat="1"/>
    <row r="33485" s="2" customFormat="1"/>
    <row r="33486" s="2" customFormat="1"/>
    <row r="33487" s="2" customFormat="1"/>
    <row r="33488" s="2" customFormat="1"/>
    <row r="33489" s="2" customFormat="1"/>
    <row r="33490" s="2" customFormat="1"/>
    <row r="33491" s="2" customFormat="1"/>
    <row r="33492" s="2" customFormat="1"/>
    <row r="33493" s="2" customFormat="1"/>
    <row r="33494" s="2" customFormat="1"/>
    <row r="33495" s="2" customFormat="1"/>
    <row r="33496" s="2" customFormat="1"/>
    <row r="33497" s="2" customFormat="1"/>
    <row r="33498" s="2" customFormat="1"/>
    <row r="33499" s="2" customFormat="1"/>
    <row r="33500" s="2" customFormat="1"/>
    <row r="33501" s="2" customFormat="1"/>
    <row r="33502" s="2" customFormat="1"/>
    <row r="33503" s="2" customFormat="1"/>
    <row r="33504" s="2" customFormat="1"/>
    <row r="33505" s="2" customFormat="1"/>
    <row r="33506" s="2" customFormat="1"/>
    <row r="33507" s="2" customFormat="1"/>
    <row r="33508" s="2" customFormat="1"/>
    <row r="33509" s="2" customFormat="1"/>
    <row r="33510" s="2" customFormat="1"/>
    <row r="33511" s="2" customFormat="1"/>
    <row r="33512" s="2" customFormat="1"/>
    <row r="33513" s="2" customFormat="1"/>
    <row r="33514" s="2" customFormat="1"/>
    <row r="33515" s="2" customFormat="1"/>
    <row r="33516" s="2" customFormat="1"/>
    <row r="33517" s="2" customFormat="1"/>
    <row r="33518" s="2" customFormat="1"/>
    <row r="33519" s="2" customFormat="1"/>
    <row r="33520" s="2" customFormat="1"/>
    <row r="33521" s="2" customFormat="1"/>
    <row r="33522" s="2" customFormat="1"/>
    <row r="33523" s="2" customFormat="1"/>
    <row r="33524" s="2" customFormat="1"/>
    <row r="33525" s="2" customFormat="1"/>
    <row r="33526" s="2" customFormat="1"/>
    <row r="33527" s="2" customFormat="1"/>
    <row r="33528" s="2" customFormat="1"/>
    <row r="33529" s="2" customFormat="1"/>
    <row r="33530" s="2" customFormat="1"/>
    <row r="33531" s="2" customFormat="1"/>
    <row r="33532" s="2" customFormat="1"/>
    <row r="33533" s="2" customFormat="1"/>
    <row r="33534" s="2" customFormat="1"/>
    <row r="33535" s="2" customFormat="1"/>
    <row r="33536" s="2" customFormat="1"/>
    <row r="33537" s="2" customFormat="1"/>
    <row r="33538" s="2" customFormat="1"/>
    <row r="33539" s="2" customFormat="1"/>
    <row r="33540" s="2" customFormat="1"/>
    <row r="33541" s="2" customFormat="1"/>
    <row r="33542" s="2" customFormat="1"/>
    <row r="33543" s="2" customFormat="1"/>
    <row r="33544" s="2" customFormat="1"/>
    <row r="33545" s="2" customFormat="1"/>
    <row r="33546" s="2" customFormat="1"/>
    <row r="33547" s="2" customFormat="1"/>
    <row r="33548" s="2" customFormat="1"/>
    <row r="33549" s="2" customFormat="1"/>
    <row r="33550" s="2" customFormat="1"/>
    <row r="33551" s="2" customFormat="1"/>
    <row r="33552" s="2" customFormat="1"/>
    <row r="33553" s="2" customFormat="1"/>
    <row r="33554" s="2" customFormat="1"/>
    <row r="33555" s="2" customFormat="1"/>
    <row r="33556" s="2" customFormat="1"/>
    <row r="33557" s="2" customFormat="1"/>
    <row r="33558" s="2" customFormat="1"/>
    <row r="33559" s="2" customFormat="1"/>
    <row r="33560" s="2" customFormat="1"/>
    <row r="33561" s="2" customFormat="1"/>
    <row r="33562" s="2" customFormat="1"/>
    <row r="33563" s="2" customFormat="1"/>
    <row r="33564" s="2" customFormat="1"/>
    <row r="33565" s="2" customFormat="1"/>
    <row r="33566" s="2" customFormat="1"/>
    <row r="33567" s="2" customFormat="1"/>
    <row r="33568" s="2" customFormat="1"/>
    <row r="33569" s="2" customFormat="1"/>
    <row r="33570" s="2" customFormat="1"/>
    <row r="33571" s="2" customFormat="1"/>
    <row r="33572" s="2" customFormat="1"/>
    <row r="33573" s="2" customFormat="1"/>
    <row r="33574" s="2" customFormat="1"/>
    <row r="33575" s="2" customFormat="1"/>
    <row r="33576" s="2" customFormat="1"/>
    <row r="33577" s="2" customFormat="1"/>
    <row r="33578" s="2" customFormat="1"/>
    <row r="33579" s="2" customFormat="1"/>
    <row r="33580" s="2" customFormat="1"/>
    <row r="33581" s="2" customFormat="1"/>
    <row r="33582" s="2" customFormat="1"/>
    <row r="33583" s="2" customFormat="1"/>
    <row r="33584" s="2" customFormat="1"/>
    <row r="33585" s="2" customFormat="1"/>
    <row r="33586" s="2" customFormat="1"/>
    <row r="33587" s="2" customFormat="1"/>
    <row r="33588" s="2" customFormat="1"/>
    <row r="33589" s="2" customFormat="1"/>
    <row r="33590" s="2" customFormat="1"/>
    <row r="33591" s="2" customFormat="1"/>
    <row r="33592" s="2" customFormat="1"/>
    <row r="33593" s="2" customFormat="1"/>
    <row r="33594" s="2" customFormat="1"/>
    <row r="33595" s="2" customFormat="1"/>
    <row r="33596" s="2" customFormat="1"/>
    <row r="33597" s="2" customFormat="1"/>
    <row r="33598" s="2" customFormat="1"/>
    <row r="33599" s="2" customFormat="1"/>
    <row r="33600" s="2" customFormat="1"/>
    <row r="33601" s="2" customFormat="1"/>
    <row r="33602" s="2" customFormat="1"/>
    <row r="33603" s="2" customFormat="1"/>
    <row r="33604" s="2" customFormat="1"/>
    <row r="33605" s="2" customFormat="1"/>
    <row r="33606" s="2" customFormat="1"/>
    <row r="33607" s="2" customFormat="1"/>
    <row r="33608" s="2" customFormat="1"/>
    <row r="33609" s="2" customFormat="1"/>
    <row r="33610" s="2" customFormat="1"/>
    <row r="33611" s="2" customFormat="1"/>
    <row r="33612" s="2" customFormat="1"/>
    <row r="33613" s="2" customFormat="1"/>
    <row r="33614" s="2" customFormat="1"/>
    <row r="33615" s="2" customFormat="1"/>
    <row r="33616" s="2" customFormat="1"/>
    <row r="33617" s="2" customFormat="1"/>
    <row r="33618" s="2" customFormat="1"/>
    <row r="33619" s="2" customFormat="1"/>
    <row r="33620" s="2" customFormat="1"/>
    <row r="33621" s="2" customFormat="1"/>
    <row r="33622" s="2" customFormat="1"/>
    <row r="33623" s="2" customFormat="1"/>
    <row r="33624" s="2" customFormat="1"/>
    <row r="33625" s="2" customFormat="1"/>
    <row r="33626" s="2" customFormat="1"/>
    <row r="33627" s="2" customFormat="1"/>
    <row r="33628" s="2" customFormat="1"/>
    <row r="33629" s="2" customFormat="1"/>
    <row r="33630" s="2" customFormat="1"/>
    <row r="33631" s="2" customFormat="1"/>
    <row r="33632" s="2" customFormat="1"/>
    <row r="33633" s="2" customFormat="1"/>
    <row r="33634" s="2" customFormat="1"/>
    <row r="33635" s="2" customFormat="1"/>
    <row r="33636" s="2" customFormat="1"/>
    <row r="33637" s="2" customFormat="1"/>
    <row r="33638" s="2" customFormat="1"/>
    <row r="33639" s="2" customFormat="1"/>
    <row r="33640" s="2" customFormat="1"/>
    <row r="33641" s="2" customFormat="1"/>
    <row r="33642" s="2" customFormat="1"/>
    <row r="33643" s="2" customFormat="1"/>
    <row r="33644" s="2" customFormat="1"/>
    <row r="33645" s="2" customFormat="1"/>
    <row r="33646" s="2" customFormat="1"/>
    <row r="33647" s="2" customFormat="1"/>
    <row r="33648" s="2" customFormat="1"/>
    <row r="33649" s="2" customFormat="1"/>
    <row r="33650" s="2" customFormat="1"/>
    <row r="33651" s="2" customFormat="1"/>
    <row r="33652" s="2" customFormat="1"/>
    <row r="33653" s="2" customFormat="1"/>
    <row r="33654" s="2" customFormat="1"/>
    <row r="33655" s="2" customFormat="1"/>
    <row r="33656" s="2" customFormat="1"/>
    <row r="33657" s="2" customFormat="1"/>
    <row r="33658" s="2" customFormat="1"/>
    <row r="33659" s="2" customFormat="1"/>
    <row r="33660" s="2" customFormat="1"/>
    <row r="33661" s="2" customFormat="1"/>
    <row r="33662" s="2" customFormat="1"/>
    <row r="33663" s="2" customFormat="1"/>
    <row r="33664" s="2" customFormat="1"/>
    <row r="33665" s="2" customFormat="1"/>
    <row r="33666" s="2" customFormat="1"/>
    <row r="33667" s="2" customFormat="1"/>
    <row r="33668" s="2" customFormat="1"/>
    <row r="33669" s="2" customFormat="1"/>
    <row r="33670" s="2" customFormat="1"/>
    <row r="33671" s="2" customFormat="1"/>
    <row r="33672" s="2" customFormat="1"/>
    <row r="33673" s="2" customFormat="1"/>
    <row r="33674" s="2" customFormat="1"/>
    <row r="33675" s="2" customFormat="1"/>
    <row r="33676" s="2" customFormat="1"/>
    <row r="33677" s="2" customFormat="1"/>
    <row r="33678" s="2" customFormat="1"/>
    <row r="33679" s="2" customFormat="1"/>
    <row r="33680" s="2" customFormat="1"/>
    <row r="33681" s="2" customFormat="1"/>
    <row r="33682" s="2" customFormat="1"/>
    <row r="33683" s="2" customFormat="1"/>
    <row r="33684" s="2" customFormat="1"/>
    <row r="33685" s="2" customFormat="1"/>
    <row r="33686" s="2" customFormat="1"/>
    <row r="33687" s="2" customFormat="1"/>
    <row r="33688" s="2" customFormat="1"/>
    <row r="33689" s="2" customFormat="1"/>
    <row r="33690" s="2" customFormat="1"/>
    <row r="33691" s="2" customFormat="1"/>
    <row r="33692" s="2" customFormat="1"/>
    <row r="33693" s="2" customFormat="1"/>
    <row r="33694" s="2" customFormat="1"/>
    <row r="33695" s="2" customFormat="1"/>
    <row r="33696" s="2" customFormat="1"/>
    <row r="33697" s="2" customFormat="1"/>
    <row r="33698" s="2" customFormat="1"/>
    <row r="33699" s="2" customFormat="1"/>
    <row r="33700" s="2" customFormat="1"/>
    <row r="33701" s="2" customFormat="1"/>
    <row r="33702" s="2" customFormat="1"/>
    <row r="33703" s="2" customFormat="1"/>
    <row r="33704" s="2" customFormat="1"/>
    <row r="33705" s="2" customFormat="1"/>
    <row r="33706" s="2" customFormat="1"/>
    <row r="33707" s="2" customFormat="1"/>
    <row r="33708" s="2" customFormat="1"/>
    <row r="33709" s="2" customFormat="1"/>
    <row r="33710" s="2" customFormat="1"/>
    <row r="33711" s="2" customFormat="1"/>
    <row r="33712" s="2" customFormat="1"/>
    <row r="33713" s="2" customFormat="1"/>
    <row r="33714" s="2" customFormat="1"/>
    <row r="33715" s="2" customFormat="1"/>
    <row r="33716" s="2" customFormat="1"/>
    <row r="33717" s="2" customFormat="1"/>
    <row r="33718" s="2" customFormat="1"/>
    <row r="33719" s="2" customFormat="1"/>
    <row r="33720" s="2" customFormat="1"/>
    <row r="33721" s="2" customFormat="1"/>
    <row r="33722" s="2" customFormat="1"/>
    <row r="33723" s="2" customFormat="1"/>
    <row r="33724" s="2" customFormat="1"/>
    <row r="33725" s="2" customFormat="1"/>
    <row r="33726" s="2" customFormat="1"/>
    <row r="33727" s="2" customFormat="1"/>
    <row r="33728" s="2" customFormat="1"/>
    <row r="33729" s="2" customFormat="1"/>
    <row r="33730" s="2" customFormat="1"/>
    <row r="33731" s="2" customFormat="1"/>
    <row r="33732" s="2" customFormat="1"/>
    <row r="33733" s="2" customFormat="1"/>
    <row r="33734" s="2" customFormat="1"/>
    <row r="33735" s="2" customFormat="1"/>
    <row r="33736" s="2" customFormat="1"/>
    <row r="33737" s="2" customFormat="1"/>
    <row r="33738" s="2" customFormat="1"/>
    <row r="33739" s="2" customFormat="1"/>
    <row r="33740" s="2" customFormat="1"/>
    <row r="33741" s="2" customFormat="1"/>
    <row r="33742" s="2" customFormat="1"/>
    <row r="33743" s="2" customFormat="1"/>
    <row r="33744" s="2" customFormat="1"/>
    <row r="33745" s="2" customFormat="1"/>
    <row r="33746" s="2" customFormat="1"/>
    <row r="33747" s="2" customFormat="1"/>
    <row r="33748" s="2" customFormat="1"/>
    <row r="33749" s="2" customFormat="1"/>
    <row r="33750" s="2" customFormat="1"/>
    <row r="33751" s="2" customFormat="1"/>
    <row r="33752" s="2" customFormat="1"/>
    <row r="33753" s="2" customFormat="1"/>
    <row r="33754" s="2" customFormat="1"/>
    <row r="33755" s="2" customFormat="1"/>
    <row r="33756" s="2" customFormat="1"/>
    <row r="33757" s="2" customFormat="1"/>
    <row r="33758" s="2" customFormat="1"/>
    <row r="33759" s="2" customFormat="1"/>
    <row r="33760" s="2" customFormat="1"/>
    <row r="33761" s="2" customFormat="1"/>
    <row r="33762" s="2" customFormat="1"/>
    <row r="33763" s="2" customFormat="1"/>
    <row r="33764" s="2" customFormat="1"/>
    <row r="33765" s="2" customFormat="1"/>
    <row r="33766" s="2" customFormat="1"/>
    <row r="33767" s="2" customFormat="1"/>
    <row r="33768" s="2" customFormat="1"/>
    <row r="33769" s="2" customFormat="1"/>
    <row r="33770" s="2" customFormat="1"/>
    <row r="33771" s="2" customFormat="1"/>
    <row r="33772" s="2" customFormat="1"/>
    <row r="33773" s="2" customFormat="1"/>
    <row r="33774" s="2" customFormat="1"/>
    <row r="33775" s="2" customFormat="1"/>
    <row r="33776" s="2" customFormat="1"/>
    <row r="33777" s="2" customFormat="1"/>
    <row r="33778" s="2" customFormat="1"/>
    <row r="33779" s="2" customFormat="1"/>
    <row r="33780" s="2" customFormat="1"/>
    <row r="33781" s="2" customFormat="1"/>
    <row r="33782" s="2" customFormat="1"/>
    <row r="33783" s="2" customFormat="1"/>
    <row r="33784" s="2" customFormat="1"/>
    <row r="33785" s="2" customFormat="1"/>
    <row r="33786" s="2" customFormat="1"/>
    <row r="33787" s="2" customFormat="1"/>
    <row r="33788" s="2" customFormat="1"/>
    <row r="33789" s="2" customFormat="1"/>
    <row r="33790" s="2" customFormat="1"/>
    <row r="33791" s="2" customFormat="1"/>
    <row r="33792" s="2" customFormat="1"/>
    <row r="33793" s="2" customFormat="1"/>
    <row r="33794" s="2" customFormat="1"/>
    <row r="33795" s="2" customFormat="1"/>
    <row r="33796" s="2" customFormat="1"/>
    <row r="33797" s="2" customFormat="1"/>
    <row r="33798" s="2" customFormat="1"/>
    <row r="33799" s="2" customFormat="1"/>
    <row r="33800" s="2" customFormat="1"/>
    <row r="33801" s="2" customFormat="1"/>
    <row r="33802" s="2" customFormat="1"/>
    <row r="33803" s="2" customFormat="1"/>
    <row r="33804" s="2" customFormat="1"/>
    <row r="33805" s="2" customFormat="1"/>
    <row r="33806" s="2" customFormat="1"/>
    <row r="33807" s="2" customFormat="1"/>
    <row r="33808" s="2" customFormat="1"/>
    <row r="33809" s="2" customFormat="1"/>
    <row r="33810" s="2" customFormat="1"/>
    <row r="33811" s="2" customFormat="1"/>
    <row r="33812" s="2" customFormat="1"/>
    <row r="33813" s="2" customFormat="1"/>
    <row r="33814" s="2" customFormat="1"/>
    <row r="33815" s="2" customFormat="1"/>
    <row r="33816" s="2" customFormat="1"/>
    <row r="33817" s="2" customFormat="1"/>
    <row r="33818" s="2" customFormat="1"/>
    <row r="33819" s="2" customFormat="1"/>
    <row r="33820" s="2" customFormat="1"/>
    <row r="33821" s="2" customFormat="1"/>
    <row r="33822" s="2" customFormat="1"/>
    <row r="33823" s="2" customFormat="1"/>
    <row r="33824" s="2" customFormat="1"/>
    <row r="33825" s="2" customFormat="1"/>
    <row r="33826" s="2" customFormat="1"/>
    <row r="33827" s="2" customFormat="1"/>
    <row r="33828" s="2" customFormat="1"/>
    <row r="33829" s="2" customFormat="1"/>
    <row r="33830" s="2" customFormat="1"/>
    <row r="33831" s="2" customFormat="1"/>
    <row r="33832" s="2" customFormat="1"/>
    <row r="33833" s="2" customFormat="1"/>
    <row r="33834" s="2" customFormat="1"/>
    <row r="33835" s="2" customFormat="1"/>
    <row r="33836" s="2" customFormat="1"/>
    <row r="33837" s="2" customFormat="1"/>
    <row r="33838" s="2" customFormat="1"/>
    <row r="33839" s="2" customFormat="1"/>
    <row r="33840" s="2" customFormat="1"/>
    <row r="33841" s="2" customFormat="1"/>
    <row r="33842" s="2" customFormat="1"/>
    <row r="33843" s="2" customFormat="1"/>
    <row r="33844" s="2" customFormat="1"/>
    <row r="33845" s="2" customFormat="1"/>
    <row r="33846" s="2" customFormat="1"/>
    <row r="33847" s="2" customFormat="1"/>
    <row r="33848" s="2" customFormat="1"/>
    <row r="33849" s="2" customFormat="1"/>
    <row r="33850" s="2" customFormat="1"/>
    <row r="33851" s="2" customFormat="1"/>
    <row r="33852" s="2" customFormat="1"/>
    <row r="33853" s="2" customFormat="1"/>
    <row r="33854" s="2" customFormat="1"/>
    <row r="33855" s="2" customFormat="1"/>
    <row r="33856" s="2" customFormat="1"/>
    <row r="33857" s="2" customFormat="1"/>
    <row r="33858" s="2" customFormat="1"/>
    <row r="33859" s="2" customFormat="1"/>
    <row r="33860" s="2" customFormat="1"/>
    <row r="33861" s="2" customFormat="1"/>
    <row r="33862" s="2" customFormat="1"/>
    <row r="33863" s="2" customFormat="1"/>
    <row r="33864" s="2" customFormat="1"/>
    <row r="33865" s="2" customFormat="1"/>
    <row r="33866" s="2" customFormat="1"/>
    <row r="33867" s="2" customFormat="1"/>
    <row r="33868" s="2" customFormat="1"/>
    <row r="33869" s="2" customFormat="1"/>
    <row r="33870" s="2" customFormat="1"/>
    <row r="33871" s="2" customFormat="1"/>
    <row r="33872" s="2" customFormat="1"/>
    <row r="33873" s="2" customFormat="1"/>
    <row r="33874" s="2" customFormat="1"/>
    <row r="33875" s="2" customFormat="1"/>
    <row r="33876" s="2" customFormat="1"/>
    <row r="33877" s="2" customFormat="1"/>
    <row r="33878" s="2" customFormat="1"/>
    <row r="33879" s="2" customFormat="1"/>
    <row r="33880" s="2" customFormat="1"/>
    <row r="33881" s="2" customFormat="1"/>
    <row r="33882" s="2" customFormat="1"/>
    <row r="33883" s="2" customFormat="1"/>
    <row r="33884" s="2" customFormat="1"/>
    <row r="33885" s="2" customFormat="1"/>
    <row r="33886" s="2" customFormat="1"/>
    <row r="33887" s="2" customFormat="1"/>
    <row r="33888" s="2" customFormat="1"/>
    <row r="33889" s="2" customFormat="1"/>
    <row r="33890" s="2" customFormat="1"/>
    <row r="33891" s="2" customFormat="1"/>
    <row r="33892" s="2" customFormat="1"/>
    <row r="33893" s="2" customFormat="1"/>
    <row r="33894" s="2" customFormat="1"/>
    <row r="33895" s="2" customFormat="1"/>
    <row r="33896" s="2" customFormat="1"/>
    <row r="33897" s="2" customFormat="1"/>
    <row r="33898" s="2" customFormat="1"/>
    <row r="33899" s="2" customFormat="1"/>
    <row r="33900" s="2" customFormat="1"/>
    <row r="33901" s="2" customFormat="1"/>
    <row r="33902" s="2" customFormat="1"/>
    <row r="33903" s="2" customFormat="1"/>
    <row r="33904" s="2" customFormat="1"/>
    <row r="33905" s="2" customFormat="1"/>
    <row r="33906" s="2" customFormat="1"/>
    <row r="33907" s="2" customFormat="1"/>
    <row r="33908" s="2" customFormat="1"/>
    <row r="33909" s="2" customFormat="1"/>
    <row r="33910" s="2" customFormat="1"/>
    <row r="33911" s="2" customFormat="1"/>
    <row r="33912" s="2" customFormat="1"/>
    <row r="33913" s="2" customFormat="1"/>
    <row r="33914" s="2" customFormat="1"/>
    <row r="33915" s="2" customFormat="1"/>
    <row r="33916" s="2" customFormat="1"/>
    <row r="33917" s="2" customFormat="1"/>
    <row r="33918" s="2" customFormat="1"/>
    <row r="33919" s="2" customFormat="1"/>
    <row r="33920" s="2" customFormat="1"/>
    <row r="33921" s="2" customFormat="1"/>
    <row r="33922" s="2" customFormat="1"/>
    <row r="33923" s="2" customFormat="1"/>
    <row r="33924" s="2" customFormat="1"/>
    <row r="33925" s="2" customFormat="1"/>
    <row r="33926" s="2" customFormat="1"/>
    <row r="33927" s="2" customFormat="1"/>
    <row r="33928" s="2" customFormat="1"/>
    <row r="33929" s="2" customFormat="1"/>
    <row r="33930" s="2" customFormat="1"/>
    <row r="33931" s="2" customFormat="1"/>
    <row r="33932" s="2" customFormat="1"/>
    <row r="33933" s="2" customFormat="1"/>
    <row r="33934" s="2" customFormat="1"/>
    <row r="33935" s="2" customFormat="1"/>
    <row r="33936" s="2" customFormat="1"/>
    <row r="33937" s="2" customFormat="1"/>
    <row r="33938" s="2" customFormat="1"/>
    <row r="33939" s="2" customFormat="1"/>
    <row r="33940" s="2" customFormat="1"/>
    <row r="33941" s="2" customFormat="1"/>
    <row r="33942" s="2" customFormat="1"/>
    <row r="33943" s="2" customFormat="1"/>
    <row r="33944" s="2" customFormat="1"/>
    <row r="33945" s="2" customFormat="1"/>
    <row r="33946" s="2" customFormat="1"/>
    <row r="33947" s="2" customFormat="1"/>
    <row r="33948" s="2" customFormat="1"/>
    <row r="33949" s="2" customFormat="1"/>
    <row r="33950" s="2" customFormat="1"/>
    <row r="33951" s="2" customFormat="1"/>
    <row r="33952" s="2" customFormat="1"/>
    <row r="33953" s="2" customFormat="1"/>
    <row r="33954" s="2" customFormat="1"/>
    <row r="33955" s="2" customFormat="1"/>
    <row r="33956" s="2" customFormat="1"/>
    <row r="33957" s="2" customFormat="1"/>
    <row r="33958" s="2" customFormat="1"/>
    <row r="33959" s="2" customFormat="1"/>
    <row r="33960" s="2" customFormat="1"/>
    <row r="33961" s="2" customFormat="1"/>
    <row r="33962" s="2" customFormat="1"/>
    <row r="33963" s="2" customFormat="1"/>
    <row r="33964" s="2" customFormat="1"/>
    <row r="33965" s="2" customFormat="1"/>
    <row r="33966" s="2" customFormat="1"/>
    <row r="33967" s="2" customFormat="1"/>
    <row r="33968" s="2" customFormat="1"/>
    <row r="33969" s="2" customFormat="1"/>
    <row r="33970" s="2" customFormat="1"/>
    <row r="33971" s="2" customFormat="1"/>
    <row r="33972" s="2" customFormat="1"/>
    <row r="33973" s="2" customFormat="1"/>
    <row r="33974" s="2" customFormat="1"/>
    <row r="33975" s="2" customFormat="1"/>
    <row r="33976" s="2" customFormat="1"/>
    <row r="33977" s="2" customFormat="1"/>
    <row r="33978" s="2" customFormat="1"/>
    <row r="33979" s="2" customFormat="1"/>
    <row r="33980" s="2" customFormat="1"/>
    <row r="33981" s="2" customFormat="1"/>
    <row r="33982" s="2" customFormat="1"/>
    <row r="33983" s="2" customFormat="1"/>
    <row r="33984" s="2" customFormat="1"/>
    <row r="33985" s="2" customFormat="1"/>
    <row r="33986" s="2" customFormat="1"/>
    <row r="33987" s="2" customFormat="1"/>
    <row r="33988" s="2" customFormat="1"/>
    <row r="33989" s="2" customFormat="1"/>
    <row r="33990" s="2" customFormat="1"/>
    <row r="33991" s="2" customFormat="1"/>
    <row r="33992" s="2" customFormat="1"/>
    <row r="33993" s="2" customFormat="1"/>
    <row r="33994" s="2" customFormat="1"/>
    <row r="33995" s="2" customFormat="1"/>
    <row r="33996" s="2" customFormat="1"/>
    <row r="33997" s="2" customFormat="1"/>
    <row r="33998" s="2" customFormat="1"/>
    <row r="33999" s="2" customFormat="1"/>
    <row r="34000" s="2" customFormat="1"/>
    <row r="34001" s="2" customFormat="1"/>
    <row r="34002" s="2" customFormat="1"/>
    <row r="34003" s="2" customFormat="1"/>
    <row r="34004" s="2" customFormat="1"/>
    <row r="34005" s="2" customFormat="1"/>
    <row r="34006" s="2" customFormat="1"/>
    <row r="34007" s="2" customFormat="1"/>
    <row r="34008" s="2" customFormat="1"/>
    <row r="34009" s="2" customFormat="1"/>
    <row r="34010" s="2" customFormat="1"/>
    <row r="34011" s="2" customFormat="1"/>
    <row r="34012" s="2" customFormat="1"/>
    <row r="34013" s="2" customFormat="1"/>
    <row r="34014" s="2" customFormat="1"/>
    <row r="34015" s="2" customFormat="1"/>
    <row r="34016" s="2" customFormat="1"/>
    <row r="34017" s="2" customFormat="1"/>
    <row r="34018" s="2" customFormat="1"/>
    <row r="34019" s="2" customFormat="1"/>
    <row r="34020" s="2" customFormat="1"/>
    <row r="34021" s="2" customFormat="1"/>
    <row r="34022" s="2" customFormat="1"/>
    <row r="34023" s="2" customFormat="1"/>
    <row r="34024" s="2" customFormat="1"/>
    <row r="34025" s="2" customFormat="1"/>
    <row r="34026" s="2" customFormat="1"/>
    <row r="34027" s="2" customFormat="1"/>
    <row r="34028" s="2" customFormat="1"/>
    <row r="34029" s="2" customFormat="1"/>
    <row r="34030" s="2" customFormat="1"/>
    <row r="34031" s="2" customFormat="1"/>
    <row r="34032" s="2" customFormat="1"/>
    <row r="34033" s="2" customFormat="1"/>
    <row r="34034" s="2" customFormat="1"/>
    <row r="34035" s="2" customFormat="1"/>
    <row r="34036" s="2" customFormat="1"/>
    <row r="34037" s="2" customFormat="1"/>
    <row r="34038" s="2" customFormat="1"/>
    <row r="34039" s="2" customFormat="1"/>
    <row r="34040" s="2" customFormat="1"/>
    <row r="34041" s="2" customFormat="1"/>
    <row r="34042" s="2" customFormat="1"/>
    <row r="34043" s="2" customFormat="1"/>
    <row r="34044" s="2" customFormat="1"/>
    <row r="34045" s="2" customFormat="1"/>
    <row r="34046" s="2" customFormat="1"/>
    <row r="34047" s="2" customFormat="1"/>
    <row r="34048" s="2" customFormat="1"/>
    <row r="34049" s="2" customFormat="1"/>
    <row r="34050" s="2" customFormat="1"/>
    <row r="34051" s="2" customFormat="1"/>
    <row r="34052" s="2" customFormat="1"/>
    <row r="34053" s="2" customFormat="1"/>
    <row r="34054" s="2" customFormat="1"/>
    <row r="34055" s="2" customFormat="1"/>
    <row r="34056" s="2" customFormat="1"/>
    <row r="34057" s="2" customFormat="1"/>
    <row r="34058" s="2" customFormat="1"/>
    <row r="34059" s="2" customFormat="1"/>
    <row r="34060" s="2" customFormat="1"/>
    <row r="34061" s="2" customFormat="1"/>
    <row r="34062" s="2" customFormat="1"/>
    <row r="34063" s="2" customFormat="1"/>
    <row r="34064" s="2" customFormat="1"/>
    <row r="34065" s="2" customFormat="1"/>
    <row r="34066" s="2" customFormat="1"/>
    <row r="34067" s="2" customFormat="1"/>
    <row r="34068" s="2" customFormat="1"/>
    <row r="34069" s="2" customFormat="1"/>
    <row r="34070" s="2" customFormat="1"/>
    <row r="34071" s="2" customFormat="1"/>
    <row r="34072" s="2" customFormat="1"/>
    <row r="34073" s="2" customFormat="1"/>
    <row r="34074" s="2" customFormat="1"/>
    <row r="34075" s="2" customFormat="1"/>
    <row r="34076" s="2" customFormat="1"/>
    <row r="34077" s="2" customFormat="1"/>
    <row r="34078" s="2" customFormat="1"/>
    <row r="34079" s="2" customFormat="1"/>
    <row r="34080" s="2" customFormat="1"/>
    <row r="34081" s="2" customFormat="1"/>
    <row r="34082" s="2" customFormat="1"/>
    <row r="34083" s="2" customFormat="1"/>
    <row r="34084" s="2" customFormat="1"/>
    <row r="34085" s="2" customFormat="1"/>
    <row r="34086" s="2" customFormat="1"/>
    <row r="34087" s="2" customFormat="1"/>
    <row r="34088" s="2" customFormat="1"/>
    <row r="34089" s="2" customFormat="1"/>
    <row r="34090" s="2" customFormat="1"/>
    <row r="34091" s="2" customFormat="1"/>
    <row r="34092" s="2" customFormat="1"/>
    <row r="34093" s="2" customFormat="1"/>
    <row r="34094" s="2" customFormat="1"/>
    <row r="34095" s="2" customFormat="1"/>
    <row r="34096" s="2" customFormat="1"/>
    <row r="34097" s="2" customFormat="1"/>
    <row r="34098" s="2" customFormat="1"/>
    <row r="34099" s="2" customFormat="1"/>
    <row r="34100" s="2" customFormat="1"/>
    <row r="34101" s="2" customFormat="1"/>
    <row r="34102" s="2" customFormat="1"/>
    <row r="34103" s="2" customFormat="1"/>
    <row r="34104" s="2" customFormat="1"/>
    <row r="34105" s="2" customFormat="1"/>
    <row r="34106" s="2" customFormat="1"/>
    <row r="34107" s="2" customFormat="1"/>
    <row r="34108" s="2" customFormat="1"/>
    <row r="34109" s="2" customFormat="1"/>
    <row r="34110" s="2" customFormat="1"/>
    <row r="34111" s="2" customFormat="1"/>
    <row r="34112" s="2" customFormat="1"/>
    <row r="34113" s="2" customFormat="1"/>
    <row r="34114" s="2" customFormat="1"/>
    <row r="34115" s="2" customFormat="1"/>
    <row r="34116" s="2" customFormat="1"/>
    <row r="34117" s="2" customFormat="1"/>
    <row r="34118" s="2" customFormat="1"/>
    <row r="34119" s="2" customFormat="1"/>
    <row r="34120" s="2" customFormat="1"/>
    <row r="34121" s="2" customFormat="1"/>
    <row r="34122" s="2" customFormat="1"/>
    <row r="34123" s="2" customFormat="1"/>
    <row r="34124" s="2" customFormat="1"/>
    <row r="34125" s="2" customFormat="1"/>
    <row r="34126" s="2" customFormat="1"/>
    <row r="34127" s="2" customFormat="1"/>
    <row r="34128" s="2" customFormat="1"/>
    <row r="34129" s="2" customFormat="1"/>
    <row r="34130" s="2" customFormat="1"/>
    <row r="34131" s="2" customFormat="1"/>
    <row r="34132" s="2" customFormat="1"/>
    <row r="34133" s="2" customFormat="1"/>
    <row r="34134" s="2" customFormat="1"/>
    <row r="34135" s="2" customFormat="1"/>
    <row r="34136" s="2" customFormat="1"/>
    <row r="34137" s="2" customFormat="1"/>
    <row r="34138" s="2" customFormat="1"/>
    <row r="34139" s="2" customFormat="1"/>
    <row r="34140" s="2" customFormat="1"/>
    <row r="34141" s="2" customFormat="1"/>
    <row r="34142" s="2" customFormat="1"/>
    <row r="34143" s="2" customFormat="1"/>
    <row r="34144" s="2" customFormat="1"/>
    <row r="34145" s="2" customFormat="1"/>
    <row r="34146" s="2" customFormat="1"/>
    <row r="34147" s="2" customFormat="1"/>
    <row r="34148" s="2" customFormat="1"/>
    <row r="34149" s="2" customFormat="1"/>
    <row r="34150" s="2" customFormat="1"/>
    <row r="34151" s="2" customFormat="1"/>
    <row r="34152" s="2" customFormat="1"/>
    <row r="34153" s="2" customFormat="1"/>
    <row r="34154" s="2" customFormat="1"/>
    <row r="34155" s="2" customFormat="1"/>
    <row r="34156" s="2" customFormat="1"/>
    <row r="34157" s="2" customFormat="1"/>
    <row r="34158" s="2" customFormat="1"/>
    <row r="34159" s="2" customFormat="1"/>
    <row r="34160" s="2" customFormat="1"/>
    <row r="34161" s="2" customFormat="1"/>
    <row r="34162" s="2" customFormat="1"/>
    <row r="34163" s="2" customFormat="1"/>
    <row r="34164" s="2" customFormat="1"/>
    <row r="34165" s="2" customFormat="1"/>
    <row r="34166" s="2" customFormat="1"/>
    <row r="34167" s="2" customFormat="1"/>
    <row r="34168" s="2" customFormat="1"/>
    <row r="34169" s="2" customFormat="1"/>
    <row r="34170" s="2" customFormat="1"/>
    <row r="34171" s="2" customFormat="1"/>
    <row r="34172" s="2" customFormat="1"/>
    <row r="34173" s="2" customFormat="1"/>
    <row r="34174" s="2" customFormat="1"/>
    <row r="34175" s="2" customFormat="1"/>
    <row r="34176" s="2" customFormat="1"/>
    <row r="34177" s="2" customFormat="1"/>
    <row r="34178" s="2" customFormat="1"/>
    <row r="34179" s="2" customFormat="1"/>
    <row r="34180" s="2" customFormat="1"/>
    <row r="34181" s="2" customFormat="1"/>
    <row r="34182" s="2" customFormat="1"/>
    <row r="34183" s="2" customFormat="1"/>
    <row r="34184" s="2" customFormat="1"/>
    <row r="34185" s="2" customFormat="1"/>
    <row r="34186" s="2" customFormat="1"/>
    <row r="34187" s="2" customFormat="1"/>
    <row r="34188" s="2" customFormat="1"/>
    <row r="34189" s="2" customFormat="1"/>
    <row r="34190" s="2" customFormat="1"/>
    <row r="34191" s="2" customFormat="1"/>
    <row r="34192" s="2" customFormat="1"/>
    <row r="34193" s="2" customFormat="1"/>
    <row r="34194" s="2" customFormat="1"/>
    <row r="34195" s="2" customFormat="1"/>
    <row r="34196" s="2" customFormat="1"/>
    <row r="34197" s="2" customFormat="1"/>
    <row r="34198" s="2" customFormat="1"/>
    <row r="34199" s="2" customFormat="1"/>
    <row r="34200" s="2" customFormat="1"/>
    <row r="34201" s="2" customFormat="1"/>
    <row r="34202" s="2" customFormat="1"/>
    <row r="34203" s="2" customFormat="1"/>
    <row r="34204" s="2" customFormat="1"/>
    <row r="34205" s="2" customFormat="1"/>
    <row r="34206" s="2" customFormat="1"/>
    <row r="34207" s="2" customFormat="1"/>
    <row r="34208" s="2" customFormat="1"/>
    <row r="34209" s="2" customFormat="1"/>
    <row r="34210" s="2" customFormat="1"/>
    <row r="34211" s="2" customFormat="1"/>
    <row r="34212" s="2" customFormat="1"/>
    <row r="34213" s="2" customFormat="1"/>
    <row r="34214" s="2" customFormat="1"/>
    <row r="34215" s="2" customFormat="1"/>
    <row r="34216" s="2" customFormat="1"/>
    <row r="34217" s="2" customFormat="1"/>
    <row r="34218" s="2" customFormat="1"/>
    <row r="34219" s="2" customFormat="1"/>
    <row r="34220" s="2" customFormat="1"/>
    <row r="34221" s="2" customFormat="1"/>
    <row r="34222" s="2" customFormat="1"/>
    <row r="34223" s="2" customFormat="1"/>
    <row r="34224" s="2" customFormat="1"/>
    <row r="34225" s="2" customFormat="1"/>
    <row r="34226" s="2" customFormat="1"/>
    <row r="34227" s="2" customFormat="1"/>
    <row r="34228" s="2" customFormat="1"/>
    <row r="34229" s="2" customFormat="1"/>
    <row r="34230" s="2" customFormat="1"/>
    <row r="34231" s="2" customFormat="1"/>
    <row r="34232" s="2" customFormat="1"/>
    <row r="34233" s="2" customFormat="1"/>
    <row r="34234" s="2" customFormat="1"/>
    <row r="34235" s="2" customFormat="1"/>
    <row r="34236" s="2" customFormat="1"/>
    <row r="34237" s="2" customFormat="1"/>
    <row r="34238" s="2" customFormat="1"/>
    <row r="34239" s="2" customFormat="1"/>
    <row r="34240" s="2" customFormat="1"/>
    <row r="34241" s="2" customFormat="1"/>
    <row r="34242" s="2" customFormat="1"/>
    <row r="34243" s="2" customFormat="1"/>
    <row r="34244" s="2" customFormat="1"/>
    <row r="34245" s="2" customFormat="1"/>
    <row r="34246" s="2" customFormat="1"/>
    <row r="34247" s="2" customFormat="1"/>
    <row r="34248" s="2" customFormat="1"/>
    <row r="34249" s="2" customFormat="1"/>
    <row r="34250" s="2" customFormat="1"/>
    <row r="34251" s="2" customFormat="1"/>
    <row r="34252" s="2" customFormat="1"/>
    <row r="34253" s="2" customFormat="1"/>
    <row r="34254" s="2" customFormat="1"/>
    <row r="34255" s="2" customFormat="1"/>
    <row r="34256" s="2" customFormat="1"/>
    <row r="34257" s="2" customFormat="1"/>
    <row r="34258" s="2" customFormat="1"/>
    <row r="34259" s="2" customFormat="1"/>
    <row r="34260" s="2" customFormat="1"/>
    <row r="34261" s="2" customFormat="1"/>
    <row r="34262" s="2" customFormat="1"/>
    <row r="34263" s="2" customFormat="1"/>
    <row r="34264" s="2" customFormat="1"/>
    <row r="34265" s="2" customFormat="1"/>
    <row r="34266" s="2" customFormat="1"/>
    <row r="34267" s="2" customFormat="1"/>
    <row r="34268" s="2" customFormat="1"/>
    <row r="34269" s="2" customFormat="1"/>
    <row r="34270" s="2" customFormat="1"/>
    <row r="34271" s="2" customFormat="1"/>
    <row r="34272" s="2" customFormat="1"/>
    <row r="34273" s="2" customFormat="1"/>
    <row r="34274" s="2" customFormat="1"/>
    <row r="34275" s="2" customFormat="1"/>
    <row r="34276" s="2" customFormat="1"/>
    <row r="34277" s="2" customFormat="1"/>
    <row r="34278" s="2" customFormat="1"/>
    <row r="34279" s="2" customFormat="1"/>
    <row r="34280" s="2" customFormat="1"/>
    <row r="34281" s="2" customFormat="1"/>
    <row r="34282" s="2" customFormat="1"/>
    <row r="34283" s="2" customFormat="1"/>
    <row r="34284" s="2" customFormat="1"/>
    <row r="34285" s="2" customFormat="1"/>
    <row r="34286" s="2" customFormat="1"/>
    <row r="34287" s="2" customFormat="1"/>
    <row r="34288" s="2" customFormat="1"/>
    <row r="34289" s="2" customFormat="1"/>
    <row r="34290" s="2" customFormat="1"/>
    <row r="34291" s="2" customFormat="1"/>
    <row r="34292" s="2" customFormat="1"/>
    <row r="34293" s="2" customFormat="1"/>
    <row r="34294" s="2" customFormat="1"/>
    <row r="34295" s="2" customFormat="1"/>
    <row r="34296" s="2" customFormat="1"/>
    <row r="34297" s="2" customFormat="1"/>
    <row r="34298" s="2" customFormat="1"/>
    <row r="34299" s="2" customFormat="1"/>
    <row r="34300" s="2" customFormat="1"/>
    <row r="34301" s="2" customFormat="1"/>
    <row r="34302" s="2" customFormat="1"/>
    <row r="34303" s="2" customFormat="1"/>
    <row r="34304" s="2" customFormat="1"/>
    <row r="34305" s="2" customFormat="1"/>
    <row r="34306" s="2" customFormat="1"/>
    <row r="34307" s="2" customFormat="1"/>
    <row r="34308" s="2" customFormat="1"/>
    <row r="34309" s="2" customFormat="1"/>
    <row r="34310" s="2" customFormat="1"/>
    <row r="34311" s="2" customFormat="1"/>
    <row r="34312" s="2" customFormat="1"/>
    <row r="34313" s="2" customFormat="1"/>
    <row r="34314" s="2" customFormat="1"/>
    <row r="34315" s="2" customFormat="1"/>
    <row r="34316" s="2" customFormat="1"/>
    <row r="34317" s="2" customFormat="1"/>
    <row r="34318" s="2" customFormat="1"/>
    <row r="34319" s="2" customFormat="1"/>
    <row r="34320" s="2" customFormat="1"/>
    <row r="34321" s="2" customFormat="1"/>
    <row r="34322" s="2" customFormat="1"/>
    <row r="34323" s="2" customFormat="1"/>
    <row r="34324" s="2" customFormat="1"/>
    <row r="34325" s="2" customFormat="1"/>
    <row r="34326" s="2" customFormat="1"/>
    <row r="34327" s="2" customFormat="1"/>
    <row r="34328" s="2" customFormat="1"/>
    <row r="34329" s="2" customFormat="1"/>
    <row r="34330" s="2" customFormat="1"/>
    <row r="34331" s="2" customFormat="1"/>
    <row r="34332" s="2" customFormat="1"/>
    <row r="34333" s="2" customFormat="1"/>
    <row r="34334" s="2" customFormat="1"/>
    <row r="34335" s="2" customFormat="1"/>
    <row r="34336" s="2" customFormat="1"/>
    <row r="34337" s="2" customFormat="1"/>
    <row r="34338" s="2" customFormat="1"/>
    <row r="34339" s="2" customFormat="1"/>
    <row r="34340" s="2" customFormat="1"/>
    <row r="34341" s="2" customFormat="1"/>
    <row r="34342" s="2" customFormat="1"/>
    <row r="34343" s="2" customFormat="1"/>
    <row r="34344" s="2" customFormat="1"/>
    <row r="34345" s="2" customFormat="1"/>
    <row r="34346" s="2" customFormat="1"/>
    <row r="34347" s="2" customFormat="1"/>
    <row r="34348" s="2" customFormat="1"/>
    <row r="34349" s="2" customFormat="1"/>
    <row r="34350" s="2" customFormat="1"/>
    <row r="34351" s="2" customFormat="1"/>
    <row r="34352" s="2" customFormat="1"/>
    <row r="34353" s="2" customFormat="1"/>
    <row r="34354" s="2" customFormat="1"/>
    <row r="34355" s="2" customFormat="1"/>
    <row r="34356" s="2" customFormat="1"/>
    <row r="34357" s="2" customFormat="1"/>
    <row r="34358" s="2" customFormat="1"/>
    <row r="34359" s="2" customFormat="1"/>
    <row r="34360" s="2" customFormat="1"/>
    <row r="34361" s="2" customFormat="1"/>
    <row r="34362" s="2" customFormat="1"/>
    <row r="34363" s="2" customFormat="1"/>
    <row r="34364" s="2" customFormat="1"/>
    <row r="34365" s="2" customFormat="1"/>
    <row r="34366" s="2" customFormat="1"/>
    <row r="34367" s="2" customFormat="1"/>
    <row r="34368" s="2" customFormat="1"/>
    <row r="34369" s="2" customFormat="1"/>
    <row r="34370" s="2" customFormat="1"/>
    <row r="34371" s="2" customFormat="1"/>
    <row r="34372" s="2" customFormat="1"/>
    <row r="34373" s="2" customFormat="1"/>
    <row r="34374" s="2" customFormat="1"/>
    <row r="34375" s="2" customFormat="1"/>
    <row r="34376" s="2" customFormat="1"/>
    <row r="34377" s="2" customFormat="1"/>
    <row r="34378" s="2" customFormat="1"/>
    <row r="34379" s="2" customFormat="1"/>
    <row r="34380" s="2" customFormat="1"/>
    <row r="34381" s="2" customFormat="1"/>
    <row r="34382" s="2" customFormat="1"/>
    <row r="34383" s="2" customFormat="1"/>
    <row r="34384" s="2" customFormat="1"/>
    <row r="34385" s="2" customFormat="1"/>
    <row r="34386" s="2" customFormat="1"/>
    <row r="34387" s="2" customFormat="1"/>
    <row r="34388" s="2" customFormat="1"/>
    <row r="34389" s="2" customFormat="1"/>
    <row r="34390" s="2" customFormat="1"/>
    <row r="34391" s="2" customFormat="1"/>
    <row r="34392" s="2" customFormat="1"/>
    <row r="34393" s="2" customFormat="1"/>
    <row r="34394" s="2" customFormat="1"/>
    <row r="34395" s="2" customFormat="1"/>
    <row r="34396" s="2" customFormat="1"/>
    <row r="34397" s="2" customFormat="1"/>
    <row r="34398" s="2" customFormat="1"/>
    <row r="34399" s="2" customFormat="1"/>
    <row r="34400" s="2" customFormat="1"/>
    <row r="34401" s="2" customFormat="1"/>
    <row r="34402" s="2" customFormat="1"/>
    <row r="34403" s="2" customFormat="1"/>
    <row r="34404" s="2" customFormat="1"/>
    <row r="34405" s="2" customFormat="1"/>
    <row r="34406" s="2" customFormat="1"/>
    <row r="34407" s="2" customFormat="1"/>
    <row r="34408" s="2" customFormat="1"/>
    <row r="34409" s="2" customFormat="1"/>
    <row r="34410" s="2" customFormat="1"/>
    <row r="34411" s="2" customFormat="1"/>
    <row r="34412" s="2" customFormat="1"/>
    <row r="34413" s="2" customFormat="1"/>
    <row r="34414" s="2" customFormat="1"/>
    <row r="34415" s="2" customFormat="1"/>
    <row r="34416" s="2" customFormat="1"/>
    <row r="34417" s="2" customFormat="1"/>
    <row r="34418" s="2" customFormat="1"/>
    <row r="34419" s="2" customFormat="1"/>
    <row r="34420" s="2" customFormat="1"/>
    <row r="34421" s="2" customFormat="1"/>
    <row r="34422" s="2" customFormat="1"/>
    <row r="34423" s="2" customFormat="1"/>
    <row r="34424" s="2" customFormat="1"/>
    <row r="34425" s="2" customFormat="1"/>
    <row r="34426" s="2" customFormat="1"/>
    <row r="34427" s="2" customFormat="1"/>
    <row r="34428" s="2" customFormat="1"/>
    <row r="34429" s="2" customFormat="1"/>
    <row r="34430" s="2" customFormat="1"/>
    <row r="34431" s="2" customFormat="1"/>
    <row r="34432" s="2" customFormat="1"/>
    <row r="34433" s="2" customFormat="1"/>
    <row r="34434" s="2" customFormat="1"/>
    <row r="34435" s="2" customFormat="1"/>
    <row r="34436" s="2" customFormat="1"/>
    <row r="34437" s="2" customFormat="1"/>
    <row r="34438" s="2" customFormat="1"/>
    <row r="34439" s="2" customFormat="1"/>
    <row r="34440" s="2" customFormat="1"/>
    <row r="34441" s="2" customFormat="1"/>
    <row r="34442" s="2" customFormat="1"/>
    <row r="34443" s="2" customFormat="1"/>
    <row r="34444" s="2" customFormat="1"/>
    <row r="34445" s="2" customFormat="1"/>
    <row r="34446" s="2" customFormat="1"/>
    <row r="34447" s="2" customFormat="1"/>
    <row r="34448" s="2" customFormat="1"/>
    <row r="34449" s="2" customFormat="1"/>
    <row r="34450" s="2" customFormat="1"/>
    <row r="34451" s="2" customFormat="1"/>
    <row r="34452" s="2" customFormat="1"/>
    <row r="34453" s="2" customFormat="1"/>
    <row r="34454" s="2" customFormat="1"/>
    <row r="34455" s="2" customFormat="1"/>
    <row r="34456" s="2" customFormat="1"/>
    <row r="34457" s="2" customFormat="1"/>
    <row r="34458" s="2" customFormat="1"/>
    <row r="34459" s="2" customFormat="1"/>
    <row r="34460" s="2" customFormat="1"/>
    <row r="34461" s="2" customFormat="1"/>
    <row r="34462" s="2" customFormat="1"/>
    <row r="34463" s="2" customFormat="1"/>
    <row r="34464" s="2" customFormat="1"/>
    <row r="34465" s="2" customFormat="1"/>
    <row r="34466" s="2" customFormat="1"/>
    <row r="34467" s="2" customFormat="1"/>
    <row r="34468" s="2" customFormat="1"/>
    <row r="34469" s="2" customFormat="1"/>
    <row r="34470" s="2" customFormat="1"/>
    <row r="34471" s="2" customFormat="1"/>
    <row r="34472" s="2" customFormat="1"/>
    <row r="34473" s="2" customFormat="1"/>
    <row r="34474" s="2" customFormat="1"/>
    <row r="34475" s="2" customFormat="1"/>
    <row r="34476" s="2" customFormat="1"/>
    <row r="34477" s="2" customFormat="1"/>
    <row r="34478" s="2" customFormat="1"/>
    <row r="34479" s="2" customFormat="1"/>
    <row r="34480" s="2" customFormat="1"/>
    <row r="34481" s="2" customFormat="1"/>
    <row r="34482" s="2" customFormat="1"/>
    <row r="34483" s="2" customFormat="1"/>
    <row r="34484" s="2" customFormat="1"/>
    <row r="34485" s="2" customFormat="1"/>
    <row r="34486" s="2" customFormat="1"/>
    <row r="34487" s="2" customFormat="1"/>
    <row r="34488" s="2" customFormat="1"/>
    <row r="34489" s="2" customFormat="1"/>
    <row r="34490" s="2" customFormat="1"/>
    <row r="34491" s="2" customFormat="1"/>
    <row r="34492" s="2" customFormat="1"/>
    <row r="34493" s="2" customFormat="1"/>
    <row r="34494" s="2" customFormat="1"/>
    <row r="34495" s="2" customFormat="1"/>
    <row r="34496" s="2" customFormat="1"/>
    <row r="34497" s="2" customFormat="1"/>
    <row r="34498" s="2" customFormat="1"/>
    <row r="34499" s="2" customFormat="1"/>
    <row r="34500" s="2" customFormat="1"/>
    <row r="34501" s="2" customFormat="1"/>
    <row r="34502" s="2" customFormat="1"/>
    <row r="34503" s="2" customFormat="1"/>
    <row r="34504" s="2" customFormat="1"/>
    <row r="34505" s="2" customFormat="1"/>
    <row r="34506" s="2" customFormat="1"/>
    <row r="34507" s="2" customFormat="1"/>
    <row r="34508" s="2" customFormat="1"/>
    <row r="34509" s="2" customFormat="1"/>
    <row r="34510" s="2" customFormat="1"/>
    <row r="34511" s="2" customFormat="1"/>
    <row r="34512" s="2" customFormat="1"/>
    <row r="34513" s="2" customFormat="1"/>
    <row r="34514" s="2" customFormat="1"/>
    <row r="34515" s="2" customFormat="1"/>
    <row r="34516" s="2" customFormat="1"/>
    <row r="34517" s="2" customFormat="1"/>
    <row r="34518" s="2" customFormat="1"/>
    <row r="34519" s="2" customFormat="1"/>
    <row r="34520" s="2" customFormat="1"/>
    <row r="34521" s="2" customFormat="1"/>
    <row r="34522" s="2" customFormat="1"/>
    <row r="34523" s="2" customFormat="1"/>
    <row r="34524" s="2" customFormat="1"/>
    <row r="34525" s="2" customFormat="1"/>
    <row r="34526" s="2" customFormat="1"/>
    <row r="34527" s="2" customFormat="1"/>
    <row r="34528" s="2" customFormat="1"/>
    <row r="34529" s="2" customFormat="1"/>
    <row r="34530" s="2" customFormat="1"/>
    <row r="34531" s="2" customFormat="1"/>
    <row r="34532" s="2" customFormat="1"/>
    <row r="34533" s="2" customFormat="1"/>
    <row r="34534" s="2" customFormat="1"/>
    <row r="34535" s="2" customFormat="1"/>
    <row r="34536" s="2" customFormat="1"/>
    <row r="34537" s="2" customFormat="1"/>
    <row r="34538" s="2" customFormat="1"/>
    <row r="34539" s="2" customFormat="1"/>
    <row r="34540" s="2" customFormat="1"/>
    <row r="34541" s="2" customFormat="1"/>
    <row r="34542" s="2" customFormat="1"/>
    <row r="34543" s="2" customFormat="1"/>
    <row r="34544" s="2" customFormat="1"/>
    <row r="34545" s="2" customFormat="1"/>
    <row r="34546" s="2" customFormat="1"/>
    <row r="34547" s="2" customFormat="1"/>
    <row r="34548" s="2" customFormat="1"/>
    <row r="34549" s="2" customFormat="1"/>
    <row r="34550" s="2" customFormat="1"/>
    <row r="34551" s="2" customFormat="1"/>
    <row r="34552" s="2" customFormat="1"/>
    <row r="34553" s="2" customFormat="1"/>
    <row r="34554" s="2" customFormat="1"/>
    <row r="34555" s="2" customFormat="1"/>
    <row r="34556" s="2" customFormat="1"/>
    <row r="34557" s="2" customFormat="1"/>
    <row r="34558" s="2" customFormat="1"/>
    <row r="34559" s="2" customFormat="1"/>
    <row r="34560" s="2" customFormat="1"/>
    <row r="34561" s="2" customFormat="1"/>
    <row r="34562" s="2" customFormat="1"/>
    <row r="34563" s="2" customFormat="1"/>
    <row r="34564" s="2" customFormat="1"/>
    <row r="34565" s="2" customFormat="1"/>
    <row r="34566" s="2" customFormat="1"/>
    <row r="34567" s="2" customFormat="1"/>
    <row r="34568" s="2" customFormat="1"/>
    <row r="34569" s="2" customFormat="1"/>
    <row r="34570" s="2" customFormat="1"/>
    <row r="34571" s="2" customFormat="1"/>
    <row r="34572" s="2" customFormat="1"/>
    <row r="34573" s="2" customFormat="1"/>
    <row r="34574" s="2" customFormat="1"/>
    <row r="34575" s="2" customFormat="1"/>
    <row r="34576" s="2" customFormat="1"/>
    <row r="34577" s="2" customFormat="1"/>
    <row r="34578" s="2" customFormat="1"/>
    <row r="34579" s="2" customFormat="1"/>
    <row r="34580" s="2" customFormat="1"/>
    <row r="34581" s="2" customFormat="1"/>
    <row r="34582" s="2" customFormat="1"/>
    <row r="34583" s="2" customFormat="1"/>
    <row r="34584" s="2" customFormat="1"/>
    <row r="34585" s="2" customFormat="1"/>
    <row r="34586" s="2" customFormat="1"/>
    <row r="34587" s="2" customFormat="1"/>
    <row r="34588" s="2" customFormat="1"/>
    <row r="34589" s="2" customFormat="1"/>
    <row r="34590" s="2" customFormat="1"/>
    <row r="34591" s="2" customFormat="1"/>
    <row r="34592" s="2" customFormat="1"/>
    <row r="34593" s="2" customFormat="1"/>
    <row r="34594" s="2" customFormat="1"/>
    <row r="34595" s="2" customFormat="1"/>
    <row r="34596" s="2" customFormat="1"/>
    <row r="34597" s="2" customFormat="1"/>
    <row r="34598" s="2" customFormat="1"/>
    <row r="34599" s="2" customFormat="1"/>
    <row r="34600" s="2" customFormat="1"/>
    <row r="34601" s="2" customFormat="1"/>
    <row r="34602" s="2" customFormat="1"/>
    <row r="34603" s="2" customFormat="1"/>
    <row r="34604" s="2" customFormat="1"/>
    <row r="34605" s="2" customFormat="1"/>
    <row r="34606" s="2" customFormat="1"/>
    <row r="34607" s="2" customFormat="1"/>
    <row r="34608" s="2" customFormat="1"/>
    <row r="34609" s="2" customFormat="1"/>
    <row r="34610" s="2" customFormat="1"/>
    <row r="34611" s="2" customFormat="1"/>
    <row r="34612" s="2" customFormat="1"/>
    <row r="34613" s="2" customFormat="1"/>
    <row r="34614" s="2" customFormat="1"/>
    <row r="34615" s="2" customFormat="1"/>
    <row r="34616" s="2" customFormat="1"/>
    <row r="34617" s="2" customFormat="1"/>
    <row r="34618" s="2" customFormat="1"/>
    <row r="34619" s="2" customFormat="1"/>
    <row r="34620" s="2" customFormat="1"/>
    <row r="34621" s="2" customFormat="1"/>
    <row r="34622" s="2" customFormat="1"/>
    <row r="34623" s="2" customFormat="1"/>
    <row r="34624" s="2" customFormat="1"/>
    <row r="34625" s="2" customFormat="1"/>
    <row r="34626" s="2" customFormat="1"/>
    <row r="34627" s="2" customFormat="1"/>
    <row r="34628" s="2" customFormat="1"/>
    <row r="34629" s="2" customFormat="1"/>
    <row r="34630" s="2" customFormat="1"/>
    <row r="34631" s="2" customFormat="1"/>
    <row r="34632" s="2" customFormat="1"/>
    <row r="34633" s="2" customFormat="1"/>
    <row r="34634" s="2" customFormat="1"/>
    <row r="34635" s="2" customFormat="1"/>
    <row r="34636" s="2" customFormat="1"/>
    <row r="34637" s="2" customFormat="1"/>
    <row r="34638" s="2" customFormat="1"/>
    <row r="34639" s="2" customFormat="1"/>
    <row r="34640" s="2" customFormat="1"/>
    <row r="34641" s="2" customFormat="1"/>
    <row r="34642" s="2" customFormat="1"/>
    <row r="34643" s="2" customFormat="1"/>
    <row r="34644" s="2" customFormat="1"/>
    <row r="34645" s="2" customFormat="1"/>
    <row r="34646" s="2" customFormat="1"/>
    <row r="34647" s="2" customFormat="1"/>
    <row r="34648" s="2" customFormat="1"/>
    <row r="34649" s="2" customFormat="1"/>
    <row r="34650" s="2" customFormat="1"/>
    <row r="34651" s="2" customFormat="1"/>
    <row r="34652" s="2" customFormat="1"/>
    <row r="34653" s="2" customFormat="1"/>
    <row r="34654" s="2" customFormat="1"/>
    <row r="34655" s="2" customFormat="1"/>
    <row r="34656" s="2" customFormat="1"/>
    <row r="34657" s="2" customFormat="1"/>
    <row r="34658" s="2" customFormat="1"/>
    <row r="34659" s="2" customFormat="1"/>
    <row r="34660" s="2" customFormat="1"/>
    <row r="34661" s="2" customFormat="1"/>
    <row r="34662" s="2" customFormat="1"/>
    <row r="34663" s="2" customFormat="1"/>
    <row r="34664" s="2" customFormat="1"/>
    <row r="34665" s="2" customFormat="1"/>
    <row r="34666" s="2" customFormat="1"/>
    <row r="34667" s="2" customFormat="1"/>
    <row r="34668" s="2" customFormat="1"/>
    <row r="34669" s="2" customFormat="1"/>
    <row r="34670" s="2" customFormat="1"/>
    <row r="34671" s="2" customFormat="1"/>
    <row r="34672" s="2" customFormat="1"/>
    <row r="34673" s="2" customFormat="1"/>
    <row r="34674" s="2" customFormat="1"/>
    <row r="34675" s="2" customFormat="1"/>
    <row r="34676" s="2" customFormat="1"/>
    <row r="34677" s="2" customFormat="1"/>
    <row r="34678" s="2" customFormat="1"/>
    <row r="34679" s="2" customFormat="1"/>
    <row r="34680" s="2" customFormat="1"/>
    <row r="34681" s="2" customFormat="1"/>
    <row r="34682" s="2" customFormat="1"/>
    <row r="34683" s="2" customFormat="1"/>
    <row r="34684" s="2" customFormat="1"/>
    <row r="34685" s="2" customFormat="1"/>
    <row r="34686" s="2" customFormat="1"/>
    <row r="34687" s="2" customFormat="1"/>
    <row r="34688" s="2" customFormat="1"/>
    <row r="34689" s="2" customFormat="1"/>
    <row r="34690" s="2" customFormat="1"/>
    <row r="34691" s="2" customFormat="1"/>
    <row r="34692" s="2" customFormat="1"/>
    <row r="34693" s="2" customFormat="1"/>
    <row r="34694" s="2" customFormat="1"/>
    <row r="34695" s="2" customFormat="1"/>
    <row r="34696" s="2" customFormat="1"/>
    <row r="34697" s="2" customFormat="1"/>
    <row r="34698" s="2" customFormat="1"/>
    <row r="34699" s="2" customFormat="1"/>
    <row r="34700" s="2" customFormat="1"/>
    <row r="34701" s="2" customFormat="1"/>
    <row r="34702" s="2" customFormat="1"/>
    <row r="34703" s="2" customFormat="1"/>
    <row r="34704" s="2" customFormat="1"/>
    <row r="34705" s="2" customFormat="1"/>
    <row r="34706" s="2" customFormat="1"/>
    <row r="34707" s="2" customFormat="1"/>
    <row r="34708" s="2" customFormat="1"/>
    <row r="34709" s="2" customFormat="1"/>
    <row r="34710" s="2" customFormat="1"/>
    <row r="34711" s="2" customFormat="1"/>
    <row r="34712" s="2" customFormat="1"/>
    <row r="34713" s="2" customFormat="1"/>
    <row r="34714" s="2" customFormat="1"/>
    <row r="34715" s="2" customFormat="1"/>
    <row r="34716" s="2" customFormat="1"/>
    <row r="34717" s="2" customFormat="1"/>
    <row r="34718" s="2" customFormat="1"/>
    <row r="34719" s="2" customFormat="1"/>
    <row r="34720" s="2" customFormat="1"/>
    <row r="34721" s="2" customFormat="1"/>
    <row r="34722" s="2" customFormat="1"/>
    <row r="34723" s="2" customFormat="1"/>
    <row r="34724" s="2" customFormat="1"/>
    <row r="34725" s="2" customFormat="1"/>
    <row r="34726" s="2" customFormat="1"/>
    <row r="34727" s="2" customFormat="1"/>
    <row r="34728" s="2" customFormat="1"/>
    <row r="34729" s="2" customFormat="1"/>
    <row r="34730" s="2" customFormat="1"/>
    <row r="34731" s="2" customFormat="1"/>
    <row r="34732" s="2" customFormat="1"/>
    <row r="34733" s="2" customFormat="1"/>
    <row r="34734" s="2" customFormat="1"/>
    <row r="34735" s="2" customFormat="1"/>
    <row r="34736" s="2" customFormat="1"/>
    <row r="34737" s="2" customFormat="1"/>
    <row r="34738" s="2" customFormat="1"/>
    <row r="34739" s="2" customFormat="1"/>
    <row r="34740" s="2" customFormat="1"/>
    <row r="34741" s="2" customFormat="1"/>
    <row r="34742" s="2" customFormat="1"/>
    <row r="34743" s="2" customFormat="1"/>
    <row r="34744" s="2" customFormat="1"/>
    <row r="34745" s="2" customFormat="1"/>
    <row r="34746" s="2" customFormat="1"/>
    <row r="34747" s="2" customFormat="1"/>
    <row r="34748" s="2" customFormat="1"/>
    <row r="34749" s="2" customFormat="1"/>
    <row r="34750" s="2" customFormat="1"/>
    <row r="34751" s="2" customFormat="1"/>
    <row r="34752" s="2" customFormat="1"/>
    <row r="34753" s="2" customFormat="1"/>
    <row r="34754" s="2" customFormat="1"/>
    <row r="34755" s="2" customFormat="1"/>
    <row r="34756" s="2" customFormat="1"/>
    <row r="34757" s="2" customFormat="1"/>
    <row r="34758" s="2" customFormat="1"/>
    <row r="34759" s="2" customFormat="1"/>
    <row r="34760" s="2" customFormat="1"/>
    <row r="34761" s="2" customFormat="1"/>
    <row r="34762" s="2" customFormat="1"/>
    <row r="34763" s="2" customFormat="1"/>
    <row r="34764" s="2" customFormat="1"/>
    <row r="34765" s="2" customFormat="1"/>
    <row r="34766" s="2" customFormat="1"/>
    <row r="34767" s="2" customFormat="1"/>
    <row r="34768" s="2" customFormat="1"/>
    <row r="34769" s="2" customFormat="1"/>
    <row r="34770" s="2" customFormat="1"/>
    <row r="34771" s="2" customFormat="1"/>
    <row r="34772" s="2" customFormat="1"/>
    <row r="34773" s="2" customFormat="1"/>
    <row r="34774" s="2" customFormat="1"/>
    <row r="34775" s="2" customFormat="1"/>
    <row r="34776" s="2" customFormat="1"/>
    <row r="34777" s="2" customFormat="1"/>
    <row r="34778" s="2" customFormat="1"/>
    <row r="34779" s="2" customFormat="1"/>
    <row r="34780" s="2" customFormat="1"/>
    <row r="34781" s="2" customFormat="1"/>
    <row r="34782" s="2" customFormat="1"/>
    <row r="34783" s="2" customFormat="1"/>
    <row r="34784" s="2" customFormat="1"/>
    <row r="34785" s="2" customFormat="1"/>
    <row r="34786" s="2" customFormat="1"/>
    <row r="34787" s="2" customFormat="1"/>
    <row r="34788" s="2" customFormat="1"/>
    <row r="34789" s="2" customFormat="1"/>
    <row r="34790" s="2" customFormat="1"/>
    <row r="34791" s="2" customFormat="1"/>
    <row r="34792" s="2" customFormat="1"/>
    <row r="34793" s="2" customFormat="1"/>
    <row r="34794" s="2" customFormat="1"/>
    <row r="34795" s="2" customFormat="1"/>
    <row r="34796" s="2" customFormat="1"/>
    <row r="34797" s="2" customFormat="1"/>
    <row r="34798" s="2" customFormat="1"/>
    <row r="34799" s="2" customFormat="1"/>
    <row r="34800" s="2" customFormat="1"/>
    <row r="34801" s="2" customFormat="1"/>
    <row r="34802" s="2" customFormat="1"/>
    <row r="34803" s="2" customFormat="1"/>
    <row r="34804" s="2" customFormat="1"/>
    <row r="34805" s="2" customFormat="1"/>
    <row r="34806" s="2" customFormat="1"/>
    <row r="34807" s="2" customFormat="1"/>
    <row r="34808" s="2" customFormat="1"/>
    <row r="34809" s="2" customFormat="1"/>
    <row r="34810" s="2" customFormat="1"/>
    <row r="34811" s="2" customFormat="1"/>
    <row r="34812" s="2" customFormat="1"/>
    <row r="34813" s="2" customFormat="1"/>
    <row r="34814" s="2" customFormat="1"/>
    <row r="34815" s="2" customFormat="1"/>
    <row r="34816" s="2" customFormat="1"/>
    <row r="34817" s="2" customFormat="1"/>
    <row r="34818" s="2" customFormat="1"/>
    <row r="34819" s="2" customFormat="1"/>
    <row r="34820" s="2" customFormat="1"/>
    <row r="34821" s="2" customFormat="1"/>
    <row r="34822" s="2" customFormat="1"/>
    <row r="34823" s="2" customFormat="1"/>
    <row r="34824" s="2" customFormat="1"/>
    <row r="34825" s="2" customFormat="1"/>
    <row r="34826" s="2" customFormat="1"/>
    <row r="34827" s="2" customFormat="1"/>
    <row r="34828" s="2" customFormat="1"/>
    <row r="34829" s="2" customFormat="1"/>
    <row r="34830" s="2" customFormat="1"/>
    <row r="34831" s="2" customFormat="1"/>
    <row r="34832" s="2" customFormat="1"/>
    <row r="34833" s="2" customFormat="1"/>
    <row r="34834" s="2" customFormat="1"/>
    <row r="34835" s="2" customFormat="1"/>
    <row r="34836" s="2" customFormat="1"/>
    <row r="34837" s="2" customFormat="1"/>
    <row r="34838" s="2" customFormat="1"/>
    <row r="34839" s="2" customFormat="1"/>
    <row r="34840" s="2" customFormat="1"/>
    <row r="34841" s="2" customFormat="1"/>
    <row r="34842" s="2" customFormat="1"/>
    <row r="34843" s="2" customFormat="1"/>
    <row r="34844" s="2" customFormat="1"/>
    <row r="34845" s="2" customFormat="1"/>
    <row r="34846" s="2" customFormat="1"/>
    <row r="34847" s="2" customFormat="1"/>
    <row r="34848" s="2" customFormat="1"/>
    <row r="34849" s="2" customFormat="1"/>
    <row r="34850" s="2" customFormat="1"/>
    <row r="34851" s="2" customFormat="1"/>
    <row r="34852" s="2" customFormat="1"/>
    <row r="34853" s="2" customFormat="1"/>
    <row r="34854" s="2" customFormat="1"/>
    <row r="34855" s="2" customFormat="1"/>
    <row r="34856" s="2" customFormat="1"/>
    <row r="34857" s="2" customFormat="1"/>
    <row r="34858" s="2" customFormat="1"/>
    <row r="34859" s="2" customFormat="1"/>
    <row r="34860" s="2" customFormat="1"/>
    <row r="34861" s="2" customFormat="1"/>
    <row r="34862" s="2" customFormat="1"/>
    <row r="34863" s="2" customFormat="1"/>
    <row r="34864" s="2" customFormat="1"/>
    <row r="34865" s="2" customFormat="1"/>
    <row r="34866" s="2" customFormat="1"/>
    <row r="34867" s="2" customFormat="1"/>
    <row r="34868" s="2" customFormat="1"/>
    <row r="34869" s="2" customFormat="1"/>
    <row r="34870" s="2" customFormat="1"/>
    <row r="34871" s="2" customFormat="1"/>
    <row r="34872" s="2" customFormat="1"/>
    <row r="34873" s="2" customFormat="1"/>
    <row r="34874" s="2" customFormat="1"/>
    <row r="34875" s="2" customFormat="1"/>
    <row r="34876" s="2" customFormat="1"/>
    <row r="34877" s="2" customFormat="1"/>
    <row r="34878" s="2" customFormat="1"/>
    <row r="34879" s="2" customFormat="1"/>
    <row r="34880" s="2" customFormat="1"/>
    <row r="34881" s="2" customFormat="1"/>
    <row r="34882" s="2" customFormat="1"/>
    <row r="34883" s="2" customFormat="1"/>
    <row r="34884" s="2" customFormat="1"/>
    <row r="34885" s="2" customFormat="1"/>
    <row r="34886" s="2" customFormat="1"/>
    <row r="34887" s="2" customFormat="1"/>
    <row r="34888" s="2" customFormat="1"/>
    <row r="34889" s="2" customFormat="1"/>
    <row r="34890" s="2" customFormat="1"/>
    <row r="34891" s="2" customFormat="1"/>
    <row r="34892" s="2" customFormat="1"/>
    <row r="34893" s="2" customFormat="1"/>
    <row r="34894" s="2" customFormat="1"/>
    <row r="34895" s="2" customFormat="1"/>
    <row r="34896" s="2" customFormat="1"/>
    <row r="34897" s="2" customFormat="1"/>
    <row r="34898" s="2" customFormat="1"/>
    <row r="34899" s="2" customFormat="1"/>
    <row r="34900" s="2" customFormat="1"/>
    <row r="34901" s="2" customFormat="1"/>
    <row r="34902" s="2" customFormat="1"/>
    <row r="34903" s="2" customFormat="1"/>
    <row r="34904" s="2" customFormat="1"/>
    <row r="34905" s="2" customFormat="1"/>
    <row r="34906" s="2" customFormat="1"/>
    <row r="34907" s="2" customFormat="1"/>
    <row r="34908" s="2" customFormat="1"/>
    <row r="34909" s="2" customFormat="1"/>
    <row r="34910" s="2" customFormat="1"/>
    <row r="34911" s="2" customFormat="1"/>
    <row r="34912" s="2" customFormat="1"/>
    <row r="34913" s="2" customFormat="1"/>
    <row r="34914" s="2" customFormat="1"/>
    <row r="34915" s="2" customFormat="1"/>
    <row r="34916" s="2" customFormat="1"/>
    <row r="34917" s="2" customFormat="1"/>
    <row r="34918" s="2" customFormat="1"/>
    <row r="34919" s="2" customFormat="1"/>
    <row r="34920" s="2" customFormat="1"/>
    <row r="34921" s="2" customFormat="1"/>
    <row r="34922" s="2" customFormat="1"/>
    <row r="34923" s="2" customFormat="1"/>
    <row r="34924" s="2" customFormat="1"/>
    <row r="34925" s="2" customFormat="1"/>
    <row r="34926" s="2" customFormat="1"/>
    <row r="34927" s="2" customFormat="1"/>
    <row r="34928" s="2" customFormat="1"/>
    <row r="34929" s="2" customFormat="1"/>
    <row r="34930" s="2" customFormat="1"/>
    <row r="34931" s="2" customFormat="1"/>
    <row r="34932" s="2" customFormat="1"/>
    <row r="34933" s="2" customFormat="1"/>
    <row r="34934" s="2" customFormat="1"/>
    <row r="34935" s="2" customFormat="1"/>
    <row r="34936" s="2" customFormat="1"/>
    <row r="34937" s="2" customFormat="1"/>
    <row r="34938" s="2" customFormat="1"/>
    <row r="34939" s="2" customFormat="1"/>
    <row r="34940" s="2" customFormat="1"/>
    <row r="34941" s="2" customFormat="1"/>
    <row r="34942" s="2" customFormat="1"/>
    <row r="34943" s="2" customFormat="1"/>
    <row r="34944" s="2" customFormat="1"/>
    <row r="34945" s="2" customFormat="1"/>
    <row r="34946" s="2" customFormat="1"/>
    <row r="34947" s="2" customFormat="1"/>
    <row r="34948" s="2" customFormat="1"/>
    <row r="34949" s="2" customFormat="1"/>
    <row r="34950" s="2" customFormat="1"/>
    <row r="34951" s="2" customFormat="1"/>
    <row r="34952" s="2" customFormat="1"/>
    <row r="34953" s="2" customFormat="1"/>
    <row r="34954" s="2" customFormat="1"/>
    <row r="34955" s="2" customFormat="1"/>
    <row r="34956" s="2" customFormat="1"/>
    <row r="34957" s="2" customFormat="1"/>
    <row r="34958" s="2" customFormat="1"/>
    <row r="34959" s="2" customFormat="1"/>
    <row r="34960" s="2" customFormat="1"/>
    <row r="34961" s="2" customFormat="1"/>
    <row r="34962" s="2" customFormat="1"/>
    <row r="34963" s="2" customFormat="1"/>
    <row r="34964" s="2" customFormat="1"/>
    <row r="34965" s="2" customFormat="1"/>
    <row r="34966" s="2" customFormat="1"/>
    <row r="34967" s="2" customFormat="1"/>
    <row r="34968" s="2" customFormat="1"/>
    <row r="34969" s="2" customFormat="1"/>
    <row r="34970" s="2" customFormat="1"/>
    <row r="34971" s="2" customFormat="1"/>
    <row r="34972" s="2" customFormat="1"/>
    <row r="34973" s="2" customFormat="1"/>
    <row r="34974" s="2" customFormat="1"/>
    <row r="34975" s="2" customFormat="1"/>
    <row r="34976" s="2" customFormat="1"/>
    <row r="34977" s="2" customFormat="1"/>
    <row r="34978" s="2" customFormat="1"/>
    <row r="34979" s="2" customFormat="1"/>
    <row r="34980" s="2" customFormat="1"/>
    <row r="34981" s="2" customFormat="1"/>
    <row r="34982" s="2" customFormat="1"/>
    <row r="34983" s="2" customFormat="1"/>
    <row r="34984" s="2" customFormat="1"/>
    <row r="34985" s="2" customFormat="1"/>
    <row r="34986" s="2" customFormat="1"/>
    <row r="34987" s="2" customFormat="1"/>
    <row r="34988" s="2" customFormat="1"/>
    <row r="34989" s="2" customFormat="1"/>
    <row r="34990" s="2" customFormat="1"/>
    <row r="34991" s="2" customFormat="1"/>
    <row r="34992" s="2" customFormat="1"/>
    <row r="34993" s="2" customFormat="1"/>
    <row r="34994" s="2" customFormat="1"/>
    <row r="34995" s="2" customFormat="1"/>
    <row r="34996" s="2" customFormat="1"/>
    <row r="34997" s="2" customFormat="1"/>
    <row r="34998" s="2" customFormat="1"/>
    <row r="34999" s="2" customFormat="1"/>
    <row r="35000" s="2" customFormat="1"/>
    <row r="35001" s="2" customFormat="1"/>
    <row r="35002" s="2" customFormat="1"/>
    <row r="35003" s="2" customFormat="1"/>
    <row r="35004" s="2" customFormat="1"/>
    <row r="35005" s="2" customFormat="1"/>
    <row r="35006" s="2" customFormat="1"/>
    <row r="35007" s="2" customFormat="1"/>
    <row r="35008" s="2" customFormat="1"/>
    <row r="35009" s="2" customFormat="1"/>
    <row r="35010" s="2" customFormat="1"/>
    <row r="35011" s="2" customFormat="1"/>
    <row r="35012" s="2" customFormat="1"/>
    <row r="35013" s="2" customFormat="1"/>
    <row r="35014" s="2" customFormat="1"/>
    <row r="35015" s="2" customFormat="1"/>
    <row r="35016" s="2" customFormat="1"/>
    <row r="35017" s="2" customFormat="1"/>
    <row r="35018" s="2" customFormat="1"/>
    <row r="35019" s="2" customFormat="1"/>
    <row r="35020" s="2" customFormat="1"/>
    <row r="35021" s="2" customFormat="1"/>
    <row r="35022" s="2" customFormat="1"/>
    <row r="35023" s="2" customFormat="1"/>
    <row r="35024" s="2" customFormat="1"/>
    <row r="35025" s="2" customFormat="1"/>
    <row r="35026" s="2" customFormat="1"/>
    <row r="35027" s="2" customFormat="1"/>
    <row r="35028" s="2" customFormat="1"/>
    <row r="35029" s="2" customFormat="1"/>
    <row r="35030" s="2" customFormat="1"/>
    <row r="35031" s="2" customFormat="1"/>
    <row r="35032" s="2" customFormat="1"/>
    <row r="35033" s="2" customFormat="1"/>
    <row r="35034" s="2" customFormat="1"/>
    <row r="35035" s="2" customFormat="1"/>
    <row r="35036" s="2" customFormat="1"/>
    <row r="35037" s="2" customFormat="1"/>
    <row r="35038" s="2" customFormat="1"/>
    <row r="35039" s="2" customFormat="1"/>
    <row r="35040" s="2" customFormat="1"/>
    <row r="35041" s="2" customFormat="1"/>
    <row r="35042" s="2" customFormat="1"/>
    <row r="35043" s="2" customFormat="1"/>
    <row r="35044" s="2" customFormat="1"/>
    <row r="35045" s="2" customFormat="1"/>
    <row r="35046" s="2" customFormat="1"/>
    <row r="35047" s="2" customFormat="1"/>
    <row r="35048" s="2" customFormat="1"/>
    <row r="35049" s="2" customFormat="1"/>
    <row r="35050" s="2" customFormat="1"/>
    <row r="35051" s="2" customFormat="1"/>
    <row r="35052" s="2" customFormat="1"/>
    <row r="35053" s="2" customFormat="1"/>
    <row r="35054" s="2" customFormat="1"/>
    <row r="35055" s="2" customFormat="1"/>
    <row r="35056" s="2" customFormat="1"/>
    <row r="35057" s="2" customFormat="1"/>
    <row r="35058" s="2" customFormat="1"/>
    <row r="35059" s="2" customFormat="1"/>
    <row r="35060" s="2" customFormat="1"/>
    <row r="35061" s="2" customFormat="1"/>
    <row r="35062" s="2" customFormat="1"/>
    <row r="35063" s="2" customFormat="1"/>
    <row r="35064" s="2" customFormat="1"/>
    <row r="35065" s="2" customFormat="1"/>
    <row r="35066" s="2" customFormat="1"/>
    <row r="35067" s="2" customFormat="1"/>
    <row r="35068" s="2" customFormat="1"/>
    <row r="35069" s="2" customFormat="1"/>
    <row r="35070" s="2" customFormat="1"/>
    <row r="35071" s="2" customFormat="1"/>
    <row r="35072" s="2" customFormat="1"/>
    <row r="35073" s="2" customFormat="1"/>
    <row r="35074" s="2" customFormat="1"/>
    <row r="35075" s="2" customFormat="1"/>
    <row r="35076" s="2" customFormat="1"/>
    <row r="35077" s="2" customFormat="1"/>
    <row r="35078" s="2" customFormat="1"/>
    <row r="35079" s="2" customFormat="1"/>
    <row r="35080" s="2" customFormat="1"/>
    <row r="35081" s="2" customFormat="1"/>
    <row r="35082" s="2" customFormat="1"/>
    <row r="35083" s="2" customFormat="1"/>
    <row r="35084" s="2" customFormat="1"/>
    <row r="35085" s="2" customFormat="1"/>
    <row r="35086" s="2" customFormat="1"/>
    <row r="35087" s="2" customFormat="1"/>
    <row r="35088" s="2" customFormat="1"/>
    <row r="35089" s="2" customFormat="1"/>
    <row r="35090" s="2" customFormat="1"/>
    <row r="35091" s="2" customFormat="1"/>
    <row r="35092" s="2" customFormat="1"/>
    <row r="35093" s="2" customFormat="1"/>
    <row r="35094" s="2" customFormat="1"/>
    <row r="35095" s="2" customFormat="1"/>
    <row r="35096" s="2" customFormat="1"/>
    <row r="35097" s="2" customFormat="1"/>
    <row r="35098" s="2" customFormat="1"/>
    <row r="35099" s="2" customFormat="1"/>
    <row r="35100" s="2" customFormat="1"/>
    <row r="35101" s="2" customFormat="1"/>
    <row r="35102" s="2" customFormat="1"/>
    <row r="35103" s="2" customFormat="1"/>
    <row r="35104" s="2" customFormat="1"/>
    <row r="35105" s="2" customFormat="1"/>
    <row r="35106" s="2" customFormat="1"/>
    <row r="35107" s="2" customFormat="1"/>
    <row r="35108" s="2" customFormat="1"/>
    <row r="35109" s="2" customFormat="1"/>
    <row r="35110" s="2" customFormat="1"/>
    <row r="35111" s="2" customFormat="1"/>
    <row r="35112" s="2" customFormat="1"/>
    <row r="35113" s="2" customFormat="1"/>
    <row r="35114" s="2" customFormat="1"/>
    <row r="35115" s="2" customFormat="1"/>
    <row r="35116" s="2" customFormat="1"/>
    <row r="35117" s="2" customFormat="1"/>
    <row r="35118" s="2" customFormat="1"/>
    <row r="35119" s="2" customFormat="1"/>
    <row r="35120" s="2" customFormat="1"/>
    <row r="35121" s="2" customFormat="1"/>
    <row r="35122" s="2" customFormat="1"/>
    <row r="35123" s="2" customFormat="1"/>
    <row r="35124" s="2" customFormat="1"/>
    <row r="35125" s="2" customFormat="1"/>
    <row r="35126" s="2" customFormat="1"/>
    <row r="35127" s="2" customFormat="1"/>
    <row r="35128" s="2" customFormat="1"/>
    <row r="35129" s="2" customFormat="1"/>
    <row r="35130" s="2" customFormat="1"/>
    <row r="35131" s="2" customFormat="1"/>
    <row r="35132" s="2" customFormat="1"/>
    <row r="35133" s="2" customFormat="1"/>
    <row r="35134" s="2" customFormat="1"/>
    <row r="35135" s="2" customFormat="1"/>
    <row r="35136" s="2" customFormat="1"/>
    <row r="35137" s="2" customFormat="1"/>
    <row r="35138" s="2" customFormat="1"/>
    <row r="35139" s="2" customFormat="1"/>
    <row r="35140" s="2" customFormat="1"/>
    <row r="35141" s="2" customFormat="1"/>
    <row r="35142" s="2" customFormat="1"/>
    <row r="35143" s="2" customFormat="1"/>
    <row r="35144" s="2" customFormat="1"/>
    <row r="35145" s="2" customFormat="1"/>
    <row r="35146" s="2" customFormat="1"/>
    <row r="35147" s="2" customFormat="1"/>
    <row r="35148" s="2" customFormat="1"/>
    <row r="35149" s="2" customFormat="1"/>
    <row r="35150" s="2" customFormat="1"/>
    <row r="35151" s="2" customFormat="1"/>
    <row r="35152" s="2" customFormat="1"/>
    <row r="35153" s="2" customFormat="1"/>
    <row r="35154" s="2" customFormat="1"/>
    <row r="35155" s="2" customFormat="1"/>
    <row r="35156" s="2" customFormat="1"/>
    <row r="35157" s="2" customFormat="1"/>
    <row r="35158" s="2" customFormat="1"/>
    <row r="35159" s="2" customFormat="1"/>
    <row r="35160" s="2" customFormat="1"/>
    <row r="35161" s="2" customFormat="1"/>
    <row r="35162" s="2" customFormat="1"/>
    <row r="35163" s="2" customFormat="1"/>
    <row r="35164" s="2" customFormat="1"/>
    <row r="35165" s="2" customFormat="1"/>
    <row r="35166" s="2" customFormat="1"/>
    <row r="35167" s="2" customFormat="1"/>
    <row r="35168" s="2" customFormat="1"/>
    <row r="35169" s="2" customFormat="1"/>
    <row r="35170" s="2" customFormat="1"/>
    <row r="35171" s="2" customFormat="1"/>
    <row r="35172" s="2" customFormat="1"/>
    <row r="35173" s="2" customFormat="1"/>
    <row r="35174" s="2" customFormat="1"/>
    <row r="35175" s="2" customFormat="1"/>
    <row r="35176" s="2" customFormat="1"/>
    <row r="35177" s="2" customFormat="1"/>
    <row r="35178" s="2" customFormat="1"/>
    <row r="35179" s="2" customFormat="1"/>
    <row r="35180" s="2" customFormat="1"/>
    <row r="35181" s="2" customFormat="1"/>
    <row r="35182" s="2" customFormat="1"/>
    <row r="35183" s="2" customFormat="1"/>
    <row r="35184" s="2" customFormat="1"/>
    <row r="35185" s="2" customFormat="1"/>
    <row r="35186" s="2" customFormat="1"/>
    <row r="35187" s="2" customFormat="1"/>
    <row r="35188" s="2" customFormat="1"/>
    <row r="35189" s="2" customFormat="1"/>
    <row r="35190" s="2" customFormat="1"/>
    <row r="35191" s="2" customFormat="1"/>
    <row r="35192" s="2" customFormat="1"/>
    <row r="35193" s="2" customFormat="1"/>
    <row r="35194" s="2" customFormat="1"/>
    <row r="35195" s="2" customFormat="1"/>
    <row r="35196" s="2" customFormat="1"/>
    <row r="35197" s="2" customFormat="1"/>
    <row r="35198" s="2" customFormat="1"/>
    <row r="35199" s="2" customFormat="1"/>
    <row r="35200" s="2" customFormat="1"/>
    <row r="35201" s="2" customFormat="1"/>
    <row r="35202" s="2" customFormat="1"/>
    <row r="35203" s="2" customFormat="1"/>
    <row r="35204" s="2" customFormat="1"/>
    <row r="35205" s="2" customFormat="1"/>
    <row r="35206" s="2" customFormat="1"/>
    <row r="35207" s="2" customFormat="1"/>
    <row r="35208" s="2" customFormat="1"/>
    <row r="35209" s="2" customFormat="1"/>
    <row r="35210" s="2" customFormat="1"/>
    <row r="35211" s="2" customFormat="1"/>
    <row r="35212" s="2" customFormat="1"/>
    <row r="35213" s="2" customFormat="1"/>
    <row r="35214" s="2" customFormat="1"/>
    <row r="35215" s="2" customFormat="1"/>
    <row r="35216" s="2" customFormat="1"/>
    <row r="35217" s="2" customFormat="1"/>
    <row r="35218" s="2" customFormat="1"/>
    <row r="35219" s="2" customFormat="1"/>
    <row r="35220" s="2" customFormat="1"/>
    <row r="35221" s="2" customFormat="1"/>
    <row r="35222" s="2" customFormat="1"/>
    <row r="35223" s="2" customFormat="1"/>
    <row r="35224" s="2" customFormat="1"/>
    <row r="35225" s="2" customFormat="1"/>
    <row r="35226" s="2" customFormat="1"/>
    <row r="35227" s="2" customFormat="1"/>
    <row r="35228" s="2" customFormat="1"/>
    <row r="35229" s="2" customFormat="1"/>
    <row r="35230" s="2" customFormat="1"/>
    <row r="35231" s="2" customFormat="1"/>
    <row r="35232" s="2" customFormat="1"/>
    <row r="35233" s="2" customFormat="1"/>
    <row r="35234" s="2" customFormat="1"/>
    <row r="35235" s="2" customFormat="1"/>
    <row r="35236" s="2" customFormat="1"/>
    <row r="35237" s="2" customFormat="1"/>
    <row r="35238" s="2" customFormat="1"/>
    <row r="35239" s="2" customFormat="1"/>
    <row r="35240" s="2" customFormat="1"/>
    <row r="35241" s="2" customFormat="1"/>
    <row r="35242" s="2" customFormat="1"/>
    <row r="35243" s="2" customFormat="1"/>
    <row r="35244" s="2" customFormat="1"/>
    <row r="35245" s="2" customFormat="1"/>
    <row r="35246" s="2" customFormat="1"/>
    <row r="35247" s="2" customFormat="1"/>
    <row r="35248" s="2" customFormat="1"/>
    <row r="35249" s="2" customFormat="1"/>
    <row r="35250" s="2" customFormat="1"/>
    <row r="35251" s="2" customFormat="1"/>
    <row r="35252" s="2" customFormat="1"/>
    <row r="35253" s="2" customFormat="1"/>
    <row r="35254" s="2" customFormat="1"/>
    <row r="35255" s="2" customFormat="1"/>
    <row r="35256" s="2" customFormat="1"/>
    <row r="35257" s="2" customFormat="1"/>
    <row r="35258" s="2" customFormat="1"/>
    <row r="35259" s="2" customFormat="1"/>
    <row r="35260" s="2" customFormat="1"/>
    <row r="35261" s="2" customFormat="1"/>
    <row r="35262" s="2" customFormat="1"/>
    <row r="35263" s="2" customFormat="1"/>
    <row r="35264" s="2" customFormat="1"/>
    <row r="35265" s="2" customFormat="1"/>
    <row r="35266" s="2" customFormat="1"/>
    <row r="35267" s="2" customFormat="1"/>
    <row r="35268" s="2" customFormat="1"/>
    <row r="35269" s="2" customFormat="1"/>
    <row r="35270" s="2" customFormat="1"/>
    <row r="35271" s="2" customFormat="1"/>
    <row r="35272" s="2" customFormat="1"/>
    <row r="35273" s="2" customFormat="1"/>
    <row r="35274" s="2" customFormat="1"/>
    <row r="35275" s="2" customFormat="1"/>
    <row r="35276" s="2" customFormat="1"/>
    <row r="35277" s="2" customFormat="1"/>
    <row r="35278" s="2" customFormat="1"/>
    <row r="35279" s="2" customFormat="1"/>
    <row r="35280" s="2" customFormat="1"/>
    <row r="35281" s="2" customFormat="1"/>
    <row r="35282" s="2" customFormat="1"/>
    <row r="35283" s="2" customFormat="1"/>
    <row r="35284" s="2" customFormat="1"/>
    <row r="35285" s="2" customFormat="1"/>
    <row r="35286" s="2" customFormat="1"/>
    <row r="35287" s="2" customFormat="1"/>
    <row r="35288" s="2" customFormat="1"/>
    <row r="35289" s="2" customFormat="1"/>
    <row r="35290" s="2" customFormat="1"/>
    <row r="35291" s="2" customFormat="1"/>
    <row r="35292" s="2" customFormat="1"/>
    <row r="35293" s="2" customFormat="1"/>
    <row r="35294" s="2" customFormat="1"/>
    <row r="35295" s="2" customFormat="1"/>
    <row r="35296" s="2" customFormat="1"/>
    <row r="35297" s="2" customFormat="1"/>
    <row r="35298" s="2" customFormat="1"/>
    <row r="35299" s="2" customFormat="1"/>
    <row r="35300" s="2" customFormat="1"/>
    <row r="35301" s="2" customFormat="1"/>
    <row r="35302" s="2" customFormat="1"/>
    <row r="35303" s="2" customFormat="1"/>
    <row r="35304" s="2" customFormat="1"/>
    <row r="35305" s="2" customFormat="1"/>
    <row r="35306" s="2" customFormat="1"/>
    <row r="35307" s="2" customFormat="1"/>
    <row r="35308" s="2" customFormat="1"/>
    <row r="35309" s="2" customFormat="1"/>
    <row r="35310" s="2" customFormat="1"/>
    <row r="35311" s="2" customFormat="1"/>
    <row r="35312" s="2" customFormat="1"/>
    <row r="35313" s="2" customFormat="1"/>
    <row r="35314" s="2" customFormat="1"/>
    <row r="35315" s="2" customFormat="1"/>
    <row r="35316" s="2" customFormat="1"/>
    <row r="35317" s="2" customFormat="1"/>
    <row r="35318" s="2" customFormat="1"/>
    <row r="35319" s="2" customFormat="1"/>
    <row r="35320" s="2" customFormat="1"/>
    <row r="35321" s="2" customFormat="1"/>
    <row r="35322" s="2" customFormat="1"/>
    <row r="35323" s="2" customFormat="1"/>
    <row r="35324" s="2" customFormat="1"/>
    <row r="35325" s="2" customFormat="1"/>
    <row r="35326" s="2" customFormat="1"/>
    <row r="35327" s="2" customFormat="1"/>
    <row r="35328" s="2" customFormat="1"/>
    <row r="35329" s="2" customFormat="1"/>
    <row r="35330" s="2" customFormat="1"/>
    <row r="35331" s="2" customFormat="1"/>
    <row r="35332" s="2" customFormat="1"/>
    <row r="35333" s="2" customFormat="1"/>
    <row r="35334" s="2" customFormat="1"/>
    <row r="35335" s="2" customFormat="1"/>
    <row r="35336" s="2" customFormat="1"/>
    <row r="35337" s="2" customFormat="1"/>
    <row r="35338" s="2" customFormat="1"/>
    <row r="35339" s="2" customFormat="1"/>
    <row r="35340" s="2" customFormat="1"/>
    <row r="35341" s="2" customFormat="1"/>
    <row r="35342" s="2" customFormat="1"/>
    <row r="35343" s="2" customFormat="1"/>
    <row r="35344" s="2" customFormat="1"/>
    <row r="35345" s="2" customFormat="1"/>
    <row r="35346" s="2" customFormat="1"/>
    <row r="35347" s="2" customFormat="1"/>
    <row r="35348" s="2" customFormat="1"/>
    <row r="35349" s="2" customFormat="1"/>
    <row r="35350" s="2" customFormat="1"/>
    <row r="35351" s="2" customFormat="1"/>
    <row r="35352" s="2" customFormat="1"/>
    <row r="35353" s="2" customFormat="1"/>
    <row r="35354" s="2" customFormat="1"/>
    <row r="35355" s="2" customFormat="1"/>
    <row r="35356" s="2" customFormat="1"/>
    <row r="35357" s="2" customFormat="1"/>
    <row r="35358" s="2" customFormat="1"/>
    <row r="35359" s="2" customFormat="1"/>
    <row r="35360" s="2" customFormat="1"/>
    <row r="35361" s="2" customFormat="1"/>
    <row r="35362" s="2" customFormat="1"/>
    <row r="35363" s="2" customFormat="1"/>
    <row r="35364" s="2" customFormat="1"/>
    <row r="35365" s="2" customFormat="1"/>
    <row r="35366" s="2" customFormat="1"/>
    <row r="35367" s="2" customFormat="1"/>
    <row r="35368" s="2" customFormat="1"/>
    <row r="35369" s="2" customFormat="1"/>
    <row r="35370" s="2" customFormat="1"/>
    <row r="35371" s="2" customFormat="1"/>
    <row r="35372" s="2" customFormat="1"/>
    <row r="35373" s="2" customFormat="1"/>
    <row r="35374" s="2" customFormat="1"/>
    <row r="35375" s="2" customFormat="1"/>
    <row r="35376" s="2" customFormat="1"/>
    <row r="35377" s="2" customFormat="1"/>
    <row r="35378" s="2" customFormat="1"/>
    <row r="35379" s="2" customFormat="1"/>
    <row r="35380" s="2" customFormat="1"/>
    <row r="35381" s="2" customFormat="1"/>
    <row r="35382" s="2" customFormat="1"/>
    <row r="35383" s="2" customFormat="1"/>
    <row r="35384" s="2" customFormat="1"/>
    <row r="35385" s="2" customFormat="1"/>
    <row r="35386" s="2" customFormat="1"/>
    <row r="35387" s="2" customFormat="1"/>
    <row r="35388" s="2" customFormat="1"/>
    <row r="35389" s="2" customFormat="1"/>
    <row r="35390" s="2" customFormat="1"/>
    <row r="35391" s="2" customFormat="1"/>
    <row r="35392" s="2" customFormat="1"/>
    <row r="35393" s="2" customFormat="1"/>
    <row r="35394" s="2" customFormat="1"/>
    <row r="35395" s="2" customFormat="1"/>
    <row r="35396" s="2" customFormat="1"/>
    <row r="35397" s="2" customFormat="1"/>
    <row r="35398" s="2" customFormat="1"/>
    <row r="35399" s="2" customFormat="1"/>
    <row r="35400" s="2" customFormat="1"/>
    <row r="35401" s="2" customFormat="1"/>
    <row r="35402" s="2" customFormat="1"/>
    <row r="35403" s="2" customFormat="1"/>
    <row r="35404" s="2" customFormat="1"/>
    <row r="35405" s="2" customFormat="1"/>
    <row r="35406" s="2" customFormat="1"/>
    <row r="35407" s="2" customFormat="1"/>
    <row r="35408" s="2" customFormat="1"/>
    <row r="35409" s="2" customFormat="1"/>
    <row r="35410" s="2" customFormat="1"/>
    <row r="35411" s="2" customFormat="1"/>
    <row r="35412" s="2" customFormat="1"/>
    <row r="35413" s="2" customFormat="1"/>
    <row r="35414" s="2" customFormat="1"/>
    <row r="35415" s="2" customFormat="1"/>
    <row r="35416" s="2" customFormat="1"/>
    <row r="35417" s="2" customFormat="1"/>
    <row r="35418" s="2" customFormat="1"/>
    <row r="35419" s="2" customFormat="1"/>
    <row r="35420" s="2" customFormat="1"/>
    <row r="35421" s="2" customFormat="1"/>
    <row r="35422" s="2" customFormat="1"/>
    <row r="35423" s="2" customFormat="1"/>
    <row r="35424" s="2" customFormat="1"/>
    <row r="35425" s="2" customFormat="1"/>
    <row r="35426" s="2" customFormat="1"/>
    <row r="35427" s="2" customFormat="1"/>
    <row r="35428" s="2" customFormat="1"/>
    <row r="35429" s="2" customFormat="1"/>
    <row r="35430" s="2" customFormat="1"/>
    <row r="35431" s="2" customFormat="1"/>
    <row r="35432" s="2" customFormat="1"/>
    <row r="35433" s="2" customFormat="1"/>
    <row r="35434" s="2" customFormat="1"/>
    <row r="35435" s="2" customFormat="1"/>
    <row r="35436" s="2" customFormat="1"/>
    <row r="35437" s="2" customFormat="1"/>
    <row r="35438" s="2" customFormat="1"/>
    <row r="35439" s="2" customFormat="1"/>
    <row r="35440" s="2" customFormat="1"/>
    <row r="35441" s="2" customFormat="1"/>
    <row r="35442" s="2" customFormat="1"/>
    <row r="35443" s="2" customFormat="1"/>
    <row r="35444" s="2" customFormat="1"/>
    <row r="35445" s="2" customFormat="1"/>
    <row r="35446" s="2" customFormat="1"/>
    <row r="35447" s="2" customFormat="1"/>
    <row r="35448" s="2" customFormat="1"/>
    <row r="35449" s="2" customFormat="1"/>
    <row r="35450" s="2" customFormat="1"/>
    <row r="35451" s="2" customFormat="1"/>
    <row r="35452" s="2" customFormat="1"/>
    <row r="35453" s="2" customFormat="1"/>
    <row r="35454" s="2" customFormat="1"/>
    <row r="35455" s="2" customFormat="1"/>
    <row r="35456" s="2" customFormat="1"/>
    <row r="35457" s="2" customFormat="1"/>
    <row r="35458" s="2" customFormat="1"/>
    <row r="35459" s="2" customFormat="1"/>
    <row r="35460" s="2" customFormat="1"/>
    <row r="35461" s="2" customFormat="1"/>
    <row r="35462" s="2" customFormat="1"/>
    <row r="35463" s="2" customFormat="1"/>
    <row r="35464" s="2" customFormat="1"/>
    <row r="35465" s="2" customFormat="1"/>
    <row r="35466" s="2" customFormat="1"/>
    <row r="35467" s="2" customFormat="1"/>
    <row r="35468" s="2" customFormat="1"/>
    <row r="35469" s="2" customFormat="1"/>
    <row r="35470" s="2" customFormat="1"/>
    <row r="35471" s="2" customFormat="1"/>
    <row r="35472" s="2" customFormat="1"/>
    <row r="35473" s="2" customFormat="1"/>
    <row r="35474" s="2" customFormat="1"/>
    <row r="35475" s="2" customFormat="1"/>
    <row r="35476" s="2" customFormat="1"/>
    <row r="35477" s="2" customFormat="1"/>
    <row r="35478" s="2" customFormat="1"/>
    <row r="35479" s="2" customFormat="1"/>
    <row r="35480" s="2" customFormat="1"/>
    <row r="35481" s="2" customFormat="1"/>
    <row r="35482" s="2" customFormat="1"/>
    <row r="35483" s="2" customFormat="1"/>
    <row r="35484" s="2" customFormat="1"/>
    <row r="35485" s="2" customFormat="1"/>
    <row r="35486" s="2" customFormat="1"/>
    <row r="35487" s="2" customFormat="1"/>
    <row r="35488" s="2" customFormat="1"/>
    <row r="35489" s="2" customFormat="1"/>
    <row r="35490" s="2" customFormat="1"/>
    <row r="35491" s="2" customFormat="1"/>
    <row r="35492" s="2" customFormat="1"/>
    <row r="35493" s="2" customFormat="1"/>
    <row r="35494" s="2" customFormat="1"/>
    <row r="35495" s="2" customFormat="1"/>
    <row r="35496" s="2" customFormat="1"/>
    <row r="35497" s="2" customFormat="1"/>
    <row r="35498" s="2" customFormat="1"/>
    <row r="35499" s="2" customFormat="1"/>
    <row r="35500" s="2" customFormat="1"/>
    <row r="35501" s="2" customFormat="1"/>
    <row r="35502" s="2" customFormat="1"/>
    <row r="35503" s="2" customFormat="1"/>
    <row r="35504" s="2" customFormat="1"/>
    <row r="35505" s="2" customFormat="1"/>
    <row r="35506" s="2" customFormat="1"/>
    <row r="35507" s="2" customFormat="1"/>
    <row r="35508" s="2" customFormat="1"/>
    <row r="35509" s="2" customFormat="1"/>
    <row r="35510" s="2" customFormat="1"/>
    <row r="35511" s="2" customFormat="1"/>
    <row r="35512" s="2" customFormat="1"/>
    <row r="35513" s="2" customFormat="1"/>
    <row r="35514" s="2" customFormat="1"/>
    <row r="35515" s="2" customFormat="1"/>
    <row r="35516" s="2" customFormat="1"/>
    <row r="35517" s="2" customFormat="1"/>
    <row r="35518" s="2" customFormat="1"/>
    <row r="35519" s="2" customFormat="1"/>
    <row r="35520" s="2" customFormat="1"/>
    <row r="35521" s="2" customFormat="1"/>
    <row r="35522" s="2" customFormat="1"/>
    <row r="35523" s="2" customFormat="1"/>
    <row r="35524" s="2" customFormat="1"/>
    <row r="35525" s="2" customFormat="1"/>
    <row r="35526" s="2" customFormat="1"/>
    <row r="35527" s="2" customFormat="1"/>
    <row r="35528" s="2" customFormat="1"/>
    <row r="35529" s="2" customFormat="1"/>
    <row r="35530" s="2" customFormat="1"/>
    <row r="35531" s="2" customFormat="1"/>
    <row r="35532" s="2" customFormat="1"/>
    <row r="35533" s="2" customFormat="1"/>
    <row r="35534" s="2" customFormat="1"/>
    <row r="35535" s="2" customFormat="1"/>
    <row r="35536" s="2" customFormat="1"/>
    <row r="35537" s="2" customFormat="1"/>
    <row r="35538" s="2" customFormat="1"/>
    <row r="35539" s="2" customFormat="1"/>
    <row r="35540" s="2" customFormat="1"/>
    <row r="35541" s="2" customFormat="1"/>
    <row r="35542" s="2" customFormat="1"/>
    <row r="35543" s="2" customFormat="1"/>
    <row r="35544" s="2" customFormat="1"/>
    <row r="35545" s="2" customFormat="1"/>
    <row r="35546" s="2" customFormat="1"/>
    <row r="35547" s="2" customFormat="1"/>
    <row r="35548" s="2" customFormat="1"/>
    <row r="35549" s="2" customFormat="1"/>
    <row r="35550" s="2" customFormat="1"/>
    <row r="35551" s="2" customFormat="1"/>
    <row r="35552" s="2" customFormat="1"/>
    <row r="35553" s="2" customFormat="1"/>
    <row r="35554" s="2" customFormat="1"/>
    <row r="35555" s="2" customFormat="1"/>
    <row r="35556" s="2" customFormat="1"/>
    <row r="35557" s="2" customFormat="1"/>
    <row r="35558" s="2" customFormat="1"/>
    <row r="35559" s="2" customFormat="1"/>
    <row r="35560" s="2" customFormat="1"/>
    <row r="35561" s="2" customFormat="1"/>
    <row r="35562" s="2" customFormat="1"/>
    <row r="35563" s="2" customFormat="1"/>
    <row r="35564" s="2" customFormat="1"/>
    <row r="35565" s="2" customFormat="1"/>
    <row r="35566" s="2" customFormat="1"/>
    <row r="35567" s="2" customFormat="1"/>
    <row r="35568" s="2" customFormat="1"/>
    <row r="35569" s="2" customFormat="1"/>
    <row r="35570" s="2" customFormat="1"/>
    <row r="35571" s="2" customFormat="1"/>
    <row r="35572" s="2" customFormat="1"/>
    <row r="35573" s="2" customFormat="1"/>
    <row r="35574" s="2" customFormat="1"/>
    <row r="35575" s="2" customFormat="1"/>
    <row r="35576" s="2" customFormat="1"/>
    <row r="35577" s="2" customFormat="1"/>
    <row r="35578" s="2" customFormat="1"/>
    <row r="35579" s="2" customFormat="1"/>
    <row r="35580" s="2" customFormat="1"/>
    <row r="35581" s="2" customFormat="1"/>
    <row r="35582" s="2" customFormat="1"/>
    <row r="35583" s="2" customFormat="1"/>
    <row r="35584" s="2" customFormat="1"/>
    <row r="35585" s="2" customFormat="1"/>
    <row r="35586" s="2" customFormat="1"/>
    <row r="35587" s="2" customFormat="1"/>
    <row r="35588" s="2" customFormat="1"/>
    <row r="35589" s="2" customFormat="1"/>
    <row r="35590" s="2" customFormat="1"/>
    <row r="35591" s="2" customFormat="1"/>
    <row r="35592" s="2" customFormat="1"/>
    <row r="35593" s="2" customFormat="1"/>
    <row r="35594" s="2" customFormat="1"/>
    <row r="35595" s="2" customFormat="1"/>
    <row r="35596" s="2" customFormat="1"/>
    <row r="35597" s="2" customFormat="1"/>
    <row r="35598" s="2" customFormat="1"/>
    <row r="35599" s="2" customFormat="1"/>
    <row r="35600" s="2" customFormat="1"/>
    <row r="35601" s="2" customFormat="1"/>
    <row r="35602" s="2" customFormat="1"/>
    <row r="35603" s="2" customFormat="1"/>
    <row r="35604" s="2" customFormat="1"/>
    <row r="35605" s="2" customFormat="1"/>
    <row r="35606" s="2" customFormat="1"/>
    <row r="35607" s="2" customFormat="1"/>
    <row r="35608" s="2" customFormat="1"/>
    <row r="35609" s="2" customFormat="1"/>
    <row r="35610" s="2" customFormat="1"/>
    <row r="35611" s="2" customFormat="1"/>
    <row r="35612" s="2" customFormat="1"/>
    <row r="35613" s="2" customFormat="1"/>
    <row r="35614" s="2" customFormat="1"/>
    <row r="35615" s="2" customFormat="1"/>
    <row r="35616" s="2" customFormat="1"/>
    <row r="35617" s="2" customFormat="1"/>
    <row r="35618" s="2" customFormat="1"/>
    <row r="35619" s="2" customFormat="1"/>
    <row r="35620" s="2" customFormat="1"/>
    <row r="35621" s="2" customFormat="1"/>
    <row r="35622" s="2" customFormat="1"/>
    <row r="35623" s="2" customFormat="1"/>
    <row r="35624" s="2" customFormat="1"/>
    <row r="35625" s="2" customFormat="1"/>
    <row r="35626" s="2" customFormat="1"/>
    <row r="35627" s="2" customFormat="1"/>
    <row r="35628" s="2" customFormat="1"/>
    <row r="35629" s="2" customFormat="1"/>
    <row r="35630" s="2" customFormat="1"/>
    <row r="35631" s="2" customFormat="1"/>
    <row r="35632" s="2" customFormat="1"/>
    <row r="35633" s="2" customFormat="1"/>
    <row r="35634" s="2" customFormat="1"/>
    <row r="35635" s="2" customFormat="1"/>
    <row r="35636" s="2" customFormat="1"/>
    <row r="35637" s="2" customFormat="1"/>
    <row r="35638" s="2" customFormat="1"/>
    <row r="35639" s="2" customFormat="1"/>
    <row r="35640" s="2" customFormat="1"/>
    <row r="35641" s="2" customFormat="1"/>
    <row r="35642" s="2" customFormat="1"/>
    <row r="35643" s="2" customFormat="1"/>
    <row r="35644" s="2" customFormat="1"/>
    <row r="35645" s="2" customFormat="1"/>
    <row r="35646" s="2" customFormat="1"/>
    <row r="35647" s="2" customFormat="1"/>
    <row r="35648" s="2" customFormat="1"/>
    <row r="35649" s="2" customFormat="1"/>
    <row r="35650" s="2" customFormat="1"/>
    <row r="35651" s="2" customFormat="1"/>
    <row r="35652" s="2" customFormat="1"/>
    <row r="35653" s="2" customFormat="1"/>
    <row r="35654" s="2" customFormat="1"/>
    <row r="35655" s="2" customFormat="1"/>
    <row r="35656" s="2" customFormat="1"/>
    <row r="35657" s="2" customFormat="1"/>
    <row r="35658" s="2" customFormat="1"/>
    <row r="35659" s="2" customFormat="1"/>
    <row r="35660" s="2" customFormat="1"/>
    <row r="35661" s="2" customFormat="1"/>
    <row r="35662" s="2" customFormat="1"/>
    <row r="35663" s="2" customFormat="1"/>
    <row r="35664" s="2" customFormat="1"/>
    <row r="35665" s="2" customFormat="1"/>
    <row r="35666" s="2" customFormat="1"/>
    <row r="35667" s="2" customFormat="1"/>
    <row r="35668" s="2" customFormat="1"/>
    <row r="35669" s="2" customFormat="1"/>
    <row r="35670" s="2" customFormat="1"/>
    <row r="35671" s="2" customFormat="1"/>
    <row r="35672" s="2" customFormat="1"/>
    <row r="35673" s="2" customFormat="1"/>
    <row r="35674" s="2" customFormat="1"/>
    <row r="35675" s="2" customFormat="1"/>
    <row r="35676" s="2" customFormat="1"/>
    <row r="35677" s="2" customFormat="1"/>
    <row r="35678" s="2" customFormat="1"/>
    <row r="35679" s="2" customFormat="1"/>
    <row r="35680" s="2" customFormat="1"/>
    <row r="35681" s="2" customFormat="1"/>
    <row r="35682" s="2" customFormat="1"/>
    <row r="35683" s="2" customFormat="1"/>
    <row r="35684" s="2" customFormat="1"/>
    <row r="35685" s="2" customFormat="1"/>
    <row r="35686" s="2" customFormat="1"/>
    <row r="35687" s="2" customFormat="1"/>
    <row r="35688" s="2" customFormat="1"/>
    <row r="35689" s="2" customFormat="1"/>
    <row r="35690" s="2" customFormat="1"/>
    <row r="35691" s="2" customFormat="1"/>
    <row r="35692" s="2" customFormat="1"/>
    <row r="35693" s="2" customFormat="1"/>
    <row r="35694" s="2" customFormat="1"/>
    <row r="35695" s="2" customFormat="1"/>
    <row r="35696" s="2" customFormat="1"/>
    <row r="35697" s="2" customFormat="1"/>
    <row r="35698" s="2" customFormat="1"/>
    <row r="35699" s="2" customFormat="1"/>
    <row r="35700" s="2" customFormat="1"/>
    <row r="35701" s="2" customFormat="1"/>
    <row r="35702" s="2" customFormat="1"/>
    <row r="35703" s="2" customFormat="1"/>
    <row r="35704" s="2" customFormat="1"/>
    <row r="35705" s="2" customFormat="1"/>
    <row r="35706" s="2" customFormat="1"/>
    <row r="35707" s="2" customFormat="1"/>
    <row r="35708" s="2" customFormat="1"/>
    <row r="35709" s="2" customFormat="1"/>
    <row r="35710" s="2" customFormat="1"/>
    <row r="35711" s="2" customFormat="1"/>
    <row r="35712" s="2" customFormat="1"/>
    <row r="35713" s="2" customFormat="1"/>
    <row r="35714" s="2" customFormat="1"/>
    <row r="35715" s="2" customFormat="1"/>
    <row r="35716" s="2" customFormat="1"/>
    <row r="35717" s="2" customFormat="1"/>
    <row r="35718" s="2" customFormat="1"/>
    <row r="35719" s="2" customFormat="1"/>
    <row r="35720" s="2" customFormat="1"/>
    <row r="35721" s="2" customFormat="1"/>
    <row r="35722" s="2" customFormat="1"/>
    <row r="35723" s="2" customFormat="1"/>
    <row r="35724" s="2" customFormat="1"/>
    <row r="35725" s="2" customFormat="1"/>
    <row r="35726" s="2" customFormat="1"/>
    <row r="35727" s="2" customFormat="1"/>
    <row r="35728" s="2" customFormat="1"/>
    <row r="35729" s="2" customFormat="1"/>
    <row r="35730" s="2" customFormat="1"/>
    <row r="35731" s="2" customFormat="1"/>
    <row r="35732" s="2" customFormat="1"/>
    <row r="35733" s="2" customFormat="1"/>
    <row r="35734" s="2" customFormat="1"/>
    <row r="35735" s="2" customFormat="1"/>
    <row r="35736" s="2" customFormat="1"/>
    <row r="35737" s="2" customFormat="1"/>
    <row r="35738" s="2" customFormat="1"/>
    <row r="35739" s="2" customFormat="1"/>
    <row r="35740" s="2" customFormat="1"/>
    <row r="35741" s="2" customFormat="1"/>
    <row r="35742" s="2" customFormat="1"/>
    <row r="35743" s="2" customFormat="1"/>
    <row r="35744" s="2" customFormat="1"/>
    <row r="35745" s="2" customFormat="1"/>
    <row r="35746" s="2" customFormat="1"/>
    <row r="35747" s="2" customFormat="1"/>
    <row r="35748" s="2" customFormat="1"/>
    <row r="35749" s="2" customFormat="1"/>
    <row r="35750" s="2" customFormat="1"/>
    <row r="35751" s="2" customFormat="1"/>
    <row r="35752" s="2" customFormat="1"/>
    <row r="35753" s="2" customFormat="1"/>
    <row r="35754" s="2" customFormat="1"/>
    <row r="35755" s="2" customFormat="1"/>
    <row r="35756" s="2" customFormat="1"/>
    <row r="35757" s="2" customFormat="1"/>
    <row r="35758" s="2" customFormat="1"/>
    <row r="35759" s="2" customFormat="1"/>
    <row r="35760" s="2" customFormat="1"/>
    <row r="35761" s="2" customFormat="1"/>
    <row r="35762" s="2" customFormat="1"/>
    <row r="35763" s="2" customFormat="1"/>
    <row r="35764" s="2" customFormat="1"/>
    <row r="35765" s="2" customFormat="1"/>
    <row r="35766" s="2" customFormat="1"/>
    <row r="35767" s="2" customFormat="1"/>
    <row r="35768" s="2" customFormat="1"/>
    <row r="35769" s="2" customFormat="1"/>
    <row r="35770" s="2" customFormat="1"/>
    <row r="35771" s="2" customFormat="1"/>
    <row r="35772" s="2" customFormat="1"/>
    <row r="35773" s="2" customFormat="1"/>
    <row r="35774" s="2" customFormat="1"/>
    <row r="35775" s="2" customFormat="1"/>
    <row r="35776" s="2" customFormat="1"/>
    <row r="35777" s="2" customFormat="1"/>
    <row r="35778" s="2" customFormat="1"/>
    <row r="35779" s="2" customFormat="1"/>
    <row r="35780" s="2" customFormat="1"/>
    <row r="35781" s="2" customFormat="1"/>
    <row r="35782" s="2" customFormat="1"/>
    <row r="35783" s="2" customFormat="1"/>
    <row r="35784" s="2" customFormat="1"/>
    <row r="35785" s="2" customFormat="1"/>
    <row r="35786" s="2" customFormat="1"/>
    <row r="35787" s="2" customFormat="1"/>
    <row r="35788" s="2" customFormat="1"/>
    <row r="35789" s="2" customFormat="1"/>
    <row r="35790" s="2" customFormat="1"/>
    <row r="35791" s="2" customFormat="1"/>
    <row r="35792" s="2" customFormat="1"/>
    <row r="35793" s="2" customFormat="1"/>
    <row r="35794" s="2" customFormat="1"/>
    <row r="35795" s="2" customFormat="1"/>
    <row r="35796" s="2" customFormat="1"/>
    <row r="35797" s="2" customFormat="1"/>
    <row r="35798" s="2" customFormat="1"/>
    <row r="35799" s="2" customFormat="1"/>
    <row r="35800" s="2" customFormat="1"/>
    <row r="35801" s="2" customFormat="1"/>
    <row r="35802" s="2" customFormat="1"/>
    <row r="35803" s="2" customFormat="1"/>
    <row r="35804" s="2" customFormat="1"/>
    <row r="35805" s="2" customFormat="1"/>
    <row r="35806" s="2" customFormat="1"/>
    <row r="35807" s="2" customFormat="1"/>
    <row r="35808" s="2" customFormat="1"/>
    <row r="35809" s="2" customFormat="1"/>
    <row r="35810" s="2" customFormat="1"/>
    <row r="35811" s="2" customFormat="1"/>
    <row r="35812" s="2" customFormat="1"/>
    <row r="35813" s="2" customFormat="1"/>
    <row r="35814" s="2" customFormat="1"/>
    <row r="35815" s="2" customFormat="1"/>
    <row r="35816" s="2" customFormat="1"/>
    <row r="35817" s="2" customFormat="1"/>
    <row r="35818" s="2" customFormat="1"/>
    <row r="35819" s="2" customFormat="1"/>
    <row r="35820" s="2" customFormat="1"/>
    <row r="35821" s="2" customFormat="1"/>
    <row r="35822" s="2" customFormat="1"/>
    <row r="35823" s="2" customFormat="1"/>
    <row r="35824" s="2" customFormat="1"/>
    <row r="35825" s="2" customFormat="1"/>
    <row r="35826" s="2" customFormat="1"/>
    <row r="35827" s="2" customFormat="1"/>
    <row r="35828" s="2" customFormat="1"/>
    <row r="35829" s="2" customFormat="1"/>
    <row r="35830" s="2" customFormat="1"/>
    <row r="35831" s="2" customFormat="1"/>
    <row r="35832" s="2" customFormat="1"/>
    <row r="35833" s="2" customFormat="1"/>
    <row r="35834" s="2" customFormat="1"/>
    <row r="35835" s="2" customFormat="1"/>
    <row r="35836" s="2" customFormat="1"/>
    <row r="35837" s="2" customFormat="1"/>
    <row r="35838" s="2" customFormat="1"/>
    <row r="35839" s="2" customFormat="1"/>
    <row r="35840" s="2" customFormat="1"/>
    <row r="35841" s="2" customFormat="1"/>
    <row r="35842" s="2" customFormat="1"/>
    <row r="35843" s="2" customFormat="1"/>
    <row r="35844" s="2" customFormat="1"/>
    <row r="35845" s="2" customFormat="1"/>
    <row r="35846" s="2" customFormat="1"/>
    <row r="35847" s="2" customFormat="1"/>
    <row r="35848" s="2" customFormat="1"/>
    <row r="35849" s="2" customFormat="1"/>
    <row r="35850" s="2" customFormat="1"/>
    <row r="35851" s="2" customFormat="1"/>
    <row r="35852" s="2" customFormat="1"/>
    <row r="35853" s="2" customFormat="1"/>
    <row r="35854" s="2" customFormat="1"/>
    <row r="35855" s="2" customFormat="1"/>
    <row r="35856" s="2" customFormat="1"/>
    <row r="35857" s="2" customFormat="1"/>
    <row r="35858" s="2" customFormat="1"/>
    <row r="35859" s="2" customFormat="1"/>
    <row r="35860" s="2" customFormat="1"/>
    <row r="35861" s="2" customFormat="1"/>
    <row r="35862" s="2" customFormat="1"/>
    <row r="35863" s="2" customFormat="1"/>
    <row r="35864" s="2" customFormat="1"/>
    <row r="35865" s="2" customFormat="1"/>
    <row r="35866" s="2" customFormat="1"/>
    <row r="35867" s="2" customFormat="1"/>
    <row r="35868" s="2" customFormat="1"/>
    <row r="35869" s="2" customFormat="1"/>
    <row r="35870" s="2" customFormat="1"/>
    <row r="35871" s="2" customFormat="1"/>
    <row r="35872" s="2" customFormat="1"/>
    <row r="35873" s="2" customFormat="1"/>
    <row r="35874" s="2" customFormat="1"/>
    <row r="35875" s="2" customFormat="1"/>
    <row r="35876" s="2" customFormat="1"/>
    <row r="35877" s="2" customFormat="1"/>
    <row r="35878" s="2" customFormat="1"/>
    <row r="35879" s="2" customFormat="1"/>
    <row r="35880" s="2" customFormat="1"/>
    <row r="35881" s="2" customFormat="1"/>
    <row r="35882" s="2" customFormat="1"/>
    <row r="35883" s="2" customFormat="1"/>
    <row r="35884" s="2" customFormat="1"/>
    <row r="35885" s="2" customFormat="1"/>
    <row r="35886" s="2" customFormat="1"/>
    <row r="35887" s="2" customFormat="1"/>
    <row r="35888" s="2" customFormat="1"/>
    <row r="35889" s="2" customFormat="1"/>
    <row r="35890" s="2" customFormat="1"/>
    <row r="35891" s="2" customFormat="1"/>
    <row r="35892" s="2" customFormat="1"/>
    <row r="35893" s="2" customFormat="1"/>
    <row r="35894" s="2" customFormat="1"/>
    <row r="35895" s="2" customFormat="1"/>
    <row r="35896" s="2" customFormat="1"/>
    <row r="35897" s="2" customFormat="1"/>
    <row r="35898" s="2" customFormat="1"/>
    <row r="35899" s="2" customFormat="1"/>
    <row r="35900" s="2" customFormat="1"/>
    <row r="35901" s="2" customFormat="1"/>
    <row r="35902" s="2" customFormat="1"/>
    <row r="35903" s="2" customFormat="1"/>
    <row r="35904" s="2" customFormat="1"/>
    <row r="35905" s="2" customFormat="1"/>
    <row r="35906" s="2" customFormat="1"/>
    <row r="35907" s="2" customFormat="1"/>
    <row r="35908" s="2" customFormat="1"/>
    <row r="35909" s="2" customFormat="1"/>
    <row r="35910" s="2" customFormat="1"/>
    <row r="35911" s="2" customFormat="1"/>
    <row r="35912" s="2" customFormat="1"/>
    <row r="35913" s="2" customFormat="1"/>
    <row r="35914" s="2" customFormat="1"/>
    <row r="35915" s="2" customFormat="1"/>
    <row r="35916" s="2" customFormat="1"/>
    <row r="35917" s="2" customFormat="1"/>
    <row r="35918" s="2" customFormat="1"/>
    <row r="35919" s="2" customFormat="1"/>
    <row r="35920" s="2" customFormat="1"/>
    <row r="35921" s="2" customFormat="1"/>
    <row r="35922" s="2" customFormat="1"/>
    <row r="35923" s="2" customFormat="1"/>
    <row r="35924" s="2" customFormat="1"/>
    <row r="35925" s="2" customFormat="1"/>
    <row r="35926" s="2" customFormat="1"/>
    <row r="35927" s="2" customFormat="1"/>
    <row r="35928" s="2" customFormat="1"/>
    <row r="35929" s="2" customFormat="1"/>
    <row r="35930" s="2" customFormat="1"/>
    <row r="35931" s="2" customFormat="1"/>
    <row r="35932" s="2" customFormat="1"/>
    <row r="35933" s="2" customFormat="1"/>
    <row r="35934" s="2" customFormat="1"/>
    <row r="35935" s="2" customFormat="1"/>
    <row r="35936" s="2" customFormat="1"/>
    <row r="35937" s="2" customFormat="1"/>
    <row r="35938" s="2" customFormat="1"/>
    <row r="35939" s="2" customFormat="1"/>
    <row r="35940" s="2" customFormat="1"/>
    <row r="35941" s="2" customFormat="1"/>
    <row r="35942" s="2" customFormat="1"/>
    <row r="35943" s="2" customFormat="1"/>
    <row r="35944" s="2" customFormat="1"/>
    <row r="35945" s="2" customFormat="1"/>
    <row r="35946" s="2" customFormat="1"/>
    <row r="35947" s="2" customFormat="1"/>
    <row r="35948" s="2" customFormat="1"/>
    <row r="35949" s="2" customFormat="1"/>
    <row r="35950" s="2" customFormat="1"/>
    <row r="35951" s="2" customFormat="1"/>
    <row r="35952" s="2" customFormat="1"/>
    <row r="35953" s="2" customFormat="1"/>
    <row r="35954" s="2" customFormat="1"/>
    <row r="35955" s="2" customFormat="1"/>
    <row r="35956" s="2" customFormat="1"/>
    <row r="35957" s="2" customFormat="1"/>
    <row r="35958" s="2" customFormat="1"/>
    <row r="35959" s="2" customFormat="1"/>
    <row r="35960" s="2" customFormat="1"/>
    <row r="35961" s="2" customFormat="1"/>
    <row r="35962" s="2" customFormat="1"/>
    <row r="35963" s="2" customFormat="1"/>
    <row r="35964" s="2" customFormat="1"/>
    <row r="35965" s="2" customFormat="1"/>
    <row r="35966" s="2" customFormat="1"/>
    <row r="35967" s="2" customFormat="1"/>
    <row r="35968" s="2" customFormat="1"/>
    <row r="35969" s="2" customFormat="1"/>
    <row r="35970" s="2" customFormat="1"/>
    <row r="35971" s="2" customFormat="1"/>
    <row r="35972" s="2" customFormat="1"/>
    <row r="35973" s="2" customFormat="1"/>
    <row r="35974" s="2" customFormat="1"/>
    <row r="35975" s="2" customFormat="1"/>
    <row r="35976" s="2" customFormat="1"/>
    <row r="35977" s="2" customFormat="1"/>
    <row r="35978" s="2" customFormat="1"/>
    <row r="35979" s="2" customFormat="1"/>
    <row r="35980" s="2" customFormat="1"/>
    <row r="35981" s="2" customFormat="1"/>
    <row r="35982" s="2" customFormat="1"/>
    <row r="35983" s="2" customFormat="1"/>
    <row r="35984" s="2" customFormat="1"/>
    <row r="35985" s="2" customFormat="1"/>
    <row r="35986" s="2" customFormat="1"/>
    <row r="35987" s="2" customFormat="1"/>
    <row r="35988" s="2" customFormat="1"/>
    <row r="35989" s="2" customFormat="1"/>
    <row r="35990" s="2" customFormat="1"/>
    <row r="35991" s="2" customFormat="1"/>
    <row r="35992" s="2" customFormat="1"/>
    <row r="35993" s="2" customFormat="1"/>
    <row r="35994" s="2" customFormat="1"/>
    <row r="35995" s="2" customFormat="1"/>
    <row r="35996" s="2" customFormat="1"/>
    <row r="35997" s="2" customFormat="1"/>
    <row r="35998" s="2" customFormat="1"/>
    <row r="35999" s="2" customFormat="1"/>
    <row r="36000" s="2" customFormat="1"/>
    <row r="36001" s="2" customFormat="1"/>
    <row r="36002" s="2" customFormat="1"/>
    <row r="36003" s="2" customFormat="1"/>
    <row r="36004" s="2" customFormat="1"/>
    <row r="36005" s="2" customFormat="1"/>
    <row r="36006" s="2" customFormat="1"/>
    <row r="36007" s="2" customFormat="1"/>
    <row r="36008" s="2" customFormat="1"/>
    <row r="36009" s="2" customFormat="1"/>
    <row r="36010" s="2" customFormat="1"/>
    <row r="36011" s="2" customFormat="1"/>
    <row r="36012" s="2" customFormat="1"/>
    <row r="36013" s="2" customFormat="1"/>
    <row r="36014" s="2" customFormat="1"/>
    <row r="36015" s="2" customFormat="1"/>
    <row r="36016" s="2" customFormat="1"/>
    <row r="36017" s="2" customFormat="1"/>
    <row r="36018" s="2" customFormat="1"/>
    <row r="36019" s="2" customFormat="1"/>
    <row r="36020" s="2" customFormat="1"/>
    <row r="36021" s="2" customFormat="1"/>
    <row r="36022" s="2" customFormat="1"/>
    <row r="36023" s="2" customFormat="1"/>
    <row r="36024" s="2" customFormat="1"/>
    <row r="36025" s="2" customFormat="1"/>
    <row r="36026" s="2" customFormat="1"/>
    <row r="36027" s="2" customFormat="1"/>
    <row r="36028" s="2" customFormat="1"/>
    <row r="36029" s="2" customFormat="1"/>
    <row r="36030" s="2" customFormat="1"/>
    <row r="36031" s="2" customFormat="1"/>
    <row r="36032" s="2" customFormat="1"/>
    <row r="36033" s="2" customFormat="1"/>
    <row r="36034" s="2" customFormat="1"/>
    <row r="36035" s="2" customFormat="1"/>
    <row r="36036" s="2" customFormat="1"/>
    <row r="36037" s="2" customFormat="1"/>
    <row r="36038" s="2" customFormat="1"/>
    <row r="36039" s="2" customFormat="1"/>
    <row r="36040" s="2" customFormat="1"/>
    <row r="36041" s="2" customFormat="1"/>
    <row r="36042" s="2" customFormat="1"/>
    <row r="36043" s="2" customFormat="1"/>
    <row r="36044" s="2" customFormat="1"/>
    <row r="36045" s="2" customFormat="1"/>
    <row r="36046" s="2" customFormat="1"/>
    <row r="36047" s="2" customFormat="1"/>
    <row r="36048" s="2" customFormat="1"/>
    <row r="36049" s="2" customFormat="1"/>
    <row r="36050" s="2" customFormat="1"/>
    <row r="36051" s="2" customFormat="1"/>
    <row r="36052" s="2" customFormat="1"/>
    <row r="36053" s="2" customFormat="1"/>
    <row r="36054" s="2" customFormat="1"/>
    <row r="36055" s="2" customFormat="1"/>
    <row r="36056" s="2" customFormat="1"/>
    <row r="36057" s="2" customFormat="1"/>
    <row r="36058" s="2" customFormat="1"/>
    <row r="36059" s="2" customFormat="1"/>
    <row r="36060" s="2" customFormat="1"/>
    <row r="36061" s="2" customFormat="1"/>
    <row r="36062" s="2" customFormat="1"/>
    <row r="36063" s="2" customFormat="1"/>
    <row r="36064" s="2" customFormat="1"/>
    <row r="36065" s="2" customFormat="1"/>
    <row r="36066" s="2" customFormat="1"/>
    <row r="36067" s="2" customFormat="1"/>
    <row r="36068" s="2" customFormat="1"/>
    <row r="36069" s="2" customFormat="1"/>
    <row r="36070" s="2" customFormat="1"/>
    <row r="36071" s="2" customFormat="1"/>
    <row r="36072" s="2" customFormat="1"/>
    <row r="36073" s="2" customFormat="1"/>
    <row r="36074" s="2" customFormat="1"/>
    <row r="36075" s="2" customFormat="1"/>
    <row r="36076" s="2" customFormat="1"/>
    <row r="36077" s="2" customFormat="1"/>
    <row r="36078" s="2" customFormat="1"/>
    <row r="36079" s="2" customFormat="1"/>
    <row r="36080" s="2" customFormat="1"/>
    <row r="36081" s="2" customFormat="1"/>
    <row r="36082" s="2" customFormat="1"/>
    <row r="36083" s="2" customFormat="1"/>
    <row r="36084" s="2" customFormat="1"/>
    <row r="36085" s="2" customFormat="1"/>
    <row r="36086" s="2" customFormat="1"/>
    <row r="36087" s="2" customFormat="1"/>
    <row r="36088" s="2" customFormat="1"/>
    <row r="36089" s="2" customFormat="1"/>
    <row r="36090" s="2" customFormat="1"/>
    <row r="36091" s="2" customFormat="1"/>
    <row r="36092" s="2" customFormat="1"/>
    <row r="36093" s="2" customFormat="1"/>
    <row r="36094" s="2" customFormat="1"/>
    <row r="36095" s="2" customFormat="1"/>
    <row r="36096" s="2" customFormat="1"/>
    <row r="36097" s="2" customFormat="1"/>
    <row r="36098" s="2" customFormat="1"/>
    <row r="36099" s="2" customFormat="1"/>
    <row r="36100" s="2" customFormat="1"/>
    <row r="36101" s="2" customFormat="1"/>
    <row r="36102" s="2" customFormat="1"/>
    <row r="36103" s="2" customFormat="1"/>
    <row r="36104" s="2" customFormat="1"/>
    <row r="36105" s="2" customFormat="1"/>
    <row r="36106" s="2" customFormat="1"/>
    <row r="36107" s="2" customFormat="1"/>
    <row r="36108" s="2" customFormat="1"/>
    <row r="36109" s="2" customFormat="1"/>
    <row r="36110" s="2" customFormat="1"/>
    <row r="36111" s="2" customFormat="1"/>
    <row r="36112" s="2" customFormat="1"/>
    <row r="36113" s="2" customFormat="1"/>
    <row r="36114" s="2" customFormat="1"/>
    <row r="36115" s="2" customFormat="1"/>
    <row r="36116" s="2" customFormat="1"/>
    <row r="36117" s="2" customFormat="1"/>
    <row r="36118" s="2" customFormat="1"/>
    <row r="36119" s="2" customFormat="1"/>
    <row r="36120" s="2" customFormat="1"/>
    <row r="36121" s="2" customFormat="1"/>
    <row r="36122" s="2" customFormat="1"/>
    <row r="36123" s="2" customFormat="1"/>
    <row r="36124" s="2" customFormat="1"/>
    <row r="36125" s="2" customFormat="1"/>
    <row r="36126" s="2" customFormat="1"/>
    <row r="36127" s="2" customFormat="1"/>
    <row r="36128" s="2" customFormat="1"/>
    <row r="36129" s="2" customFormat="1"/>
    <row r="36130" s="2" customFormat="1"/>
    <row r="36131" s="2" customFormat="1"/>
    <row r="36132" s="2" customFormat="1"/>
    <row r="36133" s="2" customFormat="1"/>
    <row r="36134" s="2" customFormat="1"/>
    <row r="36135" s="2" customFormat="1"/>
    <row r="36136" s="2" customFormat="1"/>
    <row r="36137" s="2" customFormat="1"/>
    <row r="36138" s="2" customFormat="1"/>
    <row r="36139" s="2" customFormat="1"/>
    <row r="36140" s="2" customFormat="1"/>
    <row r="36141" s="2" customFormat="1"/>
    <row r="36142" s="2" customFormat="1"/>
    <row r="36143" s="2" customFormat="1"/>
    <row r="36144" s="2" customFormat="1"/>
    <row r="36145" s="2" customFormat="1"/>
    <row r="36146" s="2" customFormat="1"/>
    <row r="36147" s="2" customFormat="1"/>
    <row r="36148" s="2" customFormat="1"/>
    <row r="36149" s="2" customFormat="1"/>
    <row r="36150" s="2" customFormat="1"/>
    <row r="36151" s="2" customFormat="1"/>
    <row r="36152" s="2" customFormat="1"/>
    <row r="36153" s="2" customFormat="1"/>
    <row r="36154" s="2" customFormat="1"/>
    <row r="36155" s="2" customFormat="1"/>
    <row r="36156" s="2" customFormat="1"/>
    <row r="36157" s="2" customFormat="1"/>
    <row r="36158" s="2" customFormat="1"/>
    <row r="36159" s="2" customFormat="1"/>
    <row r="36160" s="2" customFormat="1"/>
    <row r="36161" s="2" customFormat="1"/>
    <row r="36162" s="2" customFormat="1"/>
    <row r="36163" s="2" customFormat="1"/>
    <row r="36164" s="2" customFormat="1"/>
    <row r="36165" s="2" customFormat="1"/>
    <row r="36166" s="2" customFormat="1"/>
    <row r="36167" s="2" customFormat="1"/>
    <row r="36168" s="2" customFormat="1"/>
    <row r="36169" s="2" customFormat="1"/>
    <row r="36170" s="2" customFormat="1"/>
    <row r="36171" s="2" customFormat="1"/>
    <row r="36172" s="2" customFormat="1"/>
    <row r="36173" s="2" customFormat="1"/>
    <row r="36174" s="2" customFormat="1"/>
    <row r="36175" s="2" customFormat="1"/>
    <row r="36176" s="2" customFormat="1"/>
    <row r="36177" s="2" customFormat="1"/>
    <row r="36178" s="2" customFormat="1"/>
    <row r="36179" s="2" customFormat="1"/>
    <row r="36180" s="2" customFormat="1"/>
    <row r="36181" s="2" customFormat="1"/>
    <row r="36182" s="2" customFormat="1"/>
    <row r="36183" s="2" customFormat="1"/>
    <row r="36184" s="2" customFormat="1"/>
    <row r="36185" s="2" customFormat="1"/>
    <row r="36186" s="2" customFormat="1"/>
    <row r="36187" s="2" customFormat="1"/>
    <row r="36188" s="2" customFormat="1"/>
    <row r="36189" s="2" customFormat="1"/>
    <row r="36190" s="2" customFormat="1"/>
    <row r="36191" s="2" customFormat="1"/>
    <row r="36192" s="2" customFormat="1"/>
    <row r="36193" s="2" customFormat="1"/>
    <row r="36194" s="2" customFormat="1"/>
    <row r="36195" s="2" customFormat="1"/>
    <row r="36196" s="2" customFormat="1"/>
    <row r="36197" s="2" customFormat="1"/>
    <row r="36198" s="2" customFormat="1"/>
    <row r="36199" s="2" customFormat="1"/>
    <row r="36200" s="2" customFormat="1"/>
    <row r="36201" s="2" customFormat="1"/>
    <row r="36202" s="2" customFormat="1"/>
    <row r="36203" s="2" customFormat="1"/>
    <row r="36204" s="2" customFormat="1"/>
    <row r="36205" s="2" customFormat="1"/>
    <row r="36206" s="2" customFormat="1"/>
    <row r="36207" s="2" customFormat="1"/>
    <row r="36208" s="2" customFormat="1"/>
    <row r="36209" s="2" customFormat="1"/>
    <row r="36210" s="2" customFormat="1"/>
    <row r="36211" s="2" customFormat="1"/>
    <row r="36212" s="2" customFormat="1"/>
    <row r="36213" s="2" customFormat="1"/>
    <row r="36214" s="2" customFormat="1"/>
    <row r="36215" s="2" customFormat="1"/>
    <row r="36216" s="2" customFormat="1"/>
    <row r="36217" s="2" customFormat="1"/>
    <row r="36218" s="2" customFormat="1"/>
    <row r="36219" s="2" customFormat="1"/>
    <row r="36220" s="2" customFormat="1"/>
    <row r="36221" s="2" customFormat="1"/>
    <row r="36222" s="2" customFormat="1"/>
    <row r="36223" s="2" customFormat="1"/>
    <row r="36224" s="2" customFormat="1"/>
    <row r="36225" s="2" customFormat="1"/>
    <row r="36226" s="2" customFormat="1"/>
    <row r="36227" s="2" customFormat="1"/>
    <row r="36228" s="2" customFormat="1"/>
    <row r="36229" s="2" customFormat="1"/>
    <row r="36230" s="2" customFormat="1"/>
    <row r="36231" s="2" customFormat="1"/>
    <row r="36232" s="2" customFormat="1"/>
    <row r="36233" s="2" customFormat="1"/>
    <row r="36234" s="2" customFormat="1"/>
    <row r="36235" s="2" customFormat="1"/>
    <row r="36236" s="2" customFormat="1"/>
    <row r="36237" s="2" customFormat="1"/>
    <row r="36238" s="2" customFormat="1"/>
    <row r="36239" s="2" customFormat="1"/>
    <row r="36240" s="2" customFormat="1"/>
    <row r="36241" s="2" customFormat="1"/>
    <row r="36242" s="2" customFormat="1"/>
    <row r="36243" s="2" customFormat="1"/>
    <row r="36244" s="2" customFormat="1"/>
    <row r="36245" s="2" customFormat="1"/>
    <row r="36246" s="2" customFormat="1"/>
    <row r="36247" s="2" customFormat="1"/>
    <row r="36248" s="2" customFormat="1"/>
    <row r="36249" s="2" customFormat="1"/>
    <row r="36250" s="2" customFormat="1"/>
    <row r="36251" s="2" customFormat="1"/>
    <row r="36252" s="2" customFormat="1"/>
    <row r="36253" s="2" customFormat="1"/>
    <row r="36254" s="2" customFormat="1"/>
    <row r="36255" s="2" customFormat="1"/>
    <row r="36256" s="2" customFormat="1"/>
    <row r="36257" s="2" customFormat="1"/>
    <row r="36258" s="2" customFormat="1"/>
    <row r="36259" s="2" customFormat="1"/>
    <row r="36260" s="2" customFormat="1"/>
    <row r="36261" s="2" customFormat="1"/>
    <row r="36262" s="2" customFormat="1"/>
    <row r="36263" s="2" customFormat="1"/>
    <row r="36264" s="2" customFormat="1"/>
    <row r="36265" s="2" customFormat="1"/>
    <row r="36266" s="2" customFormat="1"/>
    <row r="36267" s="2" customFormat="1"/>
    <row r="36268" s="2" customFormat="1"/>
    <row r="36269" s="2" customFormat="1"/>
    <row r="36270" s="2" customFormat="1"/>
    <row r="36271" s="2" customFormat="1"/>
    <row r="36272" s="2" customFormat="1"/>
    <row r="36273" s="2" customFormat="1"/>
    <row r="36274" s="2" customFormat="1"/>
    <row r="36275" s="2" customFormat="1"/>
    <row r="36276" s="2" customFormat="1"/>
    <row r="36277" s="2" customFormat="1"/>
    <row r="36278" s="2" customFormat="1"/>
    <row r="36279" s="2" customFormat="1"/>
    <row r="36280" s="2" customFormat="1"/>
    <row r="36281" s="2" customFormat="1"/>
    <row r="36282" s="2" customFormat="1"/>
    <row r="36283" s="2" customFormat="1"/>
    <row r="36284" s="2" customFormat="1"/>
    <row r="36285" s="2" customFormat="1"/>
    <row r="36286" s="2" customFormat="1"/>
    <row r="36287" s="2" customFormat="1"/>
    <row r="36288" s="2" customFormat="1"/>
    <row r="36289" s="2" customFormat="1"/>
    <row r="36290" s="2" customFormat="1"/>
    <row r="36291" s="2" customFormat="1"/>
    <row r="36292" s="2" customFormat="1"/>
    <row r="36293" s="2" customFormat="1"/>
    <row r="36294" s="2" customFormat="1"/>
    <row r="36295" s="2" customFormat="1"/>
    <row r="36296" s="2" customFormat="1"/>
    <row r="36297" s="2" customFormat="1"/>
    <row r="36298" s="2" customFormat="1"/>
    <row r="36299" s="2" customFormat="1"/>
    <row r="36300" s="2" customFormat="1"/>
    <row r="36301" s="2" customFormat="1"/>
    <row r="36302" s="2" customFormat="1"/>
    <row r="36303" s="2" customFormat="1"/>
    <row r="36304" s="2" customFormat="1"/>
    <row r="36305" s="2" customFormat="1"/>
    <row r="36306" s="2" customFormat="1"/>
    <row r="36307" s="2" customFormat="1"/>
    <row r="36308" s="2" customFormat="1"/>
    <row r="36309" s="2" customFormat="1"/>
    <row r="36310" s="2" customFormat="1"/>
    <row r="36311" s="2" customFormat="1"/>
    <row r="36312" s="2" customFormat="1"/>
    <row r="36313" s="2" customFormat="1"/>
    <row r="36314" s="2" customFormat="1"/>
    <row r="36315" s="2" customFormat="1"/>
    <row r="36316" s="2" customFormat="1"/>
    <row r="36317" s="2" customFormat="1"/>
    <row r="36318" s="2" customFormat="1"/>
    <row r="36319" s="2" customFormat="1"/>
    <row r="36320" s="2" customFormat="1"/>
    <row r="36321" s="2" customFormat="1"/>
    <row r="36322" s="2" customFormat="1"/>
    <row r="36323" s="2" customFormat="1"/>
    <row r="36324" s="2" customFormat="1"/>
    <row r="36325" s="2" customFormat="1"/>
    <row r="36326" s="2" customFormat="1"/>
    <row r="36327" s="2" customFormat="1"/>
    <row r="36328" s="2" customFormat="1"/>
    <row r="36329" s="2" customFormat="1"/>
    <row r="36330" s="2" customFormat="1"/>
    <row r="36331" s="2" customFormat="1"/>
    <row r="36332" s="2" customFormat="1"/>
    <row r="36333" s="2" customFormat="1"/>
    <row r="36334" s="2" customFormat="1"/>
    <row r="36335" s="2" customFormat="1"/>
    <row r="36336" s="2" customFormat="1"/>
    <row r="36337" s="2" customFormat="1"/>
    <row r="36338" s="2" customFormat="1"/>
    <row r="36339" s="2" customFormat="1"/>
    <row r="36340" s="2" customFormat="1"/>
    <row r="36341" s="2" customFormat="1"/>
    <row r="36342" s="2" customFormat="1"/>
    <row r="36343" s="2" customFormat="1"/>
    <row r="36344" s="2" customFormat="1"/>
    <row r="36345" s="2" customFormat="1"/>
    <row r="36346" s="2" customFormat="1"/>
    <row r="36347" s="2" customFormat="1"/>
    <row r="36348" s="2" customFormat="1"/>
    <row r="36349" s="2" customFormat="1"/>
    <row r="36350" s="2" customFormat="1"/>
    <row r="36351" s="2" customFormat="1"/>
    <row r="36352" s="2" customFormat="1"/>
    <row r="36353" s="2" customFormat="1"/>
    <row r="36354" s="2" customFormat="1"/>
    <row r="36355" s="2" customFormat="1"/>
    <row r="36356" s="2" customFormat="1"/>
    <row r="36357" s="2" customFormat="1"/>
    <row r="36358" s="2" customFormat="1"/>
    <row r="36359" s="2" customFormat="1"/>
    <row r="36360" s="2" customFormat="1"/>
    <row r="36361" s="2" customFormat="1"/>
    <row r="36362" s="2" customFormat="1"/>
    <row r="36363" s="2" customFormat="1"/>
    <row r="36364" s="2" customFormat="1"/>
    <row r="36365" s="2" customFormat="1"/>
    <row r="36366" s="2" customFormat="1"/>
    <row r="36367" s="2" customFormat="1"/>
    <row r="36368" s="2" customFormat="1"/>
    <row r="36369" s="2" customFormat="1"/>
    <row r="36370" s="2" customFormat="1"/>
    <row r="36371" s="2" customFormat="1"/>
    <row r="36372" s="2" customFormat="1"/>
    <row r="36373" s="2" customFormat="1"/>
    <row r="36374" s="2" customFormat="1"/>
    <row r="36375" s="2" customFormat="1"/>
    <row r="36376" s="2" customFormat="1"/>
    <row r="36377" s="2" customFormat="1"/>
    <row r="36378" s="2" customFormat="1"/>
    <row r="36379" s="2" customFormat="1"/>
    <row r="36380" s="2" customFormat="1"/>
    <row r="36381" s="2" customFormat="1"/>
    <row r="36382" s="2" customFormat="1"/>
    <row r="36383" s="2" customFormat="1"/>
    <row r="36384" s="2" customFormat="1"/>
    <row r="36385" s="2" customFormat="1"/>
    <row r="36386" s="2" customFormat="1"/>
    <row r="36387" s="2" customFormat="1"/>
    <row r="36388" s="2" customFormat="1"/>
    <row r="36389" s="2" customFormat="1"/>
    <row r="36390" s="2" customFormat="1"/>
    <row r="36391" s="2" customFormat="1"/>
    <row r="36392" s="2" customFormat="1"/>
    <row r="36393" s="2" customFormat="1"/>
    <row r="36394" s="2" customFormat="1"/>
    <row r="36395" s="2" customFormat="1"/>
    <row r="36396" s="2" customFormat="1"/>
    <row r="36397" s="2" customFormat="1"/>
    <row r="36398" s="2" customFormat="1"/>
    <row r="36399" s="2" customFormat="1"/>
    <row r="36400" s="2" customFormat="1"/>
    <row r="36401" s="2" customFormat="1"/>
    <row r="36402" s="2" customFormat="1"/>
    <row r="36403" s="2" customFormat="1"/>
    <row r="36404" s="2" customFormat="1"/>
    <row r="36405" s="2" customFormat="1"/>
    <row r="36406" s="2" customFormat="1"/>
    <row r="36407" s="2" customFormat="1"/>
    <row r="36408" s="2" customFormat="1"/>
    <row r="36409" s="2" customFormat="1"/>
    <row r="36410" s="2" customFormat="1"/>
    <row r="36411" s="2" customFormat="1"/>
    <row r="36412" s="2" customFormat="1"/>
    <row r="36413" s="2" customFormat="1"/>
    <row r="36414" s="2" customFormat="1"/>
    <row r="36415" s="2" customFormat="1"/>
    <row r="36416" s="2" customFormat="1"/>
    <row r="36417" s="2" customFormat="1"/>
    <row r="36418" s="2" customFormat="1"/>
    <row r="36419" s="2" customFormat="1"/>
    <row r="36420" s="2" customFormat="1"/>
    <row r="36421" s="2" customFormat="1"/>
    <row r="36422" s="2" customFormat="1"/>
    <row r="36423" s="2" customFormat="1"/>
    <row r="36424" s="2" customFormat="1"/>
    <row r="36425" s="2" customFormat="1"/>
    <row r="36426" s="2" customFormat="1"/>
    <row r="36427" s="2" customFormat="1"/>
    <row r="36428" s="2" customFormat="1"/>
    <row r="36429" s="2" customFormat="1"/>
    <row r="36430" s="2" customFormat="1"/>
    <row r="36431" s="2" customFormat="1"/>
    <row r="36432" s="2" customFormat="1"/>
    <row r="36433" s="2" customFormat="1"/>
    <row r="36434" s="2" customFormat="1"/>
    <row r="36435" s="2" customFormat="1"/>
    <row r="36436" s="2" customFormat="1"/>
    <row r="36437" s="2" customFormat="1"/>
    <row r="36438" s="2" customFormat="1"/>
    <row r="36439" s="2" customFormat="1"/>
    <row r="36440" s="2" customFormat="1"/>
    <row r="36441" s="2" customFormat="1"/>
    <row r="36442" s="2" customFormat="1"/>
    <row r="36443" s="2" customFormat="1"/>
    <row r="36444" s="2" customFormat="1"/>
    <row r="36445" s="2" customFormat="1"/>
    <row r="36446" s="2" customFormat="1"/>
    <row r="36447" s="2" customFormat="1"/>
    <row r="36448" s="2" customFormat="1"/>
    <row r="36449" s="2" customFormat="1"/>
    <row r="36450" s="2" customFormat="1"/>
    <row r="36451" s="2" customFormat="1"/>
    <row r="36452" s="2" customFormat="1"/>
    <row r="36453" s="2" customFormat="1"/>
    <row r="36454" s="2" customFormat="1"/>
    <row r="36455" s="2" customFormat="1"/>
    <row r="36456" s="2" customFormat="1"/>
    <row r="36457" s="2" customFormat="1"/>
    <row r="36458" s="2" customFormat="1"/>
    <row r="36459" s="2" customFormat="1"/>
    <row r="36460" s="2" customFormat="1"/>
    <row r="36461" s="2" customFormat="1"/>
    <row r="36462" s="2" customFormat="1"/>
    <row r="36463" s="2" customFormat="1"/>
    <row r="36464" s="2" customFormat="1"/>
    <row r="36465" s="2" customFormat="1"/>
    <row r="36466" s="2" customFormat="1"/>
    <row r="36467" s="2" customFormat="1"/>
    <row r="36468" s="2" customFormat="1"/>
    <row r="36469" s="2" customFormat="1"/>
    <row r="36470" s="2" customFormat="1"/>
    <row r="36471" s="2" customFormat="1"/>
    <row r="36472" s="2" customFormat="1"/>
    <row r="36473" s="2" customFormat="1"/>
    <row r="36474" s="2" customFormat="1"/>
    <row r="36475" s="2" customFormat="1"/>
    <row r="36476" s="2" customFormat="1"/>
    <row r="36477" s="2" customFormat="1"/>
    <row r="36478" s="2" customFormat="1"/>
    <row r="36479" s="2" customFormat="1"/>
    <row r="36480" s="2" customFormat="1"/>
    <row r="36481" s="2" customFormat="1"/>
    <row r="36482" s="2" customFormat="1"/>
    <row r="36483" s="2" customFormat="1"/>
    <row r="36484" s="2" customFormat="1"/>
    <row r="36485" s="2" customFormat="1"/>
    <row r="36486" s="2" customFormat="1"/>
    <row r="36487" s="2" customFormat="1"/>
    <row r="36488" s="2" customFormat="1"/>
    <row r="36489" s="2" customFormat="1"/>
    <row r="36490" s="2" customFormat="1"/>
    <row r="36491" s="2" customFormat="1"/>
    <row r="36492" s="2" customFormat="1"/>
    <row r="36493" s="2" customFormat="1"/>
    <row r="36494" s="2" customFormat="1"/>
    <row r="36495" s="2" customFormat="1"/>
    <row r="36496" s="2" customFormat="1"/>
    <row r="36497" s="2" customFormat="1"/>
    <row r="36498" s="2" customFormat="1"/>
    <row r="36499" s="2" customFormat="1"/>
    <row r="36500" s="2" customFormat="1"/>
    <row r="36501" s="2" customFormat="1"/>
    <row r="36502" s="2" customFormat="1"/>
    <row r="36503" s="2" customFormat="1"/>
    <row r="36504" s="2" customFormat="1"/>
    <row r="36505" s="2" customFormat="1"/>
    <row r="36506" s="2" customFormat="1"/>
    <row r="36507" s="2" customFormat="1"/>
    <row r="36508" s="2" customFormat="1"/>
    <row r="36509" s="2" customFormat="1"/>
    <row r="36510" s="2" customFormat="1"/>
    <row r="36511" s="2" customFormat="1"/>
    <row r="36512" s="2" customFormat="1"/>
    <row r="36513" s="2" customFormat="1"/>
    <row r="36514" s="2" customFormat="1"/>
    <row r="36515" s="2" customFormat="1"/>
    <row r="36516" s="2" customFormat="1"/>
    <row r="36517" s="2" customFormat="1"/>
    <row r="36518" s="2" customFormat="1"/>
    <row r="36519" s="2" customFormat="1"/>
    <row r="36520" s="2" customFormat="1"/>
    <row r="36521" s="2" customFormat="1"/>
    <row r="36522" s="2" customFormat="1"/>
    <row r="36523" s="2" customFormat="1"/>
    <row r="36524" s="2" customFormat="1"/>
    <row r="36525" s="2" customFormat="1"/>
    <row r="36526" s="2" customFormat="1"/>
    <row r="36527" s="2" customFormat="1"/>
    <row r="36528" s="2" customFormat="1"/>
    <row r="36529" s="2" customFormat="1"/>
    <row r="36530" s="2" customFormat="1"/>
    <row r="36531" s="2" customFormat="1"/>
    <row r="36532" s="2" customFormat="1"/>
    <row r="36533" s="2" customFormat="1"/>
    <row r="36534" s="2" customFormat="1"/>
    <row r="36535" s="2" customFormat="1"/>
    <row r="36536" s="2" customFormat="1"/>
    <row r="36537" s="2" customFormat="1"/>
    <row r="36538" s="2" customFormat="1"/>
    <row r="36539" s="2" customFormat="1"/>
    <row r="36540" s="2" customFormat="1"/>
    <row r="36541" s="2" customFormat="1"/>
    <row r="36542" s="2" customFormat="1"/>
    <row r="36543" s="2" customFormat="1"/>
    <row r="36544" s="2" customFormat="1"/>
    <row r="36545" s="2" customFormat="1"/>
    <row r="36546" s="2" customFormat="1"/>
    <row r="36547" s="2" customFormat="1"/>
    <row r="36548" s="2" customFormat="1"/>
    <row r="36549" s="2" customFormat="1"/>
    <row r="36550" s="2" customFormat="1"/>
    <row r="36551" s="2" customFormat="1"/>
    <row r="36552" s="2" customFormat="1"/>
    <row r="36553" s="2" customFormat="1"/>
    <row r="36554" s="2" customFormat="1"/>
    <row r="36555" s="2" customFormat="1"/>
    <row r="36556" s="2" customFormat="1"/>
    <row r="36557" s="2" customFormat="1"/>
    <row r="36558" s="2" customFormat="1"/>
    <row r="36559" s="2" customFormat="1"/>
    <row r="36560" s="2" customFormat="1"/>
    <row r="36561" s="2" customFormat="1"/>
    <row r="36562" s="2" customFormat="1"/>
    <row r="36563" s="2" customFormat="1"/>
    <row r="36564" s="2" customFormat="1"/>
    <row r="36565" s="2" customFormat="1"/>
    <row r="36566" s="2" customFormat="1"/>
    <row r="36567" s="2" customFormat="1"/>
    <row r="36568" s="2" customFormat="1"/>
    <row r="36569" s="2" customFormat="1"/>
    <row r="36570" s="2" customFormat="1"/>
    <row r="36571" s="2" customFormat="1"/>
    <row r="36572" s="2" customFormat="1"/>
    <row r="36573" s="2" customFormat="1"/>
    <row r="36574" s="2" customFormat="1"/>
    <row r="36575" s="2" customFormat="1"/>
    <row r="36576" s="2" customFormat="1"/>
    <row r="36577" s="2" customFormat="1"/>
    <row r="36578" s="2" customFormat="1"/>
    <row r="36579" s="2" customFormat="1"/>
    <row r="36580" s="2" customFormat="1"/>
    <row r="36581" s="2" customFormat="1"/>
    <row r="36582" s="2" customFormat="1"/>
    <row r="36583" s="2" customFormat="1"/>
    <row r="36584" s="2" customFormat="1"/>
    <row r="36585" s="2" customFormat="1"/>
    <row r="36586" s="2" customFormat="1"/>
    <row r="36587" s="2" customFormat="1"/>
    <row r="36588" s="2" customFormat="1"/>
    <row r="36589" s="2" customFormat="1"/>
    <row r="36590" s="2" customFormat="1"/>
    <row r="36591" s="2" customFormat="1"/>
    <row r="36592" s="2" customFormat="1"/>
    <row r="36593" s="2" customFormat="1"/>
    <row r="36594" s="2" customFormat="1"/>
    <row r="36595" s="2" customFormat="1"/>
    <row r="36596" s="2" customFormat="1"/>
    <row r="36597" s="2" customFormat="1"/>
    <row r="36598" s="2" customFormat="1"/>
    <row r="36599" s="2" customFormat="1"/>
    <row r="36600" s="2" customFormat="1"/>
    <row r="36601" s="2" customFormat="1"/>
    <row r="36602" s="2" customFormat="1"/>
    <row r="36603" s="2" customFormat="1"/>
    <row r="36604" s="2" customFormat="1"/>
    <row r="36605" s="2" customFormat="1"/>
    <row r="36606" s="2" customFormat="1"/>
    <row r="36607" s="2" customFormat="1"/>
    <row r="36608" s="2" customFormat="1"/>
    <row r="36609" s="2" customFormat="1"/>
    <row r="36610" s="2" customFormat="1"/>
    <row r="36611" s="2" customFormat="1"/>
    <row r="36612" s="2" customFormat="1"/>
    <row r="36613" s="2" customFormat="1"/>
    <row r="36614" s="2" customFormat="1"/>
    <row r="36615" s="2" customFormat="1"/>
    <row r="36616" s="2" customFormat="1"/>
    <row r="36617" s="2" customFormat="1"/>
    <row r="36618" s="2" customFormat="1"/>
    <row r="36619" s="2" customFormat="1"/>
    <row r="36620" s="2" customFormat="1"/>
    <row r="36621" s="2" customFormat="1"/>
    <row r="36622" s="2" customFormat="1"/>
    <row r="36623" s="2" customFormat="1"/>
    <row r="36624" s="2" customFormat="1"/>
    <row r="36625" s="2" customFormat="1"/>
    <row r="36626" s="2" customFormat="1"/>
    <row r="36627" s="2" customFormat="1"/>
    <row r="36628" s="2" customFormat="1"/>
    <row r="36629" s="2" customFormat="1"/>
    <row r="36630" s="2" customFormat="1"/>
    <row r="36631" s="2" customFormat="1"/>
    <row r="36632" s="2" customFormat="1"/>
    <row r="36633" s="2" customFormat="1"/>
    <row r="36634" s="2" customFormat="1"/>
    <row r="36635" s="2" customFormat="1"/>
    <row r="36636" s="2" customFormat="1"/>
    <row r="36637" s="2" customFormat="1"/>
    <row r="36638" s="2" customFormat="1"/>
    <row r="36639" s="2" customFormat="1"/>
    <row r="36640" s="2" customFormat="1"/>
    <row r="36641" s="2" customFormat="1"/>
    <row r="36642" s="2" customFormat="1"/>
    <row r="36643" s="2" customFormat="1"/>
    <row r="36644" s="2" customFormat="1"/>
    <row r="36645" s="2" customFormat="1"/>
    <row r="36646" s="2" customFormat="1"/>
    <row r="36647" s="2" customFormat="1"/>
    <row r="36648" s="2" customFormat="1"/>
    <row r="36649" s="2" customFormat="1"/>
    <row r="36650" s="2" customFormat="1"/>
    <row r="36651" s="2" customFormat="1"/>
    <row r="36652" s="2" customFormat="1"/>
    <row r="36653" s="2" customFormat="1"/>
    <row r="36654" s="2" customFormat="1"/>
    <row r="36655" s="2" customFormat="1"/>
    <row r="36656" s="2" customFormat="1"/>
    <row r="36657" s="2" customFormat="1"/>
    <row r="36658" s="2" customFormat="1"/>
    <row r="36659" s="2" customFormat="1"/>
    <row r="36660" s="2" customFormat="1"/>
    <row r="36661" s="2" customFormat="1"/>
    <row r="36662" s="2" customFormat="1"/>
    <row r="36663" s="2" customFormat="1"/>
    <row r="36664" s="2" customFormat="1"/>
    <row r="36665" s="2" customFormat="1"/>
    <row r="36666" s="2" customFormat="1"/>
    <row r="36667" s="2" customFormat="1"/>
    <row r="36668" s="2" customFormat="1"/>
    <row r="36669" s="2" customFormat="1"/>
    <row r="36670" s="2" customFormat="1"/>
    <row r="36671" s="2" customFormat="1"/>
    <row r="36672" s="2" customFormat="1"/>
    <row r="36673" s="2" customFormat="1"/>
    <row r="36674" s="2" customFormat="1"/>
    <row r="36675" s="2" customFormat="1"/>
    <row r="36676" s="2" customFormat="1"/>
    <row r="36677" s="2" customFormat="1"/>
    <row r="36678" s="2" customFormat="1"/>
    <row r="36679" s="2" customFormat="1"/>
    <row r="36680" s="2" customFormat="1"/>
    <row r="36681" s="2" customFormat="1"/>
    <row r="36682" s="2" customFormat="1"/>
    <row r="36683" s="2" customFormat="1"/>
    <row r="36684" s="2" customFormat="1"/>
    <row r="36685" s="2" customFormat="1"/>
    <row r="36686" s="2" customFormat="1"/>
    <row r="36687" s="2" customFormat="1"/>
    <row r="36688" s="2" customFormat="1"/>
    <row r="36689" s="2" customFormat="1"/>
    <row r="36690" s="2" customFormat="1"/>
    <row r="36691" s="2" customFormat="1"/>
    <row r="36692" s="2" customFormat="1"/>
    <row r="36693" s="2" customFormat="1"/>
    <row r="36694" s="2" customFormat="1"/>
    <row r="36695" s="2" customFormat="1"/>
    <row r="36696" s="2" customFormat="1"/>
    <row r="36697" s="2" customFormat="1"/>
    <row r="36698" s="2" customFormat="1"/>
    <row r="36699" s="2" customFormat="1"/>
    <row r="36700" s="2" customFormat="1"/>
    <row r="36701" s="2" customFormat="1"/>
    <row r="36702" s="2" customFormat="1"/>
    <row r="36703" s="2" customFormat="1"/>
    <row r="36704" s="2" customFormat="1"/>
    <row r="36705" s="2" customFormat="1"/>
    <row r="36706" s="2" customFormat="1"/>
    <row r="36707" s="2" customFormat="1"/>
    <row r="36708" s="2" customFormat="1"/>
    <row r="36709" s="2" customFormat="1"/>
    <row r="36710" s="2" customFormat="1"/>
    <row r="36711" s="2" customFormat="1"/>
    <row r="36712" s="2" customFormat="1"/>
    <row r="36713" s="2" customFormat="1"/>
    <row r="36714" s="2" customFormat="1"/>
    <row r="36715" s="2" customFormat="1"/>
    <row r="36716" s="2" customFormat="1"/>
    <row r="36717" s="2" customFormat="1"/>
    <row r="36718" s="2" customFormat="1"/>
    <row r="36719" s="2" customFormat="1"/>
    <row r="36720" s="2" customFormat="1"/>
    <row r="36721" s="2" customFormat="1"/>
    <row r="36722" s="2" customFormat="1"/>
    <row r="36723" s="2" customFormat="1"/>
    <row r="36724" s="2" customFormat="1"/>
    <row r="36725" s="2" customFormat="1"/>
    <row r="36726" s="2" customFormat="1"/>
    <row r="36727" s="2" customFormat="1"/>
    <row r="36728" s="2" customFormat="1"/>
    <row r="36729" s="2" customFormat="1"/>
    <row r="36730" s="2" customFormat="1"/>
    <row r="36731" s="2" customFormat="1"/>
    <row r="36732" s="2" customFormat="1"/>
    <row r="36733" s="2" customFormat="1"/>
    <row r="36734" s="2" customFormat="1"/>
    <row r="36735" s="2" customFormat="1"/>
    <row r="36736" s="2" customFormat="1"/>
    <row r="36737" s="2" customFormat="1"/>
    <row r="36738" s="2" customFormat="1"/>
    <row r="36739" s="2" customFormat="1"/>
    <row r="36740" s="2" customFormat="1"/>
    <row r="36741" s="2" customFormat="1"/>
    <row r="36742" s="2" customFormat="1"/>
    <row r="36743" s="2" customFormat="1"/>
    <row r="36744" s="2" customFormat="1"/>
    <row r="36745" s="2" customFormat="1"/>
    <row r="36746" s="2" customFormat="1"/>
    <row r="36747" s="2" customFormat="1"/>
    <row r="36748" s="2" customFormat="1"/>
    <row r="36749" s="2" customFormat="1"/>
    <row r="36750" s="2" customFormat="1"/>
    <row r="36751" s="2" customFormat="1"/>
    <row r="36752" s="2" customFormat="1"/>
    <row r="36753" s="2" customFormat="1"/>
    <row r="36754" s="2" customFormat="1"/>
    <row r="36755" s="2" customFormat="1"/>
    <row r="36756" s="2" customFormat="1"/>
    <row r="36757" s="2" customFormat="1"/>
    <row r="36758" s="2" customFormat="1"/>
    <row r="36759" s="2" customFormat="1"/>
    <row r="36760" s="2" customFormat="1"/>
    <row r="36761" s="2" customFormat="1"/>
    <row r="36762" s="2" customFormat="1"/>
    <row r="36763" s="2" customFormat="1"/>
    <row r="36764" s="2" customFormat="1"/>
    <row r="36765" s="2" customFormat="1"/>
    <row r="36766" s="2" customFormat="1"/>
    <row r="36767" s="2" customFormat="1"/>
    <row r="36768" s="2" customFormat="1"/>
    <row r="36769" s="2" customFormat="1"/>
    <row r="36770" s="2" customFormat="1"/>
    <row r="36771" s="2" customFormat="1"/>
    <row r="36772" s="2" customFormat="1"/>
    <row r="36773" s="2" customFormat="1"/>
    <row r="36774" s="2" customFormat="1"/>
    <row r="36775" s="2" customFormat="1"/>
    <row r="36776" s="2" customFormat="1"/>
    <row r="36777" s="2" customFormat="1"/>
    <row r="36778" s="2" customFormat="1"/>
    <row r="36779" s="2" customFormat="1"/>
    <row r="36780" s="2" customFormat="1"/>
    <row r="36781" s="2" customFormat="1"/>
    <row r="36782" s="2" customFormat="1"/>
    <row r="36783" s="2" customFormat="1"/>
    <row r="36784" s="2" customFormat="1"/>
    <row r="36785" s="2" customFormat="1"/>
    <row r="36786" s="2" customFormat="1"/>
    <row r="36787" s="2" customFormat="1"/>
    <row r="36788" s="2" customFormat="1"/>
    <row r="36789" s="2" customFormat="1"/>
    <row r="36790" s="2" customFormat="1"/>
    <row r="36791" s="2" customFormat="1"/>
    <row r="36792" s="2" customFormat="1"/>
    <row r="36793" s="2" customFormat="1"/>
    <row r="36794" s="2" customFormat="1"/>
    <row r="36795" s="2" customFormat="1"/>
    <row r="36796" s="2" customFormat="1"/>
    <row r="36797" s="2" customFormat="1"/>
    <row r="36798" s="2" customFormat="1"/>
    <row r="36799" s="2" customFormat="1"/>
    <row r="36800" s="2" customFormat="1"/>
    <row r="36801" s="2" customFormat="1"/>
    <row r="36802" s="2" customFormat="1"/>
    <row r="36803" s="2" customFormat="1"/>
    <row r="36804" s="2" customFormat="1"/>
    <row r="36805" s="2" customFormat="1"/>
    <row r="36806" s="2" customFormat="1"/>
    <row r="36807" s="2" customFormat="1"/>
    <row r="36808" s="2" customFormat="1"/>
    <row r="36809" s="2" customFormat="1"/>
    <row r="36810" s="2" customFormat="1"/>
    <row r="36811" s="2" customFormat="1"/>
    <row r="36812" s="2" customFormat="1"/>
    <row r="36813" s="2" customFormat="1"/>
    <row r="36814" s="2" customFormat="1"/>
    <row r="36815" s="2" customFormat="1"/>
    <row r="36816" s="2" customFormat="1"/>
    <row r="36817" s="2" customFormat="1"/>
    <row r="36818" s="2" customFormat="1"/>
    <row r="36819" s="2" customFormat="1"/>
    <row r="36820" s="2" customFormat="1"/>
    <row r="36821" s="2" customFormat="1"/>
    <row r="36822" s="2" customFormat="1"/>
    <row r="36823" s="2" customFormat="1"/>
    <row r="36824" s="2" customFormat="1"/>
    <row r="36825" s="2" customFormat="1"/>
    <row r="36826" s="2" customFormat="1"/>
    <row r="36827" s="2" customFormat="1"/>
    <row r="36828" s="2" customFormat="1"/>
    <row r="36829" s="2" customFormat="1"/>
    <row r="36830" s="2" customFormat="1"/>
    <row r="36831" s="2" customFormat="1"/>
    <row r="36832" s="2" customFormat="1"/>
    <row r="36833" s="2" customFormat="1"/>
    <row r="36834" s="2" customFormat="1"/>
    <row r="36835" s="2" customFormat="1"/>
    <row r="36836" s="2" customFormat="1"/>
    <row r="36837" s="2" customFormat="1"/>
    <row r="36838" s="2" customFormat="1"/>
    <row r="36839" s="2" customFormat="1"/>
    <row r="36840" s="2" customFormat="1"/>
    <row r="36841" s="2" customFormat="1"/>
    <row r="36842" s="2" customFormat="1"/>
    <row r="36843" s="2" customFormat="1"/>
    <row r="36844" s="2" customFormat="1"/>
    <row r="36845" s="2" customFormat="1"/>
    <row r="36846" s="2" customFormat="1"/>
    <row r="36847" s="2" customFormat="1"/>
    <row r="36848" s="2" customFormat="1"/>
    <row r="36849" s="2" customFormat="1"/>
    <row r="36850" s="2" customFormat="1"/>
    <row r="36851" s="2" customFormat="1"/>
    <row r="36852" s="2" customFormat="1"/>
    <row r="36853" s="2" customFormat="1"/>
    <row r="36854" s="2" customFormat="1"/>
    <row r="36855" s="2" customFormat="1"/>
    <row r="36856" s="2" customFormat="1"/>
    <row r="36857" s="2" customFormat="1"/>
    <row r="36858" s="2" customFormat="1"/>
    <row r="36859" s="2" customFormat="1"/>
    <row r="36860" s="2" customFormat="1"/>
    <row r="36861" s="2" customFormat="1"/>
    <row r="36862" s="2" customFormat="1"/>
    <row r="36863" s="2" customFormat="1"/>
    <row r="36864" s="2" customFormat="1"/>
    <row r="36865" s="2" customFormat="1"/>
    <row r="36866" s="2" customFormat="1"/>
    <row r="36867" s="2" customFormat="1"/>
    <row r="36868" s="2" customFormat="1"/>
    <row r="36869" s="2" customFormat="1"/>
    <row r="36870" s="2" customFormat="1"/>
    <row r="36871" s="2" customFormat="1"/>
    <row r="36872" s="2" customFormat="1"/>
    <row r="36873" s="2" customFormat="1"/>
    <row r="36874" s="2" customFormat="1"/>
    <row r="36875" s="2" customFormat="1"/>
    <row r="36876" s="2" customFormat="1"/>
    <row r="36877" s="2" customFormat="1"/>
    <row r="36878" s="2" customFormat="1"/>
    <row r="36879" s="2" customFormat="1"/>
    <row r="36880" s="2" customFormat="1"/>
    <row r="36881" s="2" customFormat="1"/>
    <row r="36882" s="2" customFormat="1"/>
    <row r="36883" s="2" customFormat="1"/>
    <row r="36884" s="2" customFormat="1"/>
    <row r="36885" s="2" customFormat="1"/>
    <row r="36886" s="2" customFormat="1"/>
    <row r="36887" s="2" customFormat="1"/>
    <row r="36888" s="2" customFormat="1"/>
    <row r="36889" s="2" customFormat="1"/>
    <row r="36890" s="2" customFormat="1"/>
    <row r="36891" s="2" customFormat="1"/>
    <row r="36892" s="2" customFormat="1"/>
    <row r="36893" s="2" customFormat="1"/>
    <row r="36894" s="2" customFormat="1"/>
    <row r="36895" s="2" customFormat="1"/>
    <row r="36896" s="2" customFormat="1"/>
    <row r="36897" s="2" customFormat="1"/>
    <row r="36898" s="2" customFormat="1"/>
    <row r="36899" s="2" customFormat="1"/>
    <row r="36900" s="2" customFormat="1"/>
    <row r="36901" s="2" customFormat="1"/>
    <row r="36902" s="2" customFormat="1"/>
    <row r="36903" s="2" customFormat="1"/>
    <row r="36904" s="2" customFormat="1"/>
    <row r="36905" s="2" customFormat="1"/>
    <row r="36906" s="2" customFormat="1"/>
    <row r="36907" s="2" customFormat="1"/>
    <row r="36908" s="2" customFormat="1"/>
    <row r="36909" s="2" customFormat="1"/>
    <row r="36910" s="2" customFormat="1"/>
    <row r="36911" s="2" customFormat="1"/>
    <row r="36912" s="2" customFormat="1"/>
    <row r="36913" s="2" customFormat="1"/>
    <row r="36914" s="2" customFormat="1"/>
    <row r="36915" s="2" customFormat="1"/>
    <row r="36916" s="2" customFormat="1"/>
    <row r="36917" s="2" customFormat="1"/>
    <row r="36918" s="2" customFormat="1"/>
    <row r="36919" s="2" customFormat="1"/>
    <row r="36920" s="2" customFormat="1"/>
    <row r="36921" s="2" customFormat="1"/>
    <row r="36922" s="2" customFormat="1"/>
    <row r="36923" s="2" customFormat="1"/>
    <row r="36924" s="2" customFormat="1"/>
    <row r="36925" s="2" customFormat="1"/>
    <row r="36926" s="2" customFormat="1"/>
    <row r="36927" s="2" customFormat="1"/>
    <row r="36928" s="2" customFormat="1"/>
    <row r="36929" s="2" customFormat="1"/>
    <row r="36930" s="2" customFormat="1"/>
    <row r="36931" s="2" customFormat="1"/>
    <row r="36932" s="2" customFormat="1"/>
    <row r="36933" s="2" customFormat="1"/>
    <row r="36934" s="2" customFormat="1"/>
    <row r="36935" s="2" customFormat="1"/>
    <row r="36936" s="2" customFormat="1"/>
    <row r="36937" s="2" customFormat="1"/>
    <row r="36938" s="2" customFormat="1"/>
    <row r="36939" s="2" customFormat="1"/>
    <row r="36940" s="2" customFormat="1"/>
    <row r="36941" s="2" customFormat="1"/>
    <row r="36942" s="2" customFormat="1"/>
    <row r="36943" s="2" customFormat="1"/>
    <row r="36944" s="2" customFormat="1"/>
    <row r="36945" s="2" customFormat="1"/>
    <row r="36946" s="2" customFormat="1"/>
    <row r="36947" s="2" customFormat="1"/>
    <row r="36948" s="2" customFormat="1"/>
    <row r="36949" s="2" customFormat="1"/>
    <row r="36950" s="2" customFormat="1"/>
    <row r="36951" s="2" customFormat="1"/>
    <row r="36952" s="2" customFormat="1"/>
    <row r="36953" s="2" customFormat="1"/>
    <row r="36954" s="2" customFormat="1"/>
    <row r="36955" s="2" customFormat="1"/>
    <row r="36956" s="2" customFormat="1"/>
    <row r="36957" s="2" customFormat="1"/>
    <row r="36958" s="2" customFormat="1"/>
    <row r="36959" s="2" customFormat="1"/>
    <row r="36960" s="2" customFormat="1"/>
    <row r="36961" s="2" customFormat="1"/>
    <row r="36962" s="2" customFormat="1"/>
    <row r="36963" s="2" customFormat="1"/>
    <row r="36964" s="2" customFormat="1"/>
    <row r="36965" s="2" customFormat="1"/>
    <row r="36966" s="2" customFormat="1"/>
    <row r="36967" s="2" customFormat="1"/>
    <row r="36968" s="2" customFormat="1"/>
    <row r="36969" s="2" customFormat="1"/>
    <row r="36970" s="2" customFormat="1"/>
    <row r="36971" s="2" customFormat="1"/>
    <row r="36972" s="2" customFormat="1"/>
    <row r="36973" s="2" customFormat="1"/>
    <row r="36974" s="2" customFormat="1"/>
    <row r="36975" s="2" customFormat="1"/>
    <row r="36976" s="2" customFormat="1"/>
    <row r="36977" s="2" customFormat="1"/>
    <row r="36978" s="2" customFormat="1"/>
    <row r="36979" s="2" customFormat="1"/>
    <row r="36980" s="2" customFormat="1"/>
    <row r="36981" s="2" customFormat="1"/>
    <row r="36982" s="2" customFormat="1"/>
    <row r="36983" s="2" customFormat="1"/>
    <row r="36984" s="2" customFormat="1"/>
    <row r="36985" s="2" customFormat="1"/>
    <row r="36986" s="2" customFormat="1"/>
    <row r="36987" s="2" customFormat="1"/>
    <row r="36988" s="2" customFormat="1"/>
    <row r="36989" s="2" customFormat="1"/>
    <row r="36990" s="2" customFormat="1"/>
    <row r="36991" s="2" customFormat="1"/>
    <row r="36992" s="2" customFormat="1"/>
    <row r="36993" s="2" customFormat="1"/>
    <row r="36994" s="2" customFormat="1"/>
    <row r="36995" s="2" customFormat="1"/>
    <row r="36996" s="2" customFormat="1"/>
    <row r="36997" s="2" customFormat="1"/>
    <row r="36998" s="2" customFormat="1"/>
    <row r="36999" s="2" customFormat="1"/>
    <row r="37000" s="2" customFormat="1"/>
    <row r="37001" s="2" customFormat="1"/>
    <row r="37002" s="2" customFormat="1"/>
    <row r="37003" s="2" customFormat="1"/>
    <row r="37004" s="2" customFormat="1"/>
    <row r="37005" s="2" customFormat="1"/>
    <row r="37006" s="2" customFormat="1"/>
    <row r="37007" s="2" customFormat="1"/>
    <row r="37008" s="2" customFormat="1"/>
    <row r="37009" s="2" customFormat="1"/>
    <row r="37010" s="2" customFormat="1"/>
    <row r="37011" s="2" customFormat="1"/>
    <row r="37012" s="2" customFormat="1"/>
    <row r="37013" s="2" customFormat="1"/>
    <row r="37014" s="2" customFormat="1"/>
    <row r="37015" s="2" customFormat="1"/>
    <row r="37016" s="2" customFormat="1"/>
    <row r="37017" s="2" customFormat="1"/>
    <row r="37018" s="2" customFormat="1"/>
    <row r="37019" s="2" customFormat="1"/>
    <row r="37020" s="2" customFormat="1"/>
    <row r="37021" s="2" customFormat="1"/>
    <row r="37022" s="2" customFormat="1"/>
    <row r="37023" s="2" customFormat="1"/>
    <row r="37024" s="2" customFormat="1"/>
    <row r="37025" s="2" customFormat="1"/>
    <row r="37026" s="2" customFormat="1"/>
    <row r="37027" s="2" customFormat="1"/>
    <row r="37028" s="2" customFormat="1"/>
    <row r="37029" s="2" customFormat="1"/>
    <row r="37030" s="2" customFormat="1"/>
    <row r="37031" s="2" customFormat="1"/>
    <row r="37032" s="2" customFormat="1"/>
    <row r="37033" s="2" customFormat="1"/>
    <row r="37034" s="2" customFormat="1"/>
    <row r="37035" s="2" customFormat="1"/>
    <row r="37036" s="2" customFormat="1"/>
    <row r="37037" s="2" customFormat="1"/>
    <row r="37038" s="2" customFormat="1"/>
    <row r="37039" s="2" customFormat="1"/>
    <row r="37040" s="2" customFormat="1"/>
    <row r="37041" s="2" customFormat="1"/>
    <row r="37042" s="2" customFormat="1"/>
    <row r="37043" s="2" customFormat="1"/>
    <row r="37044" s="2" customFormat="1"/>
    <row r="37045" s="2" customFormat="1"/>
    <row r="37046" s="2" customFormat="1"/>
    <row r="37047" s="2" customFormat="1"/>
    <row r="37048" s="2" customFormat="1"/>
    <row r="37049" s="2" customFormat="1"/>
    <row r="37050" s="2" customFormat="1"/>
    <row r="37051" s="2" customFormat="1"/>
    <row r="37052" s="2" customFormat="1"/>
    <row r="37053" s="2" customFormat="1"/>
    <row r="37054" s="2" customFormat="1"/>
    <row r="37055" s="2" customFormat="1"/>
    <row r="37056" s="2" customFormat="1"/>
    <row r="37057" s="2" customFormat="1"/>
    <row r="37058" s="2" customFormat="1"/>
    <row r="37059" s="2" customFormat="1"/>
    <row r="37060" s="2" customFormat="1"/>
    <row r="37061" s="2" customFormat="1"/>
    <row r="37062" s="2" customFormat="1"/>
    <row r="37063" s="2" customFormat="1"/>
    <row r="37064" s="2" customFormat="1"/>
    <row r="37065" s="2" customFormat="1"/>
    <row r="37066" s="2" customFormat="1"/>
    <row r="37067" s="2" customFormat="1"/>
    <row r="37068" s="2" customFormat="1"/>
    <row r="37069" s="2" customFormat="1"/>
    <row r="37070" s="2" customFormat="1"/>
    <row r="37071" s="2" customFormat="1"/>
    <row r="37072" s="2" customFormat="1"/>
    <row r="37073" s="2" customFormat="1"/>
    <row r="37074" s="2" customFormat="1"/>
    <row r="37075" s="2" customFormat="1"/>
    <row r="37076" s="2" customFormat="1"/>
    <row r="37077" s="2" customFormat="1"/>
    <row r="37078" s="2" customFormat="1"/>
    <row r="37079" s="2" customFormat="1"/>
    <row r="37080" s="2" customFormat="1"/>
    <row r="37081" s="2" customFormat="1"/>
    <row r="37082" s="2" customFormat="1"/>
    <row r="37083" s="2" customFormat="1"/>
    <row r="37084" s="2" customFormat="1"/>
    <row r="37085" s="2" customFormat="1"/>
    <row r="37086" s="2" customFormat="1"/>
    <row r="37087" s="2" customFormat="1"/>
    <row r="37088" s="2" customFormat="1"/>
    <row r="37089" s="2" customFormat="1"/>
    <row r="37090" s="2" customFormat="1"/>
    <row r="37091" s="2" customFormat="1"/>
    <row r="37092" s="2" customFormat="1"/>
    <row r="37093" s="2" customFormat="1"/>
    <row r="37094" s="2" customFormat="1"/>
    <row r="37095" s="2" customFormat="1"/>
    <row r="37096" s="2" customFormat="1"/>
    <row r="37097" s="2" customFormat="1"/>
    <row r="37098" s="2" customFormat="1"/>
    <row r="37099" s="2" customFormat="1"/>
    <row r="37100" s="2" customFormat="1"/>
    <row r="37101" s="2" customFormat="1"/>
    <row r="37102" s="2" customFormat="1"/>
    <row r="37103" s="2" customFormat="1"/>
    <row r="37104" s="2" customFormat="1"/>
    <row r="37105" s="2" customFormat="1"/>
    <row r="37106" s="2" customFormat="1"/>
    <row r="37107" s="2" customFormat="1"/>
    <row r="37108" s="2" customFormat="1"/>
    <row r="37109" s="2" customFormat="1"/>
    <row r="37110" s="2" customFormat="1"/>
    <row r="37111" s="2" customFormat="1"/>
    <row r="37112" s="2" customFormat="1"/>
    <row r="37113" s="2" customFormat="1"/>
    <row r="37114" s="2" customFormat="1"/>
    <row r="37115" s="2" customFormat="1"/>
    <row r="37116" s="2" customFormat="1"/>
    <row r="37117" s="2" customFormat="1"/>
    <row r="37118" s="2" customFormat="1"/>
    <row r="37119" s="2" customFormat="1"/>
    <row r="37120" s="2" customFormat="1"/>
    <row r="37121" s="2" customFormat="1"/>
    <row r="37122" s="2" customFormat="1"/>
    <row r="37123" s="2" customFormat="1"/>
    <row r="37124" s="2" customFormat="1"/>
    <row r="37125" s="2" customFormat="1"/>
    <row r="37126" s="2" customFormat="1"/>
    <row r="37127" s="2" customFormat="1"/>
    <row r="37128" s="2" customFormat="1"/>
    <row r="37129" s="2" customFormat="1"/>
    <row r="37130" s="2" customFormat="1"/>
    <row r="37131" s="2" customFormat="1"/>
    <row r="37132" s="2" customFormat="1"/>
    <row r="37133" s="2" customFormat="1"/>
    <row r="37134" s="2" customFormat="1"/>
    <row r="37135" s="2" customFormat="1"/>
    <row r="37136" s="2" customFormat="1"/>
    <row r="37137" s="2" customFormat="1"/>
    <row r="37138" s="2" customFormat="1"/>
    <row r="37139" s="2" customFormat="1"/>
    <row r="37140" s="2" customFormat="1"/>
    <row r="37141" s="2" customFormat="1"/>
    <row r="37142" s="2" customFormat="1"/>
    <row r="37143" s="2" customFormat="1"/>
    <row r="37144" s="2" customFormat="1"/>
    <row r="37145" s="2" customFormat="1"/>
    <row r="37146" s="2" customFormat="1"/>
    <row r="37147" s="2" customFormat="1"/>
    <row r="37148" s="2" customFormat="1"/>
    <row r="37149" s="2" customFormat="1"/>
    <row r="37150" s="2" customFormat="1"/>
    <row r="37151" s="2" customFormat="1"/>
    <row r="37152" s="2" customFormat="1"/>
    <row r="37153" s="2" customFormat="1"/>
    <row r="37154" s="2" customFormat="1"/>
    <row r="37155" s="2" customFormat="1"/>
    <row r="37156" s="2" customFormat="1"/>
    <row r="37157" s="2" customFormat="1"/>
    <row r="37158" s="2" customFormat="1"/>
    <row r="37159" s="2" customFormat="1"/>
    <row r="37160" s="2" customFormat="1"/>
    <row r="37161" s="2" customFormat="1"/>
    <row r="37162" s="2" customFormat="1"/>
    <row r="37163" s="2" customFormat="1"/>
    <row r="37164" s="2" customFormat="1"/>
    <row r="37165" s="2" customFormat="1"/>
    <row r="37166" s="2" customFormat="1"/>
    <row r="37167" s="2" customFormat="1"/>
    <row r="37168" s="2" customFormat="1"/>
    <row r="37169" s="2" customFormat="1"/>
    <row r="37170" s="2" customFormat="1"/>
    <row r="37171" s="2" customFormat="1"/>
    <row r="37172" s="2" customFormat="1"/>
    <row r="37173" s="2" customFormat="1"/>
    <row r="37174" s="2" customFormat="1"/>
    <row r="37175" s="2" customFormat="1"/>
    <row r="37176" s="2" customFormat="1"/>
    <row r="37177" s="2" customFormat="1"/>
    <row r="37178" s="2" customFormat="1"/>
    <row r="37179" s="2" customFormat="1"/>
    <row r="37180" s="2" customFormat="1"/>
    <row r="37181" s="2" customFormat="1"/>
    <row r="37182" s="2" customFormat="1"/>
    <row r="37183" s="2" customFormat="1"/>
    <row r="37184" s="2" customFormat="1"/>
    <row r="37185" s="2" customFormat="1"/>
    <row r="37186" s="2" customFormat="1"/>
    <row r="37187" s="2" customFormat="1"/>
    <row r="37188" s="2" customFormat="1"/>
    <row r="37189" s="2" customFormat="1"/>
    <row r="37190" s="2" customFormat="1"/>
    <row r="37191" s="2" customFormat="1"/>
    <row r="37192" s="2" customFormat="1"/>
    <row r="37193" s="2" customFormat="1"/>
    <row r="37194" s="2" customFormat="1"/>
    <row r="37195" s="2" customFormat="1"/>
    <row r="37196" s="2" customFormat="1"/>
    <row r="37197" s="2" customFormat="1"/>
    <row r="37198" s="2" customFormat="1"/>
    <row r="37199" s="2" customFormat="1"/>
    <row r="37200" s="2" customFormat="1"/>
    <row r="37201" s="2" customFormat="1"/>
    <row r="37202" s="2" customFormat="1"/>
    <row r="37203" s="2" customFormat="1"/>
    <row r="37204" s="2" customFormat="1"/>
    <row r="37205" s="2" customFormat="1"/>
    <row r="37206" s="2" customFormat="1"/>
    <row r="37207" s="2" customFormat="1"/>
    <row r="37208" s="2" customFormat="1"/>
    <row r="37209" s="2" customFormat="1"/>
    <row r="37210" s="2" customFormat="1"/>
    <row r="37211" s="2" customFormat="1"/>
    <row r="37212" s="2" customFormat="1"/>
    <row r="37213" s="2" customFormat="1"/>
    <row r="37214" s="2" customFormat="1"/>
    <row r="37215" s="2" customFormat="1"/>
    <row r="37216" s="2" customFormat="1"/>
    <row r="37217" s="2" customFormat="1"/>
    <row r="37218" s="2" customFormat="1"/>
    <row r="37219" s="2" customFormat="1"/>
    <row r="37220" s="2" customFormat="1"/>
    <row r="37221" s="2" customFormat="1"/>
    <row r="37222" s="2" customFormat="1"/>
    <row r="37223" s="2" customFormat="1"/>
    <row r="37224" s="2" customFormat="1"/>
    <row r="37225" s="2" customFormat="1"/>
    <row r="37226" s="2" customFormat="1"/>
    <row r="37227" s="2" customFormat="1"/>
    <row r="37228" s="2" customFormat="1"/>
    <row r="37229" s="2" customFormat="1"/>
    <row r="37230" s="2" customFormat="1"/>
    <row r="37231" s="2" customFormat="1"/>
    <row r="37232" s="2" customFormat="1"/>
    <row r="37233" s="2" customFormat="1"/>
    <row r="37234" s="2" customFormat="1"/>
    <row r="37235" s="2" customFormat="1"/>
    <row r="37236" s="2" customFormat="1"/>
    <row r="37237" s="2" customFormat="1"/>
    <row r="37238" s="2" customFormat="1"/>
    <row r="37239" s="2" customFormat="1"/>
    <row r="37240" s="2" customFormat="1"/>
    <row r="37241" s="2" customFormat="1"/>
    <row r="37242" s="2" customFormat="1"/>
    <row r="37243" s="2" customFormat="1"/>
    <row r="37244" s="2" customFormat="1"/>
    <row r="37245" s="2" customFormat="1"/>
    <row r="37246" s="2" customFormat="1"/>
    <row r="37247" s="2" customFormat="1"/>
    <row r="37248" s="2" customFormat="1"/>
    <row r="37249" s="2" customFormat="1"/>
    <row r="37250" s="2" customFormat="1"/>
    <row r="37251" s="2" customFormat="1"/>
    <row r="37252" s="2" customFormat="1"/>
    <row r="37253" s="2" customFormat="1"/>
    <row r="37254" s="2" customFormat="1"/>
    <row r="37255" s="2" customFormat="1"/>
    <row r="37256" s="2" customFormat="1"/>
    <row r="37257" s="2" customFormat="1"/>
    <row r="37258" s="2" customFormat="1"/>
    <row r="37259" s="2" customFormat="1"/>
    <row r="37260" s="2" customFormat="1"/>
    <row r="37261" s="2" customFormat="1"/>
    <row r="37262" s="2" customFormat="1"/>
    <row r="37263" s="2" customFormat="1"/>
    <row r="37264" s="2" customFormat="1"/>
    <row r="37265" s="2" customFormat="1"/>
    <row r="37266" s="2" customFormat="1"/>
    <row r="37267" s="2" customFormat="1"/>
    <row r="37268" s="2" customFormat="1"/>
    <row r="37269" s="2" customFormat="1"/>
    <row r="37270" s="2" customFormat="1"/>
    <row r="37271" s="2" customFormat="1"/>
    <row r="37272" s="2" customFormat="1"/>
    <row r="37273" s="2" customFormat="1"/>
    <row r="37274" s="2" customFormat="1"/>
    <row r="37275" s="2" customFormat="1"/>
    <row r="37276" s="2" customFormat="1"/>
    <row r="37277" s="2" customFormat="1"/>
    <row r="37278" s="2" customFormat="1"/>
    <row r="37279" s="2" customFormat="1"/>
    <row r="37280" s="2" customFormat="1"/>
    <row r="37281" s="2" customFormat="1"/>
    <row r="37282" s="2" customFormat="1"/>
    <row r="37283" s="2" customFormat="1"/>
    <row r="37284" s="2" customFormat="1"/>
    <row r="37285" s="2" customFormat="1"/>
    <row r="37286" s="2" customFormat="1"/>
    <row r="37287" s="2" customFormat="1"/>
    <row r="37288" s="2" customFormat="1"/>
    <row r="37289" s="2" customFormat="1"/>
    <row r="37290" s="2" customFormat="1"/>
    <row r="37291" s="2" customFormat="1"/>
    <row r="37292" s="2" customFormat="1"/>
    <row r="37293" s="2" customFormat="1"/>
    <row r="37294" s="2" customFormat="1"/>
    <row r="37295" s="2" customFormat="1"/>
    <row r="37296" s="2" customFormat="1"/>
    <row r="37297" s="2" customFormat="1"/>
    <row r="37298" s="2" customFormat="1"/>
    <row r="37299" s="2" customFormat="1"/>
    <row r="37300" s="2" customFormat="1"/>
    <row r="37301" s="2" customFormat="1"/>
    <row r="37302" s="2" customFormat="1"/>
    <row r="37303" s="2" customFormat="1"/>
    <row r="37304" s="2" customFormat="1"/>
    <row r="37305" s="2" customFormat="1"/>
    <row r="37306" s="2" customFormat="1"/>
    <row r="37307" s="2" customFormat="1"/>
    <row r="37308" s="2" customFormat="1"/>
    <row r="37309" s="2" customFormat="1"/>
    <row r="37310" s="2" customFormat="1"/>
    <row r="37311" s="2" customFormat="1"/>
    <row r="37312" s="2" customFormat="1"/>
    <row r="37313" s="2" customFormat="1"/>
    <row r="37314" s="2" customFormat="1"/>
    <row r="37315" s="2" customFormat="1"/>
    <row r="37316" s="2" customFormat="1"/>
    <row r="37317" s="2" customFormat="1"/>
    <row r="37318" s="2" customFormat="1"/>
    <row r="37319" s="2" customFormat="1"/>
    <row r="37320" s="2" customFormat="1"/>
    <row r="37321" s="2" customFormat="1"/>
    <row r="37322" s="2" customFormat="1"/>
    <row r="37323" s="2" customFormat="1"/>
    <row r="37324" s="2" customFormat="1"/>
    <row r="37325" s="2" customFormat="1"/>
    <row r="37326" s="2" customFormat="1"/>
    <row r="37327" s="2" customFormat="1"/>
    <row r="37328" s="2" customFormat="1"/>
    <row r="37329" s="2" customFormat="1"/>
    <row r="37330" s="2" customFormat="1"/>
    <row r="37331" s="2" customFormat="1"/>
    <row r="37332" s="2" customFormat="1"/>
    <row r="37333" s="2" customFormat="1"/>
    <row r="37334" s="2" customFormat="1"/>
    <row r="37335" s="2" customFormat="1"/>
    <row r="37336" s="2" customFormat="1"/>
    <row r="37337" s="2" customFormat="1"/>
    <row r="37338" s="2" customFormat="1"/>
    <row r="37339" s="2" customFormat="1"/>
    <row r="37340" s="2" customFormat="1"/>
    <row r="37341" s="2" customFormat="1"/>
    <row r="37342" s="2" customFormat="1"/>
    <row r="37343" s="2" customFormat="1"/>
    <row r="37344" s="2" customFormat="1"/>
    <row r="37345" s="2" customFormat="1"/>
    <row r="37346" s="2" customFormat="1"/>
    <row r="37347" s="2" customFormat="1"/>
    <row r="37348" s="2" customFormat="1"/>
    <row r="37349" s="2" customFormat="1"/>
    <row r="37350" s="2" customFormat="1"/>
    <row r="37351" s="2" customFormat="1"/>
    <row r="37352" s="2" customFormat="1"/>
    <row r="37353" s="2" customFormat="1"/>
    <row r="37354" s="2" customFormat="1"/>
    <row r="37355" s="2" customFormat="1"/>
    <row r="37356" s="2" customFormat="1"/>
    <row r="37357" s="2" customFormat="1"/>
    <row r="37358" s="2" customFormat="1"/>
    <row r="37359" s="2" customFormat="1"/>
    <row r="37360" s="2" customFormat="1"/>
    <row r="37361" s="2" customFormat="1"/>
    <row r="37362" s="2" customFormat="1"/>
    <row r="37363" s="2" customFormat="1"/>
    <row r="37364" s="2" customFormat="1"/>
    <row r="37365" s="2" customFormat="1"/>
    <row r="37366" s="2" customFormat="1"/>
    <row r="37367" s="2" customFormat="1"/>
    <row r="37368" s="2" customFormat="1"/>
    <row r="37369" s="2" customFormat="1"/>
    <row r="37370" s="2" customFormat="1"/>
    <row r="37371" s="2" customFormat="1"/>
    <row r="37372" s="2" customFormat="1"/>
    <row r="37373" s="2" customFormat="1"/>
    <row r="37374" s="2" customFormat="1"/>
    <row r="37375" s="2" customFormat="1"/>
    <row r="37376" s="2" customFormat="1"/>
    <row r="37377" s="2" customFormat="1"/>
    <row r="37378" s="2" customFormat="1"/>
    <row r="37379" s="2" customFormat="1"/>
    <row r="37380" s="2" customFormat="1"/>
    <row r="37381" s="2" customFormat="1"/>
    <row r="37382" s="2" customFormat="1"/>
    <row r="37383" s="2" customFormat="1"/>
    <row r="37384" s="2" customFormat="1"/>
    <row r="37385" s="2" customFormat="1"/>
    <row r="37386" s="2" customFormat="1"/>
    <row r="37387" s="2" customFormat="1"/>
    <row r="37388" s="2" customFormat="1"/>
    <row r="37389" s="2" customFormat="1"/>
    <row r="37390" s="2" customFormat="1"/>
    <row r="37391" s="2" customFormat="1"/>
    <row r="37392" s="2" customFormat="1"/>
    <row r="37393" s="2" customFormat="1"/>
    <row r="37394" s="2" customFormat="1"/>
    <row r="37395" s="2" customFormat="1"/>
    <row r="37396" s="2" customFormat="1"/>
    <row r="37397" s="2" customFormat="1"/>
    <row r="37398" s="2" customFormat="1"/>
    <row r="37399" s="2" customFormat="1"/>
    <row r="37400" s="2" customFormat="1"/>
    <row r="37401" s="2" customFormat="1"/>
    <row r="37402" s="2" customFormat="1"/>
    <row r="37403" s="2" customFormat="1"/>
    <row r="37404" s="2" customFormat="1"/>
    <row r="37405" s="2" customFormat="1"/>
    <row r="37406" s="2" customFormat="1"/>
    <row r="37407" s="2" customFormat="1"/>
    <row r="37408" s="2" customFormat="1"/>
    <row r="37409" s="2" customFormat="1"/>
    <row r="37410" s="2" customFormat="1"/>
    <row r="37411" s="2" customFormat="1"/>
    <row r="37412" s="2" customFormat="1"/>
    <row r="37413" s="2" customFormat="1"/>
    <row r="37414" s="2" customFormat="1"/>
    <row r="37415" s="2" customFormat="1"/>
    <row r="37416" s="2" customFormat="1"/>
    <row r="37417" s="2" customFormat="1"/>
    <row r="37418" s="2" customFormat="1"/>
    <row r="37419" s="2" customFormat="1"/>
    <row r="37420" s="2" customFormat="1"/>
    <row r="37421" s="2" customFormat="1"/>
    <row r="37422" s="2" customFormat="1"/>
    <row r="37423" s="2" customFormat="1"/>
    <row r="37424" s="2" customFormat="1"/>
    <row r="37425" s="2" customFormat="1"/>
    <row r="37426" s="2" customFormat="1"/>
    <row r="37427" s="2" customFormat="1"/>
    <row r="37428" s="2" customFormat="1"/>
    <row r="37429" s="2" customFormat="1"/>
    <row r="37430" s="2" customFormat="1"/>
    <row r="37431" s="2" customFormat="1"/>
    <row r="37432" s="2" customFormat="1"/>
    <row r="37433" s="2" customFormat="1"/>
    <row r="37434" s="2" customFormat="1"/>
    <row r="37435" s="2" customFormat="1"/>
    <row r="37436" s="2" customFormat="1"/>
    <row r="37437" s="2" customFormat="1"/>
    <row r="37438" s="2" customFormat="1"/>
    <row r="37439" s="2" customFormat="1"/>
    <row r="37440" s="2" customFormat="1"/>
    <row r="37441" s="2" customFormat="1"/>
    <row r="37442" s="2" customFormat="1"/>
    <row r="37443" s="2" customFormat="1"/>
    <row r="37444" s="2" customFormat="1"/>
    <row r="37445" s="2" customFormat="1"/>
    <row r="37446" s="2" customFormat="1"/>
    <row r="37447" s="2" customFormat="1"/>
    <row r="37448" s="2" customFormat="1"/>
    <row r="37449" s="2" customFormat="1"/>
    <row r="37450" s="2" customFormat="1"/>
    <row r="37451" s="2" customFormat="1"/>
    <row r="37452" s="2" customFormat="1"/>
    <row r="37453" s="2" customFormat="1"/>
    <row r="37454" s="2" customFormat="1"/>
    <row r="37455" s="2" customFormat="1"/>
    <row r="37456" s="2" customFormat="1"/>
    <row r="37457" s="2" customFormat="1"/>
    <row r="37458" s="2" customFormat="1"/>
    <row r="37459" s="2" customFormat="1"/>
    <row r="37460" s="2" customFormat="1"/>
    <row r="37461" s="2" customFormat="1"/>
    <row r="37462" s="2" customFormat="1"/>
    <row r="37463" s="2" customFormat="1"/>
    <row r="37464" s="2" customFormat="1"/>
    <row r="37465" s="2" customFormat="1"/>
    <row r="37466" s="2" customFormat="1"/>
    <row r="37467" s="2" customFormat="1"/>
    <row r="37468" s="2" customFormat="1"/>
    <row r="37469" s="2" customFormat="1"/>
    <row r="37470" s="2" customFormat="1"/>
    <row r="37471" s="2" customFormat="1"/>
    <row r="37472" s="2" customFormat="1"/>
    <row r="37473" s="2" customFormat="1"/>
    <row r="37474" s="2" customFormat="1"/>
    <row r="37475" s="2" customFormat="1"/>
    <row r="37476" s="2" customFormat="1"/>
    <row r="37477" s="2" customFormat="1"/>
    <row r="37478" s="2" customFormat="1"/>
    <row r="37479" s="2" customFormat="1"/>
    <row r="37480" s="2" customFormat="1"/>
    <row r="37481" s="2" customFormat="1"/>
    <row r="37482" s="2" customFormat="1"/>
    <row r="37483" s="2" customFormat="1"/>
    <row r="37484" s="2" customFormat="1"/>
    <row r="37485" s="2" customFormat="1"/>
    <row r="37486" s="2" customFormat="1"/>
    <row r="37487" s="2" customFormat="1"/>
    <row r="37488" s="2" customFormat="1"/>
    <row r="37489" s="2" customFormat="1"/>
    <row r="37490" s="2" customFormat="1"/>
    <row r="37491" s="2" customFormat="1"/>
    <row r="37492" s="2" customFormat="1"/>
    <row r="37493" s="2" customFormat="1"/>
    <row r="37494" s="2" customFormat="1"/>
    <row r="37495" s="2" customFormat="1"/>
    <row r="37496" s="2" customFormat="1"/>
    <row r="37497" s="2" customFormat="1"/>
    <row r="37498" s="2" customFormat="1"/>
    <row r="37499" s="2" customFormat="1"/>
    <row r="37500" s="2" customFormat="1"/>
    <row r="37501" s="2" customFormat="1"/>
    <row r="37502" s="2" customFormat="1"/>
    <row r="37503" s="2" customFormat="1"/>
    <row r="37504" s="2" customFormat="1"/>
    <row r="37505" s="2" customFormat="1"/>
    <row r="37506" s="2" customFormat="1"/>
    <row r="37507" s="2" customFormat="1"/>
    <row r="37508" s="2" customFormat="1"/>
    <row r="37509" s="2" customFormat="1"/>
    <row r="37510" s="2" customFormat="1"/>
    <row r="37511" s="2" customFormat="1"/>
    <row r="37512" s="2" customFormat="1"/>
    <row r="37513" s="2" customFormat="1"/>
    <row r="37514" s="2" customFormat="1"/>
    <row r="37515" s="2" customFormat="1"/>
    <row r="37516" s="2" customFormat="1"/>
    <row r="37517" s="2" customFormat="1"/>
    <row r="37518" s="2" customFormat="1"/>
    <row r="37519" s="2" customFormat="1"/>
    <row r="37520" s="2" customFormat="1"/>
    <row r="37521" s="2" customFormat="1"/>
    <row r="37522" s="2" customFormat="1"/>
    <row r="37523" s="2" customFormat="1"/>
    <row r="37524" s="2" customFormat="1"/>
    <row r="37525" s="2" customFormat="1"/>
    <row r="37526" s="2" customFormat="1"/>
    <row r="37527" s="2" customFormat="1"/>
    <row r="37528" s="2" customFormat="1"/>
    <row r="37529" s="2" customFormat="1"/>
    <row r="37530" s="2" customFormat="1"/>
    <row r="37531" s="2" customFormat="1"/>
    <row r="37532" s="2" customFormat="1"/>
    <row r="37533" s="2" customFormat="1"/>
    <row r="37534" s="2" customFormat="1"/>
    <row r="37535" s="2" customFormat="1"/>
    <row r="37536" s="2" customFormat="1"/>
    <row r="37537" s="2" customFormat="1"/>
    <row r="37538" s="2" customFormat="1"/>
    <row r="37539" s="2" customFormat="1"/>
    <row r="37540" s="2" customFormat="1"/>
    <row r="37541" s="2" customFormat="1"/>
    <row r="37542" s="2" customFormat="1"/>
    <row r="37543" s="2" customFormat="1"/>
    <row r="37544" s="2" customFormat="1"/>
    <row r="37545" s="2" customFormat="1"/>
    <row r="37546" s="2" customFormat="1"/>
    <row r="37547" s="2" customFormat="1"/>
    <row r="37548" s="2" customFormat="1"/>
    <row r="37549" s="2" customFormat="1"/>
    <row r="37550" s="2" customFormat="1"/>
    <row r="37551" s="2" customFormat="1"/>
    <row r="37552" s="2" customFormat="1"/>
    <row r="37553" s="2" customFormat="1"/>
    <row r="37554" s="2" customFormat="1"/>
    <row r="37555" s="2" customFormat="1"/>
    <row r="37556" s="2" customFormat="1"/>
    <row r="37557" s="2" customFormat="1"/>
    <row r="37558" s="2" customFormat="1"/>
    <row r="37559" s="2" customFormat="1"/>
    <row r="37560" s="2" customFormat="1"/>
    <row r="37561" s="2" customFormat="1"/>
    <row r="37562" s="2" customFormat="1"/>
    <row r="37563" s="2" customFormat="1"/>
    <row r="37564" s="2" customFormat="1"/>
    <row r="37565" s="2" customFormat="1"/>
    <row r="37566" s="2" customFormat="1"/>
    <row r="37567" s="2" customFormat="1"/>
    <row r="37568" s="2" customFormat="1"/>
    <row r="37569" s="2" customFormat="1"/>
    <row r="37570" s="2" customFormat="1"/>
    <row r="37571" s="2" customFormat="1"/>
    <row r="37572" s="2" customFormat="1"/>
    <row r="37573" s="2" customFormat="1"/>
    <row r="37574" s="2" customFormat="1"/>
    <row r="37575" s="2" customFormat="1"/>
    <row r="37576" s="2" customFormat="1"/>
    <row r="37577" s="2" customFormat="1"/>
    <row r="37578" s="2" customFormat="1"/>
    <row r="37579" s="2" customFormat="1"/>
    <row r="37580" s="2" customFormat="1"/>
    <row r="37581" s="2" customFormat="1"/>
    <row r="37582" s="2" customFormat="1"/>
    <row r="37583" s="2" customFormat="1"/>
    <row r="37584" s="2" customFormat="1"/>
    <row r="37585" s="2" customFormat="1"/>
    <row r="37586" s="2" customFormat="1"/>
    <row r="37587" s="2" customFormat="1"/>
    <row r="37588" s="2" customFormat="1"/>
    <row r="37589" s="2" customFormat="1"/>
    <row r="37590" s="2" customFormat="1"/>
    <row r="37591" s="2" customFormat="1"/>
    <row r="37592" s="2" customFormat="1"/>
    <row r="37593" s="2" customFormat="1"/>
    <row r="37594" s="2" customFormat="1"/>
    <row r="37595" s="2" customFormat="1"/>
    <row r="37596" s="2" customFormat="1"/>
    <row r="37597" s="2" customFormat="1"/>
    <row r="37598" s="2" customFormat="1"/>
    <row r="37599" s="2" customFormat="1"/>
    <row r="37600" s="2" customFormat="1"/>
    <row r="37601" s="2" customFormat="1"/>
    <row r="37602" s="2" customFormat="1"/>
    <row r="37603" s="2" customFormat="1"/>
    <row r="37604" s="2" customFormat="1"/>
    <row r="37605" s="2" customFormat="1"/>
    <row r="37606" s="2" customFormat="1"/>
    <row r="37607" s="2" customFormat="1"/>
    <row r="37608" s="2" customFormat="1"/>
    <row r="37609" s="2" customFormat="1"/>
    <row r="37610" s="2" customFormat="1"/>
    <row r="37611" s="2" customFormat="1"/>
    <row r="37612" s="2" customFormat="1"/>
    <row r="37613" s="2" customFormat="1"/>
    <row r="37614" s="2" customFormat="1"/>
    <row r="37615" s="2" customFormat="1"/>
    <row r="37616" s="2" customFormat="1"/>
    <row r="37617" s="2" customFormat="1"/>
    <row r="37618" s="2" customFormat="1"/>
    <row r="37619" s="2" customFormat="1"/>
    <row r="37620" s="2" customFormat="1"/>
    <row r="37621" s="2" customFormat="1"/>
    <row r="37622" s="2" customFormat="1"/>
    <row r="37623" s="2" customFormat="1"/>
    <row r="37624" s="2" customFormat="1"/>
    <row r="37625" s="2" customFormat="1"/>
    <row r="37626" s="2" customFormat="1"/>
    <row r="37627" s="2" customFormat="1"/>
    <row r="37628" s="2" customFormat="1"/>
    <row r="37629" s="2" customFormat="1"/>
    <row r="37630" s="2" customFormat="1"/>
    <row r="37631" s="2" customFormat="1"/>
    <row r="37632" s="2" customFormat="1"/>
    <row r="37633" s="2" customFormat="1"/>
    <row r="37634" s="2" customFormat="1"/>
    <row r="37635" s="2" customFormat="1"/>
    <row r="37636" s="2" customFormat="1"/>
    <row r="37637" s="2" customFormat="1"/>
    <row r="37638" s="2" customFormat="1"/>
    <row r="37639" s="2" customFormat="1"/>
    <row r="37640" s="2" customFormat="1"/>
    <row r="37641" s="2" customFormat="1"/>
    <row r="37642" s="2" customFormat="1"/>
    <row r="37643" s="2" customFormat="1"/>
    <row r="37644" s="2" customFormat="1"/>
    <row r="37645" s="2" customFormat="1"/>
    <row r="37646" s="2" customFormat="1"/>
    <row r="37647" s="2" customFormat="1"/>
    <row r="37648" s="2" customFormat="1"/>
    <row r="37649" s="2" customFormat="1"/>
    <row r="37650" s="2" customFormat="1"/>
    <row r="37651" s="2" customFormat="1"/>
    <row r="37652" s="2" customFormat="1"/>
    <row r="37653" s="2" customFormat="1"/>
    <row r="37654" s="2" customFormat="1"/>
    <row r="37655" s="2" customFormat="1"/>
    <row r="37656" s="2" customFormat="1"/>
    <row r="37657" s="2" customFormat="1"/>
    <row r="37658" s="2" customFormat="1"/>
    <row r="37659" s="2" customFormat="1"/>
    <row r="37660" s="2" customFormat="1"/>
    <row r="37661" s="2" customFormat="1"/>
    <row r="37662" s="2" customFormat="1"/>
    <row r="37663" s="2" customFormat="1"/>
    <row r="37664" s="2" customFormat="1"/>
    <row r="37665" s="2" customFormat="1"/>
    <row r="37666" s="2" customFormat="1"/>
    <row r="37667" s="2" customFormat="1"/>
    <row r="37668" s="2" customFormat="1"/>
    <row r="37669" s="2" customFormat="1"/>
    <row r="37670" s="2" customFormat="1"/>
    <row r="37671" s="2" customFormat="1"/>
    <row r="37672" s="2" customFormat="1"/>
    <row r="37673" s="2" customFormat="1"/>
    <row r="37674" s="2" customFormat="1"/>
    <row r="37675" s="2" customFormat="1"/>
    <row r="37676" s="2" customFormat="1"/>
    <row r="37677" s="2" customFormat="1"/>
    <row r="37678" s="2" customFormat="1"/>
    <row r="37679" s="2" customFormat="1"/>
    <row r="37680" s="2" customFormat="1"/>
    <row r="37681" s="2" customFormat="1"/>
    <row r="37682" s="2" customFormat="1"/>
    <row r="37683" s="2" customFormat="1"/>
    <row r="37684" s="2" customFormat="1"/>
    <row r="37685" s="2" customFormat="1"/>
    <row r="37686" s="2" customFormat="1"/>
    <row r="37687" s="2" customFormat="1"/>
    <row r="37688" s="2" customFormat="1"/>
    <row r="37689" s="2" customFormat="1"/>
    <row r="37690" s="2" customFormat="1"/>
    <row r="37691" s="2" customFormat="1"/>
    <row r="37692" s="2" customFormat="1"/>
    <row r="37693" s="2" customFormat="1"/>
    <row r="37694" s="2" customFormat="1"/>
    <row r="37695" s="2" customFormat="1"/>
    <row r="37696" s="2" customFormat="1"/>
    <row r="37697" s="2" customFormat="1"/>
    <row r="37698" s="2" customFormat="1"/>
    <row r="37699" s="2" customFormat="1"/>
    <row r="37700" s="2" customFormat="1"/>
    <row r="37701" s="2" customFormat="1"/>
    <row r="37702" s="2" customFormat="1"/>
    <row r="37703" s="2" customFormat="1"/>
    <row r="37704" s="2" customFormat="1"/>
    <row r="37705" s="2" customFormat="1"/>
    <row r="37706" s="2" customFormat="1"/>
    <row r="37707" s="2" customFormat="1"/>
    <row r="37708" s="2" customFormat="1"/>
    <row r="37709" s="2" customFormat="1"/>
    <row r="37710" s="2" customFormat="1"/>
    <row r="37711" s="2" customFormat="1"/>
    <row r="37712" s="2" customFormat="1"/>
    <row r="37713" s="2" customFormat="1"/>
    <row r="37714" s="2" customFormat="1"/>
    <row r="37715" s="2" customFormat="1"/>
    <row r="37716" s="2" customFormat="1"/>
    <row r="37717" s="2" customFormat="1"/>
    <row r="37718" s="2" customFormat="1"/>
    <row r="37719" s="2" customFormat="1"/>
    <row r="37720" s="2" customFormat="1"/>
    <row r="37721" s="2" customFormat="1"/>
    <row r="37722" s="2" customFormat="1"/>
    <row r="37723" s="2" customFormat="1"/>
    <row r="37724" s="2" customFormat="1"/>
    <row r="37725" s="2" customFormat="1"/>
    <row r="37726" s="2" customFormat="1"/>
    <row r="37727" s="2" customFormat="1"/>
    <row r="37728" s="2" customFormat="1"/>
    <row r="37729" s="2" customFormat="1"/>
    <row r="37730" s="2" customFormat="1"/>
    <row r="37731" s="2" customFormat="1"/>
    <row r="37732" s="2" customFormat="1"/>
    <row r="37733" s="2" customFormat="1"/>
    <row r="37734" s="2" customFormat="1"/>
    <row r="37735" s="2" customFormat="1"/>
    <row r="37736" s="2" customFormat="1"/>
    <row r="37737" s="2" customFormat="1"/>
    <row r="37738" s="2" customFormat="1"/>
    <row r="37739" s="2" customFormat="1"/>
    <row r="37740" s="2" customFormat="1"/>
    <row r="37741" s="2" customFormat="1"/>
    <row r="37742" s="2" customFormat="1"/>
    <row r="37743" s="2" customFormat="1"/>
    <row r="37744" s="2" customFormat="1"/>
    <row r="37745" s="2" customFormat="1"/>
    <row r="37746" s="2" customFormat="1"/>
    <row r="37747" s="2" customFormat="1"/>
    <row r="37748" s="2" customFormat="1"/>
    <row r="37749" s="2" customFormat="1"/>
    <row r="37750" s="2" customFormat="1"/>
    <row r="37751" s="2" customFormat="1"/>
    <row r="37752" s="2" customFormat="1"/>
    <row r="37753" s="2" customFormat="1"/>
    <row r="37754" s="2" customFormat="1"/>
    <row r="37755" s="2" customFormat="1"/>
    <row r="37756" s="2" customFormat="1"/>
    <row r="37757" s="2" customFormat="1"/>
    <row r="37758" s="2" customFormat="1"/>
    <row r="37759" s="2" customFormat="1"/>
    <row r="37760" s="2" customFormat="1"/>
    <row r="37761" s="2" customFormat="1"/>
    <row r="37762" s="2" customFormat="1"/>
    <row r="37763" s="2" customFormat="1"/>
    <row r="37764" s="2" customFormat="1"/>
    <row r="37765" s="2" customFormat="1"/>
    <row r="37766" s="2" customFormat="1"/>
    <row r="37767" s="2" customFormat="1"/>
    <row r="37768" s="2" customFormat="1"/>
    <row r="37769" s="2" customFormat="1"/>
    <row r="37770" s="2" customFormat="1"/>
    <row r="37771" s="2" customFormat="1"/>
    <row r="37772" s="2" customFormat="1"/>
    <row r="37773" s="2" customFormat="1"/>
    <row r="37774" s="2" customFormat="1"/>
    <row r="37775" s="2" customFormat="1"/>
    <row r="37776" s="2" customFormat="1"/>
    <row r="37777" s="2" customFormat="1"/>
    <row r="37778" s="2" customFormat="1"/>
    <row r="37779" s="2" customFormat="1"/>
    <row r="37780" s="2" customFormat="1"/>
    <row r="37781" s="2" customFormat="1"/>
    <row r="37782" s="2" customFormat="1"/>
    <row r="37783" s="2" customFormat="1"/>
    <row r="37784" s="2" customFormat="1"/>
    <row r="37785" s="2" customFormat="1"/>
    <row r="37786" s="2" customFormat="1"/>
    <row r="37787" s="2" customFormat="1"/>
    <row r="37788" s="2" customFormat="1"/>
    <row r="37789" s="2" customFormat="1"/>
    <row r="37790" s="2" customFormat="1"/>
    <row r="37791" s="2" customFormat="1"/>
    <row r="37792" s="2" customFormat="1"/>
    <row r="37793" s="2" customFormat="1"/>
    <row r="37794" s="2" customFormat="1"/>
    <row r="37795" s="2" customFormat="1"/>
    <row r="37796" s="2" customFormat="1"/>
    <row r="37797" s="2" customFormat="1"/>
    <row r="37798" s="2" customFormat="1"/>
    <row r="37799" s="2" customFormat="1"/>
    <row r="37800" s="2" customFormat="1"/>
    <row r="37801" s="2" customFormat="1"/>
    <row r="37802" s="2" customFormat="1"/>
    <row r="37803" s="2" customFormat="1"/>
    <row r="37804" s="2" customFormat="1"/>
    <row r="37805" s="2" customFormat="1"/>
    <row r="37806" s="2" customFormat="1"/>
    <row r="37807" s="2" customFormat="1"/>
    <row r="37808" s="2" customFormat="1"/>
    <row r="37809" s="2" customFormat="1"/>
    <row r="37810" s="2" customFormat="1"/>
    <row r="37811" s="2" customFormat="1"/>
    <row r="37812" s="2" customFormat="1"/>
    <row r="37813" s="2" customFormat="1"/>
    <row r="37814" s="2" customFormat="1"/>
    <row r="37815" s="2" customFormat="1"/>
    <row r="37816" s="2" customFormat="1"/>
    <row r="37817" s="2" customFormat="1"/>
    <row r="37818" s="2" customFormat="1"/>
    <row r="37819" s="2" customFormat="1"/>
    <row r="37820" s="2" customFormat="1"/>
    <row r="37821" s="2" customFormat="1"/>
    <row r="37822" s="2" customFormat="1"/>
    <row r="37823" s="2" customFormat="1"/>
    <row r="37824" s="2" customFormat="1"/>
    <row r="37825" s="2" customFormat="1"/>
    <row r="37826" s="2" customFormat="1"/>
    <row r="37827" s="2" customFormat="1"/>
    <row r="37828" s="2" customFormat="1"/>
    <row r="37829" s="2" customFormat="1"/>
    <row r="37830" s="2" customFormat="1"/>
    <row r="37831" s="2" customFormat="1"/>
    <row r="37832" s="2" customFormat="1"/>
    <row r="37833" s="2" customFormat="1"/>
    <row r="37834" s="2" customFormat="1"/>
    <row r="37835" s="2" customFormat="1"/>
    <row r="37836" s="2" customFormat="1"/>
    <row r="37837" s="2" customFormat="1"/>
    <row r="37838" s="2" customFormat="1"/>
    <row r="37839" s="2" customFormat="1"/>
    <row r="37840" s="2" customFormat="1"/>
    <row r="37841" s="2" customFormat="1"/>
    <row r="37842" s="2" customFormat="1"/>
    <row r="37843" s="2" customFormat="1"/>
    <row r="37844" s="2" customFormat="1"/>
    <row r="37845" s="2" customFormat="1"/>
    <row r="37846" s="2" customFormat="1"/>
    <row r="37847" s="2" customFormat="1"/>
    <row r="37848" s="2" customFormat="1"/>
    <row r="37849" s="2" customFormat="1"/>
    <row r="37850" s="2" customFormat="1"/>
    <row r="37851" s="2" customFormat="1"/>
    <row r="37852" s="2" customFormat="1"/>
    <row r="37853" s="2" customFormat="1"/>
    <row r="37854" s="2" customFormat="1"/>
    <row r="37855" s="2" customFormat="1"/>
    <row r="37856" s="2" customFormat="1"/>
    <row r="37857" s="2" customFormat="1"/>
    <row r="37858" s="2" customFormat="1"/>
    <row r="37859" s="2" customFormat="1"/>
    <row r="37860" s="2" customFormat="1"/>
    <row r="37861" s="2" customFormat="1"/>
    <row r="37862" s="2" customFormat="1"/>
    <row r="37863" s="2" customFormat="1"/>
    <row r="37864" s="2" customFormat="1"/>
    <row r="37865" s="2" customFormat="1"/>
    <row r="37866" s="2" customFormat="1"/>
    <row r="37867" s="2" customFormat="1"/>
    <row r="37868" s="2" customFormat="1"/>
    <row r="37869" s="2" customFormat="1"/>
    <row r="37870" s="2" customFormat="1"/>
    <row r="37871" s="2" customFormat="1"/>
    <row r="37872" s="2" customFormat="1"/>
    <row r="37873" s="2" customFormat="1"/>
    <row r="37874" s="2" customFormat="1"/>
    <row r="37875" s="2" customFormat="1"/>
    <row r="37876" s="2" customFormat="1"/>
    <row r="37877" s="2" customFormat="1"/>
    <row r="37878" s="2" customFormat="1"/>
    <row r="37879" s="2" customFormat="1"/>
    <row r="37880" s="2" customFormat="1"/>
    <row r="37881" s="2" customFormat="1"/>
    <row r="37882" s="2" customFormat="1"/>
    <row r="37883" s="2" customFormat="1"/>
    <row r="37884" s="2" customFormat="1"/>
    <row r="37885" s="2" customFormat="1"/>
    <row r="37886" s="2" customFormat="1"/>
    <row r="37887" s="2" customFormat="1"/>
    <row r="37888" s="2" customFormat="1"/>
    <row r="37889" s="2" customFormat="1"/>
    <row r="37890" s="2" customFormat="1"/>
    <row r="37891" s="2" customFormat="1"/>
    <row r="37892" s="2" customFormat="1"/>
    <row r="37893" s="2" customFormat="1"/>
    <row r="37894" s="2" customFormat="1"/>
    <row r="37895" s="2" customFormat="1"/>
    <row r="37896" s="2" customFormat="1"/>
    <row r="37897" s="2" customFormat="1"/>
    <row r="37898" s="2" customFormat="1"/>
    <row r="37899" s="2" customFormat="1"/>
    <row r="37900" s="2" customFormat="1"/>
    <row r="37901" s="2" customFormat="1"/>
    <row r="37902" s="2" customFormat="1"/>
    <row r="37903" s="2" customFormat="1"/>
    <row r="37904" s="2" customFormat="1"/>
    <row r="37905" s="2" customFormat="1"/>
    <row r="37906" s="2" customFormat="1"/>
    <row r="37907" s="2" customFormat="1"/>
    <row r="37908" s="2" customFormat="1"/>
    <row r="37909" s="2" customFormat="1"/>
    <row r="37910" s="2" customFormat="1"/>
    <row r="37911" s="2" customFormat="1"/>
    <row r="37912" s="2" customFormat="1"/>
    <row r="37913" s="2" customFormat="1"/>
    <row r="37914" s="2" customFormat="1"/>
    <row r="37915" s="2" customFormat="1"/>
    <row r="37916" s="2" customFormat="1"/>
    <row r="37917" s="2" customFormat="1"/>
    <row r="37918" s="2" customFormat="1"/>
    <row r="37919" s="2" customFormat="1"/>
    <row r="37920" s="2" customFormat="1"/>
    <row r="37921" s="2" customFormat="1"/>
    <row r="37922" s="2" customFormat="1"/>
    <row r="37923" s="2" customFormat="1"/>
    <row r="37924" s="2" customFormat="1"/>
    <row r="37925" s="2" customFormat="1"/>
    <row r="37926" s="2" customFormat="1"/>
    <row r="37927" s="2" customFormat="1"/>
    <row r="37928" s="2" customFormat="1"/>
    <row r="37929" s="2" customFormat="1"/>
    <row r="37930" s="2" customFormat="1"/>
    <row r="37931" s="2" customFormat="1"/>
    <row r="37932" s="2" customFormat="1"/>
    <row r="37933" s="2" customFormat="1"/>
    <row r="37934" s="2" customFormat="1"/>
    <row r="37935" s="2" customFormat="1"/>
    <row r="37936" s="2" customFormat="1"/>
    <row r="37937" s="2" customFormat="1"/>
    <row r="37938" s="2" customFormat="1"/>
    <row r="37939" s="2" customFormat="1"/>
    <row r="37940" s="2" customFormat="1"/>
    <row r="37941" s="2" customFormat="1"/>
    <row r="37942" s="2" customFormat="1"/>
    <row r="37943" s="2" customFormat="1"/>
    <row r="37944" s="2" customFormat="1"/>
    <row r="37945" s="2" customFormat="1"/>
    <row r="37946" s="2" customFormat="1"/>
    <row r="37947" s="2" customFormat="1"/>
    <row r="37948" s="2" customFormat="1"/>
    <row r="37949" s="2" customFormat="1"/>
    <row r="37950" s="2" customFormat="1"/>
    <row r="37951" s="2" customFormat="1"/>
    <row r="37952" s="2" customFormat="1"/>
    <row r="37953" s="2" customFormat="1"/>
    <row r="37954" s="2" customFormat="1"/>
    <row r="37955" s="2" customFormat="1"/>
    <row r="37956" s="2" customFormat="1"/>
    <row r="37957" s="2" customFormat="1"/>
    <row r="37958" s="2" customFormat="1"/>
    <row r="37959" s="2" customFormat="1"/>
    <row r="37960" s="2" customFormat="1"/>
    <row r="37961" s="2" customFormat="1"/>
    <row r="37962" s="2" customFormat="1"/>
    <row r="37963" s="2" customFormat="1"/>
    <row r="37964" s="2" customFormat="1"/>
    <row r="37965" s="2" customFormat="1"/>
    <row r="37966" s="2" customFormat="1"/>
    <row r="37967" s="2" customFormat="1"/>
    <row r="37968" s="2" customFormat="1"/>
    <row r="37969" s="2" customFormat="1"/>
    <row r="37970" s="2" customFormat="1"/>
    <row r="37971" s="2" customFormat="1"/>
    <row r="37972" s="2" customFormat="1"/>
    <row r="37973" s="2" customFormat="1"/>
    <row r="37974" s="2" customFormat="1"/>
    <row r="37975" s="2" customFormat="1"/>
    <row r="37976" s="2" customFormat="1"/>
    <row r="37977" s="2" customFormat="1"/>
    <row r="37978" s="2" customFormat="1"/>
    <row r="37979" s="2" customFormat="1"/>
    <row r="37980" s="2" customFormat="1"/>
    <row r="37981" s="2" customFormat="1"/>
    <row r="37982" s="2" customFormat="1"/>
    <row r="37983" s="2" customFormat="1"/>
    <row r="37984" s="2" customFormat="1"/>
    <row r="37985" s="2" customFormat="1"/>
    <row r="37986" s="2" customFormat="1"/>
    <row r="37987" s="2" customFormat="1"/>
    <row r="37988" s="2" customFormat="1"/>
    <row r="37989" s="2" customFormat="1"/>
    <row r="37990" s="2" customFormat="1"/>
    <row r="37991" s="2" customFormat="1"/>
    <row r="37992" s="2" customFormat="1"/>
    <row r="37993" s="2" customFormat="1"/>
    <row r="37994" s="2" customFormat="1"/>
    <row r="37995" s="2" customFormat="1"/>
    <row r="37996" s="2" customFormat="1"/>
    <row r="37997" s="2" customFormat="1"/>
    <row r="37998" s="2" customFormat="1"/>
    <row r="37999" s="2" customFormat="1"/>
    <row r="38000" s="2" customFormat="1"/>
    <row r="38001" s="2" customFormat="1"/>
    <row r="38002" s="2" customFormat="1"/>
    <row r="38003" s="2" customFormat="1"/>
    <row r="38004" s="2" customFormat="1"/>
    <row r="38005" s="2" customFormat="1"/>
    <row r="38006" s="2" customFormat="1"/>
    <row r="38007" s="2" customFormat="1"/>
    <row r="38008" s="2" customFormat="1"/>
    <row r="38009" s="2" customFormat="1"/>
    <row r="38010" s="2" customFormat="1"/>
    <row r="38011" s="2" customFormat="1"/>
    <row r="38012" s="2" customFormat="1"/>
    <row r="38013" s="2" customFormat="1"/>
    <row r="38014" s="2" customFormat="1"/>
    <row r="38015" s="2" customFormat="1"/>
    <row r="38016" s="2" customFormat="1"/>
    <row r="38017" s="2" customFormat="1"/>
    <row r="38018" s="2" customFormat="1"/>
    <row r="38019" s="2" customFormat="1"/>
    <row r="38020" s="2" customFormat="1"/>
    <row r="38021" s="2" customFormat="1"/>
    <row r="38022" s="2" customFormat="1"/>
    <row r="38023" s="2" customFormat="1"/>
    <row r="38024" s="2" customFormat="1"/>
    <row r="38025" s="2" customFormat="1"/>
    <row r="38026" s="2" customFormat="1"/>
    <row r="38027" s="2" customFormat="1"/>
    <row r="38028" s="2" customFormat="1"/>
    <row r="38029" s="2" customFormat="1"/>
    <row r="38030" s="2" customFormat="1"/>
    <row r="38031" s="2" customFormat="1"/>
    <row r="38032" s="2" customFormat="1"/>
    <row r="38033" s="2" customFormat="1"/>
    <row r="38034" s="2" customFormat="1"/>
    <row r="38035" s="2" customFormat="1"/>
    <row r="38036" s="2" customFormat="1"/>
    <row r="38037" s="2" customFormat="1"/>
    <row r="38038" s="2" customFormat="1"/>
    <row r="38039" s="2" customFormat="1"/>
    <row r="38040" s="2" customFormat="1"/>
    <row r="38041" s="2" customFormat="1"/>
    <row r="38042" s="2" customFormat="1"/>
    <row r="38043" s="2" customFormat="1"/>
    <row r="38044" s="2" customFormat="1"/>
    <row r="38045" s="2" customFormat="1"/>
    <row r="38046" s="2" customFormat="1"/>
    <row r="38047" s="2" customFormat="1"/>
    <row r="38048" s="2" customFormat="1"/>
    <row r="38049" s="2" customFormat="1"/>
    <row r="38050" s="2" customFormat="1"/>
    <row r="38051" s="2" customFormat="1"/>
    <row r="38052" s="2" customFormat="1"/>
    <row r="38053" s="2" customFormat="1"/>
    <row r="38054" s="2" customFormat="1"/>
    <row r="38055" s="2" customFormat="1"/>
    <row r="38056" s="2" customFormat="1"/>
    <row r="38057" s="2" customFormat="1"/>
    <row r="38058" s="2" customFormat="1"/>
    <row r="38059" s="2" customFormat="1"/>
    <row r="38060" s="2" customFormat="1"/>
    <row r="38061" s="2" customFormat="1"/>
    <row r="38062" s="2" customFormat="1"/>
    <row r="38063" s="2" customFormat="1"/>
    <row r="38064" s="2" customFormat="1"/>
    <row r="38065" s="2" customFormat="1"/>
    <row r="38066" s="2" customFormat="1"/>
    <row r="38067" s="2" customFormat="1"/>
    <row r="38068" s="2" customFormat="1"/>
    <row r="38069" s="2" customFormat="1"/>
    <row r="38070" s="2" customFormat="1"/>
    <row r="38071" s="2" customFormat="1"/>
    <row r="38072" s="2" customFormat="1"/>
    <row r="38073" s="2" customFormat="1"/>
    <row r="38074" s="2" customFormat="1"/>
    <row r="38075" s="2" customFormat="1"/>
    <row r="38076" s="2" customFormat="1"/>
    <row r="38077" s="2" customFormat="1"/>
    <row r="38078" s="2" customFormat="1"/>
    <row r="38079" s="2" customFormat="1"/>
    <row r="38080" s="2" customFormat="1"/>
    <row r="38081" s="2" customFormat="1"/>
    <row r="38082" s="2" customFormat="1"/>
    <row r="38083" s="2" customFormat="1"/>
    <row r="38084" s="2" customFormat="1"/>
    <row r="38085" s="2" customFormat="1"/>
    <row r="38086" s="2" customFormat="1"/>
    <row r="38087" s="2" customFormat="1"/>
    <row r="38088" s="2" customFormat="1"/>
    <row r="38089" s="2" customFormat="1"/>
    <row r="38090" s="2" customFormat="1"/>
    <row r="38091" s="2" customFormat="1"/>
    <row r="38092" s="2" customFormat="1"/>
    <row r="38093" s="2" customFormat="1"/>
    <row r="38094" s="2" customFormat="1"/>
    <row r="38095" s="2" customFormat="1"/>
    <row r="38096" s="2" customFormat="1"/>
    <row r="38097" s="2" customFormat="1"/>
    <row r="38098" s="2" customFormat="1"/>
    <row r="38099" s="2" customFormat="1"/>
    <row r="38100" s="2" customFormat="1"/>
    <row r="38101" s="2" customFormat="1"/>
    <row r="38102" s="2" customFormat="1"/>
    <row r="38103" s="2" customFormat="1"/>
    <row r="38104" s="2" customFormat="1"/>
    <row r="38105" s="2" customFormat="1"/>
    <row r="38106" s="2" customFormat="1"/>
    <row r="38107" s="2" customFormat="1"/>
    <row r="38108" s="2" customFormat="1"/>
    <row r="38109" s="2" customFormat="1"/>
    <row r="38110" s="2" customFormat="1"/>
    <row r="38111" s="2" customFormat="1"/>
    <row r="38112" s="2" customFormat="1"/>
    <row r="38113" s="2" customFormat="1"/>
    <row r="38114" s="2" customFormat="1"/>
    <row r="38115" s="2" customFormat="1"/>
    <row r="38116" s="2" customFormat="1"/>
    <row r="38117" s="2" customFormat="1"/>
    <row r="38118" s="2" customFormat="1"/>
    <row r="38119" s="2" customFormat="1"/>
    <row r="38120" s="2" customFormat="1"/>
    <row r="38121" s="2" customFormat="1"/>
    <row r="38122" s="2" customFormat="1"/>
    <row r="38123" s="2" customFormat="1"/>
    <row r="38124" s="2" customFormat="1"/>
    <row r="38125" s="2" customFormat="1"/>
    <row r="38126" s="2" customFormat="1"/>
    <row r="38127" s="2" customFormat="1"/>
    <row r="38128" s="2" customFormat="1"/>
    <row r="38129" s="2" customFormat="1"/>
    <row r="38130" s="2" customFormat="1"/>
    <row r="38131" s="2" customFormat="1"/>
    <row r="38132" s="2" customFormat="1"/>
    <row r="38133" s="2" customFormat="1"/>
    <row r="38134" s="2" customFormat="1"/>
    <row r="38135" s="2" customFormat="1"/>
    <row r="38136" s="2" customFormat="1"/>
    <row r="38137" s="2" customFormat="1"/>
    <row r="38138" s="2" customFormat="1"/>
    <row r="38139" s="2" customFormat="1"/>
    <row r="38140" s="2" customFormat="1"/>
    <row r="38141" s="2" customFormat="1"/>
    <row r="38142" s="2" customFormat="1"/>
    <row r="38143" s="2" customFormat="1"/>
    <row r="38144" s="2" customFormat="1"/>
    <row r="38145" s="2" customFormat="1"/>
    <row r="38146" s="2" customFormat="1"/>
    <row r="38147" s="2" customFormat="1"/>
    <row r="38148" s="2" customFormat="1"/>
    <row r="38149" s="2" customFormat="1"/>
    <row r="38150" s="2" customFormat="1"/>
    <row r="38151" s="2" customFormat="1"/>
    <row r="38152" s="2" customFormat="1"/>
    <row r="38153" s="2" customFormat="1"/>
    <row r="38154" s="2" customFormat="1"/>
    <row r="38155" s="2" customFormat="1"/>
    <row r="38156" s="2" customFormat="1"/>
    <row r="38157" s="2" customFormat="1"/>
    <row r="38158" s="2" customFormat="1"/>
    <row r="38159" s="2" customFormat="1"/>
    <row r="38160" s="2" customFormat="1"/>
    <row r="38161" s="2" customFormat="1"/>
    <row r="38162" s="2" customFormat="1"/>
    <row r="38163" s="2" customFormat="1"/>
    <row r="38164" s="2" customFormat="1"/>
    <row r="38165" s="2" customFormat="1"/>
    <row r="38166" s="2" customFormat="1"/>
    <row r="38167" s="2" customFormat="1"/>
    <row r="38168" s="2" customFormat="1"/>
    <row r="38169" s="2" customFormat="1"/>
    <row r="38170" s="2" customFormat="1"/>
    <row r="38171" s="2" customFormat="1"/>
    <row r="38172" s="2" customFormat="1"/>
    <row r="38173" s="2" customFormat="1"/>
    <row r="38174" s="2" customFormat="1"/>
    <row r="38175" s="2" customFormat="1"/>
    <row r="38176" s="2" customFormat="1"/>
    <row r="38177" s="2" customFormat="1"/>
    <row r="38178" s="2" customFormat="1"/>
    <row r="38179" s="2" customFormat="1"/>
    <row r="38180" s="2" customFormat="1"/>
    <row r="38181" s="2" customFormat="1"/>
    <row r="38182" s="2" customFormat="1"/>
    <row r="38183" s="2" customFormat="1"/>
    <row r="38184" s="2" customFormat="1"/>
    <row r="38185" s="2" customFormat="1"/>
    <row r="38186" s="2" customFormat="1"/>
    <row r="38187" s="2" customFormat="1"/>
    <row r="38188" s="2" customFormat="1"/>
    <row r="38189" s="2" customFormat="1"/>
    <row r="38190" s="2" customFormat="1"/>
    <row r="38191" s="2" customFormat="1"/>
    <row r="38192" s="2" customFormat="1"/>
    <row r="38193" s="2" customFormat="1"/>
    <row r="38194" s="2" customFormat="1"/>
    <row r="38195" s="2" customFormat="1"/>
    <row r="38196" s="2" customFormat="1"/>
    <row r="38197" s="2" customFormat="1"/>
    <row r="38198" s="2" customFormat="1"/>
    <row r="38199" s="2" customFormat="1"/>
    <row r="38200" s="2" customFormat="1"/>
    <row r="38201" s="2" customFormat="1"/>
    <row r="38202" s="2" customFormat="1"/>
    <row r="38203" s="2" customFormat="1"/>
    <row r="38204" s="2" customFormat="1"/>
    <row r="38205" s="2" customFormat="1"/>
    <row r="38206" s="2" customFormat="1"/>
    <row r="38207" s="2" customFormat="1"/>
    <row r="38208" s="2" customFormat="1"/>
    <row r="38209" s="2" customFormat="1"/>
    <row r="38210" s="2" customFormat="1"/>
    <row r="38211" s="2" customFormat="1"/>
    <row r="38212" s="2" customFormat="1"/>
    <row r="38213" s="2" customFormat="1"/>
    <row r="38214" s="2" customFormat="1"/>
    <row r="38215" s="2" customFormat="1"/>
    <row r="38216" s="2" customFormat="1"/>
    <row r="38217" s="2" customFormat="1"/>
    <row r="38218" s="2" customFormat="1"/>
    <row r="38219" s="2" customFormat="1"/>
    <row r="38220" s="2" customFormat="1"/>
    <row r="38221" s="2" customFormat="1"/>
    <row r="38222" s="2" customFormat="1"/>
    <row r="38223" s="2" customFormat="1"/>
    <row r="38224" s="2" customFormat="1"/>
    <row r="38225" s="2" customFormat="1"/>
    <row r="38226" s="2" customFormat="1"/>
    <row r="38227" s="2" customFormat="1"/>
    <row r="38228" s="2" customFormat="1"/>
    <row r="38229" s="2" customFormat="1"/>
    <row r="38230" s="2" customFormat="1"/>
    <row r="38231" s="2" customFormat="1"/>
    <row r="38232" s="2" customFormat="1"/>
    <row r="38233" s="2" customFormat="1"/>
    <row r="38234" s="2" customFormat="1"/>
    <row r="38235" s="2" customFormat="1"/>
    <row r="38236" s="2" customFormat="1"/>
    <row r="38237" s="2" customFormat="1"/>
    <row r="38238" s="2" customFormat="1"/>
    <row r="38239" s="2" customFormat="1"/>
    <row r="38240" s="2" customFormat="1"/>
    <row r="38241" s="2" customFormat="1"/>
    <row r="38242" s="2" customFormat="1"/>
    <row r="38243" s="2" customFormat="1"/>
    <row r="38244" s="2" customFormat="1"/>
    <row r="38245" s="2" customFormat="1"/>
    <row r="38246" s="2" customFormat="1"/>
    <row r="38247" s="2" customFormat="1"/>
    <row r="38248" s="2" customFormat="1"/>
    <row r="38249" s="2" customFormat="1"/>
    <row r="38250" s="2" customFormat="1"/>
    <row r="38251" s="2" customFormat="1"/>
    <row r="38252" s="2" customFormat="1"/>
    <row r="38253" s="2" customFormat="1"/>
    <row r="38254" s="2" customFormat="1"/>
    <row r="38255" s="2" customFormat="1"/>
    <row r="38256" s="2" customFormat="1"/>
    <row r="38257" s="2" customFormat="1"/>
    <row r="38258" s="2" customFormat="1"/>
    <row r="38259" s="2" customFormat="1"/>
    <row r="38260" s="2" customFormat="1"/>
    <row r="38261" s="2" customFormat="1"/>
    <row r="38262" s="2" customFormat="1"/>
    <row r="38263" s="2" customFormat="1"/>
    <row r="38264" s="2" customFormat="1"/>
    <row r="38265" s="2" customFormat="1"/>
    <row r="38266" s="2" customFormat="1"/>
    <row r="38267" s="2" customFormat="1"/>
    <row r="38268" s="2" customFormat="1"/>
    <row r="38269" s="2" customFormat="1"/>
    <row r="38270" s="2" customFormat="1"/>
    <row r="38271" s="2" customFormat="1"/>
    <row r="38272" s="2" customFormat="1"/>
    <row r="38273" s="2" customFormat="1"/>
    <row r="38274" s="2" customFormat="1"/>
    <row r="38275" s="2" customFormat="1"/>
    <row r="38276" s="2" customFormat="1"/>
    <row r="38277" s="2" customFormat="1"/>
    <row r="38278" s="2" customFormat="1"/>
    <row r="38279" s="2" customFormat="1"/>
    <row r="38280" s="2" customFormat="1"/>
    <row r="38281" s="2" customFormat="1"/>
    <row r="38282" s="2" customFormat="1"/>
    <row r="38283" s="2" customFormat="1"/>
    <row r="38284" s="2" customFormat="1"/>
    <row r="38285" s="2" customFormat="1"/>
    <row r="38286" s="2" customFormat="1"/>
    <row r="38287" s="2" customFormat="1"/>
    <row r="38288" s="2" customFormat="1"/>
    <row r="38289" s="2" customFormat="1"/>
    <row r="38290" s="2" customFormat="1"/>
    <row r="38291" s="2" customFormat="1"/>
    <row r="38292" s="2" customFormat="1"/>
    <row r="38293" s="2" customFormat="1"/>
    <row r="38294" s="2" customFormat="1"/>
    <row r="38295" s="2" customFormat="1"/>
    <row r="38296" s="2" customFormat="1"/>
    <row r="38297" s="2" customFormat="1"/>
    <row r="38298" s="2" customFormat="1"/>
    <row r="38299" s="2" customFormat="1"/>
    <row r="38300" s="2" customFormat="1"/>
    <row r="38301" s="2" customFormat="1"/>
    <row r="38302" s="2" customFormat="1"/>
    <row r="38303" s="2" customFormat="1"/>
    <row r="38304" s="2" customFormat="1"/>
    <row r="38305" s="2" customFormat="1"/>
    <row r="38306" s="2" customFormat="1"/>
    <row r="38307" s="2" customFormat="1"/>
    <row r="38308" s="2" customFormat="1"/>
    <row r="38309" s="2" customFormat="1"/>
    <row r="38310" s="2" customFormat="1"/>
    <row r="38311" s="2" customFormat="1"/>
    <row r="38312" s="2" customFormat="1"/>
    <row r="38313" s="2" customFormat="1"/>
    <row r="38314" s="2" customFormat="1"/>
    <row r="38315" s="2" customFormat="1"/>
    <row r="38316" s="2" customFormat="1"/>
    <row r="38317" s="2" customFormat="1"/>
    <row r="38318" s="2" customFormat="1"/>
    <row r="38319" s="2" customFormat="1"/>
    <row r="38320" s="2" customFormat="1"/>
    <row r="38321" s="2" customFormat="1"/>
    <row r="38322" s="2" customFormat="1"/>
    <row r="38323" s="2" customFormat="1"/>
    <row r="38324" s="2" customFormat="1"/>
    <row r="38325" s="2" customFormat="1"/>
    <row r="38326" s="2" customFormat="1"/>
    <row r="38327" s="2" customFormat="1"/>
    <row r="38328" s="2" customFormat="1"/>
    <row r="38329" s="2" customFormat="1"/>
    <row r="38330" s="2" customFormat="1"/>
    <row r="38331" s="2" customFormat="1"/>
    <row r="38332" s="2" customFormat="1"/>
    <row r="38333" s="2" customFormat="1"/>
    <row r="38334" s="2" customFormat="1"/>
    <row r="38335" s="2" customFormat="1"/>
    <row r="38336" s="2" customFormat="1"/>
    <row r="38337" s="2" customFormat="1"/>
    <row r="38338" s="2" customFormat="1"/>
    <row r="38339" s="2" customFormat="1"/>
    <row r="38340" s="2" customFormat="1"/>
    <row r="38341" s="2" customFormat="1"/>
    <row r="38342" s="2" customFormat="1"/>
    <row r="38343" s="2" customFormat="1"/>
    <row r="38344" s="2" customFormat="1"/>
    <row r="38345" s="2" customFormat="1"/>
    <row r="38346" s="2" customFormat="1"/>
    <row r="38347" s="2" customFormat="1"/>
    <row r="38348" s="2" customFormat="1"/>
    <row r="38349" s="2" customFormat="1"/>
    <row r="38350" s="2" customFormat="1"/>
    <row r="38351" s="2" customFormat="1"/>
    <row r="38352" s="2" customFormat="1"/>
    <row r="38353" s="2" customFormat="1"/>
    <row r="38354" s="2" customFormat="1"/>
    <row r="38355" s="2" customFormat="1"/>
    <row r="38356" s="2" customFormat="1"/>
    <row r="38357" s="2" customFormat="1"/>
    <row r="38358" s="2" customFormat="1"/>
    <row r="38359" s="2" customFormat="1"/>
    <row r="38360" s="2" customFormat="1"/>
    <row r="38361" s="2" customFormat="1"/>
    <row r="38362" s="2" customFormat="1"/>
    <row r="38363" s="2" customFormat="1"/>
    <row r="38364" s="2" customFormat="1"/>
    <row r="38365" s="2" customFormat="1"/>
    <row r="38366" s="2" customFormat="1"/>
    <row r="38367" s="2" customFormat="1"/>
    <row r="38368" s="2" customFormat="1"/>
    <row r="38369" s="2" customFormat="1"/>
    <row r="38370" s="2" customFormat="1"/>
    <row r="38371" s="2" customFormat="1"/>
    <row r="38372" s="2" customFormat="1"/>
    <row r="38373" s="2" customFormat="1"/>
    <row r="38374" s="2" customFormat="1"/>
    <row r="38375" s="2" customFormat="1"/>
    <row r="38376" s="2" customFormat="1"/>
    <row r="38377" s="2" customFormat="1"/>
    <row r="38378" s="2" customFormat="1"/>
    <row r="38379" s="2" customFormat="1"/>
    <row r="38380" s="2" customFormat="1"/>
    <row r="38381" s="2" customFormat="1"/>
    <row r="38382" s="2" customFormat="1"/>
    <row r="38383" s="2" customFormat="1"/>
    <row r="38384" s="2" customFormat="1"/>
    <row r="38385" s="2" customFormat="1"/>
    <row r="38386" s="2" customFormat="1"/>
    <row r="38387" s="2" customFormat="1"/>
    <row r="38388" s="2" customFormat="1"/>
    <row r="38389" s="2" customFormat="1"/>
    <row r="38390" s="2" customFormat="1"/>
    <row r="38391" s="2" customFormat="1"/>
    <row r="38392" s="2" customFormat="1"/>
    <row r="38393" s="2" customFormat="1"/>
    <row r="38394" s="2" customFormat="1"/>
    <row r="38395" s="2" customFormat="1"/>
    <row r="38396" s="2" customFormat="1"/>
    <row r="38397" s="2" customFormat="1"/>
    <row r="38398" s="2" customFormat="1"/>
    <row r="38399" s="2" customFormat="1"/>
    <row r="38400" s="2" customFormat="1"/>
    <row r="38401" s="2" customFormat="1"/>
    <row r="38402" s="2" customFormat="1"/>
    <row r="38403" s="2" customFormat="1"/>
    <row r="38404" s="2" customFormat="1"/>
    <row r="38405" s="2" customFormat="1"/>
    <row r="38406" s="2" customFormat="1"/>
    <row r="38407" s="2" customFormat="1"/>
    <row r="38408" s="2" customFormat="1"/>
    <row r="38409" s="2" customFormat="1"/>
    <row r="38410" s="2" customFormat="1"/>
    <row r="38411" s="2" customFormat="1"/>
    <row r="38412" s="2" customFormat="1"/>
    <row r="38413" s="2" customFormat="1"/>
    <row r="38414" s="2" customFormat="1"/>
    <row r="38415" s="2" customFormat="1"/>
    <row r="38416" s="2" customFormat="1"/>
    <row r="38417" s="2" customFormat="1"/>
    <row r="38418" s="2" customFormat="1"/>
    <row r="38419" s="2" customFormat="1"/>
    <row r="38420" s="2" customFormat="1"/>
    <row r="38421" s="2" customFormat="1"/>
    <row r="38422" s="2" customFormat="1"/>
    <row r="38423" s="2" customFormat="1"/>
    <row r="38424" s="2" customFormat="1"/>
    <row r="38425" s="2" customFormat="1"/>
    <row r="38426" s="2" customFormat="1"/>
    <row r="38427" s="2" customFormat="1"/>
    <row r="38428" s="2" customFormat="1"/>
    <row r="38429" s="2" customFormat="1"/>
    <row r="38430" s="2" customFormat="1"/>
    <row r="38431" s="2" customFormat="1"/>
    <row r="38432" s="2" customFormat="1"/>
    <row r="38433" s="2" customFormat="1"/>
    <row r="38434" s="2" customFormat="1"/>
    <row r="38435" s="2" customFormat="1"/>
    <row r="38436" s="2" customFormat="1"/>
    <row r="38437" s="2" customFormat="1"/>
    <row r="38438" s="2" customFormat="1"/>
    <row r="38439" s="2" customFormat="1"/>
    <row r="38440" s="2" customFormat="1"/>
    <row r="38441" s="2" customFormat="1"/>
    <row r="38442" s="2" customFormat="1"/>
    <row r="38443" s="2" customFormat="1"/>
    <row r="38444" s="2" customFormat="1"/>
    <row r="38445" s="2" customFormat="1"/>
    <row r="38446" s="2" customFormat="1"/>
    <row r="38447" s="2" customFormat="1"/>
    <row r="38448" s="2" customFormat="1"/>
    <row r="38449" s="2" customFormat="1"/>
    <row r="38450" s="2" customFormat="1"/>
    <row r="38451" s="2" customFormat="1"/>
    <row r="38452" s="2" customFormat="1"/>
    <row r="38453" s="2" customFormat="1"/>
    <row r="38454" s="2" customFormat="1"/>
    <row r="38455" s="2" customFormat="1"/>
    <row r="38456" s="2" customFormat="1"/>
    <row r="38457" s="2" customFormat="1"/>
    <row r="38458" s="2" customFormat="1"/>
    <row r="38459" s="2" customFormat="1"/>
    <row r="38460" s="2" customFormat="1"/>
    <row r="38461" s="2" customFormat="1"/>
    <row r="38462" s="2" customFormat="1"/>
    <row r="38463" s="2" customFormat="1"/>
    <row r="38464" s="2" customFormat="1"/>
    <row r="38465" s="2" customFormat="1"/>
    <row r="38466" s="2" customFormat="1"/>
    <row r="38467" s="2" customFormat="1"/>
    <row r="38468" s="2" customFormat="1"/>
    <row r="38469" s="2" customFormat="1"/>
    <row r="38470" s="2" customFormat="1"/>
    <row r="38471" s="2" customFormat="1"/>
    <row r="38472" s="2" customFormat="1"/>
    <row r="38473" s="2" customFormat="1"/>
    <row r="38474" s="2" customFormat="1"/>
    <row r="38475" s="2" customFormat="1"/>
    <row r="38476" s="2" customFormat="1"/>
    <row r="38477" s="2" customFormat="1"/>
    <row r="38478" s="2" customFormat="1"/>
    <row r="38479" s="2" customFormat="1"/>
    <row r="38480" s="2" customFormat="1"/>
    <row r="38481" s="2" customFormat="1"/>
    <row r="38482" s="2" customFormat="1"/>
    <row r="38483" s="2" customFormat="1"/>
    <row r="38484" s="2" customFormat="1"/>
    <row r="38485" s="2" customFormat="1"/>
    <row r="38486" s="2" customFormat="1"/>
    <row r="38487" s="2" customFormat="1"/>
    <row r="38488" s="2" customFormat="1"/>
    <row r="38489" s="2" customFormat="1"/>
    <row r="38490" s="2" customFormat="1"/>
    <row r="38491" s="2" customFormat="1"/>
    <row r="38492" s="2" customFormat="1"/>
    <row r="38493" s="2" customFormat="1"/>
    <row r="38494" s="2" customFormat="1"/>
    <row r="38495" s="2" customFormat="1"/>
    <row r="38496" s="2" customFormat="1"/>
    <row r="38497" s="2" customFormat="1"/>
    <row r="38498" s="2" customFormat="1"/>
    <row r="38499" s="2" customFormat="1"/>
    <row r="38500" s="2" customFormat="1"/>
    <row r="38501" s="2" customFormat="1"/>
    <row r="38502" s="2" customFormat="1"/>
    <row r="38503" s="2" customFormat="1"/>
    <row r="38504" s="2" customFormat="1"/>
    <row r="38505" s="2" customFormat="1"/>
    <row r="38506" s="2" customFormat="1"/>
    <row r="38507" s="2" customFormat="1"/>
    <row r="38508" s="2" customFormat="1"/>
    <row r="38509" s="2" customFormat="1"/>
    <row r="38510" s="2" customFormat="1"/>
    <row r="38511" s="2" customFormat="1"/>
    <row r="38512" s="2" customFormat="1"/>
    <row r="38513" s="2" customFormat="1"/>
    <row r="38514" s="2" customFormat="1"/>
    <row r="38515" s="2" customFormat="1"/>
    <row r="38516" s="2" customFormat="1"/>
    <row r="38517" s="2" customFormat="1"/>
    <row r="38518" s="2" customFormat="1"/>
    <row r="38519" s="2" customFormat="1"/>
    <row r="38520" s="2" customFormat="1"/>
    <row r="38521" s="2" customFormat="1"/>
    <row r="38522" s="2" customFormat="1"/>
    <row r="38523" s="2" customFormat="1"/>
    <row r="38524" s="2" customFormat="1"/>
    <row r="38525" s="2" customFormat="1"/>
    <row r="38526" s="2" customFormat="1"/>
    <row r="38527" s="2" customFormat="1"/>
    <row r="38528" s="2" customFormat="1"/>
    <row r="38529" s="2" customFormat="1"/>
    <row r="38530" s="2" customFormat="1"/>
    <row r="38531" s="2" customFormat="1"/>
    <row r="38532" s="2" customFormat="1"/>
    <row r="38533" s="2" customFormat="1"/>
    <row r="38534" s="2" customFormat="1"/>
    <row r="38535" s="2" customFormat="1"/>
    <row r="38536" s="2" customFormat="1"/>
    <row r="38537" s="2" customFormat="1"/>
    <row r="38538" s="2" customFormat="1"/>
    <row r="38539" s="2" customFormat="1"/>
    <row r="38540" s="2" customFormat="1"/>
    <row r="38541" s="2" customFormat="1"/>
    <row r="38542" s="2" customFormat="1"/>
    <row r="38543" s="2" customFormat="1"/>
    <row r="38544" s="2" customFormat="1"/>
    <row r="38545" s="2" customFormat="1"/>
    <row r="38546" s="2" customFormat="1"/>
    <row r="38547" s="2" customFormat="1"/>
    <row r="38548" s="2" customFormat="1"/>
    <row r="38549" s="2" customFormat="1"/>
    <row r="38550" s="2" customFormat="1"/>
    <row r="38551" s="2" customFormat="1"/>
    <row r="38552" s="2" customFormat="1"/>
    <row r="38553" s="2" customFormat="1"/>
    <row r="38554" s="2" customFormat="1"/>
    <row r="38555" s="2" customFormat="1"/>
    <row r="38556" s="2" customFormat="1"/>
    <row r="38557" s="2" customFormat="1"/>
    <row r="38558" s="2" customFormat="1"/>
    <row r="38559" s="2" customFormat="1"/>
    <row r="38560" s="2" customFormat="1"/>
    <row r="38561" s="2" customFormat="1"/>
    <row r="38562" s="2" customFormat="1"/>
    <row r="38563" s="2" customFormat="1"/>
    <row r="38564" s="2" customFormat="1"/>
    <row r="38565" s="2" customFormat="1"/>
    <row r="38566" s="2" customFormat="1"/>
    <row r="38567" s="2" customFormat="1"/>
    <row r="38568" s="2" customFormat="1"/>
    <row r="38569" s="2" customFormat="1"/>
    <row r="38570" s="2" customFormat="1"/>
    <row r="38571" s="2" customFormat="1"/>
    <row r="38572" s="2" customFormat="1"/>
    <row r="38573" s="2" customFormat="1"/>
    <row r="38574" s="2" customFormat="1"/>
    <row r="38575" s="2" customFormat="1"/>
    <row r="38576" s="2" customFormat="1"/>
    <row r="38577" s="2" customFormat="1"/>
    <row r="38578" s="2" customFormat="1"/>
    <row r="38579" s="2" customFormat="1"/>
    <row r="38580" s="2" customFormat="1"/>
    <row r="38581" s="2" customFormat="1"/>
    <row r="38582" s="2" customFormat="1"/>
    <row r="38583" s="2" customFormat="1"/>
    <row r="38584" s="2" customFormat="1"/>
    <row r="38585" s="2" customFormat="1"/>
    <row r="38586" s="2" customFormat="1"/>
    <row r="38587" s="2" customFormat="1"/>
    <row r="38588" s="2" customFormat="1"/>
    <row r="38589" s="2" customFormat="1"/>
    <row r="38590" s="2" customFormat="1"/>
    <row r="38591" s="2" customFormat="1"/>
    <row r="38592" s="2" customFormat="1"/>
    <row r="38593" s="2" customFormat="1"/>
    <row r="38594" s="2" customFormat="1"/>
    <row r="38595" s="2" customFormat="1"/>
    <row r="38596" s="2" customFormat="1"/>
    <row r="38597" s="2" customFormat="1"/>
    <row r="38598" s="2" customFormat="1"/>
    <row r="38599" s="2" customFormat="1"/>
    <row r="38600" s="2" customFormat="1"/>
    <row r="38601" s="2" customFormat="1"/>
    <row r="38602" s="2" customFormat="1"/>
    <row r="38603" s="2" customFormat="1"/>
    <row r="38604" s="2" customFormat="1"/>
    <row r="38605" s="2" customFormat="1"/>
    <row r="38606" s="2" customFormat="1"/>
    <row r="38607" s="2" customFormat="1"/>
    <row r="38608" s="2" customFormat="1"/>
    <row r="38609" s="2" customFormat="1"/>
    <row r="38610" s="2" customFormat="1"/>
    <row r="38611" s="2" customFormat="1"/>
    <row r="38612" s="2" customFormat="1"/>
    <row r="38613" s="2" customFormat="1"/>
    <row r="38614" s="2" customFormat="1"/>
    <row r="38615" s="2" customFormat="1"/>
    <row r="38616" s="2" customFormat="1"/>
    <row r="38617" s="2" customFormat="1"/>
    <row r="38618" s="2" customFormat="1"/>
    <row r="38619" s="2" customFormat="1"/>
    <row r="38620" s="2" customFormat="1"/>
    <row r="38621" s="2" customFormat="1"/>
    <row r="38622" s="2" customFormat="1"/>
    <row r="38623" s="2" customFormat="1"/>
    <row r="38624" s="2" customFormat="1"/>
    <row r="38625" s="2" customFormat="1"/>
    <row r="38626" s="2" customFormat="1"/>
    <row r="38627" s="2" customFormat="1"/>
    <row r="38628" s="2" customFormat="1"/>
    <row r="38629" s="2" customFormat="1"/>
    <row r="38630" s="2" customFormat="1"/>
    <row r="38631" s="2" customFormat="1"/>
    <row r="38632" s="2" customFormat="1"/>
    <row r="38633" s="2" customFormat="1"/>
    <row r="38634" s="2" customFormat="1"/>
    <row r="38635" s="2" customFormat="1"/>
    <row r="38636" s="2" customFormat="1"/>
    <row r="38637" s="2" customFormat="1"/>
    <row r="38638" s="2" customFormat="1"/>
    <row r="38639" s="2" customFormat="1"/>
    <row r="38640" s="2" customFormat="1"/>
    <row r="38641" s="2" customFormat="1"/>
    <row r="38642" s="2" customFormat="1"/>
    <row r="38643" s="2" customFormat="1"/>
    <row r="38644" s="2" customFormat="1"/>
    <row r="38645" s="2" customFormat="1"/>
    <row r="38646" s="2" customFormat="1"/>
    <row r="38647" s="2" customFormat="1"/>
    <row r="38648" s="2" customFormat="1"/>
    <row r="38649" s="2" customFormat="1"/>
    <row r="38650" s="2" customFormat="1"/>
    <row r="38651" s="2" customFormat="1"/>
    <row r="38652" s="2" customFormat="1"/>
    <row r="38653" s="2" customFormat="1"/>
    <row r="38654" s="2" customFormat="1"/>
    <row r="38655" s="2" customFormat="1"/>
    <row r="38656" s="2" customFormat="1"/>
    <row r="38657" s="2" customFormat="1"/>
    <row r="38658" s="2" customFormat="1"/>
    <row r="38659" s="2" customFormat="1"/>
    <row r="38660" s="2" customFormat="1"/>
    <row r="38661" s="2" customFormat="1"/>
    <row r="38662" s="2" customFormat="1"/>
    <row r="38663" s="2" customFormat="1"/>
    <row r="38664" s="2" customFormat="1"/>
    <row r="38665" s="2" customFormat="1"/>
    <row r="38666" s="2" customFormat="1"/>
    <row r="38667" s="2" customFormat="1"/>
    <row r="38668" s="2" customFormat="1"/>
    <row r="38669" s="2" customFormat="1"/>
    <row r="38670" s="2" customFormat="1"/>
    <row r="38671" s="2" customFormat="1"/>
    <row r="38672" s="2" customFormat="1"/>
    <row r="38673" s="2" customFormat="1"/>
    <row r="38674" s="2" customFormat="1"/>
    <row r="38675" s="2" customFormat="1"/>
    <row r="38676" s="2" customFormat="1"/>
    <row r="38677" s="2" customFormat="1"/>
    <row r="38678" s="2" customFormat="1"/>
    <row r="38679" s="2" customFormat="1"/>
    <row r="38680" s="2" customFormat="1"/>
    <row r="38681" s="2" customFormat="1"/>
    <row r="38682" s="2" customFormat="1"/>
    <row r="38683" s="2" customFormat="1"/>
    <row r="38684" s="2" customFormat="1"/>
    <row r="38685" s="2" customFormat="1"/>
    <row r="38686" s="2" customFormat="1"/>
    <row r="38687" s="2" customFormat="1"/>
    <row r="38688" s="2" customFormat="1"/>
    <row r="38689" s="2" customFormat="1"/>
    <row r="38690" s="2" customFormat="1"/>
    <row r="38691" s="2" customFormat="1"/>
    <row r="38692" s="2" customFormat="1"/>
    <row r="38693" s="2" customFormat="1"/>
    <row r="38694" s="2" customFormat="1"/>
    <row r="38695" s="2" customFormat="1"/>
    <row r="38696" s="2" customFormat="1"/>
    <row r="38697" s="2" customFormat="1"/>
    <row r="38698" s="2" customFormat="1"/>
    <row r="38699" s="2" customFormat="1"/>
    <row r="38700" s="2" customFormat="1"/>
    <row r="38701" s="2" customFormat="1"/>
    <row r="38702" s="2" customFormat="1"/>
    <row r="38703" s="2" customFormat="1"/>
    <row r="38704" s="2" customFormat="1"/>
    <row r="38705" s="2" customFormat="1"/>
    <row r="38706" s="2" customFormat="1"/>
    <row r="38707" s="2" customFormat="1"/>
    <row r="38708" s="2" customFormat="1"/>
    <row r="38709" s="2" customFormat="1"/>
    <row r="38710" s="2" customFormat="1"/>
    <row r="38711" s="2" customFormat="1"/>
    <row r="38712" s="2" customFormat="1"/>
    <row r="38713" s="2" customFormat="1"/>
    <row r="38714" s="2" customFormat="1"/>
    <row r="38715" s="2" customFormat="1"/>
    <row r="38716" s="2" customFormat="1"/>
    <row r="38717" s="2" customFormat="1"/>
    <row r="38718" s="2" customFormat="1"/>
    <row r="38719" s="2" customFormat="1"/>
    <row r="38720" s="2" customFormat="1"/>
    <row r="38721" s="2" customFormat="1"/>
    <row r="38722" s="2" customFormat="1"/>
    <row r="38723" s="2" customFormat="1"/>
    <row r="38724" s="2" customFormat="1"/>
    <row r="38725" s="2" customFormat="1"/>
    <row r="38726" s="2" customFormat="1"/>
    <row r="38727" s="2" customFormat="1"/>
    <row r="38728" s="2" customFormat="1"/>
    <row r="38729" s="2" customFormat="1"/>
    <row r="38730" s="2" customFormat="1"/>
    <row r="38731" s="2" customFormat="1"/>
    <row r="38732" s="2" customFormat="1"/>
    <row r="38733" s="2" customFormat="1"/>
    <row r="38734" s="2" customFormat="1"/>
    <row r="38735" s="2" customFormat="1"/>
    <row r="38736" s="2" customFormat="1"/>
    <row r="38737" s="2" customFormat="1"/>
    <row r="38738" s="2" customFormat="1"/>
    <row r="38739" s="2" customFormat="1"/>
    <row r="38740" s="2" customFormat="1"/>
    <row r="38741" s="2" customFormat="1"/>
    <row r="38742" s="2" customFormat="1"/>
    <row r="38743" s="2" customFormat="1"/>
    <row r="38744" s="2" customFormat="1"/>
    <row r="38745" s="2" customFormat="1"/>
    <row r="38746" s="2" customFormat="1"/>
    <row r="38747" s="2" customFormat="1"/>
    <row r="38748" s="2" customFormat="1"/>
    <row r="38749" s="2" customFormat="1"/>
    <row r="38750" s="2" customFormat="1"/>
    <row r="38751" s="2" customFormat="1"/>
    <row r="38752" s="2" customFormat="1"/>
    <row r="38753" s="2" customFormat="1"/>
    <row r="38754" s="2" customFormat="1"/>
    <row r="38755" s="2" customFormat="1"/>
    <row r="38756" s="2" customFormat="1"/>
    <row r="38757" s="2" customFormat="1"/>
    <row r="38758" s="2" customFormat="1"/>
    <row r="38759" s="2" customFormat="1"/>
    <row r="38760" s="2" customFormat="1"/>
    <row r="38761" s="2" customFormat="1"/>
    <row r="38762" s="2" customFormat="1"/>
    <row r="38763" s="2" customFormat="1"/>
    <row r="38764" s="2" customFormat="1"/>
    <row r="38765" s="2" customFormat="1"/>
    <row r="38766" s="2" customFormat="1"/>
    <row r="38767" s="2" customFormat="1"/>
    <row r="38768" s="2" customFormat="1"/>
    <row r="38769" s="2" customFormat="1"/>
    <row r="38770" s="2" customFormat="1"/>
    <row r="38771" s="2" customFormat="1"/>
    <row r="38772" s="2" customFormat="1"/>
    <row r="38773" s="2" customFormat="1"/>
    <row r="38774" s="2" customFormat="1"/>
    <row r="38775" s="2" customFormat="1"/>
    <row r="38776" s="2" customFormat="1"/>
    <row r="38777" s="2" customFormat="1"/>
    <row r="38778" s="2" customFormat="1"/>
    <row r="38779" s="2" customFormat="1"/>
    <row r="38780" s="2" customFormat="1"/>
    <row r="38781" s="2" customFormat="1"/>
    <row r="38782" s="2" customFormat="1"/>
    <row r="38783" s="2" customFormat="1"/>
    <row r="38784" s="2" customFormat="1"/>
    <row r="38785" s="2" customFormat="1"/>
    <row r="38786" s="2" customFormat="1"/>
    <row r="38787" s="2" customFormat="1"/>
    <row r="38788" s="2" customFormat="1"/>
    <row r="38789" s="2" customFormat="1"/>
    <row r="38790" s="2" customFormat="1"/>
    <row r="38791" s="2" customFormat="1"/>
    <row r="38792" s="2" customFormat="1"/>
    <row r="38793" s="2" customFormat="1"/>
    <row r="38794" s="2" customFormat="1"/>
    <row r="38795" s="2" customFormat="1"/>
    <row r="38796" s="2" customFormat="1"/>
    <row r="38797" s="2" customFormat="1"/>
    <row r="38798" s="2" customFormat="1"/>
    <row r="38799" s="2" customFormat="1"/>
    <row r="38800" s="2" customFormat="1"/>
    <row r="38801" s="2" customFormat="1"/>
    <row r="38802" s="2" customFormat="1"/>
    <row r="38803" s="2" customFormat="1"/>
    <row r="38804" s="2" customFormat="1"/>
    <row r="38805" s="2" customFormat="1"/>
    <row r="38806" s="2" customFormat="1"/>
    <row r="38807" s="2" customFormat="1"/>
    <row r="38808" s="2" customFormat="1"/>
    <row r="38809" s="2" customFormat="1"/>
    <row r="38810" s="2" customFormat="1"/>
    <row r="38811" s="2" customFormat="1"/>
    <row r="38812" s="2" customFormat="1"/>
    <row r="38813" s="2" customFormat="1"/>
    <row r="38814" s="2" customFormat="1"/>
    <row r="38815" s="2" customFormat="1"/>
    <row r="38816" s="2" customFormat="1"/>
    <row r="38817" s="2" customFormat="1"/>
    <row r="38818" s="2" customFormat="1"/>
    <row r="38819" s="2" customFormat="1"/>
    <row r="38820" s="2" customFormat="1"/>
    <row r="38821" s="2" customFormat="1"/>
    <row r="38822" s="2" customFormat="1"/>
    <row r="38823" s="2" customFormat="1"/>
    <row r="38824" s="2" customFormat="1"/>
    <row r="38825" s="2" customFormat="1"/>
    <row r="38826" s="2" customFormat="1"/>
    <row r="38827" s="2" customFormat="1"/>
    <row r="38828" s="2" customFormat="1"/>
    <row r="38829" s="2" customFormat="1"/>
    <row r="38830" s="2" customFormat="1"/>
    <row r="38831" s="2" customFormat="1"/>
    <row r="38832" s="2" customFormat="1"/>
    <row r="38833" s="2" customFormat="1"/>
    <row r="38834" s="2" customFormat="1"/>
    <row r="38835" s="2" customFormat="1"/>
    <row r="38836" s="2" customFormat="1"/>
    <row r="38837" s="2" customFormat="1"/>
    <row r="38838" s="2" customFormat="1"/>
    <row r="38839" s="2" customFormat="1"/>
    <row r="38840" s="2" customFormat="1"/>
    <row r="38841" s="2" customFormat="1"/>
    <row r="38842" s="2" customFormat="1"/>
    <row r="38843" s="2" customFormat="1"/>
    <row r="38844" s="2" customFormat="1"/>
    <row r="38845" s="2" customFormat="1"/>
    <row r="38846" s="2" customFormat="1"/>
    <row r="38847" s="2" customFormat="1"/>
    <row r="38848" s="2" customFormat="1"/>
    <row r="38849" s="2" customFormat="1"/>
    <row r="38850" s="2" customFormat="1"/>
    <row r="38851" s="2" customFormat="1"/>
    <row r="38852" s="2" customFormat="1"/>
    <row r="38853" s="2" customFormat="1"/>
    <row r="38854" s="2" customFormat="1"/>
    <row r="38855" s="2" customFormat="1"/>
    <row r="38856" s="2" customFormat="1"/>
    <row r="38857" s="2" customFormat="1"/>
    <row r="38858" s="2" customFormat="1"/>
    <row r="38859" s="2" customFormat="1"/>
    <row r="38860" s="2" customFormat="1"/>
    <row r="38861" s="2" customFormat="1"/>
    <row r="38862" s="2" customFormat="1"/>
    <row r="38863" s="2" customFormat="1"/>
    <row r="38864" s="2" customFormat="1"/>
    <row r="38865" s="2" customFormat="1"/>
    <row r="38866" s="2" customFormat="1"/>
    <row r="38867" s="2" customFormat="1"/>
    <row r="38868" s="2" customFormat="1"/>
    <row r="38869" s="2" customFormat="1"/>
    <row r="38870" s="2" customFormat="1"/>
    <row r="38871" s="2" customFormat="1"/>
    <row r="38872" s="2" customFormat="1"/>
    <row r="38873" s="2" customFormat="1"/>
    <row r="38874" s="2" customFormat="1"/>
    <row r="38875" s="2" customFormat="1"/>
    <row r="38876" s="2" customFormat="1"/>
    <row r="38877" s="2" customFormat="1"/>
    <row r="38878" s="2" customFormat="1"/>
    <row r="38879" s="2" customFormat="1"/>
    <row r="38880" s="2" customFormat="1"/>
    <row r="38881" s="2" customFormat="1"/>
    <row r="38882" s="2" customFormat="1"/>
    <row r="38883" s="2" customFormat="1"/>
    <row r="38884" s="2" customFormat="1"/>
    <row r="38885" s="2" customFormat="1"/>
    <row r="38886" s="2" customFormat="1"/>
    <row r="38887" s="2" customFormat="1"/>
    <row r="38888" s="2" customFormat="1"/>
    <row r="38889" s="2" customFormat="1"/>
    <row r="38890" s="2" customFormat="1"/>
    <row r="38891" s="2" customFormat="1"/>
    <row r="38892" s="2" customFormat="1"/>
    <row r="38893" s="2" customFormat="1"/>
    <row r="38894" s="2" customFormat="1"/>
    <row r="38895" s="2" customFormat="1"/>
    <row r="38896" s="2" customFormat="1"/>
    <row r="38897" s="2" customFormat="1"/>
    <row r="38898" s="2" customFormat="1"/>
    <row r="38899" s="2" customFormat="1"/>
    <row r="38900" s="2" customFormat="1"/>
    <row r="38901" s="2" customFormat="1"/>
    <row r="38902" s="2" customFormat="1"/>
    <row r="38903" s="2" customFormat="1"/>
    <row r="38904" s="2" customFormat="1"/>
    <row r="38905" s="2" customFormat="1"/>
    <row r="38906" s="2" customFormat="1"/>
    <row r="38907" s="2" customFormat="1"/>
    <row r="38908" s="2" customFormat="1"/>
    <row r="38909" s="2" customFormat="1"/>
    <row r="38910" s="2" customFormat="1"/>
    <row r="38911" s="2" customFormat="1"/>
    <row r="38912" s="2" customFormat="1"/>
    <row r="38913" s="2" customFormat="1"/>
    <row r="38914" s="2" customFormat="1"/>
    <row r="38915" s="2" customFormat="1"/>
    <row r="38916" s="2" customFormat="1"/>
    <row r="38917" s="2" customFormat="1"/>
    <row r="38918" s="2" customFormat="1"/>
    <row r="38919" s="2" customFormat="1"/>
    <row r="38920" s="2" customFormat="1"/>
    <row r="38921" s="2" customFormat="1"/>
    <row r="38922" s="2" customFormat="1"/>
    <row r="38923" s="2" customFormat="1"/>
    <row r="38924" s="2" customFormat="1"/>
    <row r="38925" s="2" customFormat="1"/>
    <row r="38926" s="2" customFormat="1"/>
    <row r="38927" s="2" customFormat="1"/>
    <row r="38928" s="2" customFormat="1"/>
    <row r="38929" s="2" customFormat="1"/>
    <row r="38930" s="2" customFormat="1"/>
    <row r="38931" s="2" customFormat="1"/>
    <row r="38932" s="2" customFormat="1"/>
    <row r="38933" s="2" customFormat="1"/>
    <row r="38934" s="2" customFormat="1"/>
    <row r="38935" s="2" customFormat="1"/>
    <row r="38936" s="2" customFormat="1"/>
    <row r="38937" s="2" customFormat="1"/>
    <row r="38938" s="2" customFormat="1"/>
    <row r="38939" s="2" customFormat="1"/>
    <row r="38940" s="2" customFormat="1"/>
    <row r="38941" s="2" customFormat="1"/>
    <row r="38942" s="2" customFormat="1"/>
    <row r="38943" s="2" customFormat="1"/>
    <row r="38944" s="2" customFormat="1"/>
    <row r="38945" s="2" customFormat="1"/>
    <row r="38946" s="2" customFormat="1"/>
    <row r="38947" s="2" customFormat="1"/>
    <row r="38948" s="2" customFormat="1"/>
    <row r="38949" s="2" customFormat="1"/>
    <row r="38950" s="2" customFormat="1"/>
    <row r="38951" s="2" customFormat="1"/>
    <row r="38952" s="2" customFormat="1"/>
    <row r="38953" s="2" customFormat="1"/>
    <row r="38954" s="2" customFormat="1"/>
    <row r="38955" s="2" customFormat="1"/>
    <row r="38956" s="2" customFormat="1"/>
    <row r="38957" s="2" customFormat="1"/>
    <row r="38958" s="2" customFormat="1"/>
    <row r="38959" s="2" customFormat="1"/>
    <row r="38960" s="2" customFormat="1"/>
    <row r="38961" s="2" customFormat="1"/>
    <row r="38962" s="2" customFormat="1"/>
    <row r="38963" s="2" customFormat="1"/>
    <row r="38964" s="2" customFormat="1"/>
    <row r="38965" s="2" customFormat="1"/>
    <row r="38966" s="2" customFormat="1"/>
    <row r="38967" s="2" customFormat="1"/>
    <row r="38968" s="2" customFormat="1"/>
    <row r="38969" s="2" customFormat="1"/>
    <row r="38970" s="2" customFormat="1"/>
    <row r="38971" s="2" customFormat="1"/>
    <row r="38972" s="2" customFormat="1"/>
    <row r="38973" s="2" customFormat="1"/>
    <row r="38974" s="2" customFormat="1"/>
    <row r="38975" s="2" customFormat="1"/>
    <row r="38976" s="2" customFormat="1"/>
    <row r="38977" s="2" customFormat="1"/>
    <row r="38978" s="2" customFormat="1"/>
    <row r="38979" s="2" customFormat="1"/>
    <row r="38980" s="2" customFormat="1"/>
    <row r="38981" s="2" customFormat="1"/>
    <row r="38982" s="2" customFormat="1"/>
    <row r="38983" s="2" customFormat="1"/>
    <row r="38984" s="2" customFormat="1"/>
    <row r="38985" s="2" customFormat="1"/>
    <row r="38986" s="2" customFormat="1"/>
    <row r="38987" s="2" customFormat="1"/>
    <row r="38988" s="2" customFormat="1"/>
    <row r="38989" s="2" customFormat="1"/>
    <row r="38990" s="2" customFormat="1"/>
    <row r="38991" s="2" customFormat="1"/>
    <row r="38992" s="2" customFormat="1"/>
    <row r="38993" s="2" customFormat="1"/>
    <row r="38994" s="2" customFormat="1"/>
    <row r="38995" s="2" customFormat="1"/>
    <row r="38996" s="2" customFormat="1"/>
    <row r="38997" s="2" customFormat="1"/>
    <row r="38998" s="2" customFormat="1"/>
    <row r="38999" s="2" customFormat="1"/>
    <row r="39000" s="2" customFormat="1"/>
    <row r="39001" s="2" customFormat="1"/>
    <row r="39002" s="2" customFormat="1"/>
    <row r="39003" s="2" customFormat="1"/>
    <row r="39004" s="2" customFormat="1"/>
    <row r="39005" s="2" customFormat="1"/>
    <row r="39006" s="2" customFormat="1"/>
    <row r="39007" s="2" customFormat="1"/>
    <row r="39008" s="2" customFormat="1"/>
    <row r="39009" s="2" customFormat="1"/>
    <row r="39010" s="2" customFormat="1"/>
    <row r="39011" s="2" customFormat="1"/>
    <row r="39012" s="2" customFormat="1"/>
    <row r="39013" s="2" customFormat="1"/>
    <row r="39014" s="2" customFormat="1"/>
    <row r="39015" s="2" customFormat="1"/>
    <row r="39016" s="2" customFormat="1"/>
    <row r="39017" s="2" customFormat="1"/>
    <row r="39018" s="2" customFormat="1"/>
    <row r="39019" s="2" customFormat="1"/>
    <row r="39020" s="2" customFormat="1"/>
    <row r="39021" s="2" customFormat="1"/>
    <row r="39022" s="2" customFormat="1"/>
    <row r="39023" s="2" customFormat="1"/>
    <row r="39024" s="2" customFormat="1"/>
    <row r="39025" s="2" customFormat="1"/>
    <row r="39026" s="2" customFormat="1"/>
    <row r="39027" s="2" customFormat="1"/>
    <row r="39028" s="2" customFormat="1"/>
    <row r="39029" s="2" customFormat="1"/>
    <row r="39030" s="2" customFormat="1"/>
    <row r="39031" s="2" customFormat="1"/>
    <row r="39032" s="2" customFormat="1"/>
    <row r="39033" s="2" customFormat="1"/>
    <row r="39034" s="2" customFormat="1"/>
    <row r="39035" s="2" customFormat="1"/>
    <row r="39036" s="2" customFormat="1"/>
    <row r="39037" s="2" customFormat="1"/>
    <row r="39038" s="2" customFormat="1"/>
    <row r="39039" s="2" customFormat="1"/>
    <row r="39040" s="2" customFormat="1"/>
    <row r="39041" s="2" customFormat="1"/>
    <row r="39042" s="2" customFormat="1"/>
    <row r="39043" s="2" customFormat="1"/>
    <row r="39044" s="2" customFormat="1"/>
    <row r="39045" s="2" customFormat="1"/>
    <row r="39046" s="2" customFormat="1"/>
    <row r="39047" s="2" customFormat="1"/>
    <row r="39048" s="2" customFormat="1"/>
    <row r="39049" s="2" customFormat="1"/>
    <row r="39050" s="2" customFormat="1"/>
    <row r="39051" s="2" customFormat="1"/>
    <row r="39052" s="2" customFormat="1"/>
    <row r="39053" s="2" customFormat="1"/>
    <row r="39054" s="2" customFormat="1"/>
    <row r="39055" s="2" customFormat="1"/>
    <row r="39056" s="2" customFormat="1"/>
    <row r="39057" s="2" customFormat="1"/>
    <row r="39058" s="2" customFormat="1"/>
    <row r="39059" s="2" customFormat="1"/>
    <row r="39060" s="2" customFormat="1"/>
    <row r="39061" s="2" customFormat="1"/>
    <row r="39062" s="2" customFormat="1"/>
    <row r="39063" s="2" customFormat="1"/>
    <row r="39064" s="2" customFormat="1"/>
    <row r="39065" s="2" customFormat="1"/>
    <row r="39066" s="2" customFormat="1"/>
    <row r="39067" s="2" customFormat="1"/>
    <row r="39068" s="2" customFormat="1"/>
    <row r="39069" s="2" customFormat="1"/>
    <row r="39070" s="2" customFormat="1"/>
    <row r="39071" s="2" customFormat="1"/>
    <row r="39072" s="2" customFormat="1"/>
    <row r="39073" s="2" customFormat="1"/>
    <row r="39074" s="2" customFormat="1"/>
    <row r="39075" s="2" customFormat="1"/>
    <row r="39076" s="2" customFormat="1"/>
    <row r="39077" s="2" customFormat="1"/>
    <row r="39078" s="2" customFormat="1"/>
    <row r="39079" s="2" customFormat="1"/>
    <row r="39080" s="2" customFormat="1"/>
    <row r="39081" s="2" customFormat="1"/>
    <row r="39082" s="2" customFormat="1"/>
    <row r="39083" s="2" customFormat="1"/>
    <row r="39084" s="2" customFormat="1"/>
    <row r="39085" s="2" customFormat="1"/>
    <row r="39086" s="2" customFormat="1"/>
    <row r="39087" s="2" customFormat="1"/>
    <row r="39088" s="2" customFormat="1"/>
    <row r="39089" s="2" customFormat="1"/>
    <row r="39090" s="2" customFormat="1"/>
    <row r="39091" s="2" customFormat="1"/>
    <row r="39092" s="2" customFormat="1"/>
    <row r="39093" s="2" customFormat="1"/>
    <row r="39094" s="2" customFormat="1"/>
    <row r="39095" s="2" customFormat="1"/>
    <row r="39096" s="2" customFormat="1"/>
    <row r="39097" s="2" customFormat="1"/>
    <row r="39098" s="2" customFormat="1"/>
    <row r="39099" s="2" customFormat="1"/>
    <row r="39100" s="2" customFormat="1"/>
    <row r="39101" s="2" customFormat="1"/>
    <row r="39102" s="2" customFormat="1"/>
    <row r="39103" s="2" customFormat="1"/>
    <row r="39104" s="2" customFormat="1"/>
    <row r="39105" s="2" customFormat="1"/>
    <row r="39106" s="2" customFormat="1"/>
    <row r="39107" s="2" customFormat="1"/>
    <row r="39108" s="2" customFormat="1"/>
    <row r="39109" s="2" customFormat="1"/>
    <row r="39110" s="2" customFormat="1"/>
    <row r="39111" s="2" customFormat="1"/>
    <row r="39112" s="2" customFormat="1"/>
    <row r="39113" s="2" customFormat="1"/>
    <row r="39114" s="2" customFormat="1"/>
    <row r="39115" s="2" customFormat="1"/>
    <row r="39116" s="2" customFormat="1"/>
    <row r="39117" s="2" customFormat="1"/>
    <row r="39118" s="2" customFormat="1"/>
    <row r="39119" s="2" customFormat="1"/>
    <row r="39120" s="2" customFormat="1"/>
    <row r="39121" s="2" customFormat="1"/>
    <row r="39122" s="2" customFormat="1"/>
    <row r="39123" s="2" customFormat="1"/>
    <row r="39124" s="2" customFormat="1"/>
    <row r="39125" s="2" customFormat="1"/>
    <row r="39126" s="2" customFormat="1"/>
    <row r="39127" s="2" customFormat="1"/>
    <row r="39128" s="2" customFormat="1"/>
    <row r="39129" s="2" customFormat="1"/>
    <row r="39130" s="2" customFormat="1"/>
    <row r="39131" s="2" customFormat="1"/>
    <row r="39132" s="2" customFormat="1"/>
    <row r="39133" s="2" customFormat="1"/>
    <row r="39134" s="2" customFormat="1"/>
    <row r="39135" s="2" customFormat="1"/>
    <row r="39136" s="2" customFormat="1"/>
    <row r="39137" s="2" customFormat="1"/>
    <row r="39138" s="2" customFormat="1"/>
    <row r="39139" s="2" customFormat="1"/>
    <row r="39140" s="2" customFormat="1"/>
    <row r="39141" s="2" customFormat="1"/>
    <row r="39142" s="2" customFormat="1"/>
    <row r="39143" s="2" customFormat="1"/>
    <row r="39144" s="2" customFormat="1"/>
    <row r="39145" s="2" customFormat="1"/>
    <row r="39146" s="2" customFormat="1"/>
    <row r="39147" s="2" customFormat="1"/>
    <row r="39148" s="2" customFormat="1"/>
    <row r="39149" s="2" customFormat="1"/>
    <row r="39150" s="2" customFormat="1"/>
    <row r="39151" s="2" customFormat="1"/>
    <row r="39152" s="2" customFormat="1"/>
    <row r="39153" s="2" customFormat="1"/>
    <row r="39154" s="2" customFormat="1"/>
    <row r="39155" s="2" customFormat="1"/>
    <row r="39156" s="2" customFormat="1"/>
    <row r="39157" s="2" customFormat="1"/>
    <row r="39158" s="2" customFormat="1"/>
    <row r="39159" s="2" customFormat="1"/>
    <row r="39160" s="2" customFormat="1"/>
    <row r="39161" s="2" customFormat="1"/>
    <row r="39162" s="2" customFormat="1"/>
    <row r="39163" s="2" customFormat="1"/>
    <row r="39164" s="2" customFormat="1"/>
    <row r="39165" s="2" customFormat="1"/>
    <row r="39166" s="2" customFormat="1"/>
    <row r="39167" s="2" customFormat="1"/>
    <row r="39168" s="2" customFormat="1"/>
    <row r="39169" s="2" customFormat="1"/>
    <row r="39170" s="2" customFormat="1"/>
    <row r="39171" s="2" customFormat="1"/>
    <row r="39172" s="2" customFormat="1"/>
    <row r="39173" s="2" customFormat="1"/>
    <row r="39174" s="2" customFormat="1"/>
    <row r="39175" s="2" customFormat="1"/>
    <row r="39176" s="2" customFormat="1"/>
    <row r="39177" s="2" customFormat="1"/>
    <row r="39178" s="2" customFormat="1"/>
    <row r="39179" s="2" customFormat="1"/>
    <row r="39180" s="2" customFormat="1"/>
    <row r="39181" s="2" customFormat="1"/>
    <row r="39182" s="2" customFormat="1"/>
    <row r="39183" s="2" customFormat="1"/>
    <row r="39184" s="2" customFormat="1"/>
    <row r="39185" s="2" customFormat="1"/>
    <row r="39186" s="2" customFormat="1"/>
    <row r="39187" s="2" customFormat="1"/>
    <row r="39188" s="2" customFormat="1"/>
    <row r="39189" s="2" customFormat="1"/>
    <row r="39190" s="2" customFormat="1"/>
    <row r="39191" s="2" customFormat="1"/>
    <row r="39192" s="2" customFormat="1"/>
    <row r="39193" s="2" customFormat="1"/>
    <row r="39194" s="2" customFormat="1"/>
    <row r="39195" s="2" customFormat="1"/>
    <row r="39196" s="2" customFormat="1"/>
    <row r="39197" s="2" customFormat="1"/>
    <row r="39198" s="2" customFormat="1"/>
    <row r="39199" s="2" customFormat="1"/>
    <row r="39200" s="2" customFormat="1"/>
    <row r="39201" s="2" customFormat="1"/>
    <row r="39202" s="2" customFormat="1"/>
    <row r="39203" s="2" customFormat="1"/>
    <row r="39204" s="2" customFormat="1"/>
    <row r="39205" s="2" customFormat="1"/>
    <row r="39206" s="2" customFormat="1"/>
    <row r="39207" s="2" customFormat="1"/>
    <row r="39208" s="2" customFormat="1"/>
    <row r="39209" s="2" customFormat="1"/>
    <row r="39210" s="2" customFormat="1"/>
    <row r="39211" s="2" customFormat="1"/>
    <row r="39212" s="2" customFormat="1"/>
    <row r="39213" s="2" customFormat="1"/>
    <row r="39214" s="2" customFormat="1"/>
    <row r="39215" s="2" customFormat="1"/>
    <row r="39216" s="2" customFormat="1"/>
    <row r="39217" s="2" customFormat="1"/>
    <row r="39218" s="2" customFormat="1"/>
    <row r="39219" s="2" customFormat="1"/>
    <row r="39220" s="2" customFormat="1"/>
    <row r="39221" s="2" customFormat="1"/>
    <row r="39222" s="2" customFormat="1"/>
    <row r="39223" s="2" customFormat="1"/>
    <row r="39224" s="2" customFormat="1"/>
    <row r="39225" s="2" customFormat="1"/>
    <row r="39226" s="2" customFormat="1"/>
    <row r="39227" s="2" customFormat="1"/>
    <row r="39228" s="2" customFormat="1"/>
    <row r="39229" s="2" customFormat="1"/>
    <row r="39230" s="2" customFormat="1"/>
    <row r="39231" s="2" customFormat="1"/>
    <row r="39232" s="2" customFormat="1"/>
    <row r="39233" s="2" customFormat="1"/>
    <row r="39234" s="2" customFormat="1"/>
    <row r="39235" s="2" customFormat="1"/>
    <row r="39236" s="2" customFormat="1"/>
    <row r="39237" s="2" customFormat="1"/>
    <row r="39238" s="2" customFormat="1"/>
    <row r="39239" s="2" customFormat="1"/>
    <row r="39240" s="2" customFormat="1"/>
    <row r="39241" s="2" customFormat="1"/>
    <row r="39242" s="2" customFormat="1"/>
    <row r="39243" s="2" customFormat="1"/>
    <row r="39244" s="2" customFormat="1"/>
    <row r="39245" s="2" customFormat="1"/>
    <row r="39246" s="2" customFormat="1"/>
    <row r="39247" s="2" customFormat="1"/>
    <row r="39248" s="2" customFormat="1"/>
    <row r="39249" s="2" customFormat="1"/>
    <row r="39250" s="2" customFormat="1"/>
    <row r="39251" s="2" customFormat="1"/>
    <row r="39252" s="2" customFormat="1"/>
    <row r="39253" s="2" customFormat="1"/>
    <row r="39254" s="2" customFormat="1"/>
    <row r="39255" s="2" customFormat="1"/>
    <row r="39256" s="2" customFormat="1"/>
    <row r="39257" s="2" customFormat="1"/>
    <row r="39258" s="2" customFormat="1"/>
    <row r="39259" s="2" customFormat="1"/>
    <row r="39260" s="2" customFormat="1"/>
    <row r="39261" s="2" customFormat="1"/>
    <row r="39262" s="2" customFormat="1"/>
    <row r="39263" s="2" customFormat="1"/>
    <row r="39264" s="2" customFormat="1"/>
    <row r="39265" s="2" customFormat="1"/>
    <row r="39266" s="2" customFormat="1"/>
    <row r="39267" s="2" customFormat="1"/>
    <row r="39268" s="2" customFormat="1"/>
    <row r="39269" s="2" customFormat="1"/>
    <row r="39270" s="2" customFormat="1"/>
    <row r="39271" s="2" customFormat="1"/>
    <row r="39272" s="2" customFormat="1"/>
    <row r="39273" s="2" customFormat="1"/>
    <row r="39274" s="2" customFormat="1"/>
    <row r="39275" s="2" customFormat="1"/>
    <row r="39276" s="2" customFormat="1"/>
    <row r="39277" s="2" customFormat="1"/>
    <row r="39278" s="2" customFormat="1"/>
    <row r="39279" s="2" customFormat="1"/>
    <row r="39280" s="2" customFormat="1"/>
    <row r="39281" s="2" customFormat="1"/>
    <row r="39282" s="2" customFormat="1"/>
    <row r="39283" s="2" customFormat="1"/>
    <row r="39284" s="2" customFormat="1"/>
    <row r="39285" s="2" customFormat="1"/>
    <row r="39286" s="2" customFormat="1"/>
    <row r="39287" s="2" customFormat="1"/>
    <row r="39288" s="2" customFormat="1"/>
    <row r="39289" s="2" customFormat="1"/>
    <row r="39290" s="2" customFormat="1"/>
    <row r="39291" s="2" customFormat="1"/>
    <row r="39292" s="2" customFormat="1"/>
    <row r="39293" s="2" customFormat="1"/>
    <row r="39294" s="2" customFormat="1"/>
    <row r="39295" s="2" customFormat="1"/>
    <row r="39296" s="2" customFormat="1"/>
    <row r="39297" s="2" customFormat="1"/>
    <row r="39298" s="2" customFormat="1"/>
    <row r="39299" s="2" customFormat="1"/>
    <row r="39300" s="2" customFormat="1"/>
    <row r="39301" s="2" customFormat="1"/>
    <row r="39302" s="2" customFormat="1"/>
    <row r="39303" s="2" customFormat="1"/>
    <row r="39304" s="2" customFormat="1"/>
    <row r="39305" s="2" customFormat="1"/>
    <row r="39306" s="2" customFormat="1"/>
    <row r="39307" s="2" customFormat="1"/>
    <row r="39308" s="2" customFormat="1"/>
    <row r="39309" s="2" customFormat="1"/>
    <row r="39310" s="2" customFormat="1"/>
    <row r="39311" s="2" customFormat="1"/>
    <row r="39312" s="2" customFormat="1"/>
    <row r="39313" s="2" customFormat="1"/>
    <row r="39314" s="2" customFormat="1"/>
    <row r="39315" s="2" customFormat="1"/>
    <row r="39316" s="2" customFormat="1"/>
    <row r="39317" s="2" customFormat="1"/>
    <row r="39318" s="2" customFormat="1"/>
    <row r="39319" s="2" customFormat="1"/>
    <row r="39320" s="2" customFormat="1"/>
    <row r="39321" s="2" customFormat="1"/>
    <row r="39322" s="2" customFormat="1"/>
    <row r="39323" s="2" customFormat="1"/>
    <row r="39324" s="2" customFormat="1"/>
    <row r="39325" s="2" customFormat="1"/>
    <row r="39326" s="2" customFormat="1"/>
    <row r="39327" s="2" customFormat="1"/>
    <row r="39328" s="2" customFormat="1"/>
    <row r="39329" s="2" customFormat="1"/>
    <row r="39330" s="2" customFormat="1"/>
    <row r="39331" s="2" customFormat="1"/>
    <row r="39332" s="2" customFormat="1"/>
    <row r="39333" s="2" customFormat="1"/>
    <row r="39334" s="2" customFormat="1"/>
    <row r="39335" s="2" customFormat="1"/>
    <row r="39336" s="2" customFormat="1"/>
    <row r="39337" s="2" customFormat="1"/>
    <row r="39338" s="2" customFormat="1"/>
    <row r="39339" s="2" customFormat="1"/>
    <row r="39340" s="2" customFormat="1"/>
    <row r="39341" s="2" customFormat="1"/>
    <row r="39342" s="2" customFormat="1"/>
    <row r="39343" s="2" customFormat="1"/>
    <row r="39344" s="2" customFormat="1"/>
    <row r="39345" s="2" customFormat="1"/>
    <row r="39346" s="2" customFormat="1"/>
    <row r="39347" s="2" customFormat="1"/>
    <row r="39348" s="2" customFormat="1"/>
    <row r="39349" s="2" customFormat="1"/>
    <row r="39350" s="2" customFormat="1"/>
    <row r="39351" s="2" customFormat="1"/>
    <row r="39352" s="2" customFormat="1"/>
    <row r="39353" s="2" customFormat="1"/>
    <row r="39354" s="2" customFormat="1"/>
    <row r="39355" s="2" customFormat="1"/>
    <row r="39356" s="2" customFormat="1"/>
    <row r="39357" s="2" customFormat="1"/>
    <row r="39358" s="2" customFormat="1"/>
    <row r="39359" s="2" customFormat="1"/>
    <row r="39360" s="2" customFormat="1"/>
    <row r="39361" s="2" customFormat="1"/>
    <row r="39362" s="2" customFormat="1"/>
    <row r="39363" s="2" customFormat="1"/>
    <row r="39364" s="2" customFormat="1"/>
    <row r="39365" s="2" customFormat="1"/>
    <row r="39366" s="2" customFormat="1"/>
    <row r="39367" s="2" customFormat="1"/>
    <row r="39368" s="2" customFormat="1"/>
    <row r="39369" s="2" customFormat="1"/>
    <row r="39370" s="2" customFormat="1"/>
    <row r="39371" s="2" customFormat="1"/>
    <row r="39372" s="2" customFormat="1"/>
    <row r="39373" s="2" customFormat="1"/>
    <row r="39374" s="2" customFormat="1"/>
    <row r="39375" s="2" customFormat="1"/>
    <row r="39376" s="2" customFormat="1"/>
    <row r="39377" s="2" customFormat="1"/>
    <row r="39378" s="2" customFormat="1"/>
    <row r="39379" s="2" customFormat="1"/>
    <row r="39380" s="2" customFormat="1"/>
    <row r="39381" s="2" customFormat="1"/>
    <row r="39382" s="2" customFormat="1"/>
    <row r="39383" s="2" customFormat="1"/>
    <row r="39384" s="2" customFormat="1"/>
    <row r="39385" s="2" customFormat="1"/>
    <row r="39386" s="2" customFormat="1"/>
    <row r="39387" s="2" customFormat="1"/>
    <row r="39388" s="2" customFormat="1"/>
    <row r="39389" s="2" customFormat="1"/>
    <row r="39390" s="2" customFormat="1"/>
    <row r="39391" s="2" customFormat="1"/>
    <row r="39392" s="2" customFormat="1"/>
    <row r="39393" s="2" customFormat="1"/>
    <row r="39394" s="2" customFormat="1"/>
    <row r="39395" s="2" customFormat="1"/>
    <row r="39396" s="2" customFormat="1"/>
    <row r="39397" s="2" customFormat="1"/>
    <row r="39398" s="2" customFormat="1"/>
    <row r="39399" s="2" customFormat="1"/>
    <row r="39400" s="2" customFormat="1"/>
    <row r="39401" s="2" customFormat="1"/>
    <row r="39402" s="2" customFormat="1"/>
    <row r="39403" s="2" customFormat="1"/>
    <row r="39404" s="2" customFormat="1"/>
    <row r="39405" s="2" customFormat="1"/>
    <row r="39406" s="2" customFormat="1"/>
    <row r="39407" s="2" customFormat="1"/>
    <row r="39408" s="2" customFormat="1"/>
    <row r="39409" s="2" customFormat="1"/>
    <row r="39410" s="2" customFormat="1"/>
    <row r="39411" s="2" customFormat="1"/>
    <row r="39412" s="2" customFormat="1"/>
    <row r="39413" s="2" customFormat="1"/>
    <row r="39414" s="2" customFormat="1"/>
    <row r="39415" s="2" customFormat="1"/>
    <row r="39416" s="2" customFormat="1"/>
    <row r="39417" s="2" customFormat="1"/>
    <row r="39418" s="2" customFormat="1"/>
    <row r="39419" s="2" customFormat="1"/>
    <row r="39420" s="2" customFormat="1"/>
    <row r="39421" s="2" customFormat="1"/>
    <row r="39422" s="2" customFormat="1"/>
    <row r="39423" s="2" customFormat="1"/>
    <row r="39424" s="2" customFormat="1"/>
    <row r="39425" s="2" customFormat="1"/>
    <row r="39426" s="2" customFormat="1"/>
    <row r="39427" s="2" customFormat="1"/>
    <row r="39428" s="2" customFormat="1"/>
    <row r="39429" s="2" customFormat="1"/>
    <row r="39430" s="2" customFormat="1"/>
    <row r="39431" s="2" customFormat="1"/>
    <row r="39432" s="2" customFormat="1"/>
    <row r="39433" s="2" customFormat="1"/>
    <row r="39434" s="2" customFormat="1"/>
    <row r="39435" s="2" customFormat="1"/>
    <row r="39436" s="2" customFormat="1"/>
    <row r="39437" s="2" customFormat="1"/>
    <row r="39438" s="2" customFormat="1"/>
    <row r="39439" s="2" customFormat="1"/>
    <row r="39440" s="2" customFormat="1"/>
    <row r="39441" s="2" customFormat="1"/>
    <row r="39442" s="2" customFormat="1"/>
    <row r="39443" s="2" customFormat="1"/>
    <row r="39444" s="2" customFormat="1"/>
    <row r="39445" s="2" customFormat="1"/>
    <row r="39446" s="2" customFormat="1"/>
    <row r="39447" s="2" customFormat="1"/>
    <row r="39448" s="2" customFormat="1"/>
    <row r="39449" s="2" customFormat="1"/>
    <row r="39450" s="2" customFormat="1"/>
    <row r="39451" s="2" customFormat="1"/>
    <row r="39452" s="2" customFormat="1"/>
    <row r="39453" s="2" customFormat="1"/>
    <row r="39454" s="2" customFormat="1"/>
    <row r="39455" s="2" customFormat="1"/>
    <row r="39456" s="2" customFormat="1"/>
    <row r="39457" s="2" customFormat="1"/>
    <row r="39458" s="2" customFormat="1"/>
    <row r="39459" s="2" customFormat="1"/>
    <row r="39460" s="2" customFormat="1"/>
    <row r="39461" s="2" customFormat="1"/>
    <row r="39462" s="2" customFormat="1"/>
    <row r="39463" s="2" customFormat="1"/>
    <row r="39464" s="2" customFormat="1"/>
    <row r="39465" s="2" customFormat="1"/>
    <row r="39466" s="2" customFormat="1"/>
    <row r="39467" s="2" customFormat="1"/>
    <row r="39468" s="2" customFormat="1"/>
    <row r="39469" s="2" customFormat="1"/>
    <row r="39470" s="2" customFormat="1"/>
    <row r="39471" s="2" customFormat="1"/>
    <row r="39472" s="2" customFormat="1"/>
    <row r="39473" s="2" customFormat="1"/>
    <row r="39474" s="2" customFormat="1"/>
    <row r="39475" s="2" customFormat="1"/>
    <row r="39476" s="2" customFormat="1"/>
    <row r="39477" s="2" customFormat="1"/>
    <row r="39478" s="2" customFormat="1"/>
    <row r="39479" s="2" customFormat="1"/>
    <row r="39480" s="2" customFormat="1"/>
    <row r="39481" s="2" customFormat="1"/>
    <row r="39482" s="2" customFormat="1"/>
    <row r="39483" s="2" customFormat="1"/>
    <row r="39484" s="2" customFormat="1"/>
    <row r="39485" s="2" customFormat="1"/>
    <row r="39486" s="2" customFormat="1"/>
    <row r="39487" s="2" customFormat="1"/>
    <row r="39488" s="2" customFormat="1"/>
    <row r="39489" s="2" customFormat="1"/>
    <row r="39490" s="2" customFormat="1"/>
    <row r="39491" s="2" customFormat="1"/>
    <row r="39492" s="2" customFormat="1"/>
    <row r="39493" s="2" customFormat="1"/>
    <row r="39494" s="2" customFormat="1"/>
    <row r="39495" s="2" customFormat="1"/>
    <row r="39496" s="2" customFormat="1"/>
    <row r="39497" s="2" customFormat="1"/>
    <row r="39498" s="2" customFormat="1"/>
    <row r="39499" s="2" customFormat="1"/>
    <row r="39500" s="2" customFormat="1"/>
    <row r="39501" s="2" customFormat="1"/>
    <row r="39502" s="2" customFormat="1"/>
    <row r="39503" s="2" customFormat="1"/>
    <row r="39504" s="2" customFormat="1"/>
    <row r="39505" s="2" customFormat="1"/>
    <row r="39506" s="2" customFormat="1"/>
    <row r="39507" s="2" customFormat="1"/>
    <row r="39508" s="2" customFormat="1"/>
    <row r="39509" s="2" customFormat="1"/>
    <row r="39510" s="2" customFormat="1"/>
    <row r="39511" s="2" customFormat="1"/>
    <row r="39512" s="2" customFormat="1"/>
    <row r="39513" s="2" customFormat="1"/>
    <row r="39514" s="2" customFormat="1"/>
    <row r="39515" s="2" customFormat="1"/>
    <row r="39516" s="2" customFormat="1"/>
    <row r="39517" s="2" customFormat="1"/>
    <row r="39518" s="2" customFormat="1"/>
    <row r="39519" s="2" customFormat="1"/>
    <row r="39520" s="2" customFormat="1"/>
    <row r="39521" s="2" customFormat="1"/>
    <row r="39522" s="2" customFormat="1"/>
    <row r="39523" s="2" customFormat="1"/>
    <row r="39524" s="2" customFormat="1"/>
    <row r="39525" s="2" customFormat="1"/>
    <row r="39526" s="2" customFormat="1"/>
    <row r="39527" s="2" customFormat="1"/>
    <row r="39528" s="2" customFormat="1"/>
    <row r="39529" s="2" customFormat="1"/>
    <row r="39530" s="2" customFormat="1"/>
    <row r="39531" s="2" customFormat="1"/>
    <row r="39532" s="2" customFormat="1"/>
    <row r="39533" s="2" customFormat="1"/>
    <row r="39534" s="2" customFormat="1"/>
    <row r="39535" s="2" customFormat="1"/>
    <row r="39536" s="2" customFormat="1"/>
    <row r="39537" s="2" customFormat="1"/>
    <row r="39538" s="2" customFormat="1"/>
    <row r="39539" s="2" customFormat="1"/>
    <row r="39540" s="2" customFormat="1"/>
    <row r="39541" s="2" customFormat="1"/>
    <row r="39542" s="2" customFormat="1"/>
    <row r="39543" s="2" customFormat="1"/>
    <row r="39544" s="2" customFormat="1"/>
    <row r="39545" s="2" customFormat="1"/>
    <row r="39546" s="2" customFormat="1"/>
    <row r="39547" s="2" customFormat="1"/>
    <row r="39548" s="2" customFormat="1"/>
    <row r="39549" s="2" customFormat="1"/>
    <row r="39550" s="2" customFormat="1"/>
    <row r="39551" s="2" customFormat="1"/>
    <row r="39552" s="2" customFormat="1"/>
    <row r="39553" s="2" customFormat="1"/>
    <row r="39554" s="2" customFormat="1"/>
    <row r="39555" s="2" customFormat="1"/>
    <row r="39556" s="2" customFormat="1"/>
    <row r="39557" s="2" customFormat="1"/>
    <row r="39558" s="2" customFormat="1"/>
    <row r="39559" s="2" customFormat="1"/>
    <row r="39560" s="2" customFormat="1"/>
    <row r="39561" s="2" customFormat="1"/>
    <row r="39562" s="2" customFormat="1"/>
    <row r="39563" s="2" customFormat="1"/>
    <row r="39564" s="2" customFormat="1"/>
    <row r="39565" s="2" customFormat="1"/>
    <row r="39566" s="2" customFormat="1"/>
    <row r="39567" s="2" customFormat="1"/>
    <row r="39568" s="2" customFormat="1"/>
    <row r="39569" s="2" customFormat="1"/>
    <row r="39570" s="2" customFormat="1"/>
    <row r="39571" s="2" customFormat="1"/>
    <row r="39572" s="2" customFormat="1"/>
    <row r="39573" s="2" customFormat="1"/>
    <row r="39574" s="2" customFormat="1"/>
    <row r="39575" s="2" customFormat="1"/>
    <row r="39576" s="2" customFormat="1"/>
    <row r="39577" s="2" customFormat="1"/>
    <row r="39578" s="2" customFormat="1"/>
    <row r="39579" s="2" customFormat="1"/>
    <row r="39580" s="2" customFormat="1"/>
    <row r="39581" s="2" customFormat="1"/>
    <row r="39582" s="2" customFormat="1"/>
    <row r="39583" s="2" customFormat="1"/>
    <row r="39584" s="2" customFormat="1"/>
    <row r="39585" s="2" customFormat="1"/>
    <row r="39586" s="2" customFormat="1"/>
    <row r="39587" s="2" customFormat="1"/>
    <row r="39588" s="2" customFormat="1"/>
    <row r="39589" s="2" customFormat="1"/>
    <row r="39590" s="2" customFormat="1"/>
    <row r="39591" s="2" customFormat="1"/>
    <row r="39592" s="2" customFormat="1"/>
    <row r="39593" s="2" customFormat="1"/>
    <row r="39594" s="2" customFormat="1"/>
    <row r="39595" s="2" customFormat="1"/>
    <row r="39596" s="2" customFormat="1"/>
    <row r="39597" s="2" customFormat="1"/>
    <row r="39598" s="2" customFormat="1"/>
    <row r="39599" s="2" customFormat="1"/>
    <row r="39600" s="2" customFormat="1"/>
    <row r="39601" s="2" customFormat="1"/>
    <row r="39602" s="2" customFormat="1"/>
    <row r="39603" s="2" customFormat="1"/>
    <row r="39604" s="2" customFormat="1"/>
    <row r="39605" s="2" customFormat="1"/>
    <row r="39606" s="2" customFormat="1"/>
    <row r="39607" s="2" customFormat="1"/>
    <row r="39608" s="2" customFormat="1"/>
    <row r="39609" s="2" customFormat="1"/>
    <row r="39610" s="2" customFormat="1"/>
    <row r="39611" s="2" customFormat="1"/>
    <row r="39612" s="2" customFormat="1"/>
    <row r="39613" s="2" customFormat="1"/>
    <row r="39614" s="2" customFormat="1"/>
    <row r="39615" s="2" customFormat="1"/>
    <row r="39616" s="2" customFormat="1"/>
    <row r="39617" s="2" customFormat="1"/>
    <row r="39618" s="2" customFormat="1"/>
    <row r="39619" s="2" customFormat="1"/>
    <row r="39620" s="2" customFormat="1"/>
    <row r="39621" s="2" customFormat="1"/>
    <row r="39622" s="2" customFormat="1"/>
    <row r="39623" s="2" customFormat="1"/>
    <row r="39624" s="2" customFormat="1"/>
    <row r="39625" s="2" customFormat="1"/>
    <row r="39626" s="2" customFormat="1"/>
    <row r="39627" s="2" customFormat="1"/>
    <row r="39628" s="2" customFormat="1"/>
    <row r="39629" s="2" customFormat="1"/>
    <row r="39630" s="2" customFormat="1"/>
    <row r="39631" s="2" customFormat="1"/>
    <row r="39632" s="2" customFormat="1"/>
    <row r="39633" s="2" customFormat="1"/>
    <row r="39634" s="2" customFormat="1"/>
    <row r="39635" s="2" customFormat="1"/>
    <row r="39636" s="2" customFormat="1"/>
    <row r="39637" s="2" customFormat="1"/>
    <row r="39638" s="2" customFormat="1"/>
    <row r="39639" s="2" customFormat="1"/>
    <row r="39640" s="2" customFormat="1"/>
    <row r="39641" s="2" customFormat="1"/>
    <row r="39642" s="2" customFormat="1"/>
    <row r="39643" s="2" customFormat="1"/>
    <row r="39644" s="2" customFormat="1"/>
    <row r="39645" s="2" customFormat="1"/>
    <row r="39646" s="2" customFormat="1"/>
    <row r="39647" s="2" customFormat="1"/>
    <row r="39648" s="2" customFormat="1"/>
    <row r="39649" s="2" customFormat="1"/>
    <row r="39650" s="2" customFormat="1"/>
    <row r="39651" s="2" customFormat="1"/>
    <row r="39652" s="2" customFormat="1"/>
    <row r="39653" s="2" customFormat="1"/>
    <row r="39654" s="2" customFormat="1"/>
    <row r="39655" s="2" customFormat="1"/>
    <row r="39656" s="2" customFormat="1"/>
    <row r="39657" s="2" customFormat="1"/>
    <row r="39658" s="2" customFormat="1"/>
    <row r="39659" s="2" customFormat="1"/>
    <row r="39660" s="2" customFormat="1"/>
    <row r="39661" s="2" customFormat="1"/>
    <row r="39662" s="2" customFormat="1"/>
    <row r="39663" s="2" customFormat="1"/>
    <row r="39664" s="2" customFormat="1"/>
    <row r="39665" s="2" customFormat="1"/>
    <row r="39666" s="2" customFormat="1"/>
    <row r="39667" s="2" customFormat="1"/>
    <row r="39668" s="2" customFormat="1"/>
    <row r="39669" s="2" customFormat="1"/>
    <row r="39670" s="2" customFormat="1"/>
    <row r="39671" s="2" customFormat="1"/>
    <row r="39672" s="2" customFormat="1"/>
    <row r="39673" s="2" customFormat="1"/>
    <row r="39674" s="2" customFormat="1"/>
    <row r="39675" s="2" customFormat="1"/>
    <row r="39676" s="2" customFormat="1"/>
    <row r="39677" s="2" customFormat="1"/>
    <row r="39678" s="2" customFormat="1"/>
    <row r="39679" s="2" customFormat="1"/>
    <row r="39680" s="2" customFormat="1"/>
    <row r="39681" s="2" customFormat="1"/>
    <row r="39682" s="2" customFormat="1"/>
    <row r="39683" s="2" customFormat="1"/>
    <row r="39684" s="2" customFormat="1"/>
    <row r="39685" s="2" customFormat="1"/>
    <row r="39686" s="2" customFormat="1"/>
    <row r="39687" s="2" customFormat="1"/>
    <row r="39688" s="2" customFormat="1"/>
    <row r="39689" s="2" customFormat="1"/>
    <row r="39690" s="2" customFormat="1"/>
    <row r="39691" s="2" customFormat="1"/>
    <row r="39692" s="2" customFormat="1"/>
    <row r="39693" s="2" customFormat="1"/>
    <row r="39694" s="2" customFormat="1"/>
    <row r="39695" s="2" customFormat="1"/>
    <row r="39696" s="2" customFormat="1"/>
    <row r="39697" s="2" customFormat="1"/>
    <row r="39698" s="2" customFormat="1"/>
    <row r="39699" s="2" customFormat="1"/>
    <row r="39700" s="2" customFormat="1"/>
    <row r="39701" s="2" customFormat="1"/>
    <row r="39702" s="2" customFormat="1"/>
    <row r="39703" s="2" customFormat="1"/>
    <row r="39704" s="2" customFormat="1"/>
    <row r="39705" s="2" customFormat="1"/>
    <row r="39706" s="2" customFormat="1"/>
    <row r="39707" s="2" customFormat="1"/>
    <row r="39708" s="2" customFormat="1"/>
    <row r="39709" s="2" customFormat="1"/>
    <row r="39710" s="2" customFormat="1"/>
    <row r="39711" s="2" customFormat="1"/>
    <row r="39712" s="2" customFormat="1"/>
    <row r="39713" s="2" customFormat="1"/>
    <row r="39714" s="2" customFormat="1"/>
    <row r="39715" s="2" customFormat="1"/>
    <row r="39716" s="2" customFormat="1"/>
    <row r="39717" s="2" customFormat="1"/>
    <row r="39718" s="2" customFormat="1"/>
    <row r="39719" s="2" customFormat="1"/>
    <row r="39720" s="2" customFormat="1"/>
    <row r="39721" s="2" customFormat="1"/>
    <row r="39722" s="2" customFormat="1"/>
    <row r="39723" s="2" customFormat="1"/>
    <row r="39724" s="2" customFormat="1"/>
    <row r="39725" s="2" customFormat="1"/>
    <row r="39726" s="2" customFormat="1"/>
    <row r="39727" s="2" customFormat="1"/>
    <row r="39728" s="2" customFormat="1"/>
    <row r="39729" s="2" customFormat="1"/>
    <row r="39730" s="2" customFormat="1"/>
    <row r="39731" s="2" customFormat="1"/>
    <row r="39732" s="2" customFormat="1"/>
    <row r="39733" s="2" customFormat="1"/>
    <row r="39734" s="2" customFormat="1"/>
    <row r="39735" s="2" customFormat="1"/>
    <row r="39736" s="2" customFormat="1"/>
    <row r="39737" s="2" customFormat="1"/>
    <row r="39738" s="2" customFormat="1"/>
    <row r="39739" s="2" customFormat="1"/>
    <row r="39740" s="2" customFormat="1"/>
    <row r="39741" s="2" customFormat="1"/>
    <row r="39742" s="2" customFormat="1"/>
    <row r="39743" s="2" customFormat="1"/>
    <row r="39744" s="2" customFormat="1"/>
    <row r="39745" s="2" customFormat="1"/>
    <row r="39746" s="2" customFormat="1"/>
    <row r="39747" s="2" customFormat="1"/>
    <row r="39748" s="2" customFormat="1"/>
    <row r="39749" s="2" customFormat="1"/>
    <row r="39750" s="2" customFormat="1"/>
    <row r="39751" s="2" customFormat="1"/>
    <row r="39752" s="2" customFormat="1"/>
    <row r="39753" s="2" customFormat="1"/>
    <row r="39754" s="2" customFormat="1"/>
    <row r="39755" s="2" customFormat="1"/>
    <row r="39756" s="2" customFormat="1"/>
    <row r="39757" s="2" customFormat="1"/>
    <row r="39758" s="2" customFormat="1"/>
    <row r="39759" s="2" customFormat="1"/>
    <row r="39760" s="2" customFormat="1"/>
    <row r="39761" s="2" customFormat="1"/>
    <row r="39762" s="2" customFormat="1"/>
    <row r="39763" s="2" customFormat="1"/>
    <row r="39764" s="2" customFormat="1"/>
    <row r="39765" s="2" customFormat="1"/>
    <row r="39766" s="2" customFormat="1"/>
    <row r="39767" s="2" customFormat="1"/>
    <row r="39768" s="2" customFormat="1"/>
    <row r="39769" s="2" customFormat="1"/>
    <row r="39770" s="2" customFormat="1"/>
    <row r="39771" s="2" customFormat="1"/>
    <row r="39772" s="2" customFormat="1"/>
    <row r="39773" s="2" customFormat="1"/>
    <row r="39774" s="2" customFormat="1"/>
    <row r="39775" s="2" customFormat="1"/>
    <row r="39776" s="2" customFormat="1"/>
    <row r="39777" s="2" customFormat="1"/>
    <row r="39778" s="2" customFormat="1"/>
    <row r="39779" s="2" customFormat="1"/>
    <row r="39780" s="2" customFormat="1"/>
    <row r="39781" s="2" customFormat="1"/>
    <row r="39782" s="2" customFormat="1"/>
    <row r="39783" s="2" customFormat="1"/>
    <row r="39784" s="2" customFormat="1"/>
    <row r="39785" s="2" customFormat="1"/>
    <row r="39786" s="2" customFormat="1"/>
    <row r="39787" s="2" customFormat="1"/>
    <row r="39788" s="2" customFormat="1"/>
    <row r="39789" s="2" customFormat="1"/>
    <row r="39790" s="2" customFormat="1"/>
    <row r="39791" s="2" customFormat="1"/>
    <row r="39792" s="2" customFormat="1"/>
    <row r="39793" s="2" customFormat="1"/>
    <row r="39794" s="2" customFormat="1"/>
    <row r="39795" s="2" customFormat="1"/>
    <row r="39796" s="2" customFormat="1"/>
    <row r="39797" s="2" customFormat="1"/>
    <row r="39798" s="2" customFormat="1"/>
    <row r="39799" s="2" customFormat="1"/>
    <row r="39800" s="2" customFormat="1"/>
    <row r="39801" s="2" customFormat="1"/>
    <row r="39802" s="2" customFormat="1"/>
    <row r="39803" s="2" customFormat="1"/>
    <row r="39804" s="2" customFormat="1"/>
    <row r="39805" s="2" customFormat="1"/>
    <row r="39806" s="2" customFormat="1"/>
    <row r="39807" s="2" customFormat="1"/>
    <row r="39808" s="2" customFormat="1"/>
    <row r="39809" s="2" customFormat="1"/>
    <row r="39810" s="2" customFormat="1"/>
    <row r="39811" s="2" customFormat="1"/>
    <row r="39812" s="2" customFormat="1"/>
    <row r="39813" s="2" customFormat="1"/>
    <row r="39814" s="2" customFormat="1"/>
    <row r="39815" s="2" customFormat="1"/>
    <row r="39816" s="2" customFormat="1"/>
    <row r="39817" s="2" customFormat="1"/>
    <row r="39818" s="2" customFormat="1"/>
    <row r="39819" s="2" customFormat="1"/>
    <row r="39820" s="2" customFormat="1"/>
    <row r="39821" s="2" customFormat="1"/>
    <row r="39822" s="2" customFormat="1"/>
    <row r="39823" s="2" customFormat="1"/>
    <row r="39824" s="2" customFormat="1"/>
    <row r="39825" s="2" customFormat="1"/>
    <row r="39826" s="2" customFormat="1"/>
    <row r="39827" s="2" customFormat="1"/>
    <row r="39828" s="2" customFormat="1"/>
    <row r="39829" s="2" customFormat="1"/>
    <row r="39830" s="2" customFormat="1"/>
    <row r="39831" s="2" customFormat="1"/>
    <row r="39832" s="2" customFormat="1"/>
    <row r="39833" s="2" customFormat="1"/>
    <row r="39834" s="2" customFormat="1"/>
    <row r="39835" s="2" customFormat="1"/>
    <row r="39836" s="2" customFormat="1"/>
    <row r="39837" s="2" customFormat="1"/>
    <row r="39838" s="2" customFormat="1"/>
    <row r="39839" s="2" customFormat="1"/>
    <row r="39840" s="2" customFormat="1"/>
    <row r="39841" s="2" customFormat="1"/>
    <row r="39842" s="2" customFormat="1"/>
    <row r="39843" s="2" customFormat="1"/>
    <row r="39844" s="2" customFormat="1"/>
    <row r="39845" s="2" customFormat="1"/>
    <row r="39846" s="2" customFormat="1"/>
    <row r="39847" s="2" customFormat="1"/>
    <row r="39848" s="2" customFormat="1"/>
    <row r="39849" s="2" customFormat="1"/>
    <row r="39850" s="2" customFormat="1"/>
    <row r="39851" s="2" customFormat="1"/>
    <row r="39852" s="2" customFormat="1"/>
    <row r="39853" s="2" customFormat="1"/>
    <row r="39854" s="2" customFormat="1"/>
    <row r="39855" s="2" customFormat="1"/>
    <row r="39856" s="2" customFormat="1"/>
    <row r="39857" s="2" customFormat="1"/>
    <row r="39858" s="2" customFormat="1"/>
    <row r="39859" s="2" customFormat="1"/>
    <row r="39860" s="2" customFormat="1"/>
    <row r="39861" s="2" customFormat="1"/>
    <row r="39862" s="2" customFormat="1"/>
    <row r="39863" s="2" customFormat="1"/>
    <row r="39864" s="2" customFormat="1"/>
    <row r="39865" s="2" customFormat="1"/>
    <row r="39866" s="2" customFormat="1"/>
    <row r="39867" s="2" customFormat="1"/>
    <row r="39868" s="2" customFormat="1"/>
    <row r="39869" s="2" customFormat="1"/>
    <row r="39870" s="2" customFormat="1"/>
    <row r="39871" s="2" customFormat="1"/>
    <row r="39872" s="2" customFormat="1"/>
    <row r="39873" s="2" customFormat="1"/>
    <row r="39874" s="2" customFormat="1"/>
    <row r="39875" s="2" customFormat="1"/>
    <row r="39876" s="2" customFormat="1"/>
    <row r="39877" s="2" customFormat="1"/>
    <row r="39878" s="2" customFormat="1"/>
    <row r="39879" s="2" customFormat="1"/>
    <row r="39880" s="2" customFormat="1"/>
    <row r="39881" s="2" customFormat="1"/>
    <row r="39882" s="2" customFormat="1"/>
    <row r="39883" s="2" customFormat="1"/>
    <row r="39884" s="2" customFormat="1"/>
    <row r="39885" s="2" customFormat="1"/>
    <row r="39886" s="2" customFormat="1"/>
    <row r="39887" s="2" customFormat="1"/>
    <row r="39888" s="2" customFormat="1"/>
    <row r="39889" s="2" customFormat="1"/>
    <row r="39890" s="2" customFormat="1"/>
    <row r="39891" s="2" customFormat="1"/>
    <row r="39892" s="2" customFormat="1"/>
    <row r="39893" s="2" customFormat="1"/>
    <row r="39894" s="2" customFormat="1"/>
    <row r="39895" s="2" customFormat="1"/>
    <row r="39896" s="2" customFormat="1"/>
    <row r="39897" s="2" customFormat="1"/>
    <row r="39898" s="2" customFormat="1"/>
    <row r="39899" s="2" customFormat="1"/>
    <row r="39900" s="2" customFormat="1"/>
    <row r="39901" s="2" customFormat="1"/>
    <row r="39902" s="2" customFormat="1"/>
    <row r="39903" s="2" customFormat="1"/>
    <row r="39904" s="2" customFormat="1"/>
    <row r="39905" s="2" customFormat="1"/>
    <row r="39906" s="2" customFormat="1"/>
    <row r="39907" s="2" customFormat="1"/>
    <row r="39908" s="2" customFormat="1"/>
    <row r="39909" s="2" customFormat="1"/>
    <row r="39910" s="2" customFormat="1"/>
    <row r="39911" s="2" customFormat="1"/>
    <row r="39912" s="2" customFormat="1"/>
    <row r="39913" s="2" customFormat="1"/>
    <row r="39914" s="2" customFormat="1"/>
    <row r="39915" s="2" customFormat="1"/>
    <row r="39916" s="2" customFormat="1"/>
    <row r="39917" s="2" customFormat="1"/>
    <row r="39918" s="2" customFormat="1"/>
    <row r="39919" s="2" customFormat="1"/>
    <row r="39920" s="2" customFormat="1"/>
    <row r="39921" s="2" customFormat="1"/>
    <row r="39922" s="2" customFormat="1"/>
    <row r="39923" s="2" customFormat="1"/>
    <row r="39924" s="2" customFormat="1"/>
    <row r="39925" s="2" customFormat="1"/>
    <row r="39926" s="2" customFormat="1"/>
    <row r="39927" s="2" customFormat="1"/>
    <row r="39928" s="2" customFormat="1"/>
    <row r="39929" s="2" customFormat="1"/>
    <row r="39930" s="2" customFormat="1"/>
    <row r="39931" s="2" customFormat="1"/>
    <row r="39932" s="2" customFormat="1"/>
    <row r="39933" s="2" customFormat="1"/>
    <row r="39934" s="2" customFormat="1"/>
    <row r="39935" s="2" customFormat="1"/>
    <row r="39936" s="2" customFormat="1"/>
    <row r="39937" s="2" customFormat="1"/>
    <row r="39938" s="2" customFormat="1"/>
    <row r="39939" s="2" customFormat="1"/>
    <row r="39940" s="2" customFormat="1"/>
    <row r="39941" s="2" customFormat="1"/>
    <row r="39942" s="2" customFormat="1"/>
    <row r="39943" s="2" customFormat="1"/>
    <row r="39944" s="2" customFormat="1"/>
    <row r="39945" s="2" customFormat="1"/>
    <row r="39946" s="2" customFormat="1"/>
    <row r="39947" s="2" customFormat="1"/>
    <row r="39948" s="2" customFormat="1"/>
    <row r="39949" s="2" customFormat="1"/>
    <row r="39950" s="2" customFormat="1"/>
    <row r="39951" s="2" customFormat="1"/>
    <row r="39952" s="2" customFormat="1"/>
    <row r="39953" s="2" customFormat="1"/>
    <row r="39954" s="2" customFormat="1"/>
    <row r="39955" s="2" customFormat="1"/>
    <row r="39956" s="2" customFormat="1"/>
    <row r="39957" s="2" customFormat="1"/>
    <row r="39958" s="2" customFormat="1"/>
    <row r="39959" s="2" customFormat="1"/>
    <row r="39960" s="2" customFormat="1"/>
    <row r="39961" s="2" customFormat="1"/>
    <row r="39962" s="2" customFormat="1"/>
    <row r="39963" s="2" customFormat="1"/>
    <row r="39964" s="2" customFormat="1"/>
    <row r="39965" s="2" customFormat="1"/>
    <row r="39966" s="2" customFormat="1"/>
    <row r="39967" s="2" customFormat="1"/>
    <row r="39968" s="2" customFormat="1"/>
    <row r="39969" s="2" customFormat="1"/>
    <row r="39970" s="2" customFormat="1"/>
    <row r="39971" s="2" customFormat="1"/>
    <row r="39972" s="2" customFormat="1"/>
    <row r="39973" s="2" customFormat="1"/>
    <row r="39974" s="2" customFormat="1"/>
    <row r="39975" s="2" customFormat="1"/>
    <row r="39976" s="2" customFormat="1"/>
    <row r="39977" s="2" customFormat="1"/>
    <row r="39978" s="2" customFormat="1"/>
    <row r="39979" s="2" customFormat="1"/>
    <row r="39980" s="2" customFormat="1"/>
    <row r="39981" s="2" customFormat="1"/>
    <row r="39982" s="2" customFormat="1"/>
    <row r="39983" s="2" customFormat="1"/>
    <row r="39984" s="2" customFormat="1"/>
    <row r="39985" s="2" customFormat="1"/>
    <row r="39986" s="2" customFormat="1"/>
    <row r="39987" s="2" customFormat="1"/>
    <row r="39988" s="2" customFormat="1"/>
    <row r="39989" s="2" customFormat="1"/>
    <row r="39990" s="2" customFormat="1"/>
    <row r="39991" s="2" customFormat="1"/>
    <row r="39992" s="2" customFormat="1"/>
    <row r="39993" s="2" customFormat="1"/>
    <row r="39994" s="2" customFormat="1"/>
    <row r="39995" s="2" customFormat="1"/>
    <row r="39996" s="2" customFormat="1"/>
    <row r="39997" s="2" customFormat="1"/>
    <row r="39998" s="2" customFormat="1"/>
    <row r="39999" s="2" customFormat="1"/>
    <row r="40000" s="2" customFormat="1"/>
    <row r="40001" s="2" customFormat="1"/>
    <row r="40002" s="2" customFormat="1"/>
    <row r="40003" s="2" customFormat="1"/>
    <row r="40004" s="2" customFormat="1"/>
    <row r="40005" s="2" customFormat="1"/>
    <row r="40006" s="2" customFormat="1"/>
    <row r="40007" s="2" customFormat="1"/>
    <row r="40008" s="2" customFormat="1"/>
    <row r="40009" s="2" customFormat="1"/>
    <row r="40010" s="2" customFormat="1"/>
    <row r="40011" s="2" customFormat="1"/>
    <row r="40012" s="2" customFormat="1"/>
    <row r="40013" s="2" customFormat="1"/>
    <row r="40014" s="2" customFormat="1"/>
    <row r="40015" s="2" customFormat="1"/>
    <row r="40016" s="2" customFormat="1"/>
    <row r="40017" s="2" customFormat="1"/>
    <row r="40018" s="2" customFormat="1"/>
    <row r="40019" s="2" customFormat="1"/>
    <row r="40020" s="2" customFormat="1"/>
    <row r="40021" s="2" customFormat="1"/>
    <row r="40022" s="2" customFormat="1"/>
    <row r="40023" s="2" customFormat="1"/>
    <row r="40024" s="2" customFormat="1"/>
    <row r="40025" s="2" customFormat="1"/>
    <row r="40026" s="2" customFormat="1"/>
    <row r="40027" s="2" customFormat="1"/>
    <row r="40028" s="2" customFormat="1"/>
    <row r="40029" s="2" customFormat="1"/>
    <row r="40030" s="2" customFormat="1"/>
    <row r="40031" s="2" customFormat="1"/>
    <row r="40032" s="2" customFormat="1"/>
    <row r="40033" s="2" customFormat="1"/>
    <row r="40034" s="2" customFormat="1"/>
    <row r="40035" s="2" customFormat="1"/>
    <row r="40036" s="2" customFormat="1"/>
    <row r="40037" s="2" customFormat="1"/>
    <row r="40038" s="2" customFormat="1"/>
    <row r="40039" s="2" customFormat="1"/>
    <row r="40040" s="2" customFormat="1"/>
    <row r="40041" s="2" customFormat="1"/>
    <row r="40042" s="2" customFormat="1"/>
    <row r="40043" s="2" customFormat="1"/>
    <row r="40044" s="2" customFormat="1"/>
    <row r="40045" s="2" customFormat="1"/>
    <row r="40046" s="2" customFormat="1"/>
    <row r="40047" s="2" customFormat="1"/>
    <row r="40048" s="2" customFormat="1"/>
    <row r="40049" s="2" customFormat="1"/>
    <row r="40050" s="2" customFormat="1"/>
    <row r="40051" s="2" customFormat="1"/>
    <row r="40052" s="2" customFormat="1"/>
    <row r="40053" s="2" customFormat="1"/>
    <row r="40054" s="2" customFormat="1"/>
    <row r="40055" s="2" customFormat="1"/>
    <row r="40056" s="2" customFormat="1"/>
    <row r="40057" s="2" customFormat="1"/>
    <row r="40058" s="2" customFormat="1"/>
    <row r="40059" s="2" customFormat="1"/>
    <row r="40060" s="2" customFormat="1"/>
    <row r="40061" s="2" customFormat="1"/>
    <row r="40062" s="2" customFormat="1"/>
    <row r="40063" s="2" customFormat="1"/>
    <row r="40064" s="2" customFormat="1"/>
    <row r="40065" s="2" customFormat="1"/>
    <row r="40066" s="2" customFormat="1"/>
    <row r="40067" s="2" customFormat="1"/>
    <row r="40068" s="2" customFormat="1"/>
    <row r="40069" s="2" customFormat="1"/>
    <row r="40070" s="2" customFormat="1"/>
    <row r="40071" s="2" customFormat="1"/>
    <row r="40072" s="2" customFormat="1"/>
    <row r="40073" s="2" customFormat="1"/>
    <row r="40074" s="2" customFormat="1"/>
    <row r="40075" s="2" customFormat="1"/>
    <row r="40076" s="2" customFormat="1"/>
    <row r="40077" s="2" customFormat="1"/>
    <row r="40078" s="2" customFormat="1"/>
    <row r="40079" s="2" customFormat="1"/>
    <row r="40080" s="2" customFormat="1"/>
    <row r="40081" s="2" customFormat="1"/>
    <row r="40082" s="2" customFormat="1"/>
    <row r="40083" s="2" customFormat="1"/>
    <row r="40084" s="2" customFormat="1"/>
    <row r="40085" s="2" customFormat="1"/>
    <row r="40086" s="2" customFormat="1"/>
    <row r="40087" s="2" customFormat="1"/>
    <row r="40088" s="2" customFormat="1"/>
    <row r="40089" s="2" customFormat="1"/>
    <row r="40090" s="2" customFormat="1"/>
    <row r="40091" s="2" customFormat="1"/>
    <row r="40092" s="2" customFormat="1"/>
    <row r="40093" s="2" customFormat="1"/>
    <row r="40094" s="2" customFormat="1"/>
    <row r="40095" s="2" customFormat="1"/>
    <row r="40096" s="2" customFormat="1"/>
    <row r="40097" s="2" customFormat="1"/>
    <row r="40098" s="2" customFormat="1"/>
    <row r="40099" s="2" customFormat="1"/>
    <row r="40100" s="2" customFormat="1"/>
    <row r="40101" s="2" customFormat="1"/>
    <row r="40102" s="2" customFormat="1"/>
    <row r="40103" s="2" customFormat="1"/>
    <row r="40104" s="2" customFormat="1"/>
    <row r="40105" s="2" customFormat="1"/>
    <row r="40106" s="2" customFormat="1"/>
    <row r="40107" s="2" customFormat="1"/>
    <row r="40108" s="2" customFormat="1"/>
    <row r="40109" s="2" customFormat="1"/>
    <row r="40110" s="2" customFormat="1"/>
    <row r="40111" s="2" customFormat="1"/>
    <row r="40112" s="2" customFormat="1"/>
    <row r="40113" s="2" customFormat="1"/>
    <row r="40114" s="2" customFormat="1"/>
    <row r="40115" s="2" customFormat="1"/>
    <row r="40116" s="2" customFormat="1"/>
    <row r="40117" s="2" customFormat="1"/>
    <row r="40118" s="2" customFormat="1"/>
    <row r="40119" s="2" customFormat="1"/>
    <row r="40120" s="2" customFormat="1"/>
    <row r="40121" s="2" customFormat="1"/>
    <row r="40122" s="2" customFormat="1"/>
    <row r="40123" s="2" customFormat="1"/>
    <row r="40124" s="2" customFormat="1"/>
    <row r="40125" s="2" customFormat="1"/>
    <row r="40126" s="2" customFormat="1"/>
    <row r="40127" s="2" customFormat="1"/>
    <row r="40128" s="2" customFormat="1"/>
    <row r="40129" s="2" customFormat="1"/>
    <row r="40130" s="2" customFormat="1"/>
    <row r="40131" s="2" customFormat="1"/>
    <row r="40132" s="2" customFormat="1"/>
    <row r="40133" s="2" customFormat="1"/>
    <row r="40134" s="2" customFormat="1"/>
    <row r="40135" s="2" customFormat="1"/>
    <row r="40136" s="2" customFormat="1"/>
    <row r="40137" s="2" customFormat="1"/>
    <row r="40138" s="2" customFormat="1"/>
    <row r="40139" s="2" customFormat="1"/>
    <row r="40140" s="2" customFormat="1"/>
    <row r="40141" s="2" customFormat="1"/>
    <row r="40142" s="2" customFormat="1"/>
    <row r="40143" s="2" customFormat="1"/>
    <row r="40144" s="2" customFormat="1"/>
    <row r="40145" s="2" customFormat="1"/>
    <row r="40146" s="2" customFormat="1"/>
    <row r="40147" s="2" customFormat="1"/>
    <row r="40148" s="2" customFormat="1"/>
    <row r="40149" s="2" customFormat="1"/>
    <row r="40150" s="2" customFormat="1"/>
    <row r="40151" s="2" customFormat="1"/>
    <row r="40152" s="2" customFormat="1"/>
    <row r="40153" s="2" customFormat="1"/>
    <row r="40154" s="2" customFormat="1"/>
    <row r="40155" s="2" customFormat="1"/>
    <row r="40156" s="2" customFormat="1"/>
    <row r="40157" s="2" customFormat="1"/>
    <row r="40158" s="2" customFormat="1"/>
    <row r="40159" s="2" customFormat="1"/>
    <row r="40160" s="2" customFormat="1"/>
    <row r="40161" s="2" customFormat="1"/>
    <row r="40162" s="2" customFormat="1"/>
    <row r="40163" s="2" customFormat="1"/>
    <row r="40164" s="2" customFormat="1"/>
    <row r="40165" s="2" customFormat="1"/>
    <row r="40166" s="2" customFormat="1"/>
    <row r="40167" s="2" customFormat="1"/>
    <row r="40168" s="2" customFormat="1"/>
    <row r="40169" s="2" customFormat="1"/>
    <row r="40170" s="2" customFormat="1"/>
    <row r="40171" s="2" customFormat="1"/>
    <row r="40172" s="2" customFormat="1"/>
    <row r="40173" s="2" customFormat="1"/>
    <row r="40174" s="2" customFormat="1"/>
    <row r="40175" s="2" customFormat="1"/>
    <row r="40176" s="2" customFormat="1"/>
    <row r="40177" s="2" customFormat="1"/>
    <row r="40178" s="2" customFormat="1"/>
    <row r="40179" s="2" customFormat="1"/>
    <row r="40180" s="2" customFormat="1"/>
    <row r="40181" s="2" customFormat="1"/>
    <row r="40182" s="2" customFormat="1"/>
    <row r="40183" s="2" customFormat="1"/>
    <row r="40184" s="2" customFormat="1"/>
    <row r="40185" s="2" customFormat="1"/>
    <row r="40186" s="2" customFormat="1"/>
    <row r="40187" s="2" customFormat="1"/>
    <row r="40188" s="2" customFormat="1"/>
    <row r="40189" s="2" customFormat="1"/>
    <row r="40190" s="2" customFormat="1"/>
    <row r="40191" s="2" customFormat="1"/>
    <row r="40192" s="2" customFormat="1"/>
    <row r="40193" s="2" customFormat="1"/>
    <row r="40194" s="2" customFormat="1"/>
    <row r="40195" s="2" customFormat="1"/>
    <row r="40196" s="2" customFormat="1"/>
    <row r="40197" s="2" customFormat="1"/>
    <row r="40198" s="2" customFormat="1"/>
    <row r="40199" s="2" customFormat="1"/>
    <row r="40200" s="2" customFormat="1"/>
    <row r="40201" s="2" customFormat="1"/>
    <row r="40202" s="2" customFormat="1"/>
    <row r="40203" s="2" customFormat="1"/>
    <row r="40204" s="2" customFormat="1"/>
    <row r="40205" s="2" customFormat="1"/>
    <row r="40206" s="2" customFormat="1"/>
    <row r="40207" s="2" customFormat="1"/>
    <row r="40208" s="2" customFormat="1"/>
    <row r="40209" s="2" customFormat="1"/>
    <row r="40210" s="2" customFormat="1"/>
    <row r="40211" s="2" customFormat="1"/>
    <row r="40212" s="2" customFormat="1"/>
    <row r="40213" s="2" customFormat="1"/>
    <row r="40214" s="2" customFormat="1"/>
    <row r="40215" s="2" customFormat="1"/>
    <row r="40216" s="2" customFormat="1"/>
    <row r="40217" s="2" customFormat="1"/>
    <row r="40218" s="2" customFormat="1"/>
    <row r="40219" s="2" customFormat="1"/>
    <row r="40220" s="2" customFormat="1"/>
    <row r="40221" s="2" customFormat="1"/>
    <row r="40222" s="2" customFormat="1"/>
    <row r="40223" s="2" customFormat="1"/>
    <row r="40224" s="2" customFormat="1"/>
    <row r="40225" s="2" customFormat="1"/>
    <row r="40226" s="2" customFormat="1"/>
    <row r="40227" s="2" customFormat="1"/>
    <row r="40228" s="2" customFormat="1"/>
    <row r="40229" s="2" customFormat="1"/>
    <row r="40230" s="2" customFormat="1"/>
    <row r="40231" s="2" customFormat="1"/>
    <row r="40232" s="2" customFormat="1"/>
    <row r="40233" s="2" customFormat="1"/>
    <row r="40234" s="2" customFormat="1"/>
    <row r="40235" s="2" customFormat="1"/>
    <row r="40236" s="2" customFormat="1"/>
    <row r="40237" s="2" customFormat="1"/>
    <row r="40238" s="2" customFormat="1"/>
    <row r="40239" s="2" customFormat="1"/>
    <row r="40240" s="2" customFormat="1"/>
    <row r="40241" s="2" customFormat="1"/>
    <row r="40242" s="2" customFormat="1"/>
    <row r="40243" s="2" customFormat="1"/>
    <row r="40244" s="2" customFormat="1"/>
    <row r="40245" s="2" customFormat="1"/>
    <row r="40246" s="2" customFormat="1"/>
    <row r="40247" s="2" customFormat="1"/>
    <row r="40248" s="2" customFormat="1"/>
    <row r="40249" s="2" customFormat="1"/>
    <row r="40250" s="2" customFormat="1"/>
    <row r="40251" s="2" customFormat="1"/>
    <row r="40252" s="2" customFormat="1"/>
    <row r="40253" s="2" customFormat="1"/>
    <row r="40254" s="2" customFormat="1"/>
    <row r="40255" s="2" customFormat="1"/>
    <row r="40256" s="2" customFormat="1"/>
    <row r="40257" s="2" customFormat="1"/>
    <row r="40258" s="2" customFormat="1"/>
    <row r="40259" s="2" customFormat="1"/>
    <row r="40260" s="2" customFormat="1"/>
    <row r="40261" s="2" customFormat="1"/>
    <row r="40262" s="2" customFormat="1"/>
    <row r="40263" s="2" customFormat="1"/>
    <row r="40264" s="2" customFormat="1"/>
    <row r="40265" s="2" customFormat="1"/>
    <row r="40266" s="2" customFormat="1"/>
    <row r="40267" s="2" customFormat="1"/>
    <row r="40268" s="2" customFormat="1"/>
    <row r="40269" s="2" customFormat="1"/>
    <row r="40270" s="2" customFormat="1"/>
    <row r="40271" s="2" customFormat="1"/>
    <row r="40272" s="2" customFormat="1"/>
    <row r="40273" s="2" customFormat="1"/>
    <row r="40274" s="2" customFormat="1"/>
    <row r="40275" s="2" customFormat="1"/>
    <row r="40276" s="2" customFormat="1"/>
    <row r="40277" s="2" customFormat="1"/>
    <row r="40278" s="2" customFormat="1"/>
    <row r="40279" s="2" customFormat="1"/>
    <row r="40280" s="2" customFormat="1"/>
    <row r="40281" s="2" customFormat="1"/>
    <row r="40282" s="2" customFormat="1"/>
    <row r="40283" s="2" customFormat="1"/>
    <row r="40284" s="2" customFormat="1"/>
    <row r="40285" s="2" customFormat="1"/>
    <row r="40286" s="2" customFormat="1"/>
    <row r="40287" s="2" customFormat="1"/>
    <row r="40288" s="2" customFormat="1"/>
    <row r="40289" s="2" customFormat="1"/>
    <row r="40290" s="2" customFormat="1"/>
    <row r="40291" s="2" customFormat="1"/>
    <row r="40292" s="2" customFormat="1"/>
    <row r="40293" s="2" customFormat="1"/>
    <row r="40294" s="2" customFormat="1"/>
    <row r="40295" s="2" customFormat="1"/>
    <row r="40296" s="2" customFormat="1"/>
    <row r="40297" s="2" customFormat="1"/>
    <row r="40298" s="2" customFormat="1"/>
    <row r="40299" s="2" customFormat="1"/>
    <row r="40300" s="2" customFormat="1"/>
    <row r="40301" s="2" customFormat="1"/>
    <row r="40302" s="2" customFormat="1"/>
    <row r="40303" s="2" customFormat="1"/>
    <row r="40304" s="2" customFormat="1"/>
    <row r="40305" s="2" customFormat="1"/>
    <row r="40306" s="2" customFormat="1"/>
    <row r="40307" s="2" customFormat="1"/>
    <row r="40308" s="2" customFormat="1"/>
    <row r="40309" s="2" customFormat="1"/>
    <row r="40310" s="2" customFormat="1"/>
    <row r="40311" s="2" customFormat="1"/>
    <row r="40312" s="2" customFormat="1"/>
    <row r="40313" s="2" customFormat="1"/>
    <row r="40314" s="2" customFormat="1"/>
    <row r="40315" s="2" customFormat="1"/>
    <row r="40316" s="2" customFormat="1"/>
    <row r="40317" s="2" customFormat="1"/>
    <row r="40318" s="2" customFormat="1"/>
    <row r="40319" s="2" customFormat="1"/>
    <row r="40320" s="2" customFormat="1"/>
    <row r="40321" s="2" customFormat="1"/>
    <row r="40322" s="2" customFormat="1"/>
    <row r="40323" s="2" customFormat="1"/>
    <row r="40324" s="2" customFormat="1"/>
    <row r="40325" s="2" customFormat="1"/>
    <row r="40326" s="2" customFormat="1"/>
    <row r="40327" s="2" customFormat="1"/>
    <row r="40328" s="2" customFormat="1"/>
    <row r="40329" s="2" customFormat="1"/>
    <row r="40330" s="2" customFormat="1"/>
    <row r="40331" s="2" customFormat="1"/>
    <row r="40332" s="2" customFormat="1"/>
    <row r="40333" s="2" customFormat="1"/>
    <row r="40334" s="2" customFormat="1"/>
    <row r="40335" s="2" customFormat="1"/>
    <row r="40336" s="2" customFormat="1"/>
    <row r="40337" s="2" customFormat="1"/>
    <row r="40338" s="2" customFormat="1"/>
    <row r="40339" s="2" customFormat="1"/>
    <row r="40340" s="2" customFormat="1"/>
    <row r="40341" s="2" customFormat="1"/>
    <row r="40342" s="2" customFormat="1"/>
    <row r="40343" s="2" customFormat="1"/>
    <row r="40344" s="2" customFormat="1"/>
    <row r="40345" s="2" customFormat="1"/>
    <row r="40346" s="2" customFormat="1"/>
    <row r="40347" s="2" customFormat="1"/>
    <row r="40348" s="2" customFormat="1"/>
    <row r="40349" s="2" customFormat="1"/>
    <row r="40350" s="2" customFormat="1"/>
    <row r="40351" s="2" customFormat="1"/>
    <row r="40352" s="2" customFormat="1"/>
    <row r="40353" s="2" customFormat="1"/>
    <row r="40354" s="2" customFormat="1"/>
    <row r="40355" s="2" customFormat="1"/>
    <row r="40356" s="2" customFormat="1"/>
    <row r="40357" s="2" customFormat="1"/>
    <row r="40358" s="2" customFormat="1"/>
    <row r="40359" s="2" customFormat="1"/>
    <row r="40360" s="2" customFormat="1"/>
    <row r="40361" s="2" customFormat="1"/>
    <row r="40362" s="2" customFormat="1"/>
    <row r="40363" s="2" customFormat="1"/>
    <row r="40364" s="2" customFormat="1"/>
    <row r="40365" s="2" customFormat="1"/>
    <row r="40366" s="2" customFormat="1"/>
    <row r="40367" s="2" customFormat="1"/>
    <row r="40368" s="2" customFormat="1"/>
    <row r="40369" s="2" customFormat="1"/>
    <row r="40370" s="2" customFormat="1"/>
    <row r="40371" s="2" customFormat="1"/>
    <row r="40372" s="2" customFormat="1"/>
    <row r="40373" s="2" customFormat="1"/>
    <row r="40374" s="2" customFormat="1"/>
    <row r="40375" s="2" customFormat="1"/>
    <row r="40376" s="2" customFormat="1"/>
    <row r="40377" s="2" customFormat="1"/>
    <row r="40378" s="2" customFormat="1"/>
    <row r="40379" s="2" customFormat="1"/>
    <row r="40380" s="2" customFormat="1"/>
    <row r="40381" s="2" customFormat="1"/>
    <row r="40382" s="2" customFormat="1"/>
    <row r="40383" s="2" customFormat="1"/>
    <row r="40384" s="2" customFormat="1"/>
    <row r="40385" s="2" customFormat="1"/>
    <row r="40386" s="2" customFormat="1"/>
    <row r="40387" s="2" customFormat="1"/>
    <row r="40388" s="2" customFormat="1"/>
    <row r="40389" s="2" customFormat="1"/>
    <row r="40390" s="2" customFormat="1"/>
    <row r="40391" s="2" customFormat="1"/>
    <row r="40392" s="2" customFormat="1"/>
    <row r="40393" s="2" customFormat="1"/>
    <row r="40394" s="2" customFormat="1"/>
    <row r="40395" s="2" customFormat="1"/>
    <row r="40396" s="2" customFormat="1"/>
    <row r="40397" s="2" customFormat="1"/>
    <row r="40398" s="2" customFormat="1"/>
    <row r="40399" s="2" customFormat="1"/>
    <row r="40400" s="2" customFormat="1"/>
    <row r="40401" s="2" customFormat="1"/>
    <row r="40402" s="2" customFormat="1"/>
    <row r="40403" s="2" customFormat="1"/>
    <row r="40404" s="2" customFormat="1"/>
    <row r="40405" s="2" customFormat="1"/>
    <row r="40406" s="2" customFormat="1"/>
    <row r="40407" s="2" customFormat="1"/>
    <row r="40408" s="2" customFormat="1"/>
    <row r="40409" s="2" customFormat="1"/>
    <row r="40410" s="2" customFormat="1"/>
    <row r="40411" s="2" customFormat="1"/>
    <row r="40412" s="2" customFormat="1"/>
    <row r="40413" s="2" customFormat="1"/>
    <row r="40414" s="2" customFormat="1"/>
    <row r="40415" s="2" customFormat="1"/>
    <row r="40416" s="2" customFormat="1"/>
    <row r="40417" s="2" customFormat="1"/>
    <row r="40418" s="2" customFormat="1"/>
    <row r="40419" s="2" customFormat="1"/>
    <row r="40420" s="2" customFormat="1"/>
    <row r="40421" s="2" customFormat="1"/>
    <row r="40422" s="2" customFormat="1"/>
    <row r="40423" s="2" customFormat="1"/>
    <row r="40424" s="2" customFormat="1"/>
    <row r="40425" s="2" customFormat="1"/>
    <row r="40426" s="2" customFormat="1"/>
    <row r="40427" s="2" customFormat="1"/>
    <row r="40428" s="2" customFormat="1"/>
    <row r="40429" s="2" customFormat="1"/>
    <row r="40430" s="2" customFormat="1"/>
    <row r="40431" s="2" customFormat="1"/>
    <row r="40432" s="2" customFormat="1"/>
    <row r="40433" s="2" customFormat="1"/>
    <row r="40434" s="2" customFormat="1"/>
    <row r="40435" s="2" customFormat="1"/>
    <row r="40436" s="2" customFormat="1"/>
    <row r="40437" s="2" customFormat="1"/>
    <row r="40438" s="2" customFormat="1"/>
    <row r="40439" s="2" customFormat="1"/>
    <row r="40440" s="2" customFormat="1"/>
    <row r="40441" s="2" customFormat="1"/>
    <row r="40442" s="2" customFormat="1"/>
    <row r="40443" s="2" customFormat="1"/>
    <row r="40444" s="2" customFormat="1"/>
    <row r="40445" s="2" customFormat="1"/>
    <row r="40446" s="2" customFormat="1"/>
    <row r="40447" s="2" customFormat="1"/>
    <row r="40448" s="2" customFormat="1"/>
    <row r="40449" s="2" customFormat="1"/>
    <row r="40450" s="2" customFormat="1"/>
    <row r="40451" s="2" customFormat="1"/>
    <row r="40452" s="2" customFormat="1"/>
    <row r="40453" s="2" customFormat="1"/>
    <row r="40454" s="2" customFormat="1"/>
    <row r="40455" s="2" customFormat="1"/>
    <row r="40456" s="2" customFormat="1"/>
    <row r="40457" s="2" customFormat="1"/>
    <row r="40458" s="2" customFormat="1"/>
    <row r="40459" s="2" customFormat="1"/>
    <row r="40460" s="2" customFormat="1"/>
    <row r="40461" s="2" customFormat="1"/>
    <row r="40462" s="2" customFormat="1"/>
    <row r="40463" s="2" customFormat="1"/>
    <row r="40464" s="2" customFormat="1"/>
    <row r="40465" s="2" customFormat="1"/>
    <row r="40466" s="2" customFormat="1"/>
    <row r="40467" s="2" customFormat="1"/>
    <row r="40468" s="2" customFormat="1"/>
    <row r="40469" s="2" customFormat="1"/>
    <row r="40470" s="2" customFormat="1"/>
    <row r="40471" s="2" customFormat="1"/>
    <row r="40472" s="2" customFormat="1"/>
    <row r="40473" s="2" customFormat="1"/>
    <row r="40474" s="2" customFormat="1"/>
    <row r="40475" s="2" customFormat="1"/>
    <row r="40476" s="2" customFormat="1"/>
    <row r="40477" s="2" customFormat="1"/>
    <row r="40478" s="2" customFormat="1"/>
    <row r="40479" s="2" customFormat="1"/>
    <row r="40480" s="2" customFormat="1"/>
    <row r="40481" s="2" customFormat="1"/>
    <row r="40482" s="2" customFormat="1"/>
    <row r="40483" s="2" customFormat="1"/>
    <row r="40484" s="2" customFormat="1"/>
    <row r="40485" s="2" customFormat="1"/>
    <row r="40486" s="2" customFormat="1"/>
    <row r="40487" s="2" customFormat="1"/>
    <row r="40488" s="2" customFormat="1"/>
    <row r="40489" s="2" customFormat="1"/>
    <row r="40490" s="2" customFormat="1"/>
    <row r="40491" s="2" customFormat="1"/>
    <row r="40492" s="2" customFormat="1"/>
    <row r="40493" s="2" customFormat="1"/>
    <row r="40494" s="2" customFormat="1"/>
    <row r="40495" s="2" customFormat="1"/>
    <row r="40496" s="2" customFormat="1"/>
    <row r="40497" s="2" customFormat="1"/>
    <row r="40498" s="2" customFormat="1"/>
    <row r="40499" s="2" customFormat="1"/>
    <row r="40500" s="2" customFormat="1"/>
    <row r="40501" s="2" customFormat="1"/>
    <row r="40502" s="2" customFormat="1"/>
    <row r="40503" s="2" customFormat="1"/>
    <row r="40504" s="2" customFormat="1"/>
    <row r="40505" s="2" customFormat="1"/>
    <row r="40506" s="2" customFormat="1"/>
    <row r="40507" s="2" customFormat="1"/>
    <row r="40508" s="2" customFormat="1"/>
    <row r="40509" s="2" customFormat="1"/>
    <row r="40510" s="2" customFormat="1"/>
    <row r="40511" s="2" customFormat="1"/>
    <row r="40512" s="2" customFormat="1"/>
    <row r="40513" s="2" customFormat="1"/>
    <row r="40514" s="2" customFormat="1"/>
    <row r="40515" s="2" customFormat="1"/>
    <row r="40516" s="2" customFormat="1"/>
    <row r="40517" s="2" customFormat="1"/>
    <row r="40518" s="2" customFormat="1"/>
    <row r="40519" s="2" customFormat="1"/>
    <row r="40520" s="2" customFormat="1"/>
    <row r="40521" s="2" customFormat="1"/>
    <row r="40522" s="2" customFormat="1"/>
    <row r="40523" s="2" customFormat="1"/>
    <row r="40524" s="2" customFormat="1"/>
    <row r="40525" s="2" customFormat="1"/>
    <row r="40526" s="2" customFormat="1"/>
    <row r="40527" s="2" customFormat="1"/>
    <row r="40528" s="2" customFormat="1"/>
    <row r="40529" s="2" customFormat="1"/>
    <row r="40530" s="2" customFormat="1"/>
    <row r="40531" s="2" customFormat="1"/>
    <row r="40532" s="2" customFormat="1"/>
    <row r="40533" s="2" customFormat="1"/>
    <row r="40534" s="2" customFormat="1"/>
    <row r="40535" s="2" customFormat="1"/>
    <row r="40536" s="2" customFormat="1"/>
    <row r="40537" s="2" customFormat="1"/>
    <row r="40538" s="2" customFormat="1"/>
    <row r="40539" s="2" customFormat="1"/>
    <row r="40540" s="2" customFormat="1"/>
    <row r="40541" s="2" customFormat="1"/>
    <row r="40542" s="2" customFormat="1"/>
    <row r="40543" s="2" customFormat="1"/>
    <row r="40544" s="2" customFormat="1"/>
    <row r="40545" s="2" customFormat="1"/>
    <row r="40546" s="2" customFormat="1"/>
    <row r="40547" s="2" customFormat="1"/>
    <row r="40548" s="2" customFormat="1"/>
    <row r="40549" s="2" customFormat="1"/>
    <row r="40550" s="2" customFormat="1"/>
    <row r="40551" s="2" customFormat="1"/>
    <row r="40552" s="2" customFormat="1"/>
    <row r="40553" s="2" customFormat="1"/>
    <row r="40554" s="2" customFormat="1"/>
    <row r="40555" s="2" customFormat="1"/>
    <row r="40556" s="2" customFormat="1"/>
    <row r="40557" s="2" customFormat="1"/>
    <row r="40558" s="2" customFormat="1"/>
    <row r="40559" s="2" customFormat="1"/>
    <row r="40560" s="2" customFormat="1"/>
    <row r="40561" s="2" customFormat="1"/>
    <row r="40562" s="2" customFormat="1"/>
    <row r="40563" s="2" customFormat="1"/>
    <row r="40564" s="2" customFormat="1"/>
    <row r="40565" s="2" customFormat="1"/>
    <row r="40566" s="2" customFormat="1"/>
    <row r="40567" s="2" customFormat="1"/>
    <row r="40568" s="2" customFormat="1"/>
    <row r="40569" s="2" customFormat="1"/>
    <row r="40570" s="2" customFormat="1"/>
    <row r="40571" s="2" customFormat="1"/>
    <row r="40572" s="2" customFormat="1"/>
    <row r="40573" s="2" customFormat="1"/>
    <row r="40574" s="2" customFormat="1"/>
    <row r="40575" s="2" customFormat="1"/>
    <row r="40576" s="2" customFormat="1"/>
    <row r="40577" s="2" customFormat="1"/>
    <row r="40578" s="2" customFormat="1"/>
    <row r="40579" s="2" customFormat="1"/>
    <row r="40580" s="2" customFormat="1"/>
    <row r="40581" s="2" customFormat="1"/>
    <row r="40582" s="2" customFormat="1"/>
    <row r="40583" s="2" customFormat="1"/>
    <row r="40584" s="2" customFormat="1"/>
    <row r="40585" s="2" customFormat="1"/>
    <row r="40586" s="2" customFormat="1"/>
    <row r="40587" s="2" customFormat="1"/>
    <row r="40588" s="2" customFormat="1"/>
    <row r="40589" s="2" customFormat="1"/>
    <row r="40590" s="2" customFormat="1"/>
    <row r="40591" s="2" customFormat="1"/>
    <row r="40592" s="2" customFormat="1"/>
    <row r="40593" s="2" customFormat="1"/>
    <row r="40594" s="2" customFormat="1"/>
    <row r="40595" s="2" customFormat="1"/>
    <row r="40596" s="2" customFormat="1"/>
    <row r="40597" s="2" customFormat="1"/>
    <row r="40598" s="2" customFormat="1"/>
    <row r="40599" s="2" customFormat="1"/>
    <row r="40600" s="2" customFormat="1"/>
    <row r="40601" s="2" customFormat="1"/>
    <row r="40602" s="2" customFormat="1"/>
    <row r="40603" s="2" customFormat="1"/>
    <row r="40604" s="2" customFormat="1"/>
    <row r="40605" s="2" customFormat="1"/>
    <row r="40606" s="2" customFormat="1"/>
    <row r="40607" s="2" customFormat="1"/>
    <row r="40608" s="2" customFormat="1"/>
    <row r="40609" s="2" customFormat="1"/>
    <row r="40610" s="2" customFormat="1"/>
    <row r="40611" s="2" customFormat="1"/>
    <row r="40612" s="2" customFormat="1"/>
    <row r="40613" s="2" customFormat="1"/>
    <row r="40614" s="2" customFormat="1"/>
    <row r="40615" s="2" customFormat="1"/>
    <row r="40616" s="2" customFormat="1"/>
    <row r="40617" s="2" customFormat="1"/>
    <row r="40618" s="2" customFormat="1"/>
    <row r="40619" s="2" customFormat="1"/>
    <row r="40620" s="2" customFormat="1"/>
    <row r="40621" s="2" customFormat="1"/>
    <row r="40622" s="2" customFormat="1"/>
    <row r="40623" s="2" customFormat="1"/>
    <row r="40624" s="2" customFormat="1"/>
    <row r="40625" s="2" customFormat="1"/>
    <row r="40626" s="2" customFormat="1"/>
    <row r="40627" s="2" customFormat="1"/>
    <row r="40628" s="2" customFormat="1"/>
    <row r="40629" s="2" customFormat="1"/>
    <row r="40630" s="2" customFormat="1"/>
    <row r="40631" s="2" customFormat="1"/>
    <row r="40632" s="2" customFormat="1"/>
    <row r="40633" s="2" customFormat="1"/>
    <row r="40634" s="2" customFormat="1"/>
    <row r="40635" s="2" customFormat="1"/>
    <row r="40636" s="2" customFormat="1"/>
    <row r="40637" s="2" customFormat="1"/>
    <row r="40638" s="2" customFormat="1"/>
    <row r="40639" s="2" customFormat="1"/>
    <row r="40640" s="2" customFormat="1"/>
    <row r="40641" s="2" customFormat="1"/>
    <row r="40642" s="2" customFormat="1"/>
    <row r="40643" s="2" customFormat="1"/>
    <row r="40644" s="2" customFormat="1"/>
    <row r="40645" s="2" customFormat="1"/>
    <row r="40646" s="2" customFormat="1"/>
    <row r="40647" s="2" customFormat="1"/>
    <row r="40648" s="2" customFormat="1"/>
    <row r="40649" s="2" customFormat="1"/>
    <row r="40650" s="2" customFormat="1"/>
    <row r="40651" s="2" customFormat="1"/>
    <row r="40652" s="2" customFormat="1"/>
    <row r="40653" s="2" customFormat="1"/>
    <row r="40654" s="2" customFormat="1"/>
    <row r="40655" s="2" customFormat="1"/>
    <row r="40656" s="2" customFormat="1"/>
    <row r="40657" s="2" customFormat="1"/>
    <row r="40658" s="2" customFormat="1"/>
    <row r="40659" s="2" customFormat="1"/>
    <row r="40660" s="2" customFormat="1"/>
    <row r="40661" s="2" customFormat="1"/>
    <row r="40662" s="2" customFormat="1"/>
    <row r="40663" s="2" customFormat="1"/>
    <row r="40664" s="2" customFormat="1"/>
    <row r="40665" s="2" customFormat="1"/>
    <row r="40666" s="2" customFormat="1"/>
    <row r="40667" s="2" customFormat="1"/>
    <row r="40668" s="2" customFormat="1"/>
    <row r="40669" s="2" customFormat="1"/>
    <row r="40670" s="2" customFormat="1"/>
    <row r="40671" s="2" customFormat="1"/>
    <row r="40672" s="2" customFormat="1"/>
    <row r="40673" s="2" customFormat="1"/>
    <row r="40674" s="2" customFormat="1"/>
    <row r="40675" s="2" customFormat="1"/>
    <row r="40676" s="2" customFormat="1"/>
    <row r="40677" s="2" customFormat="1"/>
    <row r="40678" s="2" customFormat="1"/>
    <row r="40679" s="2" customFormat="1"/>
    <row r="40680" s="2" customFormat="1"/>
    <row r="40681" s="2" customFormat="1"/>
    <row r="40682" s="2" customFormat="1"/>
    <row r="40683" s="2" customFormat="1"/>
    <row r="40684" s="2" customFormat="1"/>
    <row r="40685" s="2" customFormat="1"/>
    <row r="40686" s="2" customFormat="1"/>
    <row r="40687" s="2" customFormat="1"/>
    <row r="40688" s="2" customFormat="1"/>
    <row r="40689" s="2" customFormat="1"/>
    <row r="40690" s="2" customFormat="1"/>
    <row r="40691" s="2" customFormat="1"/>
    <row r="40692" s="2" customFormat="1"/>
    <row r="40693" s="2" customFormat="1"/>
    <row r="40694" s="2" customFormat="1"/>
    <row r="40695" s="2" customFormat="1"/>
    <row r="40696" s="2" customFormat="1"/>
    <row r="40697" s="2" customFormat="1"/>
    <row r="40698" s="2" customFormat="1"/>
    <row r="40699" s="2" customFormat="1"/>
    <row r="40700" s="2" customFormat="1"/>
    <row r="40701" s="2" customFormat="1"/>
    <row r="40702" s="2" customFormat="1"/>
    <row r="40703" s="2" customFormat="1"/>
    <row r="40704" s="2" customFormat="1"/>
    <row r="40705" s="2" customFormat="1"/>
    <row r="40706" s="2" customFormat="1"/>
    <row r="40707" s="2" customFormat="1"/>
    <row r="40708" s="2" customFormat="1"/>
    <row r="40709" s="2" customFormat="1"/>
    <row r="40710" s="2" customFormat="1"/>
    <row r="40711" s="2" customFormat="1"/>
    <row r="40712" s="2" customFormat="1"/>
    <row r="40713" s="2" customFormat="1"/>
    <row r="40714" s="2" customFormat="1"/>
    <row r="40715" s="2" customFormat="1"/>
    <row r="40716" s="2" customFormat="1"/>
    <row r="40717" s="2" customFormat="1"/>
    <row r="40718" s="2" customFormat="1"/>
    <row r="40719" s="2" customFormat="1"/>
    <row r="40720" s="2" customFormat="1"/>
    <row r="40721" s="2" customFormat="1"/>
    <row r="40722" s="2" customFormat="1"/>
    <row r="40723" s="2" customFormat="1"/>
    <row r="40724" s="2" customFormat="1"/>
    <row r="40725" s="2" customFormat="1"/>
    <row r="40726" s="2" customFormat="1"/>
    <row r="40727" s="2" customFormat="1"/>
    <row r="40728" s="2" customFormat="1"/>
    <row r="40729" s="2" customFormat="1"/>
    <row r="40730" s="2" customFormat="1"/>
    <row r="40731" s="2" customFormat="1"/>
    <row r="40732" s="2" customFormat="1"/>
    <row r="40733" s="2" customFormat="1"/>
    <row r="40734" s="2" customFormat="1"/>
    <row r="40735" s="2" customFormat="1"/>
    <row r="40736" s="2" customFormat="1"/>
    <row r="40737" s="2" customFormat="1"/>
    <row r="40738" s="2" customFormat="1"/>
    <row r="40739" s="2" customFormat="1"/>
    <row r="40740" s="2" customFormat="1"/>
    <row r="40741" s="2" customFormat="1"/>
    <row r="40742" s="2" customFormat="1"/>
    <row r="40743" s="2" customFormat="1"/>
    <row r="40744" s="2" customFormat="1"/>
    <row r="40745" s="2" customFormat="1"/>
    <row r="40746" s="2" customFormat="1"/>
    <row r="40747" s="2" customFormat="1"/>
    <row r="40748" s="2" customFormat="1"/>
    <row r="40749" s="2" customFormat="1"/>
    <row r="40750" s="2" customFormat="1"/>
    <row r="40751" s="2" customFormat="1"/>
    <row r="40752" s="2" customFormat="1"/>
    <row r="40753" s="2" customFormat="1"/>
    <row r="40754" s="2" customFormat="1"/>
    <row r="40755" s="2" customFormat="1"/>
    <row r="40756" s="2" customFormat="1"/>
    <row r="40757" s="2" customFormat="1"/>
    <row r="40758" s="2" customFormat="1"/>
    <row r="40759" s="2" customFormat="1"/>
    <row r="40760" s="2" customFormat="1"/>
    <row r="40761" s="2" customFormat="1"/>
    <row r="40762" s="2" customFormat="1"/>
    <row r="40763" s="2" customFormat="1"/>
    <row r="40764" s="2" customFormat="1"/>
    <row r="40765" s="2" customFormat="1"/>
    <row r="40766" s="2" customFormat="1"/>
    <row r="40767" s="2" customFormat="1"/>
    <row r="40768" s="2" customFormat="1"/>
    <row r="40769" s="2" customFormat="1"/>
    <row r="40770" s="2" customFormat="1"/>
    <row r="40771" s="2" customFormat="1"/>
    <row r="40772" s="2" customFormat="1"/>
    <row r="40773" s="2" customFormat="1"/>
    <row r="40774" s="2" customFormat="1"/>
    <row r="40775" s="2" customFormat="1"/>
    <row r="40776" s="2" customFormat="1"/>
    <row r="40777" s="2" customFormat="1"/>
    <row r="40778" s="2" customFormat="1"/>
    <row r="40779" s="2" customFormat="1"/>
    <row r="40780" s="2" customFormat="1"/>
    <row r="40781" s="2" customFormat="1"/>
    <row r="40782" s="2" customFormat="1"/>
    <row r="40783" s="2" customFormat="1"/>
    <row r="40784" s="2" customFormat="1"/>
    <row r="40785" s="2" customFormat="1"/>
    <row r="40786" s="2" customFormat="1"/>
    <row r="40787" s="2" customFormat="1"/>
    <row r="40788" s="2" customFormat="1"/>
    <row r="40789" s="2" customFormat="1"/>
    <row r="40790" s="2" customFormat="1"/>
    <row r="40791" s="2" customFormat="1"/>
    <row r="40792" s="2" customFormat="1"/>
    <row r="40793" s="2" customFormat="1"/>
    <row r="40794" s="2" customFormat="1"/>
    <row r="40795" s="2" customFormat="1"/>
    <row r="40796" s="2" customFormat="1"/>
    <row r="40797" s="2" customFormat="1"/>
    <row r="40798" s="2" customFormat="1"/>
    <row r="40799" s="2" customFormat="1"/>
    <row r="40800" s="2" customFormat="1"/>
    <row r="40801" s="2" customFormat="1"/>
    <row r="40802" s="2" customFormat="1"/>
    <row r="40803" s="2" customFormat="1"/>
    <row r="40804" s="2" customFormat="1"/>
    <row r="40805" s="2" customFormat="1"/>
    <row r="40806" s="2" customFormat="1"/>
    <row r="40807" s="2" customFormat="1"/>
    <row r="40808" s="2" customFormat="1"/>
    <row r="40809" s="2" customFormat="1"/>
    <row r="40810" s="2" customFormat="1"/>
    <row r="40811" s="2" customFormat="1"/>
    <row r="40812" s="2" customFormat="1"/>
    <row r="40813" s="2" customFormat="1"/>
    <row r="40814" s="2" customFormat="1"/>
    <row r="40815" s="2" customFormat="1"/>
    <row r="40816" s="2" customFormat="1"/>
    <row r="40817" s="2" customFormat="1"/>
    <row r="40818" s="2" customFormat="1"/>
    <row r="40819" s="2" customFormat="1"/>
    <row r="40820" s="2" customFormat="1"/>
    <row r="40821" s="2" customFormat="1"/>
    <row r="40822" s="2" customFormat="1"/>
    <row r="40823" s="2" customFormat="1"/>
    <row r="40824" s="2" customFormat="1"/>
    <row r="40825" s="2" customFormat="1"/>
    <row r="40826" s="2" customFormat="1"/>
    <row r="40827" s="2" customFormat="1"/>
    <row r="40828" s="2" customFormat="1"/>
    <row r="40829" s="2" customFormat="1"/>
    <row r="40830" s="2" customFormat="1"/>
    <row r="40831" s="2" customFormat="1"/>
    <row r="40832" s="2" customFormat="1"/>
    <row r="40833" s="2" customFormat="1"/>
    <row r="40834" s="2" customFormat="1"/>
    <row r="40835" s="2" customFormat="1"/>
    <row r="40836" s="2" customFormat="1"/>
    <row r="40837" s="2" customFormat="1"/>
    <row r="40838" s="2" customFormat="1"/>
    <row r="40839" s="2" customFormat="1"/>
    <row r="40840" s="2" customFormat="1"/>
    <row r="40841" s="2" customFormat="1"/>
    <row r="40842" s="2" customFormat="1"/>
    <row r="40843" s="2" customFormat="1"/>
    <row r="40844" s="2" customFormat="1"/>
    <row r="40845" s="2" customFormat="1"/>
    <row r="40846" s="2" customFormat="1"/>
    <row r="40847" s="2" customFormat="1"/>
    <row r="40848" s="2" customFormat="1"/>
    <row r="40849" s="2" customFormat="1"/>
    <row r="40850" s="2" customFormat="1"/>
    <row r="40851" s="2" customFormat="1"/>
    <row r="40852" s="2" customFormat="1"/>
    <row r="40853" s="2" customFormat="1"/>
    <row r="40854" s="2" customFormat="1"/>
    <row r="40855" s="2" customFormat="1"/>
    <row r="40856" s="2" customFormat="1"/>
    <row r="40857" s="2" customFormat="1"/>
    <row r="40858" s="2" customFormat="1"/>
    <row r="40859" s="2" customFormat="1"/>
    <row r="40860" s="2" customFormat="1"/>
    <row r="40861" s="2" customFormat="1"/>
    <row r="40862" s="2" customFormat="1"/>
    <row r="40863" s="2" customFormat="1"/>
    <row r="40864" s="2" customFormat="1"/>
    <row r="40865" s="2" customFormat="1"/>
    <row r="40866" s="2" customFormat="1"/>
    <row r="40867" s="2" customFormat="1"/>
    <row r="40868" s="2" customFormat="1"/>
    <row r="40869" s="2" customFormat="1"/>
    <row r="40870" s="2" customFormat="1"/>
    <row r="40871" s="2" customFormat="1"/>
    <row r="40872" s="2" customFormat="1"/>
    <row r="40873" s="2" customFormat="1"/>
    <row r="40874" s="2" customFormat="1"/>
    <row r="40875" s="2" customFormat="1"/>
    <row r="40876" s="2" customFormat="1"/>
    <row r="40877" s="2" customFormat="1"/>
    <row r="40878" s="2" customFormat="1"/>
    <row r="40879" s="2" customFormat="1"/>
    <row r="40880" s="2" customFormat="1"/>
    <row r="40881" s="2" customFormat="1"/>
    <row r="40882" s="2" customFormat="1"/>
    <row r="40883" s="2" customFormat="1"/>
    <row r="40884" s="2" customFormat="1"/>
    <row r="40885" s="2" customFormat="1"/>
    <row r="40886" s="2" customFormat="1"/>
    <row r="40887" s="2" customFormat="1"/>
    <row r="40888" s="2" customFormat="1"/>
    <row r="40889" s="2" customFormat="1"/>
    <row r="40890" s="2" customFormat="1"/>
    <row r="40891" s="2" customFormat="1"/>
    <row r="40892" s="2" customFormat="1"/>
    <row r="40893" s="2" customFormat="1"/>
    <row r="40894" s="2" customFormat="1"/>
    <row r="40895" s="2" customFormat="1"/>
    <row r="40896" s="2" customFormat="1"/>
    <row r="40897" s="2" customFormat="1"/>
    <row r="40898" s="2" customFormat="1"/>
    <row r="40899" s="2" customFormat="1"/>
    <row r="40900" s="2" customFormat="1"/>
    <row r="40901" s="2" customFormat="1"/>
    <row r="40902" s="2" customFormat="1"/>
    <row r="40903" s="2" customFormat="1"/>
    <row r="40904" s="2" customFormat="1"/>
    <row r="40905" s="2" customFormat="1"/>
    <row r="40906" s="2" customFormat="1"/>
    <row r="40907" s="2" customFormat="1"/>
    <row r="40908" s="2" customFormat="1"/>
    <row r="40909" s="2" customFormat="1"/>
    <row r="40910" s="2" customFormat="1"/>
    <row r="40911" s="2" customFormat="1"/>
    <row r="40912" s="2" customFormat="1"/>
    <row r="40913" s="2" customFormat="1"/>
    <row r="40914" s="2" customFormat="1"/>
    <row r="40915" s="2" customFormat="1"/>
    <row r="40916" s="2" customFormat="1"/>
    <row r="40917" s="2" customFormat="1"/>
    <row r="40918" s="2" customFormat="1"/>
    <row r="40919" s="2" customFormat="1"/>
    <row r="40920" s="2" customFormat="1"/>
    <row r="40921" s="2" customFormat="1"/>
    <row r="40922" s="2" customFormat="1"/>
    <row r="40923" s="2" customFormat="1"/>
    <row r="40924" s="2" customFormat="1"/>
    <row r="40925" s="2" customFormat="1"/>
    <row r="40926" s="2" customFormat="1"/>
    <row r="40927" s="2" customFormat="1"/>
    <row r="40928" s="2" customFormat="1"/>
    <row r="40929" s="2" customFormat="1"/>
    <row r="40930" s="2" customFormat="1"/>
    <row r="40931" s="2" customFormat="1"/>
    <row r="40932" s="2" customFormat="1"/>
    <row r="40933" s="2" customFormat="1"/>
    <row r="40934" s="2" customFormat="1"/>
    <row r="40935" s="2" customFormat="1"/>
    <row r="40936" s="2" customFormat="1"/>
    <row r="40937" s="2" customFormat="1"/>
    <row r="40938" s="2" customFormat="1"/>
    <row r="40939" s="2" customFormat="1"/>
    <row r="40940" s="2" customFormat="1"/>
    <row r="40941" s="2" customFormat="1"/>
    <row r="40942" s="2" customFormat="1"/>
    <row r="40943" s="2" customFormat="1"/>
    <row r="40944" s="2" customFormat="1"/>
    <row r="40945" s="2" customFormat="1"/>
    <row r="40946" s="2" customFormat="1"/>
    <row r="40947" s="2" customFormat="1"/>
    <row r="40948" s="2" customFormat="1"/>
    <row r="40949" s="2" customFormat="1"/>
    <row r="40950" s="2" customFormat="1"/>
    <row r="40951" s="2" customFormat="1"/>
    <row r="40952" s="2" customFormat="1"/>
    <row r="40953" s="2" customFormat="1"/>
    <row r="40954" s="2" customFormat="1"/>
    <row r="40955" s="2" customFormat="1"/>
    <row r="40956" s="2" customFormat="1"/>
    <row r="40957" s="2" customFormat="1"/>
    <row r="40958" s="2" customFormat="1"/>
    <row r="40959" s="2" customFormat="1"/>
    <row r="40960" s="2" customFormat="1"/>
    <row r="40961" s="2" customFormat="1"/>
    <row r="40962" s="2" customFormat="1"/>
    <row r="40963" s="2" customFormat="1"/>
    <row r="40964" s="2" customFormat="1"/>
    <row r="40965" s="2" customFormat="1"/>
    <row r="40966" s="2" customFormat="1"/>
    <row r="40967" s="2" customFormat="1"/>
    <row r="40968" s="2" customFormat="1"/>
    <row r="40969" s="2" customFormat="1"/>
    <row r="40970" s="2" customFormat="1"/>
    <row r="40971" s="2" customFormat="1"/>
    <row r="40972" s="2" customFormat="1"/>
    <row r="40973" s="2" customFormat="1"/>
    <row r="40974" s="2" customFormat="1"/>
    <row r="40975" s="2" customFormat="1"/>
    <row r="40976" s="2" customFormat="1"/>
    <row r="40977" s="2" customFormat="1"/>
    <row r="40978" s="2" customFormat="1"/>
    <row r="40979" s="2" customFormat="1"/>
    <row r="40980" s="2" customFormat="1"/>
    <row r="40981" s="2" customFormat="1"/>
    <row r="40982" s="2" customFormat="1"/>
    <row r="40983" s="2" customFormat="1"/>
    <row r="40984" s="2" customFormat="1"/>
    <row r="40985" s="2" customFormat="1"/>
    <row r="40986" s="2" customFormat="1"/>
    <row r="40987" s="2" customFormat="1"/>
    <row r="40988" s="2" customFormat="1"/>
    <row r="40989" s="2" customFormat="1"/>
    <row r="40990" s="2" customFormat="1"/>
    <row r="40991" s="2" customFormat="1"/>
    <row r="40992" s="2" customFormat="1"/>
    <row r="40993" s="2" customFormat="1"/>
    <row r="40994" s="2" customFormat="1"/>
    <row r="40995" s="2" customFormat="1"/>
    <row r="40996" s="2" customFormat="1"/>
    <row r="40997" s="2" customFormat="1"/>
    <row r="40998" s="2" customFormat="1"/>
    <row r="40999" s="2" customFormat="1"/>
    <row r="41000" s="2" customFormat="1"/>
    <row r="41001" s="2" customFormat="1"/>
    <row r="41002" s="2" customFormat="1"/>
    <row r="41003" s="2" customFormat="1"/>
    <row r="41004" s="2" customFormat="1"/>
    <row r="41005" s="2" customFormat="1"/>
    <row r="41006" s="2" customFormat="1"/>
    <row r="41007" s="2" customFormat="1"/>
    <row r="41008" s="2" customFormat="1"/>
    <row r="41009" s="2" customFormat="1"/>
    <row r="41010" s="2" customFormat="1"/>
    <row r="41011" s="2" customFormat="1"/>
    <row r="41012" s="2" customFormat="1"/>
    <row r="41013" s="2" customFormat="1"/>
    <row r="41014" s="2" customFormat="1"/>
    <row r="41015" s="2" customFormat="1"/>
    <row r="41016" s="2" customFormat="1"/>
    <row r="41017" s="2" customFormat="1"/>
    <row r="41018" s="2" customFormat="1"/>
    <row r="41019" s="2" customFormat="1"/>
    <row r="41020" s="2" customFormat="1"/>
    <row r="41021" s="2" customFormat="1"/>
    <row r="41022" s="2" customFormat="1"/>
    <row r="41023" s="2" customFormat="1"/>
    <row r="41024" s="2" customFormat="1"/>
    <row r="41025" s="2" customFormat="1"/>
    <row r="41026" s="2" customFormat="1"/>
    <row r="41027" s="2" customFormat="1"/>
    <row r="41028" s="2" customFormat="1"/>
    <row r="41029" s="2" customFormat="1"/>
    <row r="41030" s="2" customFormat="1"/>
    <row r="41031" s="2" customFormat="1"/>
    <row r="41032" s="2" customFormat="1"/>
    <row r="41033" s="2" customFormat="1"/>
    <row r="41034" s="2" customFormat="1"/>
    <row r="41035" s="2" customFormat="1"/>
    <row r="41036" s="2" customFormat="1"/>
    <row r="41037" s="2" customFormat="1"/>
    <row r="41038" s="2" customFormat="1"/>
    <row r="41039" s="2" customFormat="1"/>
    <row r="41040" s="2" customFormat="1"/>
    <row r="41041" s="2" customFormat="1"/>
    <row r="41042" s="2" customFormat="1"/>
    <row r="41043" s="2" customFormat="1"/>
    <row r="41044" s="2" customFormat="1"/>
    <row r="41045" s="2" customFormat="1"/>
    <row r="41046" s="2" customFormat="1"/>
    <row r="41047" s="2" customFormat="1"/>
    <row r="41048" s="2" customFormat="1"/>
    <row r="41049" s="2" customFormat="1"/>
    <row r="41050" s="2" customFormat="1"/>
    <row r="41051" s="2" customFormat="1"/>
    <row r="41052" s="2" customFormat="1"/>
    <row r="41053" s="2" customFormat="1"/>
    <row r="41054" s="2" customFormat="1"/>
    <row r="41055" s="2" customFormat="1"/>
    <row r="41056" s="2" customFormat="1"/>
    <row r="41057" s="2" customFormat="1"/>
    <row r="41058" s="2" customFormat="1"/>
    <row r="41059" s="2" customFormat="1"/>
    <row r="41060" s="2" customFormat="1"/>
    <row r="41061" s="2" customFormat="1"/>
    <row r="41062" s="2" customFormat="1"/>
    <row r="41063" s="2" customFormat="1"/>
    <row r="41064" s="2" customFormat="1"/>
    <row r="41065" s="2" customFormat="1"/>
    <row r="41066" s="2" customFormat="1"/>
    <row r="41067" s="2" customFormat="1"/>
    <row r="41068" s="2" customFormat="1"/>
    <row r="41069" s="2" customFormat="1"/>
    <row r="41070" s="2" customFormat="1"/>
    <row r="41071" s="2" customFormat="1"/>
    <row r="41072" s="2" customFormat="1"/>
    <row r="41073" s="2" customFormat="1"/>
    <row r="41074" s="2" customFormat="1"/>
    <row r="41075" s="2" customFormat="1"/>
    <row r="41076" s="2" customFormat="1"/>
    <row r="41077" s="2" customFormat="1"/>
    <row r="41078" s="2" customFormat="1"/>
    <row r="41079" s="2" customFormat="1"/>
    <row r="41080" s="2" customFormat="1"/>
    <row r="41081" s="2" customFormat="1"/>
    <row r="41082" s="2" customFormat="1"/>
    <row r="41083" s="2" customFormat="1"/>
    <row r="41084" s="2" customFormat="1"/>
    <row r="41085" s="2" customFormat="1"/>
    <row r="41086" s="2" customFormat="1"/>
    <row r="41087" s="2" customFormat="1"/>
    <row r="41088" s="2" customFormat="1"/>
    <row r="41089" s="2" customFormat="1"/>
    <row r="41090" s="2" customFormat="1"/>
    <row r="41091" s="2" customFormat="1"/>
    <row r="41092" s="2" customFormat="1"/>
    <row r="41093" s="2" customFormat="1"/>
    <row r="41094" s="2" customFormat="1"/>
    <row r="41095" s="2" customFormat="1"/>
    <row r="41096" s="2" customFormat="1"/>
    <row r="41097" s="2" customFormat="1"/>
    <row r="41098" s="2" customFormat="1"/>
    <row r="41099" s="2" customFormat="1"/>
    <row r="41100" s="2" customFormat="1"/>
    <row r="41101" s="2" customFormat="1"/>
    <row r="41102" s="2" customFormat="1"/>
    <row r="41103" s="2" customFormat="1"/>
    <row r="41104" s="2" customFormat="1"/>
    <row r="41105" s="2" customFormat="1"/>
    <row r="41106" s="2" customFormat="1"/>
    <row r="41107" s="2" customFormat="1"/>
    <row r="41108" s="2" customFormat="1"/>
    <row r="41109" s="2" customFormat="1"/>
    <row r="41110" s="2" customFormat="1"/>
    <row r="41111" s="2" customFormat="1"/>
    <row r="41112" s="2" customFormat="1"/>
    <row r="41113" s="2" customFormat="1"/>
    <row r="41114" s="2" customFormat="1"/>
    <row r="41115" s="2" customFormat="1"/>
    <row r="41116" s="2" customFormat="1"/>
    <row r="41117" s="2" customFormat="1"/>
    <row r="41118" s="2" customFormat="1"/>
    <row r="41119" s="2" customFormat="1"/>
    <row r="41120" s="2" customFormat="1"/>
    <row r="41121" s="2" customFormat="1"/>
    <row r="41122" s="2" customFormat="1"/>
    <row r="41123" s="2" customFormat="1"/>
    <row r="41124" s="2" customFormat="1"/>
    <row r="41125" s="2" customFormat="1"/>
    <row r="41126" s="2" customFormat="1"/>
    <row r="41127" s="2" customFormat="1"/>
    <row r="41128" s="2" customFormat="1"/>
    <row r="41129" s="2" customFormat="1"/>
    <row r="41130" s="2" customFormat="1"/>
    <row r="41131" s="2" customFormat="1"/>
    <row r="41132" s="2" customFormat="1"/>
    <row r="41133" s="2" customFormat="1"/>
    <row r="41134" s="2" customFormat="1"/>
    <row r="41135" s="2" customFormat="1"/>
    <row r="41136" s="2" customFormat="1"/>
    <row r="41137" s="2" customFormat="1"/>
    <row r="41138" s="2" customFormat="1"/>
    <row r="41139" s="2" customFormat="1"/>
    <row r="41140" s="2" customFormat="1"/>
    <row r="41141" s="2" customFormat="1"/>
    <row r="41142" s="2" customFormat="1"/>
    <row r="41143" s="2" customFormat="1"/>
    <row r="41144" s="2" customFormat="1"/>
    <row r="41145" s="2" customFormat="1"/>
    <row r="41146" s="2" customFormat="1"/>
    <row r="41147" s="2" customFormat="1"/>
    <row r="41148" s="2" customFormat="1"/>
    <row r="41149" s="2" customFormat="1"/>
    <row r="41150" s="2" customFormat="1"/>
    <row r="41151" s="2" customFormat="1"/>
    <row r="41152" s="2" customFormat="1"/>
    <row r="41153" s="2" customFormat="1"/>
    <row r="41154" s="2" customFormat="1"/>
    <row r="41155" s="2" customFormat="1"/>
    <row r="41156" s="2" customFormat="1"/>
    <row r="41157" s="2" customFormat="1"/>
    <row r="41158" s="2" customFormat="1"/>
    <row r="41159" s="2" customFormat="1"/>
    <row r="41160" s="2" customFormat="1"/>
    <row r="41161" s="2" customFormat="1"/>
    <row r="41162" s="2" customFormat="1"/>
    <row r="41163" s="2" customFormat="1"/>
    <row r="41164" s="2" customFormat="1"/>
    <row r="41165" s="2" customFormat="1"/>
    <row r="41166" s="2" customFormat="1"/>
    <row r="41167" s="2" customFormat="1"/>
    <row r="41168" s="2" customFormat="1"/>
    <row r="41169" s="2" customFormat="1"/>
    <row r="41170" s="2" customFormat="1"/>
    <row r="41171" s="2" customFormat="1"/>
    <row r="41172" s="2" customFormat="1"/>
    <row r="41173" s="2" customFormat="1"/>
    <row r="41174" s="2" customFormat="1"/>
    <row r="41175" s="2" customFormat="1"/>
    <row r="41176" s="2" customFormat="1"/>
    <row r="41177" s="2" customFormat="1"/>
    <row r="41178" s="2" customFormat="1"/>
    <row r="41179" s="2" customFormat="1"/>
    <row r="41180" s="2" customFormat="1"/>
    <row r="41181" s="2" customFormat="1"/>
    <row r="41182" s="2" customFormat="1"/>
    <row r="41183" s="2" customFormat="1"/>
    <row r="41184" s="2" customFormat="1"/>
    <row r="41185" s="2" customFormat="1"/>
    <row r="41186" s="2" customFormat="1"/>
    <row r="41187" s="2" customFormat="1"/>
    <row r="41188" s="2" customFormat="1"/>
    <row r="41189" s="2" customFormat="1"/>
    <row r="41190" s="2" customFormat="1"/>
    <row r="41191" s="2" customFormat="1"/>
    <row r="41192" s="2" customFormat="1"/>
    <row r="41193" s="2" customFormat="1"/>
    <row r="41194" s="2" customFormat="1"/>
    <row r="41195" s="2" customFormat="1"/>
    <row r="41196" s="2" customFormat="1"/>
    <row r="41197" s="2" customFormat="1"/>
    <row r="41198" s="2" customFormat="1"/>
    <row r="41199" s="2" customFormat="1"/>
    <row r="41200" s="2" customFormat="1"/>
    <row r="41201" s="2" customFormat="1"/>
    <row r="41202" s="2" customFormat="1"/>
    <row r="41203" s="2" customFormat="1"/>
    <row r="41204" s="2" customFormat="1"/>
    <row r="41205" s="2" customFormat="1"/>
    <row r="41206" s="2" customFormat="1"/>
    <row r="41207" s="2" customFormat="1"/>
    <row r="41208" s="2" customFormat="1"/>
    <row r="41209" s="2" customFormat="1"/>
    <row r="41210" s="2" customFormat="1"/>
    <row r="41211" s="2" customFormat="1"/>
    <row r="41212" s="2" customFormat="1"/>
    <row r="41213" s="2" customFormat="1"/>
    <row r="41214" s="2" customFormat="1"/>
    <row r="41215" s="2" customFormat="1"/>
    <row r="41216" s="2" customFormat="1"/>
    <row r="41217" s="2" customFormat="1"/>
    <row r="41218" s="2" customFormat="1"/>
    <row r="41219" s="2" customFormat="1"/>
    <row r="41220" s="2" customFormat="1"/>
    <row r="41221" s="2" customFormat="1"/>
    <row r="41222" s="2" customFormat="1"/>
    <row r="41223" s="2" customFormat="1"/>
    <row r="41224" s="2" customFormat="1"/>
    <row r="41225" s="2" customFormat="1"/>
    <row r="41226" s="2" customFormat="1"/>
    <row r="41227" s="2" customFormat="1"/>
    <row r="41228" s="2" customFormat="1"/>
    <row r="41229" s="2" customFormat="1"/>
    <row r="41230" s="2" customFormat="1"/>
    <row r="41231" s="2" customFormat="1"/>
    <row r="41232" s="2" customFormat="1"/>
    <row r="41233" s="2" customFormat="1"/>
    <row r="41234" s="2" customFormat="1"/>
    <row r="41235" s="2" customFormat="1"/>
    <row r="41236" s="2" customFormat="1"/>
    <row r="41237" s="2" customFormat="1"/>
    <row r="41238" s="2" customFormat="1"/>
    <row r="41239" s="2" customFormat="1"/>
    <row r="41240" s="2" customFormat="1"/>
    <row r="41241" s="2" customFormat="1"/>
    <row r="41242" s="2" customFormat="1"/>
    <row r="41243" s="2" customFormat="1"/>
    <row r="41244" s="2" customFormat="1"/>
    <row r="41245" s="2" customFormat="1"/>
    <row r="41246" s="2" customFormat="1"/>
    <row r="41247" s="2" customFormat="1"/>
    <row r="41248" s="2" customFormat="1"/>
    <row r="41249" s="2" customFormat="1"/>
    <row r="41250" s="2" customFormat="1"/>
    <row r="41251" s="2" customFormat="1"/>
    <row r="41252" s="2" customFormat="1"/>
    <row r="41253" s="2" customFormat="1"/>
    <row r="41254" s="2" customFormat="1"/>
    <row r="41255" s="2" customFormat="1"/>
    <row r="41256" s="2" customFormat="1"/>
    <row r="41257" s="2" customFormat="1"/>
    <row r="41258" s="2" customFormat="1"/>
    <row r="41259" s="2" customFormat="1"/>
    <row r="41260" s="2" customFormat="1"/>
    <row r="41261" s="2" customFormat="1"/>
    <row r="41262" s="2" customFormat="1"/>
    <row r="41263" s="2" customFormat="1"/>
    <row r="41264" s="2" customFormat="1"/>
    <row r="41265" s="2" customFormat="1"/>
    <row r="41266" s="2" customFormat="1"/>
    <row r="41267" s="2" customFormat="1"/>
    <row r="41268" s="2" customFormat="1"/>
    <row r="41269" s="2" customFormat="1"/>
    <row r="41270" s="2" customFormat="1"/>
    <row r="41271" s="2" customFormat="1"/>
    <row r="41272" s="2" customFormat="1"/>
    <row r="41273" s="2" customFormat="1"/>
    <row r="41274" s="2" customFormat="1"/>
    <row r="41275" s="2" customFormat="1"/>
    <row r="41276" s="2" customFormat="1"/>
    <row r="41277" s="2" customFormat="1"/>
    <row r="41278" s="2" customFormat="1"/>
    <row r="41279" s="2" customFormat="1"/>
    <row r="41280" s="2" customFormat="1"/>
    <row r="41281" s="2" customFormat="1"/>
    <row r="41282" s="2" customFormat="1"/>
    <row r="41283" s="2" customFormat="1"/>
    <row r="41284" s="2" customFormat="1"/>
    <row r="41285" s="2" customFormat="1"/>
    <row r="41286" s="2" customFormat="1"/>
    <row r="41287" s="2" customFormat="1"/>
    <row r="41288" s="2" customFormat="1"/>
    <row r="41289" s="2" customFormat="1"/>
    <row r="41290" s="2" customFormat="1"/>
    <row r="41291" s="2" customFormat="1"/>
    <row r="41292" s="2" customFormat="1"/>
    <row r="41293" s="2" customFormat="1"/>
    <row r="41294" s="2" customFormat="1"/>
    <row r="41295" s="2" customFormat="1"/>
    <row r="41296" s="2" customFormat="1"/>
    <row r="41297" s="2" customFormat="1"/>
    <row r="41298" s="2" customFormat="1"/>
    <row r="41299" s="2" customFormat="1"/>
    <row r="41300" s="2" customFormat="1"/>
    <row r="41301" s="2" customFormat="1"/>
    <row r="41302" s="2" customFormat="1"/>
    <row r="41303" s="2" customFormat="1"/>
    <row r="41304" s="2" customFormat="1"/>
    <row r="41305" s="2" customFormat="1"/>
    <row r="41306" s="2" customFormat="1"/>
    <row r="41307" s="2" customFormat="1"/>
    <row r="41308" s="2" customFormat="1"/>
    <row r="41309" s="2" customFormat="1"/>
    <row r="41310" s="2" customFormat="1"/>
    <row r="41311" s="2" customFormat="1"/>
    <row r="41312" s="2" customFormat="1"/>
    <row r="41313" s="2" customFormat="1"/>
    <row r="41314" s="2" customFormat="1"/>
    <row r="41315" s="2" customFormat="1"/>
    <row r="41316" s="2" customFormat="1"/>
    <row r="41317" s="2" customFormat="1"/>
    <row r="41318" s="2" customFormat="1"/>
    <row r="41319" s="2" customFormat="1"/>
    <row r="41320" s="2" customFormat="1"/>
    <row r="41321" s="2" customFormat="1"/>
    <row r="41322" s="2" customFormat="1"/>
    <row r="41323" s="2" customFormat="1"/>
    <row r="41324" s="2" customFormat="1"/>
    <row r="41325" s="2" customFormat="1"/>
    <row r="41326" s="2" customFormat="1"/>
    <row r="41327" s="2" customFormat="1"/>
    <row r="41328" s="2" customFormat="1"/>
    <row r="41329" s="2" customFormat="1"/>
    <row r="41330" s="2" customFormat="1"/>
    <row r="41331" s="2" customFormat="1"/>
    <row r="41332" s="2" customFormat="1"/>
    <row r="41333" s="2" customFormat="1"/>
    <row r="41334" s="2" customFormat="1"/>
    <row r="41335" s="2" customFormat="1"/>
    <row r="41336" s="2" customFormat="1"/>
    <row r="41337" s="2" customFormat="1"/>
    <row r="41338" s="2" customFormat="1"/>
    <row r="41339" s="2" customFormat="1"/>
    <row r="41340" s="2" customFormat="1"/>
    <row r="41341" s="2" customFormat="1"/>
    <row r="41342" s="2" customFormat="1"/>
    <row r="41343" s="2" customFormat="1"/>
    <row r="41344" s="2" customFormat="1"/>
    <row r="41345" s="2" customFormat="1"/>
    <row r="41346" s="2" customFormat="1"/>
    <row r="41347" s="2" customFormat="1"/>
    <row r="41348" s="2" customFormat="1"/>
    <row r="41349" s="2" customFormat="1"/>
    <row r="41350" s="2" customFormat="1"/>
    <row r="41351" s="2" customFormat="1"/>
    <row r="41352" s="2" customFormat="1"/>
    <row r="41353" s="2" customFormat="1"/>
    <row r="41354" s="2" customFormat="1"/>
    <row r="41355" s="2" customFormat="1"/>
    <row r="41356" s="2" customFormat="1"/>
    <row r="41357" s="2" customFormat="1"/>
    <row r="41358" s="2" customFormat="1"/>
    <row r="41359" s="2" customFormat="1"/>
    <row r="41360" s="2" customFormat="1"/>
    <row r="41361" s="2" customFormat="1"/>
    <row r="41362" s="2" customFormat="1"/>
    <row r="41363" s="2" customFormat="1"/>
    <row r="41364" s="2" customFormat="1"/>
    <row r="41365" s="2" customFormat="1"/>
    <row r="41366" s="2" customFormat="1"/>
    <row r="41367" s="2" customFormat="1"/>
    <row r="41368" s="2" customFormat="1"/>
    <row r="41369" s="2" customFormat="1"/>
    <row r="41370" s="2" customFormat="1"/>
    <row r="41371" s="2" customFormat="1"/>
    <row r="41372" s="2" customFormat="1"/>
    <row r="41373" s="2" customFormat="1"/>
    <row r="41374" s="2" customFormat="1"/>
    <row r="41375" s="2" customFormat="1"/>
    <row r="41376" s="2" customFormat="1"/>
    <row r="41377" s="2" customFormat="1"/>
    <row r="41378" s="2" customFormat="1"/>
    <row r="41379" s="2" customFormat="1"/>
    <row r="41380" s="2" customFormat="1"/>
    <row r="41381" s="2" customFormat="1"/>
    <row r="41382" s="2" customFormat="1"/>
    <row r="41383" s="2" customFormat="1"/>
    <row r="41384" s="2" customFormat="1"/>
    <row r="41385" s="2" customFormat="1"/>
    <row r="41386" s="2" customFormat="1"/>
    <row r="41387" s="2" customFormat="1"/>
    <row r="41388" s="2" customFormat="1"/>
    <row r="41389" s="2" customFormat="1"/>
    <row r="41390" s="2" customFormat="1"/>
    <row r="41391" s="2" customFormat="1"/>
    <row r="41392" s="2" customFormat="1"/>
    <row r="41393" s="2" customFormat="1"/>
    <row r="41394" s="2" customFormat="1"/>
    <row r="41395" s="2" customFormat="1"/>
    <row r="41396" s="2" customFormat="1"/>
    <row r="41397" s="2" customFormat="1"/>
    <row r="41398" s="2" customFormat="1"/>
    <row r="41399" s="2" customFormat="1"/>
    <row r="41400" s="2" customFormat="1"/>
    <row r="41401" s="2" customFormat="1"/>
    <row r="41402" s="2" customFormat="1"/>
    <row r="41403" s="2" customFormat="1"/>
    <row r="41404" s="2" customFormat="1"/>
    <row r="41405" s="2" customFormat="1"/>
    <row r="41406" s="2" customFormat="1"/>
    <row r="41407" s="2" customFormat="1"/>
    <row r="41408" s="2" customFormat="1"/>
    <row r="41409" s="2" customFormat="1"/>
    <row r="41410" s="2" customFormat="1"/>
    <row r="41411" s="2" customFormat="1"/>
    <row r="41412" s="2" customFormat="1"/>
    <row r="41413" s="2" customFormat="1"/>
    <row r="41414" s="2" customFormat="1"/>
    <row r="41415" s="2" customFormat="1"/>
    <row r="41416" s="2" customFormat="1"/>
    <row r="41417" s="2" customFormat="1"/>
    <row r="41418" s="2" customFormat="1"/>
    <row r="41419" s="2" customFormat="1"/>
    <row r="41420" s="2" customFormat="1"/>
    <row r="41421" s="2" customFormat="1"/>
    <row r="41422" s="2" customFormat="1"/>
    <row r="41423" s="2" customFormat="1"/>
    <row r="41424" s="2" customFormat="1"/>
    <row r="41425" s="2" customFormat="1"/>
    <row r="41426" s="2" customFormat="1"/>
    <row r="41427" s="2" customFormat="1"/>
    <row r="41428" s="2" customFormat="1"/>
    <row r="41429" s="2" customFormat="1"/>
    <row r="41430" s="2" customFormat="1"/>
    <row r="41431" s="2" customFormat="1"/>
    <row r="41432" s="2" customFormat="1"/>
    <row r="41433" s="2" customFormat="1"/>
    <row r="41434" s="2" customFormat="1"/>
    <row r="41435" s="2" customFormat="1"/>
    <row r="41436" s="2" customFormat="1"/>
    <row r="41437" s="2" customFormat="1"/>
    <row r="41438" s="2" customFormat="1"/>
    <row r="41439" s="2" customFormat="1"/>
    <row r="41440" s="2" customFormat="1"/>
    <row r="41441" s="2" customFormat="1"/>
    <row r="41442" s="2" customFormat="1"/>
    <row r="41443" s="2" customFormat="1"/>
    <row r="41444" s="2" customFormat="1"/>
    <row r="41445" s="2" customFormat="1"/>
    <row r="41446" s="2" customFormat="1"/>
    <row r="41447" s="2" customFormat="1"/>
    <row r="41448" s="2" customFormat="1"/>
    <row r="41449" s="2" customFormat="1"/>
    <row r="41450" s="2" customFormat="1"/>
    <row r="41451" s="2" customFormat="1"/>
    <row r="41452" s="2" customFormat="1"/>
    <row r="41453" s="2" customFormat="1"/>
    <row r="41454" s="2" customFormat="1"/>
    <row r="41455" s="2" customFormat="1"/>
    <row r="41456" s="2" customFormat="1"/>
    <row r="41457" s="2" customFormat="1"/>
    <row r="41458" s="2" customFormat="1"/>
    <row r="41459" s="2" customFormat="1"/>
    <row r="41460" s="2" customFormat="1"/>
    <row r="41461" s="2" customFormat="1"/>
    <row r="41462" s="2" customFormat="1"/>
    <row r="41463" s="2" customFormat="1"/>
    <row r="41464" s="2" customFormat="1"/>
    <row r="41465" s="2" customFormat="1"/>
    <row r="41466" s="2" customFormat="1"/>
    <row r="41467" s="2" customFormat="1"/>
    <row r="41468" s="2" customFormat="1"/>
    <row r="41469" s="2" customFormat="1"/>
    <row r="41470" s="2" customFormat="1"/>
    <row r="41471" s="2" customFormat="1"/>
    <row r="41472" s="2" customFormat="1"/>
    <row r="41473" s="2" customFormat="1"/>
    <row r="41474" s="2" customFormat="1"/>
    <row r="41475" s="2" customFormat="1"/>
    <row r="41476" s="2" customFormat="1"/>
    <row r="41477" s="2" customFormat="1"/>
    <row r="41478" s="2" customFormat="1"/>
    <row r="41479" s="2" customFormat="1"/>
    <row r="41480" s="2" customFormat="1"/>
    <row r="41481" s="2" customFormat="1"/>
    <row r="41482" s="2" customFormat="1"/>
    <row r="41483" s="2" customFormat="1"/>
    <row r="41484" s="2" customFormat="1"/>
    <row r="41485" s="2" customFormat="1"/>
    <row r="41486" s="2" customFormat="1"/>
    <row r="41487" s="2" customFormat="1"/>
    <row r="41488" s="2" customFormat="1"/>
    <row r="41489" s="2" customFormat="1"/>
    <row r="41490" s="2" customFormat="1"/>
    <row r="41491" s="2" customFormat="1"/>
    <row r="41492" s="2" customFormat="1"/>
    <row r="41493" s="2" customFormat="1"/>
    <row r="41494" s="2" customFormat="1"/>
    <row r="41495" s="2" customFormat="1"/>
    <row r="41496" s="2" customFormat="1"/>
    <row r="41497" s="2" customFormat="1"/>
    <row r="41498" s="2" customFormat="1"/>
    <row r="41499" s="2" customFormat="1"/>
    <row r="41500" s="2" customFormat="1"/>
    <row r="41501" s="2" customFormat="1"/>
    <row r="41502" s="2" customFormat="1"/>
    <row r="41503" s="2" customFormat="1"/>
    <row r="41504" s="2" customFormat="1"/>
    <row r="41505" s="2" customFormat="1"/>
    <row r="41506" s="2" customFormat="1"/>
    <row r="41507" s="2" customFormat="1"/>
    <row r="41508" s="2" customFormat="1"/>
    <row r="41509" s="2" customFormat="1"/>
    <row r="41510" s="2" customFormat="1"/>
    <row r="41511" s="2" customFormat="1"/>
    <row r="41512" s="2" customFormat="1"/>
    <row r="41513" s="2" customFormat="1"/>
    <row r="41514" s="2" customFormat="1"/>
    <row r="41515" s="2" customFormat="1"/>
    <row r="41516" s="2" customFormat="1"/>
    <row r="41517" s="2" customFormat="1"/>
    <row r="41518" s="2" customFormat="1"/>
    <row r="41519" s="2" customFormat="1"/>
    <row r="41520" s="2" customFormat="1"/>
    <row r="41521" s="2" customFormat="1"/>
    <row r="41522" s="2" customFormat="1"/>
    <row r="41523" s="2" customFormat="1"/>
    <row r="41524" s="2" customFormat="1"/>
    <row r="41525" s="2" customFormat="1"/>
    <row r="41526" s="2" customFormat="1"/>
    <row r="41527" s="2" customFormat="1"/>
    <row r="41528" s="2" customFormat="1"/>
    <row r="41529" s="2" customFormat="1"/>
    <row r="41530" s="2" customFormat="1"/>
    <row r="41531" s="2" customFormat="1"/>
    <row r="41532" s="2" customFormat="1"/>
    <row r="41533" s="2" customFormat="1"/>
    <row r="41534" s="2" customFormat="1"/>
    <row r="41535" s="2" customFormat="1"/>
    <row r="41536" s="2" customFormat="1"/>
    <row r="41537" s="2" customFormat="1"/>
    <row r="41538" s="2" customFormat="1"/>
    <row r="41539" s="2" customFormat="1"/>
    <row r="41540" s="2" customFormat="1"/>
    <row r="41541" s="2" customFormat="1"/>
    <row r="41542" s="2" customFormat="1"/>
    <row r="41543" s="2" customFormat="1"/>
    <row r="41544" s="2" customFormat="1"/>
    <row r="41545" s="2" customFormat="1"/>
    <row r="41546" s="2" customFormat="1"/>
    <row r="41547" s="2" customFormat="1"/>
    <row r="41548" s="2" customFormat="1"/>
    <row r="41549" s="2" customFormat="1"/>
    <row r="41550" s="2" customFormat="1"/>
    <row r="41551" s="2" customFormat="1"/>
    <row r="41552" s="2" customFormat="1"/>
    <row r="41553" s="2" customFormat="1"/>
    <row r="41554" s="2" customFormat="1"/>
    <row r="41555" s="2" customFormat="1"/>
    <row r="41556" s="2" customFormat="1"/>
    <row r="41557" s="2" customFormat="1"/>
    <row r="41558" s="2" customFormat="1"/>
    <row r="41559" s="2" customFormat="1"/>
    <row r="41560" s="2" customFormat="1"/>
    <row r="41561" s="2" customFormat="1"/>
    <row r="41562" s="2" customFormat="1"/>
    <row r="41563" s="2" customFormat="1"/>
    <row r="41564" s="2" customFormat="1"/>
    <row r="41565" s="2" customFormat="1"/>
    <row r="41566" s="2" customFormat="1"/>
    <row r="41567" s="2" customFormat="1"/>
    <row r="41568" s="2" customFormat="1"/>
    <row r="41569" s="2" customFormat="1"/>
    <row r="41570" s="2" customFormat="1"/>
    <row r="41571" s="2" customFormat="1"/>
    <row r="41572" s="2" customFormat="1"/>
    <row r="41573" s="2" customFormat="1"/>
    <row r="41574" s="2" customFormat="1"/>
    <row r="41575" s="2" customFormat="1"/>
    <row r="41576" s="2" customFormat="1"/>
    <row r="41577" s="2" customFormat="1"/>
    <row r="41578" s="2" customFormat="1"/>
    <row r="41579" s="2" customFormat="1"/>
    <row r="41580" s="2" customFormat="1"/>
    <row r="41581" s="2" customFormat="1"/>
    <row r="41582" s="2" customFormat="1"/>
    <row r="41583" s="2" customFormat="1"/>
    <row r="41584" s="2" customFormat="1"/>
    <row r="41585" s="2" customFormat="1"/>
    <row r="41586" s="2" customFormat="1"/>
    <row r="41587" s="2" customFormat="1"/>
    <row r="41588" s="2" customFormat="1"/>
    <row r="41589" s="2" customFormat="1"/>
    <row r="41590" s="2" customFormat="1"/>
    <row r="41591" s="2" customFormat="1"/>
    <row r="41592" s="2" customFormat="1"/>
    <row r="41593" s="2" customFormat="1"/>
    <row r="41594" s="2" customFormat="1"/>
    <row r="41595" s="2" customFormat="1"/>
    <row r="41596" s="2" customFormat="1"/>
    <row r="41597" s="2" customFormat="1"/>
    <row r="41598" s="2" customFormat="1"/>
    <row r="41599" s="2" customFormat="1"/>
    <row r="41600" s="2" customFormat="1"/>
    <row r="41601" s="2" customFormat="1"/>
    <row r="41602" s="2" customFormat="1"/>
    <row r="41603" s="2" customFormat="1"/>
    <row r="41604" s="2" customFormat="1"/>
    <row r="41605" s="2" customFormat="1"/>
    <row r="41606" s="2" customFormat="1"/>
    <row r="41607" s="2" customFormat="1"/>
    <row r="41608" s="2" customFormat="1"/>
    <row r="41609" s="2" customFormat="1"/>
    <row r="41610" s="2" customFormat="1"/>
    <row r="41611" s="2" customFormat="1"/>
    <row r="41612" s="2" customFormat="1"/>
    <row r="41613" s="2" customFormat="1"/>
    <row r="41614" s="2" customFormat="1"/>
    <row r="41615" s="2" customFormat="1"/>
    <row r="41616" s="2" customFormat="1"/>
    <row r="41617" s="2" customFormat="1"/>
    <row r="41618" s="2" customFormat="1"/>
    <row r="41619" s="2" customFormat="1"/>
    <row r="41620" s="2" customFormat="1"/>
    <row r="41621" s="2" customFormat="1"/>
    <row r="41622" s="2" customFormat="1"/>
    <row r="41623" s="2" customFormat="1"/>
    <row r="41624" s="2" customFormat="1"/>
    <row r="41625" s="2" customFormat="1"/>
    <row r="41626" s="2" customFormat="1"/>
    <row r="41627" s="2" customFormat="1"/>
    <row r="41628" s="2" customFormat="1"/>
    <row r="41629" s="2" customFormat="1"/>
    <row r="41630" s="2" customFormat="1"/>
    <row r="41631" s="2" customFormat="1"/>
    <row r="41632" s="2" customFormat="1"/>
    <row r="41633" s="2" customFormat="1"/>
    <row r="41634" s="2" customFormat="1"/>
    <row r="41635" s="2" customFormat="1"/>
    <row r="41636" s="2" customFormat="1"/>
    <row r="41637" s="2" customFormat="1"/>
    <row r="41638" s="2" customFormat="1"/>
    <row r="41639" s="2" customFormat="1"/>
    <row r="41640" s="2" customFormat="1"/>
    <row r="41641" s="2" customFormat="1"/>
    <row r="41642" s="2" customFormat="1"/>
    <row r="41643" s="2" customFormat="1"/>
    <row r="41644" s="2" customFormat="1"/>
    <row r="41645" s="2" customFormat="1"/>
    <row r="41646" s="2" customFormat="1"/>
    <row r="41647" s="2" customFormat="1"/>
    <row r="41648" s="2" customFormat="1"/>
    <row r="41649" s="2" customFormat="1"/>
    <row r="41650" s="2" customFormat="1"/>
    <row r="41651" s="2" customFormat="1"/>
    <row r="41652" s="2" customFormat="1"/>
    <row r="41653" s="2" customFormat="1"/>
    <row r="41654" s="2" customFormat="1"/>
    <row r="41655" s="2" customFormat="1"/>
    <row r="41656" s="2" customFormat="1"/>
    <row r="41657" s="2" customFormat="1"/>
    <row r="41658" s="2" customFormat="1"/>
    <row r="41659" s="2" customFormat="1"/>
    <row r="41660" s="2" customFormat="1"/>
    <row r="41661" s="2" customFormat="1"/>
    <row r="41662" s="2" customFormat="1"/>
    <row r="41663" s="2" customFormat="1"/>
    <row r="41664" s="2" customFormat="1"/>
    <row r="41665" s="2" customFormat="1"/>
    <row r="41666" s="2" customFormat="1"/>
    <row r="41667" s="2" customFormat="1"/>
    <row r="41668" s="2" customFormat="1"/>
    <row r="41669" s="2" customFormat="1"/>
    <row r="41670" s="2" customFormat="1"/>
    <row r="41671" s="2" customFormat="1"/>
    <row r="41672" s="2" customFormat="1"/>
    <row r="41673" s="2" customFormat="1"/>
    <row r="41674" s="2" customFormat="1"/>
    <row r="41675" s="2" customFormat="1"/>
    <row r="41676" s="2" customFormat="1"/>
    <row r="41677" s="2" customFormat="1"/>
    <row r="41678" s="2" customFormat="1"/>
    <row r="41679" s="2" customFormat="1"/>
    <row r="41680" s="2" customFormat="1"/>
    <row r="41681" s="2" customFormat="1"/>
    <row r="41682" s="2" customFormat="1"/>
    <row r="41683" s="2" customFormat="1"/>
    <row r="41684" s="2" customFormat="1"/>
    <row r="41685" s="2" customFormat="1"/>
    <row r="41686" s="2" customFormat="1"/>
    <row r="41687" s="2" customFormat="1"/>
    <row r="41688" s="2" customFormat="1"/>
    <row r="41689" s="2" customFormat="1"/>
    <row r="41690" s="2" customFormat="1"/>
    <row r="41691" s="2" customFormat="1"/>
    <row r="41692" s="2" customFormat="1"/>
    <row r="41693" s="2" customFormat="1"/>
    <row r="41694" s="2" customFormat="1"/>
    <row r="41695" s="2" customFormat="1"/>
    <row r="41696" s="2" customFormat="1"/>
    <row r="41697" s="2" customFormat="1"/>
    <row r="41698" s="2" customFormat="1"/>
    <row r="41699" s="2" customFormat="1"/>
    <row r="41700" s="2" customFormat="1"/>
    <row r="41701" s="2" customFormat="1"/>
    <row r="41702" s="2" customFormat="1"/>
    <row r="41703" s="2" customFormat="1"/>
    <row r="41704" s="2" customFormat="1"/>
    <row r="41705" s="2" customFormat="1"/>
    <row r="41706" s="2" customFormat="1"/>
    <row r="41707" s="2" customFormat="1"/>
    <row r="41708" s="2" customFormat="1"/>
    <row r="41709" s="2" customFormat="1"/>
    <row r="41710" s="2" customFormat="1"/>
    <row r="41711" s="2" customFormat="1"/>
    <row r="41712" s="2" customFormat="1"/>
    <row r="41713" s="2" customFormat="1"/>
    <row r="41714" s="2" customFormat="1"/>
    <row r="41715" s="2" customFormat="1"/>
    <row r="41716" s="2" customFormat="1"/>
    <row r="41717" s="2" customFormat="1"/>
    <row r="41718" s="2" customFormat="1"/>
    <row r="41719" s="2" customFormat="1"/>
    <row r="41720" s="2" customFormat="1"/>
    <row r="41721" s="2" customFormat="1"/>
    <row r="41722" s="2" customFormat="1"/>
    <row r="41723" s="2" customFormat="1"/>
    <row r="41724" s="2" customFormat="1"/>
    <row r="41725" s="2" customFormat="1"/>
    <row r="41726" s="2" customFormat="1"/>
    <row r="41727" s="2" customFormat="1"/>
    <row r="41728" s="2" customFormat="1"/>
    <row r="41729" s="2" customFormat="1"/>
    <row r="41730" s="2" customFormat="1"/>
    <row r="41731" s="2" customFormat="1"/>
    <row r="41732" s="2" customFormat="1"/>
    <row r="41733" s="2" customFormat="1"/>
    <row r="41734" s="2" customFormat="1"/>
    <row r="41735" s="2" customFormat="1"/>
    <row r="41736" s="2" customFormat="1"/>
    <row r="41737" s="2" customFormat="1"/>
    <row r="41738" s="2" customFormat="1"/>
    <row r="41739" s="2" customFormat="1"/>
    <row r="41740" s="2" customFormat="1"/>
    <row r="41741" s="2" customFormat="1"/>
    <row r="41742" s="2" customFormat="1"/>
    <row r="41743" s="2" customFormat="1"/>
    <row r="41744" s="2" customFormat="1"/>
    <row r="41745" s="2" customFormat="1"/>
    <row r="41746" s="2" customFormat="1"/>
    <row r="41747" s="2" customFormat="1"/>
    <row r="41748" s="2" customFormat="1"/>
    <row r="41749" s="2" customFormat="1"/>
    <row r="41750" s="2" customFormat="1"/>
    <row r="41751" s="2" customFormat="1"/>
    <row r="41752" s="2" customFormat="1"/>
    <row r="41753" s="2" customFormat="1"/>
    <row r="41754" s="2" customFormat="1"/>
    <row r="41755" s="2" customFormat="1"/>
    <row r="41756" s="2" customFormat="1"/>
    <row r="41757" s="2" customFormat="1"/>
    <row r="41758" s="2" customFormat="1"/>
    <row r="41759" s="2" customFormat="1"/>
    <row r="41760" s="2" customFormat="1"/>
    <row r="41761" s="2" customFormat="1"/>
    <row r="41762" s="2" customFormat="1"/>
    <row r="41763" s="2" customFormat="1"/>
    <row r="41764" s="2" customFormat="1"/>
    <row r="41765" s="2" customFormat="1"/>
    <row r="41766" s="2" customFormat="1"/>
    <row r="41767" s="2" customFormat="1"/>
    <row r="41768" s="2" customFormat="1"/>
    <row r="41769" s="2" customFormat="1"/>
    <row r="41770" s="2" customFormat="1"/>
    <row r="41771" s="2" customFormat="1"/>
    <row r="41772" s="2" customFormat="1"/>
    <row r="41773" s="2" customFormat="1"/>
    <row r="41774" s="2" customFormat="1"/>
    <row r="41775" s="2" customFormat="1"/>
    <row r="41776" s="2" customFormat="1"/>
    <row r="41777" s="2" customFormat="1"/>
    <row r="41778" s="2" customFormat="1"/>
    <row r="41779" s="2" customFormat="1"/>
    <row r="41780" s="2" customFormat="1"/>
    <row r="41781" s="2" customFormat="1"/>
    <row r="41782" s="2" customFormat="1"/>
    <row r="41783" s="2" customFormat="1"/>
    <row r="41784" s="2" customFormat="1"/>
    <row r="41785" s="2" customFormat="1"/>
    <row r="41786" s="2" customFormat="1"/>
    <row r="41787" s="2" customFormat="1"/>
    <row r="41788" s="2" customFormat="1"/>
    <row r="41789" s="2" customFormat="1"/>
    <row r="41790" s="2" customFormat="1"/>
    <row r="41791" s="2" customFormat="1"/>
    <row r="41792" s="2" customFormat="1"/>
    <row r="41793" s="2" customFormat="1"/>
    <row r="41794" s="2" customFormat="1"/>
    <row r="41795" s="2" customFormat="1"/>
    <row r="41796" s="2" customFormat="1"/>
    <row r="41797" s="2" customFormat="1"/>
    <row r="41798" s="2" customFormat="1"/>
    <row r="41799" s="2" customFormat="1"/>
    <row r="41800" s="2" customFormat="1"/>
    <row r="41801" s="2" customFormat="1"/>
    <row r="41802" s="2" customFormat="1"/>
    <row r="41803" s="2" customFormat="1"/>
    <row r="41804" s="2" customFormat="1"/>
    <row r="41805" s="2" customFormat="1"/>
    <row r="41806" s="2" customFormat="1"/>
    <row r="41807" s="2" customFormat="1"/>
    <row r="41808" s="2" customFormat="1"/>
    <row r="41809" s="2" customFormat="1"/>
    <row r="41810" s="2" customFormat="1"/>
    <row r="41811" s="2" customFormat="1"/>
    <row r="41812" s="2" customFormat="1"/>
    <row r="41813" s="2" customFormat="1"/>
    <row r="41814" s="2" customFormat="1"/>
    <row r="41815" s="2" customFormat="1"/>
    <row r="41816" s="2" customFormat="1"/>
    <row r="41817" s="2" customFormat="1"/>
    <row r="41818" s="2" customFormat="1"/>
    <row r="41819" s="2" customFormat="1"/>
    <row r="41820" s="2" customFormat="1"/>
    <row r="41821" s="2" customFormat="1"/>
    <row r="41822" s="2" customFormat="1"/>
    <row r="41823" s="2" customFormat="1"/>
    <row r="41824" s="2" customFormat="1"/>
    <row r="41825" s="2" customFormat="1"/>
    <row r="41826" s="2" customFormat="1"/>
    <row r="41827" s="2" customFormat="1"/>
    <row r="41828" s="2" customFormat="1"/>
    <row r="41829" s="2" customFormat="1"/>
    <row r="41830" s="2" customFormat="1"/>
    <row r="41831" s="2" customFormat="1"/>
    <row r="41832" s="2" customFormat="1"/>
    <row r="41833" s="2" customFormat="1"/>
    <row r="41834" s="2" customFormat="1"/>
    <row r="41835" s="2" customFormat="1"/>
    <row r="41836" s="2" customFormat="1"/>
    <row r="41837" s="2" customFormat="1"/>
    <row r="41838" s="2" customFormat="1"/>
    <row r="41839" s="2" customFormat="1"/>
    <row r="41840" s="2" customFormat="1"/>
    <row r="41841" s="2" customFormat="1"/>
    <row r="41842" s="2" customFormat="1"/>
    <row r="41843" s="2" customFormat="1"/>
    <row r="41844" s="2" customFormat="1"/>
    <row r="41845" s="2" customFormat="1"/>
    <row r="41846" s="2" customFormat="1"/>
    <row r="41847" s="2" customFormat="1"/>
    <row r="41848" s="2" customFormat="1"/>
    <row r="41849" s="2" customFormat="1"/>
    <row r="41850" s="2" customFormat="1"/>
    <row r="41851" s="2" customFormat="1"/>
    <row r="41852" s="2" customFormat="1"/>
    <row r="41853" s="2" customFormat="1"/>
    <row r="41854" s="2" customFormat="1"/>
    <row r="41855" s="2" customFormat="1"/>
    <row r="41856" s="2" customFormat="1"/>
    <row r="41857" s="2" customFormat="1"/>
    <row r="41858" s="2" customFormat="1"/>
    <row r="41859" s="2" customFormat="1"/>
    <row r="41860" s="2" customFormat="1"/>
    <row r="41861" s="2" customFormat="1"/>
    <row r="41862" s="2" customFormat="1"/>
    <row r="41863" s="2" customFormat="1"/>
    <row r="41864" s="2" customFormat="1"/>
    <row r="41865" s="2" customFormat="1"/>
    <row r="41866" s="2" customFormat="1"/>
    <row r="41867" s="2" customFormat="1"/>
    <row r="41868" s="2" customFormat="1"/>
    <row r="41869" s="2" customFormat="1"/>
    <row r="41870" s="2" customFormat="1"/>
    <row r="41871" s="2" customFormat="1"/>
    <row r="41872" s="2" customFormat="1"/>
    <row r="41873" s="2" customFormat="1"/>
    <row r="41874" s="2" customFormat="1"/>
    <row r="41875" s="2" customFormat="1"/>
    <row r="41876" s="2" customFormat="1"/>
    <row r="41877" s="2" customFormat="1"/>
    <row r="41878" s="2" customFormat="1"/>
    <row r="41879" s="2" customFormat="1"/>
    <row r="41880" s="2" customFormat="1"/>
    <row r="41881" s="2" customFormat="1"/>
    <row r="41882" s="2" customFormat="1"/>
    <row r="41883" s="2" customFormat="1"/>
    <row r="41884" s="2" customFormat="1"/>
    <row r="41885" s="2" customFormat="1"/>
    <row r="41886" s="2" customFormat="1"/>
    <row r="41887" s="2" customFormat="1"/>
    <row r="41888" s="2" customFormat="1"/>
    <row r="41889" s="2" customFormat="1"/>
    <row r="41890" s="2" customFormat="1"/>
    <row r="41891" s="2" customFormat="1"/>
    <row r="41892" s="2" customFormat="1"/>
    <row r="41893" s="2" customFormat="1"/>
    <row r="41894" s="2" customFormat="1"/>
    <row r="41895" s="2" customFormat="1"/>
    <row r="41896" s="2" customFormat="1"/>
    <row r="41897" s="2" customFormat="1"/>
    <row r="41898" s="2" customFormat="1"/>
    <row r="41899" s="2" customFormat="1"/>
    <row r="41900" s="2" customFormat="1"/>
    <row r="41901" s="2" customFormat="1"/>
    <row r="41902" s="2" customFormat="1"/>
    <row r="41903" s="2" customFormat="1"/>
    <row r="41904" s="2" customFormat="1"/>
    <row r="41905" s="2" customFormat="1"/>
    <row r="41906" s="2" customFormat="1"/>
    <row r="41907" s="2" customFormat="1"/>
    <row r="41908" s="2" customFormat="1"/>
    <row r="41909" s="2" customFormat="1"/>
    <row r="41910" s="2" customFormat="1"/>
    <row r="41911" s="2" customFormat="1"/>
    <row r="41912" s="2" customFormat="1"/>
    <row r="41913" s="2" customFormat="1"/>
    <row r="41914" s="2" customFormat="1"/>
    <row r="41915" s="2" customFormat="1"/>
    <row r="41916" s="2" customFormat="1"/>
    <row r="41917" s="2" customFormat="1"/>
    <row r="41918" s="2" customFormat="1"/>
    <row r="41919" s="2" customFormat="1"/>
    <row r="41920" s="2" customFormat="1"/>
    <row r="41921" s="2" customFormat="1"/>
    <row r="41922" s="2" customFormat="1"/>
    <row r="41923" s="2" customFormat="1"/>
    <row r="41924" s="2" customFormat="1"/>
    <row r="41925" s="2" customFormat="1"/>
    <row r="41926" s="2" customFormat="1"/>
    <row r="41927" s="2" customFormat="1"/>
    <row r="41928" s="2" customFormat="1"/>
    <row r="41929" s="2" customFormat="1"/>
    <row r="41930" s="2" customFormat="1"/>
    <row r="41931" s="2" customFormat="1"/>
    <row r="41932" s="2" customFormat="1"/>
    <row r="41933" s="2" customFormat="1"/>
    <row r="41934" s="2" customFormat="1"/>
    <row r="41935" s="2" customFormat="1"/>
    <row r="41936" s="2" customFormat="1"/>
    <row r="41937" s="2" customFormat="1"/>
    <row r="41938" s="2" customFormat="1"/>
    <row r="41939" s="2" customFormat="1"/>
    <row r="41940" s="2" customFormat="1"/>
    <row r="41941" s="2" customFormat="1"/>
    <row r="41942" s="2" customFormat="1"/>
    <row r="41943" s="2" customFormat="1"/>
    <row r="41944" s="2" customFormat="1"/>
    <row r="41945" s="2" customFormat="1"/>
    <row r="41946" s="2" customFormat="1"/>
    <row r="41947" s="2" customFormat="1"/>
    <row r="41948" s="2" customFormat="1"/>
    <row r="41949" s="2" customFormat="1"/>
    <row r="41950" s="2" customFormat="1"/>
    <row r="41951" s="2" customFormat="1"/>
    <row r="41952" s="2" customFormat="1"/>
    <row r="41953" s="2" customFormat="1"/>
    <row r="41954" s="2" customFormat="1"/>
    <row r="41955" s="2" customFormat="1"/>
    <row r="41956" s="2" customFormat="1"/>
    <row r="41957" s="2" customFormat="1"/>
    <row r="41958" s="2" customFormat="1"/>
    <row r="41959" s="2" customFormat="1"/>
    <row r="41960" s="2" customFormat="1"/>
    <row r="41961" s="2" customFormat="1"/>
    <row r="41962" s="2" customFormat="1"/>
    <row r="41963" s="2" customFormat="1"/>
    <row r="41964" s="2" customFormat="1"/>
    <row r="41965" s="2" customFormat="1"/>
    <row r="41966" s="2" customFormat="1"/>
    <row r="41967" s="2" customFormat="1"/>
    <row r="41968" s="2" customFormat="1"/>
    <row r="41969" s="2" customFormat="1"/>
    <row r="41970" s="2" customFormat="1"/>
    <row r="41971" s="2" customFormat="1"/>
    <row r="41972" s="2" customFormat="1"/>
    <row r="41973" s="2" customFormat="1"/>
    <row r="41974" s="2" customFormat="1"/>
    <row r="41975" s="2" customFormat="1"/>
    <row r="41976" s="2" customFormat="1"/>
    <row r="41977" s="2" customFormat="1"/>
    <row r="41978" s="2" customFormat="1"/>
    <row r="41979" s="2" customFormat="1"/>
    <row r="41980" s="2" customFormat="1"/>
    <row r="41981" s="2" customFormat="1"/>
    <row r="41982" s="2" customFormat="1"/>
    <row r="41983" s="2" customFormat="1"/>
    <row r="41984" s="2" customFormat="1"/>
    <row r="41985" s="2" customFormat="1"/>
    <row r="41986" s="2" customFormat="1"/>
    <row r="41987" s="2" customFormat="1"/>
    <row r="41988" s="2" customFormat="1"/>
    <row r="41989" s="2" customFormat="1"/>
    <row r="41990" s="2" customFormat="1"/>
    <row r="41991" s="2" customFormat="1"/>
    <row r="41992" s="2" customFormat="1"/>
    <row r="41993" s="2" customFormat="1"/>
    <row r="41994" s="2" customFormat="1"/>
    <row r="41995" s="2" customFormat="1"/>
    <row r="41996" s="2" customFormat="1"/>
    <row r="41997" s="2" customFormat="1"/>
    <row r="41998" s="2" customFormat="1"/>
    <row r="41999" s="2" customFormat="1"/>
    <row r="42000" s="2" customFormat="1"/>
    <row r="42001" s="2" customFormat="1"/>
    <row r="42002" s="2" customFormat="1"/>
    <row r="42003" s="2" customFormat="1"/>
    <row r="42004" s="2" customFormat="1"/>
    <row r="42005" s="2" customFormat="1"/>
    <row r="42006" s="2" customFormat="1"/>
    <row r="42007" s="2" customFormat="1"/>
    <row r="42008" s="2" customFormat="1"/>
    <row r="42009" s="2" customFormat="1"/>
    <row r="42010" s="2" customFormat="1"/>
    <row r="42011" s="2" customFormat="1"/>
    <row r="42012" s="2" customFormat="1"/>
    <row r="42013" s="2" customFormat="1"/>
    <row r="42014" s="2" customFormat="1"/>
    <row r="42015" s="2" customFormat="1"/>
    <row r="42016" s="2" customFormat="1"/>
    <row r="42017" s="2" customFormat="1"/>
    <row r="42018" s="2" customFormat="1"/>
    <row r="42019" s="2" customFormat="1"/>
    <row r="42020" s="2" customFormat="1"/>
    <row r="42021" s="2" customFormat="1"/>
    <row r="42022" s="2" customFormat="1"/>
    <row r="42023" s="2" customFormat="1"/>
    <row r="42024" s="2" customFormat="1"/>
    <row r="42025" s="2" customFormat="1"/>
    <row r="42026" s="2" customFormat="1"/>
    <row r="42027" s="2" customFormat="1"/>
    <row r="42028" s="2" customFormat="1"/>
    <row r="42029" s="2" customFormat="1"/>
    <row r="42030" s="2" customFormat="1"/>
    <row r="42031" s="2" customFormat="1"/>
    <row r="42032" s="2" customFormat="1"/>
    <row r="42033" s="2" customFormat="1"/>
    <row r="42034" s="2" customFormat="1"/>
    <row r="42035" s="2" customFormat="1"/>
    <row r="42036" s="2" customFormat="1"/>
    <row r="42037" s="2" customFormat="1"/>
    <row r="42038" s="2" customFormat="1"/>
    <row r="42039" s="2" customFormat="1"/>
    <row r="42040" s="2" customFormat="1"/>
    <row r="42041" s="2" customFormat="1"/>
    <row r="42042" s="2" customFormat="1"/>
    <row r="42043" s="2" customFormat="1"/>
    <row r="42044" s="2" customFormat="1"/>
    <row r="42045" s="2" customFormat="1"/>
    <row r="42046" s="2" customFormat="1"/>
    <row r="42047" s="2" customFormat="1"/>
    <row r="42048" s="2" customFormat="1"/>
    <row r="42049" s="2" customFormat="1"/>
    <row r="42050" s="2" customFormat="1"/>
    <row r="42051" s="2" customFormat="1"/>
    <row r="42052" s="2" customFormat="1"/>
    <row r="42053" s="2" customFormat="1"/>
    <row r="42054" s="2" customFormat="1"/>
    <row r="42055" s="2" customFormat="1"/>
    <row r="42056" s="2" customFormat="1"/>
    <row r="42057" s="2" customFormat="1"/>
    <row r="42058" s="2" customFormat="1"/>
    <row r="42059" s="2" customFormat="1"/>
    <row r="42060" s="2" customFormat="1"/>
    <row r="42061" s="2" customFormat="1"/>
    <row r="42062" s="2" customFormat="1"/>
    <row r="42063" s="2" customFormat="1"/>
    <row r="42064" s="2" customFormat="1"/>
    <row r="42065" s="2" customFormat="1"/>
    <row r="42066" s="2" customFormat="1"/>
    <row r="42067" s="2" customFormat="1"/>
    <row r="42068" s="2" customFormat="1"/>
    <row r="42069" s="2" customFormat="1"/>
    <row r="42070" s="2" customFormat="1"/>
    <row r="42071" s="2" customFormat="1"/>
    <row r="42072" s="2" customFormat="1"/>
    <row r="42073" s="2" customFormat="1"/>
    <row r="42074" s="2" customFormat="1"/>
    <row r="42075" s="2" customFormat="1"/>
    <row r="42076" s="2" customFormat="1"/>
    <row r="42077" s="2" customFormat="1"/>
    <row r="42078" s="2" customFormat="1"/>
    <row r="42079" s="2" customFormat="1"/>
    <row r="42080" s="2" customFormat="1"/>
    <row r="42081" s="2" customFormat="1"/>
    <row r="42082" s="2" customFormat="1"/>
    <row r="42083" s="2" customFormat="1"/>
    <row r="42084" s="2" customFormat="1"/>
    <row r="42085" s="2" customFormat="1"/>
    <row r="42086" s="2" customFormat="1"/>
    <row r="42087" s="2" customFormat="1"/>
    <row r="42088" s="2" customFormat="1"/>
    <row r="42089" s="2" customFormat="1"/>
    <row r="42090" s="2" customFormat="1"/>
    <row r="42091" s="2" customFormat="1"/>
    <row r="42092" s="2" customFormat="1"/>
    <row r="42093" s="2" customFormat="1"/>
    <row r="42094" s="2" customFormat="1"/>
    <row r="42095" s="2" customFormat="1"/>
    <row r="42096" s="2" customFormat="1"/>
    <row r="42097" s="2" customFormat="1"/>
    <row r="42098" s="2" customFormat="1"/>
    <row r="42099" s="2" customFormat="1"/>
    <row r="42100" s="2" customFormat="1"/>
    <row r="42101" s="2" customFormat="1"/>
    <row r="42102" s="2" customFormat="1"/>
    <row r="42103" s="2" customFormat="1"/>
    <row r="42104" s="2" customFormat="1"/>
    <row r="42105" s="2" customFormat="1"/>
    <row r="42106" s="2" customFormat="1"/>
    <row r="42107" s="2" customFormat="1"/>
    <row r="42108" s="2" customFormat="1"/>
    <row r="42109" s="2" customFormat="1"/>
    <row r="42110" s="2" customFormat="1"/>
    <row r="42111" s="2" customFormat="1"/>
    <row r="42112" s="2" customFormat="1"/>
    <row r="42113" s="2" customFormat="1"/>
    <row r="42114" s="2" customFormat="1"/>
    <row r="42115" s="2" customFormat="1"/>
    <row r="42116" s="2" customFormat="1"/>
    <row r="42117" s="2" customFormat="1"/>
    <row r="42118" s="2" customFormat="1"/>
    <row r="42119" s="2" customFormat="1"/>
    <row r="42120" s="2" customFormat="1"/>
    <row r="42121" s="2" customFormat="1"/>
    <row r="42122" s="2" customFormat="1"/>
    <row r="42123" s="2" customFormat="1"/>
    <row r="42124" s="2" customFormat="1"/>
    <row r="42125" s="2" customFormat="1"/>
    <row r="42126" s="2" customFormat="1"/>
    <row r="42127" s="2" customFormat="1"/>
    <row r="42128" s="2" customFormat="1"/>
    <row r="42129" s="2" customFormat="1"/>
    <row r="42130" s="2" customFormat="1"/>
    <row r="42131" s="2" customFormat="1"/>
    <row r="42132" s="2" customFormat="1"/>
    <row r="42133" s="2" customFormat="1"/>
    <row r="42134" s="2" customFormat="1"/>
    <row r="42135" s="2" customFormat="1"/>
    <row r="42136" s="2" customFormat="1"/>
    <row r="42137" s="2" customFormat="1"/>
    <row r="42138" s="2" customFormat="1"/>
    <row r="42139" s="2" customFormat="1"/>
    <row r="42140" s="2" customFormat="1"/>
    <row r="42141" s="2" customFormat="1"/>
    <row r="42142" s="2" customFormat="1"/>
    <row r="42143" s="2" customFormat="1"/>
    <row r="42144" s="2" customFormat="1"/>
    <row r="42145" s="2" customFormat="1"/>
    <row r="42146" s="2" customFormat="1"/>
    <row r="42147" s="2" customFormat="1"/>
    <row r="42148" s="2" customFormat="1"/>
    <row r="42149" s="2" customFormat="1"/>
    <row r="42150" s="2" customFormat="1"/>
    <row r="42151" s="2" customFormat="1"/>
    <row r="42152" s="2" customFormat="1"/>
    <row r="42153" s="2" customFormat="1"/>
    <row r="42154" s="2" customFormat="1"/>
    <row r="42155" s="2" customFormat="1"/>
    <row r="42156" s="2" customFormat="1"/>
    <row r="42157" s="2" customFormat="1"/>
    <row r="42158" s="2" customFormat="1"/>
    <row r="42159" s="2" customFormat="1"/>
    <row r="42160" s="2" customFormat="1"/>
    <row r="42161" s="2" customFormat="1"/>
    <row r="42162" s="2" customFormat="1"/>
    <row r="42163" s="2" customFormat="1"/>
    <row r="42164" s="2" customFormat="1"/>
    <row r="42165" s="2" customFormat="1"/>
    <row r="42166" s="2" customFormat="1"/>
    <row r="42167" s="2" customFormat="1"/>
    <row r="42168" s="2" customFormat="1"/>
    <row r="42169" s="2" customFormat="1"/>
    <row r="42170" s="2" customFormat="1"/>
    <row r="42171" s="2" customFormat="1"/>
    <row r="42172" s="2" customFormat="1"/>
    <row r="42173" s="2" customFormat="1"/>
    <row r="42174" s="2" customFormat="1"/>
    <row r="42175" s="2" customFormat="1"/>
    <row r="42176" s="2" customFormat="1"/>
    <row r="42177" s="2" customFormat="1"/>
    <row r="42178" s="2" customFormat="1"/>
    <row r="42179" s="2" customFormat="1"/>
    <row r="42180" s="2" customFormat="1"/>
    <row r="42181" s="2" customFormat="1"/>
    <row r="42182" s="2" customFormat="1"/>
    <row r="42183" s="2" customFormat="1"/>
    <row r="42184" s="2" customFormat="1"/>
    <row r="42185" s="2" customFormat="1"/>
    <row r="42186" s="2" customFormat="1"/>
    <row r="42187" s="2" customFormat="1"/>
    <row r="42188" s="2" customFormat="1"/>
    <row r="42189" s="2" customFormat="1"/>
    <row r="42190" s="2" customFormat="1"/>
    <row r="42191" s="2" customFormat="1"/>
    <row r="42192" s="2" customFormat="1"/>
    <row r="42193" s="2" customFormat="1"/>
    <row r="42194" s="2" customFormat="1"/>
    <row r="42195" s="2" customFormat="1"/>
    <row r="42196" s="2" customFormat="1"/>
    <row r="42197" s="2" customFormat="1"/>
    <row r="42198" s="2" customFormat="1"/>
    <row r="42199" s="2" customFormat="1"/>
    <row r="42200" s="2" customFormat="1"/>
    <row r="42201" s="2" customFormat="1"/>
    <row r="42202" s="2" customFormat="1"/>
    <row r="42203" s="2" customFormat="1"/>
    <row r="42204" s="2" customFormat="1"/>
    <row r="42205" s="2" customFormat="1"/>
    <row r="42206" s="2" customFormat="1"/>
    <row r="42207" s="2" customFormat="1"/>
    <row r="42208" s="2" customFormat="1"/>
    <row r="42209" s="2" customFormat="1"/>
    <row r="42210" s="2" customFormat="1"/>
    <row r="42211" s="2" customFormat="1"/>
    <row r="42212" s="2" customFormat="1"/>
    <row r="42213" s="2" customFormat="1"/>
    <row r="42214" s="2" customFormat="1"/>
    <row r="42215" s="2" customFormat="1"/>
    <row r="42216" s="2" customFormat="1"/>
    <row r="42217" s="2" customFormat="1"/>
    <row r="42218" s="2" customFormat="1"/>
    <row r="42219" s="2" customFormat="1"/>
    <row r="42220" s="2" customFormat="1"/>
    <row r="42221" s="2" customFormat="1"/>
    <row r="42222" s="2" customFormat="1"/>
    <row r="42223" s="2" customFormat="1"/>
    <row r="42224" s="2" customFormat="1"/>
    <row r="42225" s="2" customFormat="1"/>
    <row r="42226" s="2" customFormat="1"/>
    <row r="42227" s="2" customFormat="1"/>
    <row r="42228" s="2" customFormat="1"/>
    <row r="42229" s="2" customFormat="1"/>
    <row r="42230" s="2" customFormat="1"/>
    <row r="42231" s="2" customFormat="1"/>
    <row r="42232" s="2" customFormat="1"/>
    <row r="42233" s="2" customFormat="1"/>
    <row r="42234" s="2" customFormat="1"/>
    <row r="42235" s="2" customFormat="1"/>
    <row r="42236" s="2" customFormat="1"/>
    <row r="42237" s="2" customFormat="1"/>
    <row r="42238" s="2" customFormat="1"/>
    <row r="42239" s="2" customFormat="1"/>
    <row r="42240" s="2" customFormat="1"/>
    <row r="42241" s="2" customFormat="1"/>
    <row r="42242" s="2" customFormat="1"/>
    <row r="42243" s="2" customFormat="1"/>
    <row r="42244" s="2" customFormat="1"/>
    <row r="42245" s="2" customFormat="1"/>
    <row r="42246" s="2" customFormat="1"/>
    <row r="42247" s="2" customFormat="1"/>
    <row r="42248" s="2" customFormat="1"/>
    <row r="42249" s="2" customFormat="1"/>
    <row r="42250" s="2" customFormat="1"/>
    <row r="42251" s="2" customFormat="1"/>
    <row r="42252" s="2" customFormat="1"/>
    <row r="42253" s="2" customFormat="1"/>
    <row r="42254" s="2" customFormat="1"/>
    <row r="42255" s="2" customFormat="1"/>
    <row r="42256" s="2" customFormat="1"/>
    <row r="42257" s="2" customFormat="1"/>
    <row r="42258" s="2" customFormat="1"/>
    <row r="42259" s="2" customFormat="1"/>
    <row r="42260" s="2" customFormat="1"/>
    <row r="42261" s="2" customFormat="1"/>
    <row r="42262" s="2" customFormat="1"/>
    <row r="42263" s="2" customFormat="1"/>
    <row r="42264" s="2" customFormat="1"/>
    <row r="42265" s="2" customFormat="1"/>
    <row r="42266" s="2" customFormat="1"/>
    <row r="42267" s="2" customFormat="1"/>
    <row r="42268" s="2" customFormat="1"/>
    <row r="42269" s="2" customFormat="1"/>
    <row r="42270" s="2" customFormat="1"/>
    <row r="42271" s="2" customFormat="1"/>
    <row r="42272" s="2" customFormat="1"/>
    <row r="42273" s="2" customFormat="1"/>
    <row r="42274" s="2" customFormat="1"/>
    <row r="42275" s="2" customFormat="1"/>
    <row r="42276" s="2" customFormat="1"/>
    <row r="42277" s="2" customFormat="1"/>
    <row r="42278" s="2" customFormat="1"/>
    <row r="42279" s="2" customFormat="1"/>
    <row r="42280" s="2" customFormat="1"/>
    <row r="42281" s="2" customFormat="1"/>
    <row r="42282" s="2" customFormat="1"/>
    <row r="42283" s="2" customFormat="1"/>
    <row r="42284" s="2" customFormat="1"/>
    <row r="42285" s="2" customFormat="1"/>
    <row r="42286" s="2" customFormat="1"/>
    <row r="42287" s="2" customFormat="1"/>
    <row r="42288" s="2" customFormat="1"/>
    <row r="42289" s="2" customFormat="1"/>
    <row r="42290" s="2" customFormat="1"/>
    <row r="42291" s="2" customFormat="1"/>
    <row r="42292" s="2" customFormat="1"/>
    <row r="42293" s="2" customFormat="1"/>
    <row r="42294" s="2" customFormat="1"/>
    <row r="42295" s="2" customFormat="1"/>
    <row r="42296" s="2" customFormat="1"/>
    <row r="42297" s="2" customFormat="1"/>
    <row r="42298" s="2" customFormat="1"/>
    <row r="42299" s="2" customFormat="1"/>
    <row r="42300" s="2" customFormat="1"/>
    <row r="42301" s="2" customFormat="1"/>
    <row r="42302" s="2" customFormat="1"/>
    <row r="42303" s="2" customFormat="1"/>
    <row r="42304" s="2" customFormat="1"/>
    <row r="42305" s="2" customFormat="1"/>
    <row r="42306" s="2" customFormat="1"/>
    <row r="42307" s="2" customFormat="1"/>
    <row r="42308" s="2" customFormat="1"/>
    <row r="42309" s="2" customFormat="1"/>
    <row r="42310" s="2" customFormat="1"/>
    <row r="42311" s="2" customFormat="1"/>
    <row r="42312" s="2" customFormat="1"/>
    <row r="42313" s="2" customFormat="1"/>
    <row r="42314" s="2" customFormat="1"/>
    <row r="42315" s="2" customFormat="1"/>
    <row r="42316" s="2" customFormat="1"/>
    <row r="42317" s="2" customFormat="1"/>
    <row r="42318" s="2" customFormat="1"/>
    <row r="42319" s="2" customFormat="1"/>
    <row r="42320" s="2" customFormat="1"/>
    <row r="42321" s="2" customFormat="1"/>
    <row r="42322" s="2" customFormat="1"/>
    <row r="42323" s="2" customFormat="1"/>
    <row r="42324" s="2" customFormat="1"/>
    <row r="42325" s="2" customFormat="1"/>
    <row r="42326" s="2" customFormat="1"/>
    <row r="42327" s="2" customFormat="1"/>
    <row r="42328" s="2" customFormat="1"/>
    <row r="42329" s="2" customFormat="1"/>
    <row r="42330" s="2" customFormat="1"/>
    <row r="42331" s="2" customFormat="1"/>
    <row r="42332" s="2" customFormat="1"/>
    <row r="42333" s="2" customFormat="1"/>
    <row r="42334" s="2" customFormat="1"/>
    <row r="42335" s="2" customFormat="1"/>
    <row r="42336" s="2" customFormat="1"/>
    <row r="42337" s="2" customFormat="1"/>
    <row r="42338" s="2" customFormat="1"/>
    <row r="42339" s="2" customFormat="1"/>
    <row r="42340" s="2" customFormat="1"/>
    <row r="42341" s="2" customFormat="1"/>
    <row r="42342" s="2" customFormat="1"/>
    <row r="42343" s="2" customFormat="1"/>
    <row r="42344" s="2" customFormat="1"/>
    <row r="42345" s="2" customFormat="1"/>
    <row r="42346" s="2" customFormat="1"/>
    <row r="42347" s="2" customFormat="1"/>
    <row r="42348" s="2" customFormat="1"/>
    <row r="42349" s="2" customFormat="1"/>
    <row r="42350" s="2" customFormat="1"/>
    <row r="42351" s="2" customFormat="1"/>
    <row r="42352" s="2" customFormat="1"/>
    <row r="42353" s="2" customFormat="1"/>
    <row r="42354" s="2" customFormat="1"/>
    <row r="42355" s="2" customFormat="1"/>
    <row r="42356" s="2" customFormat="1"/>
    <row r="42357" s="2" customFormat="1"/>
    <row r="42358" s="2" customFormat="1"/>
    <row r="42359" s="2" customFormat="1"/>
    <row r="42360" s="2" customFormat="1"/>
    <row r="42361" s="2" customFormat="1"/>
    <row r="42362" s="2" customFormat="1"/>
    <row r="42363" s="2" customFormat="1"/>
    <row r="42364" s="2" customFormat="1"/>
    <row r="42365" s="2" customFormat="1"/>
    <row r="42366" s="2" customFormat="1"/>
    <row r="42367" s="2" customFormat="1"/>
    <row r="42368" s="2" customFormat="1"/>
    <row r="42369" s="2" customFormat="1"/>
    <row r="42370" s="2" customFormat="1"/>
    <row r="42371" s="2" customFormat="1"/>
    <row r="42372" s="2" customFormat="1"/>
    <row r="42373" s="2" customFormat="1"/>
    <row r="42374" s="2" customFormat="1"/>
    <row r="42375" s="2" customFormat="1"/>
    <row r="42376" s="2" customFormat="1"/>
    <row r="42377" s="2" customFormat="1"/>
    <row r="42378" s="2" customFormat="1"/>
    <row r="42379" s="2" customFormat="1"/>
    <row r="42380" s="2" customFormat="1"/>
    <row r="42381" s="2" customFormat="1"/>
    <row r="42382" s="2" customFormat="1"/>
    <row r="42383" s="2" customFormat="1"/>
    <row r="42384" s="2" customFormat="1"/>
    <row r="42385" s="2" customFormat="1"/>
    <row r="42386" s="2" customFormat="1"/>
    <row r="42387" s="2" customFormat="1"/>
    <row r="42388" s="2" customFormat="1"/>
    <row r="42389" s="2" customFormat="1"/>
    <row r="42390" s="2" customFormat="1"/>
    <row r="42391" s="2" customFormat="1"/>
    <row r="42392" s="2" customFormat="1"/>
    <row r="42393" s="2" customFormat="1"/>
    <row r="42394" s="2" customFormat="1"/>
    <row r="42395" s="2" customFormat="1"/>
    <row r="42396" s="2" customFormat="1"/>
    <row r="42397" s="2" customFormat="1"/>
    <row r="42398" s="2" customFormat="1"/>
    <row r="42399" s="2" customFormat="1"/>
    <row r="42400" s="2" customFormat="1"/>
    <row r="42401" s="2" customFormat="1"/>
    <row r="42402" s="2" customFormat="1"/>
    <row r="42403" s="2" customFormat="1"/>
    <row r="42404" s="2" customFormat="1"/>
    <row r="42405" s="2" customFormat="1"/>
    <row r="42406" s="2" customFormat="1"/>
    <row r="42407" s="2" customFormat="1"/>
    <row r="42408" s="2" customFormat="1"/>
    <row r="42409" s="2" customFormat="1"/>
    <row r="42410" s="2" customFormat="1"/>
    <row r="42411" s="2" customFormat="1"/>
    <row r="42412" s="2" customFormat="1"/>
    <row r="42413" s="2" customFormat="1"/>
    <row r="42414" s="2" customFormat="1"/>
    <row r="42415" s="2" customFormat="1"/>
    <row r="42416" s="2" customFormat="1"/>
    <row r="42417" s="2" customFormat="1"/>
    <row r="42418" s="2" customFormat="1"/>
    <row r="42419" s="2" customFormat="1"/>
    <row r="42420" s="2" customFormat="1"/>
    <row r="42421" s="2" customFormat="1"/>
    <row r="42422" s="2" customFormat="1"/>
    <row r="42423" s="2" customFormat="1"/>
    <row r="42424" s="2" customFormat="1"/>
    <row r="42425" s="2" customFormat="1"/>
    <row r="42426" s="2" customFormat="1"/>
    <row r="42427" s="2" customFormat="1"/>
    <row r="42428" s="2" customFormat="1"/>
    <row r="42429" s="2" customFormat="1"/>
    <row r="42430" s="2" customFormat="1"/>
    <row r="42431" s="2" customFormat="1"/>
    <row r="42432" s="2" customFormat="1"/>
    <row r="42433" s="2" customFormat="1"/>
    <row r="42434" s="2" customFormat="1"/>
    <row r="42435" s="2" customFormat="1"/>
    <row r="42436" s="2" customFormat="1"/>
    <row r="42437" s="2" customFormat="1"/>
    <row r="42438" s="2" customFormat="1"/>
    <row r="42439" s="2" customFormat="1"/>
    <row r="42440" s="2" customFormat="1"/>
    <row r="42441" s="2" customFormat="1"/>
    <row r="42442" s="2" customFormat="1"/>
    <row r="42443" s="2" customFormat="1"/>
    <row r="42444" s="2" customFormat="1"/>
    <row r="42445" s="2" customFormat="1"/>
    <row r="42446" s="2" customFormat="1"/>
    <row r="42447" s="2" customFormat="1"/>
    <row r="42448" s="2" customFormat="1"/>
    <row r="42449" s="2" customFormat="1"/>
    <row r="42450" s="2" customFormat="1"/>
    <row r="42451" s="2" customFormat="1"/>
    <row r="42452" s="2" customFormat="1"/>
    <row r="42453" s="2" customFormat="1"/>
    <row r="42454" s="2" customFormat="1"/>
    <row r="42455" s="2" customFormat="1"/>
    <row r="42456" s="2" customFormat="1"/>
    <row r="42457" s="2" customFormat="1"/>
    <row r="42458" s="2" customFormat="1"/>
    <row r="42459" s="2" customFormat="1"/>
    <row r="42460" s="2" customFormat="1"/>
    <row r="42461" s="2" customFormat="1"/>
    <row r="42462" s="2" customFormat="1"/>
    <row r="42463" s="2" customFormat="1"/>
    <row r="42464" s="2" customFormat="1"/>
    <row r="42465" s="2" customFormat="1"/>
    <row r="42466" s="2" customFormat="1"/>
    <row r="42467" s="2" customFormat="1"/>
    <row r="42468" s="2" customFormat="1"/>
    <row r="42469" s="2" customFormat="1"/>
    <row r="42470" s="2" customFormat="1"/>
    <row r="42471" s="2" customFormat="1"/>
    <row r="42472" s="2" customFormat="1"/>
    <row r="42473" s="2" customFormat="1"/>
    <row r="42474" s="2" customFormat="1"/>
    <row r="42475" s="2" customFormat="1"/>
    <row r="42476" s="2" customFormat="1"/>
    <row r="42477" s="2" customFormat="1"/>
    <row r="42478" s="2" customFormat="1"/>
    <row r="42479" s="2" customFormat="1"/>
    <row r="42480" s="2" customFormat="1"/>
    <row r="42481" s="2" customFormat="1"/>
    <row r="42482" s="2" customFormat="1"/>
    <row r="42483" s="2" customFormat="1"/>
    <row r="42484" s="2" customFormat="1"/>
    <row r="42485" s="2" customFormat="1"/>
    <row r="42486" s="2" customFormat="1"/>
    <row r="42487" s="2" customFormat="1"/>
    <row r="42488" s="2" customFormat="1"/>
    <row r="42489" s="2" customFormat="1"/>
    <row r="42490" s="2" customFormat="1"/>
    <row r="42491" s="2" customFormat="1"/>
    <row r="42492" s="2" customFormat="1"/>
    <row r="42493" s="2" customFormat="1"/>
    <row r="42494" s="2" customFormat="1"/>
    <row r="42495" s="2" customFormat="1"/>
    <row r="42496" s="2" customFormat="1"/>
    <row r="42497" s="2" customFormat="1"/>
    <row r="42498" s="2" customFormat="1"/>
    <row r="42499" s="2" customFormat="1"/>
    <row r="42500" s="2" customFormat="1"/>
    <row r="42501" s="2" customFormat="1"/>
    <row r="42502" s="2" customFormat="1"/>
    <row r="42503" s="2" customFormat="1"/>
    <row r="42504" s="2" customFormat="1"/>
    <row r="42505" s="2" customFormat="1"/>
    <row r="42506" s="2" customFormat="1"/>
    <row r="42507" s="2" customFormat="1"/>
    <row r="42508" s="2" customFormat="1"/>
    <row r="42509" s="2" customFormat="1"/>
    <row r="42510" s="2" customFormat="1"/>
    <row r="42511" s="2" customFormat="1"/>
    <row r="42512" s="2" customFormat="1"/>
    <row r="42513" s="2" customFormat="1"/>
    <row r="42514" s="2" customFormat="1"/>
    <row r="42515" s="2" customFormat="1"/>
    <row r="42516" s="2" customFormat="1"/>
    <row r="42517" s="2" customFormat="1"/>
    <row r="42518" s="2" customFormat="1"/>
    <row r="42519" s="2" customFormat="1"/>
    <row r="42520" s="2" customFormat="1"/>
    <row r="42521" s="2" customFormat="1"/>
    <row r="42522" s="2" customFormat="1"/>
    <row r="42523" s="2" customFormat="1"/>
    <row r="42524" s="2" customFormat="1"/>
    <row r="42525" s="2" customFormat="1"/>
    <row r="42526" s="2" customFormat="1"/>
    <row r="42527" s="2" customFormat="1"/>
    <row r="42528" s="2" customFormat="1"/>
    <row r="42529" s="2" customFormat="1"/>
    <row r="42530" s="2" customFormat="1"/>
    <row r="42531" s="2" customFormat="1"/>
    <row r="42532" s="2" customFormat="1"/>
    <row r="42533" s="2" customFormat="1"/>
    <row r="42534" s="2" customFormat="1"/>
    <row r="42535" s="2" customFormat="1"/>
    <row r="42536" s="2" customFormat="1"/>
    <row r="42537" s="2" customFormat="1"/>
    <row r="42538" s="2" customFormat="1"/>
    <row r="42539" s="2" customFormat="1"/>
    <row r="42540" s="2" customFormat="1"/>
    <row r="42541" s="2" customFormat="1"/>
    <row r="42542" s="2" customFormat="1"/>
    <row r="42543" s="2" customFormat="1"/>
    <row r="42544" s="2" customFormat="1"/>
    <row r="42545" s="2" customFormat="1"/>
    <row r="42546" s="2" customFormat="1"/>
    <row r="42547" s="2" customFormat="1"/>
    <row r="42548" s="2" customFormat="1"/>
    <row r="42549" s="2" customFormat="1"/>
    <row r="42550" s="2" customFormat="1"/>
    <row r="42551" s="2" customFormat="1"/>
    <row r="42552" s="2" customFormat="1"/>
    <row r="42553" s="2" customFormat="1"/>
    <row r="42554" s="2" customFormat="1"/>
    <row r="42555" s="2" customFormat="1"/>
    <row r="42556" s="2" customFormat="1"/>
    <row r="42557" s="2" customFormat="1"/>
    <row r="42558" s="2" customFormat="1"/>
    <row r="42559" s="2" customFormat="1"/>
    <row r="42560" s="2" customFormat="1"/>
    <row r="42561" s="2" customFormat="1"/>
    <row r="42562" s="2" customFormat="1"/>
    <row r="42563" s="2" customFormat="1"/>
    <row r="42564" s="2" customFormat="1"/>
    <row r="42565" s="2" customFormat="1"/>
    <row r="42566" s="2" customFormat="1"/>
    <row r="42567" s="2" customFormat="1"/>
    <row r="42568" s="2" customFormat="1"/>
    <row r="42569" s="2" customFormat="1"/>
    <row r="42570" s="2" customFormat="1"/>
    <row r="42571" s="2" customFormat="1"/>
    <row r="42572" s="2" customFormat="1"/>
    <row r="42573" s="2" customFormat="1"/>
    <row r="42574" s="2" customFormat="1"/>
    <row r="42575" s="2" customFormat="1"/>
    <row r="42576" s="2" customFormat="1"/>
    <row r="42577" s="2" customFormat="1"/>
    <row r="42578" s="2" customFormat="1"/>
    <row r="42579" s="2" customFormat="1"/>
    <row r="42580" s="2" customFormat="1"/>
    <row r="42581" s="2" customFormat="1"/>
    <row r="42582" s="2" customFormat="1"/>
    <row r="42583" s="2" customFormat="1"/>
    <row r="42584" s="2" customFormat="1"/>
    <row r="42585" s="2" customFormat="1"/>
    <row r="42586" s="2" customFormat="1"/>
    <row r="42587" s="2" customFormat="1"/>
    <row r="42588" s="2" customFormat="1"/>
    <row r="42589" s="2" customFormat="1"/>
    <row r="42590" s="2" customFormat="1"/>
    <row r="42591" s="2" customFormat="1"/>
    <row r="42592" s="2" customFormat="1"/>
    <row r="42593" s="2" customFormat="1"/>
    <row r="42594" s="2" customFormat="1"/>
    <row r="42595" s="2" customFormat="1"/>
    <row r="42596" s="2" customFormat="1"/>
    <row r="42597" s="2" customFormat="1"/>
    <row r="42598" s="2" customFormat="1"/>
    <row r="42599" s="2" customFormat="1"/>
    <row r="42600" s="2" customFormat="1"/>
    <row r="42601" s="2" customFormat="1"/>
    <row r="42602" s="2" customFormat="1"/>
    <row r="42603" s="2" customFormat="1"/>
    <row r="42604" s="2" customFormat="1"/>
    <row r="42605" s="2" customFormat="1"/>
    <row r="42606" s="2" customFormat="1"/>
    <row r="42607" s="2" customFormat="1"/>
    <row r="42608" s="2" customFormat="1"/>
    <row r="42609" s="2" customFormat="1"/>
    <row r="42610" s="2" customFormat="1"/>
    <row r="42611" s="2" customFormat="1"/>
    <row r="42612" s="2" customFormat="1"/>
    <row r="42613" s="2" customFormat="1"/>
    <row r="42614" s="2" customFormat="1"/>
    <row r="42615" s="2" customFormat="1"/>
    <row r="42616" s="2" customFormat="1"/>
    <row r="42617" s="2" customFormat="1"/>
    <row r="42618" s="2" customFormat="1"/>
    <row r="42619" s="2" customFormat="1"/>
    <row r="42620" s="2" customFormat="1"/>
    <row r="42621" s="2" customFormat="1"/>
    <row r="42622" s="2" customFormat="1"/>
    <row r="42623" s="2" customFormat="1"/>
    <row r="42624" s="2" customFormat="1"/>
    <row r="42625" s="2" customFormat="1"/>
    <row r="42626" s="2" customFormat="1"/>
    <row r="42627" s="2" customFormat="1"/>
    <row r="42628" s="2" customFormat="1"/>
    <row r="42629" s="2" customFormat="1"/>
    <row r="42630" s="2" customFormat="1"/>
    <row r="42631" s="2" customFormat="1"/>
    <row r="42632" s="2" customFormat="1"/>
    <row r="42633" s="2" customFormat="1"/>
    <row r="42634" s="2" customFormat="1"/>
    <row r="42635" s="2" customFormat="1"/>
    <row r="42636" s="2" customFormat="1"/>
    <row r="42637" s="2" customFormat="1"/>
    <row r="42638" s="2" customFormat="1"/>
    <row r="42639" s="2" customFormat="1"/>
    <row r="42640" s="2" customFormat="1"/>
    <row r="42641" s="2" customFormat="1"/>
    <row r="42642" s="2" customFormat="1"/>
    <row r="42643" s="2" customFormat="1"/>
    <row r="42644" s="2" customFormat="1"/>
    <row r="42645" s="2" customFormat="1"/>
    <row r="42646" s="2" customFormat="1"/>
    <row r="42647" s="2" customFormat="1"/>
    <row r="42648" s="2" customFormat="1"/>
    <row r="42649" s="2" customFormat="1"/>
    <row r="42650" s="2" customFormat="1"/>
    <row r="42651" s="2" customFormat="1"/>
    <row r="42652" s="2" customFormat="1"/>
    <row r="42653" s="2" customFormat="1"/>
    <row r="42654" s="2" customFormat="1"/>
    <row r="42655" s="2" customFormat="1"/>
    <row r="42656" s="2" customFormat="1"/>
    <row r="42657" s="2" customFormat="1"/>
    <row r="42658" s="2" customFormat="1"/>
    <row r="42659" s="2" customFormat="1"/>
    <row r="42660" s="2" customFormat="1"/>
    <row r="42661" s="2" customFormat="1"/>
    <row r="42662" s="2" customFormat="1"/>
    <row r="42663" s="2" customFormat="1"/>
    <row r="42664" s="2" customFormat="1"/>
    <row r="42665" s="2" customFormat="1"/>
    <row r="42666" s="2" customFormat="1"/>
    <row r="42667" s="2" customFormat="1"/>
    <row r="42668" s="2" customFormat="1"/>
    <row r="42669" s="2" customFormat="1"/>
    <row r="42670" s="2" customFormat="1"/>
    <row r="42671" s="2" customFormat="1"/>
    <row r="42672" s="2" customFormat="1"/>
    <row r="42673" s="2" customFormat="1"/>
    <row r="42674" s="2" customFormat="1"/>
    <row r="42675" s="2" customFormat="1"/>
    <row r="42676" s="2" customFormat="1"/>
    <row r="42677" s="2" customFormat="1"/>
    <row r="42678" s="2" customFormat="1"/>
    <row r="42679" s="2" customFormat="1"/>
    <row r="42680" s="2" customFormat="1"/>
    <row r="42681" s="2" customFormat="1"/>
    <row r="42682" s="2" customFormat="1"/>
    <row r="42683" s="2" customFormat="1"/>
    <row r="42684" s="2" customFormat="1"/>
    <row r="42685" s="2" customFormat="1"/>
    <row r="42686" s="2" customFormat="1"/>
    <row r="42687" s="2" customFormat="1"/>
    <row r="42688" s="2" customFormat="1"/>
    <row r="42689" s="2" customFormat="1"/>
    <row r="42690" s="2" customFormat="1"/>
    <row r="42691" s="2" customFormat="1"/>
    <row r="42692" s="2" customFormat="1"/>
    <row r="42693" s="2" customFormat="1"/>
    <row r="42694" s="2" customFormat="1"/>
    <row r="42695" s="2" customFormat="1"/>
    <row r="42696" s="2" customFormat="1"/>
    <row r="42697" s="2" customFormat="1"/>
    <row r="42698" s="2" customFormat="1"/>
    <row r="42699" s="2" customFormat="1"/>
    <row r="42700" s="2" customFormat="1"/>
    <row r="42701" s="2" customFormat="1"/>
    <row r="42702" s="2" customFormat="1"/>
    <row r="42703" s="2" customFormat="1"/>
    <row r="42704" s="2" customFormat="1"/>
    <row r="42705" s="2" customFormat="1"/>
    <row r="42706" s="2" customFormat="1"/>
    <row r="42707" s="2" customFormat="1"/>
    <row r="42708" s="2" customFormat="1"/>
    <row r="42709" s="2" customFormat="1"/>
    <row r="42710" s="2" customFormat="1"/>
    <row r="42711" s="2" customFormat="1"/>
    <row r="42712" s="2" customFormat="1"/>
    <row r="42713" s="2" customFormat="1"/>
    <row r="42714" s="2" customFormat="1"/>
    <row r="42715" s="2" customFormat="1"/>
    <row r="42716" s="2" customFormat="1"/>
    <row r="42717" s="2" customFormat="1"/>
    <row r="42718" s="2" customFormat="1"/>
    <row r="42719" s="2" customFormat="1"/>
    <row r="42720" s="2" customFormat="1"/>
    <row r="42721" s="2" customFormat="1"/>
    <row r="42722" s="2" customFormat="1"/>
    <row r="42723" s="2" customFormat="1"/>
    <row r="42724" s="2" customFormat="1"/>
    <row r="42725" s="2" customFormat="1"/>
    <row r="42726" s="2" customFormat="1"/>
    <row r="42727" s="2" customFormat="1"/>
    <row r="42728" s="2" customFormat="1"/>
    <row r="42729" s="2" customFormat="1"/>
    <row r="42730" s="2" customFormat="1"/>
    <row r="42731" s="2" customFormat="1"/>
    <row r="42732" s="2" customFormat="1"/>
    <row r="42733" s="2" customFormat="1"/>
    <row r="42734" s="2" customFormat="1"/>
    <row r="42735" s="2" customFormat="1"/>
    <row r="42736" s="2" customFormat="1"/>
    <row r="42737" s="2" customFormat="1"/>
    <row r="42738" s="2" customFormat="1"/>
    <row r="42739" s="2" customFormat="1"/>
    <row r="42740" s="2" customFormat="1"/>
    <row r="42741" s="2" customFormat="1"/>
    <row r="42742" s="2" customFormat="1"/>
    <row r="42743" s="2" customFormat="1"/>
    <row r="42744" s="2" customFormat="1"/>
    <row r="42745" s="2" customFormat="1"/>
    <row r="42746" s="2" customFormat="1"/>
    <row r="42747" s="2" customFormat="1"/>
    <row r="42748" s="2" customFormat="1"/>
    <row r="42749" s="2" customFormat="1"/>
    <row r="42750" s="2" customFormat="1"/>
    <row r="42751" s="2" customFormat="1"/>
    <row r="42752" s="2" customFormat="1"/>
    <row r="42753" s="2" customFormat="1"/>
    <row r="42754" s="2" customFormat="1"/>
    <row r="42755" s="2" customFormat="1"/>
    <row r="42756" s="2" customFormat="1"/>
    <row r="42757" s="2" customFormat="1"/>
    <row r="42758" s="2" customFormat="1"/>
    <row r="42759" s="2" customFormat="1"/>
    <row r="42760" s="2" customFormat="1"/>
    <row r="42761" s="2" customFormat="1"/>
    <row r="42762" s="2" customFormat="1"/>
    <row r="42763" s="2" customFormat="1"/>
    <row r="42764" s="2" customFormat="1"/>
    <row r="42765" s="2" customFormat="1"/>
    <row r="42766" s="2" customFormat="1"/>
    <row r="42767" s="2" customFormat="1"/>
    <row r="42768" s="2" customFormat="1"/>
    <row r="42769" s="2" customFormat="1"/>
    <row r="42770" s="2" customFormat="1"/>
    <row r="42771" s="2" customFormat="1"/>
    <row r="42772" s="2" customFormat="1"/>
    <row r="42773" s="2" customFormat="1"/>
    <row r="42774" s="2" customFormat="1"/>
    <row r="42775" s="2" customFormat="1"/>
    <row r="42776" s="2" customFormat="1"/>
    <row r="42777" s="2" customFormat="1"/>
    <row r="42778" s="2" customFormat="1"/>
    <row r="42779" s="2" customFormat="1"/>
    <row r="42780" s="2" customFormat="1"/>
    <row r="42781" s="2" customFormat="1"/>
    <row r="42782" s="2" customFormat="1"/>
    <row r="42783" s="2" customFormat="1"/>
    <row r="42784" s="2" customFormat="1"/>
    <row r="42785" s="2" customFormat="1"/>
    <row r="42786" s="2" customFormat="1"/>
    <row r="42787" s="2" customFormat="1"/>
    <row r="42788" s="2" customFormat="1"/>
    <row r="42789" s="2" customFormat="1"/>
    <row r="42790" s="2" customFormat="1"/>
    <row r="42791" s="2" customFormat="1"/>
    <row r="42792" s="2" customFormat="1"/>
    <row r="42793" s="2" customFormat="1"/>
    <row r="42794" s="2" customFormat="1"/>
    <row r="42795" s="2" customFormat="1"/>
    <row r="42796" s="2" customFormat="1"/>
    <row r="42797" s="2" customFormat="1"/>
    <row r="42798" s="2" customFormat="1"/>
    <row r="42799" s="2" customFormat="1"/>
    <row r="42800" s="2" customFormat="1"/>
    <row r="42801" s="2" customFormat="1"/>
    <row r="42802" s="2" customFormat="1"/>
    <row r="42803" s="2" customFormat="1"/>
    <row r="42804" s="2" customFormat="1"/>
    <row r="42805" s="2" customFormat="1"/>
    <row r="42806" s="2" customFormat="1"/>
    <row r="42807" s="2" customFormat="1"/>
    <row r="42808" s="2" customFormat="1"/>
    <row r="42809" s="2" customFormat="1"/>
    <row r="42810" s="2" customFormat="1"/>
    <row r="42811" s="2" customFormat="1"/>
    <row r="42812" s="2" customFormat="1"/>
    <row r="42813" s="2" customFormat="1"/>
    <row r="42814" s="2" customFormat="1"/>
    <row r="42815" s="2" customFormat="1"/>
    <row r="42816" s="2" customFormat="1"/>
    <row r="42817" s="2" customFormat="1"/>
    <row r="42818" s="2" customFormat="1"/>
    <row r="42819" s="2" customFormat="1"/>
    <row r="42820" s="2" customFormat="1"/>
    <row r="42821" s="2" customFormat="1"/>
    <row r="42822" s="2" customFormat="1"/>
    <row r="42823" s="2" customFormat="1"/>
    <row r="42824" s="2" customFormat="1"/>
    <row r="42825" s="2" customFormat="1"/>
    <row r="42826" s="2" customFormat="1"/>
    <row r="42827" s="2" customFormat="1"/>
    <row r="42828" s="2" customFormat="1"/>
    <row r="42829" s="2" customFormat="1"/>
    <row r="42830" s="2" customFormat="1"/>
    <row r="42831" s="2" customFormat="1"/>
    <row r="42832" s="2" customFormat="1"/>
    <row r="42833" s="2" customFormat="1"/>
    <row r="42834" s="2" customFormat="1"/>
    <row r="42835" s="2" customFormat="1"/>
    <row r="42836" s="2" customFormat="1"/>
    <row r="42837" s="2" customFormat="1"/>
    <row r="42838" s="2" customFormat="1"/>
    <row r="42839" s="2" customFormat="1"/>
    <row r="42840" s="2" customFormat="1"/>
    <row r="42841" s="2" customFormat="1"/>
    <row r="42842" s="2" customFormat="1"/>
    <row r="42843" s="2" customFormat="1"/>
    <row r="42844" s="2" customFormat="1"/>
    <row r="42845" s="2" customFormat="1"/>
    <row r="42846" s="2" customFormat="1"/>
    <row r="42847" s="2" customFormat="1"/>
    <row r="42848" s="2" customFormat="1"/>
    <row r="42849" s="2" customFormat="1"/>
    <row r="42850" s="2" customFormat="1"/>
    <row r="42851" s="2" customFormat="1"/>
    <row r="42852" s="2" customFormat="1"/>
    <row r="42853" s="2" customFormat="1"/>
    <row r="42854" s="2" customFormat="1"/>
    <row r="42855" s="2" customFormat="1"/>
    <row r="42856" s="2" customFormat="1"/>
    <row r="42857" s="2" customFormat="1"/>
    <row r="42858" s="2" customFormat="1"/>
    <row r="42859" s="2" customFormat="1"/>
    <row r="42860" s="2" customFormat="1"/>
    <row r="42861" s="2" customFormat="1"/>
    <row r="42862" s="2" customFormat="1"/>
    <row r="42863" s="2" customFormat="1"/>
    <row r="42864" s="2" customFormat="1"/>
    <row r="42865" s="2" customFormat="1"/>
    <row r="42866" s="2" customFormat="1"/>
    <row r="42867" s="2" customFormat="1"/>
    <row r="42868" s="2" customFormat="1"/>
    <row r="42869" s="2" customFormat="1"/>
    <row r="42870" s="2" customFormat="1"/>
    <row r="42871" s="2" customFormat="1"/>
    <row r="42872" s="2" customFormat="1"/>
    <row r="42873" s="2" customFormat="1"/>
    <row r="42874" s="2" customFormat="1"/>
    <row r="42875" s="2" customFormat="1"/>
    <row r="42876" s="2" customFormat="1"/>
    <row r="42877" s="2" customFormat="1"/>
    <row r="42878" s="2" customFormat="1"/>
    <row r="42879" s="2" customFormat="1"/>
    <row r="42880" s="2" customFormat="1"/>
    <row r="42881" s="2" customFormat="1"/>
    <row r="42882" s="2" customFormat="1"/>
    <row r="42883" s="2" customFormat="1"/>
    <row r="42884" s="2" customFormat="1"/>
    <row r="42885" s="2" customFormat="1"/>
    <row r="42886" s="2" customFormat="1"/>
    <row r="42887" s="2" customFormat="1"/>
    <row r="42888" s="2" customFormat="1"/>
    <row r="42889" s="2" customFormat="1"/>
    <row r="42890" s="2" customFormat="1"/>
    <row r="42891" s="2" customFormat="1"/>
    <row r="42892" s="2" customFormat="1"/>
    <row r="42893" s="2" customFormat="1"/>
    <row r="42894" s="2" customFormat="1"/>
    <row r="42895" s="2" customFormat="1"/>
    <row r="42896" s="2" customFormat="1"/>
    <row r="42897" s="2" customFormat="1"/>
    <row r="42898" s="2" customFormat="1"/>
    <row r="42899" s="2" customFormat="1"/>
    <row r="42900" s="2" customFormat="1"/>
    <row r="42901" s="2" customFormat="1"/>
    <row r="42902" s="2" customFormat="1"/>
    <row r="42903" s="2" customFormat="1"/>
    <row r="42904" s="2" customFormat="1"/>
    <row r="42905" s="2" customFormat="1"/>
    <row r="42906" s="2" customFormat="1"/>
    <row r="42907" s="2" customFormat="1"/>
    <row r="42908" s="2" customFormat="1"/>
    <row r="42909" s="2" customFormat="1"/>
    <row r="42910" s="2" customFormat="1"/>
    <row r="42911" s="2" customFormat="1"/>
    <row r="42912" s="2" customFormat="1"/>
    <row r="42913" s="2" customFormat="1"/>
    <row r="42914" s="2" customFormat="1"/>
    <row r="42915" s="2" customFormat="1"/>
    <row r="42916" s="2" customFormat="1"/>
    <row r="42917" s="2" customFormat="1"/>
    <row r="42918" s="2" customFormat="1"/>
    <row r="42919" s="2" customFormat="1"/>
    <row r="42920" s="2" customFormat="1"/>
    <row r="42921" s="2" customFormat="1"/>
    <row r="42922" s="2" customFormat="1"/>
    <row r="42923" s="2" customFormat="1"/>
    <row r="42924" s="2" customFormat="1"/>
    <row r="42925" s="2" customFormat="1"/>
    <row r="42926" s="2" customFormat="1"/>
    <row r="42927" s="2" customFormat="1"/>
    <row r="42928" s="2" customFormat="1"/>
    <row r="42929" s="2" customFormat="1"/>
    <row r="42930" s="2" customFormat="1"/>
    <row r="42931" s="2" customFormat="1"/>
    <row r="42932" s="2" customFormat="1"/>
    <row r="42933" s="2" customFormat="1"/>
    <row r="42934" s="2" customFormat="1"/>
    <row r="42935" s="2" customFormat="1"/>
    <row r="42936" s="2" customFormat="1"/>
    <row r="42937" s="2" customFormat="1"/>
    <row r="42938" s="2" customFormat="1"/>
    <row r="42939" s="2" customFormat="1"/>
    <row r="42940" s="2" customFormat="1"/>
    <row r="42941" s="2" customFormat="1"/>
    <row r="42942" s="2" customFormat="1"/>
    <row r="42943" s="2" customFormat="1"/>
    <row r="42944" s="2" customFormat="1"/>
    <row r="42945" s="2" customFormat="1"/>
    <row r="42946" s="2" customFormat="1"/>
    <row r="42947" s="2" customFormat="1"/>
    <row r="42948" s="2" customFormat="1"/>
    <row r="42949" s="2" customFormat="1"/>
    <row r="42950" s="2" customFormat="1"/>
    <row r="42951" s="2" customFormat="1"/>
    <row r="42952" s="2" customFormat="1"/>
    <row r="42953" s="2" customFormat="1"/>
    <row r="42954" s="2" customFormat="1"/>
    <row r="42955" s="2" customFormat="1"/>
    <row r="42956" s="2" customFormat="1"/>
    <row r="42957" s="2" customFormat="1"/>
    <row r="42958" s="2" customFormat="1"/>
    <row r="42959" s="2" customFormat="1"/>
    <row r="42960" s="2" customFormat="1"/>
    <row r="42961" s="2" customFormat="1"/>
    <row r="42962" s="2" customFormat="1"/>
    <row r="42963" s="2" customFormat="1"/>
    <row r="42964" s="2" customFormat="1"/>
    <row r="42965" s="2" customFormat="1"/>
    <row r="42966" s="2" customFormat="1"/>
    <row r="42967" s="2" customFormat="1"/>
    <row r="42968" s="2" customFormat="1"/>
    <row r="42969" s="2" customFormat="1"/>
    <row r="42970" s="2" customFormat="1"/>
    <row r="42971" s="2" customFormat="1"/>
    <row r="42972" s="2" customFormat="1"/>
    <row r="42973" s="2" customFormat="1"/>
    <row r="42974" s="2" customFormat="1"/>
    <row r="42975" s="2" customFormat="1"/>
    <row r="42976" s="2" customFormat="1"/>
    <row r="42977" s="2" customFormat="1"/>
    <row r="42978" s="2" customFormat="1"/>
    <row r="42979" s="2" customFormat="1"/>
    <row r="42980" s="2" customFormat="1"/>
    <row r="42981" s="2" customFormat="1"/>
    <row r="42982" s="2" customFormat="1"/>
    <row r="42983" s="2" customFormat="1"/>
    <row r="42984" s="2" customFormat="1"/>
    <row r="42985" s="2" customFormat="1"/>
    <row r="42986" s="2" customFormat="1"/>
    <row r="42987" s="2" customFormat="1"/>
    <row r="42988" s="2" customFormat="1"/>
    <row r="42989" s="2" customFormat="1"/>
    <row r="42990" s="2" customFormat="1"/>
    <row r="42991" s="2" customFormat="1"/>
    <row r="42992" s="2" customFormat="1"/>
    <row r="42993" s="2" customFormat="1"/>
    <row r="42994" s="2" customFormat="1"/>
    <row r="42995" s="2" customFormat="1"/>
    <row r="42996" s="2" customFormat="1"/>
    <row r="42997" s="2" customFormat="1"/>
    <row r="42998" s="2" customFormat="1"/>
    <row r="42999" s="2" customFormat="1"/>
    <row r="43000" s="2" customFormat="1"/>
    <row r="43001" s="2" customFormat="1"/>
    <row r="43002" s="2" customFormat="1"/>
    <row r="43003" s="2" customFormat="1"/>
    <row r="43004" s="2" customFormat="1"/>
    <row r="43005" s="2" customFormat="1"/>
    <row r="43006" s="2" customFormat="1"/>
    <row r="43007" s="2" customFormat="1"/>
    <row r="43008" s="2" customFormat="1"/>
    <row r="43009" s="2" customFormat="1"/>
    <row r="43010" s="2" customFormat="1"/>
    <row r="43011" s="2" customFormat="1"/>
    <row r="43012" s="2" customFormat="1"/>
    <row r="43013" s="2" customFormat="1"/>
    <row r="43014" s="2" customFormat="1"/>
    <row r="43015" s="2" customFormat="1"/>
    <row r="43016" s="2" customFormat="1"/>
    <row r="43017" s="2" customFormat="1"/>
    <row r="43018" s="2" customFormat="1"/>
    <row r="43019" s="2" customFormat="1"/>
    <row r="43020" s="2" customFormat="1"/>
    <row r="43021" s="2" customFormat="1"/>
    <row r="43022" s="2" customFormat="1"/>
    <row r="43023" s="2" customFormat="1"/>
    <row r="43024" s="2" customFormat="1"/>
    <row r="43025" s="2" customFormat="1"/>
    <row r="43026" s="2" customFormat="1"/>
    <row r="43027" s="2" customFormat="1"/>
    <row r="43028" s="2" customFormat="1"/>
    <row r="43029" s="2" customFormat="1"/>
    <row r="43030" s="2" customFormat="1"/>
    <row r="43031" s="2" customFormat="1"/>
    <row r="43032" s="2" customFormat="1"/>
    <row r="43033" s="2" customFormat="1"/>
    <row r="43034" s="2" customFormat="1"/>
    <row r="43035" s="2" customFormat="1"/>
    <row r="43036" s="2" customFormat="1"/>
    <row r="43037" s="2" customFormat="1"/>
    <row r="43038" s="2" customFormat="1"/>
    <row r="43039" s="2" customFormat="1"/>
    <row r="43040" s="2" customFormat="1"/>
    <row r="43041" s="2" customFormat="1"/>
    <row r="43042" s="2" customFormat="1"/>
    <row r="43043" s="2" customFormat="1"/>
    <row r="43044" s="2" customFormat="1"/>
    <row r="43045" s="2" customFormat="1"/>
    <row r="43046" s="2" customFormat="1"/>
    <row r="43047" s="2" customFormat="1"/>
    <row r="43048" s="2" customFormat="1"/>
    <row r="43049" s="2" customFormat="1"/>
    <row r="43050" s="2" customFormat="1"/>
    <row r="43051" s="2" customFormat="1"/>
    <row r="43052" s="2" customFormat="1"/>
    <row r="43053" s="2" customFormat="1"/>
    <row r="43054" s="2" customFormat="1"/>
    <row r="43055" s="2" customFormat="1"/>
    <row r="43056" s="2" customFormat="1"/>
    <row r="43057" s="2" customFormat="1"/>
    <row r="43058" s="2" customFormat="1"/>
    <row r="43059" s="2" customFormat="1"/>
    <row r="43060" s="2" customFormat="1"/>
    <row r="43061" s="2" customFormat="1"/>
    <row r="43062" s="2" customFormat="1"/>
    <row r="43063" s="2" customFormat="1"/>
    <row r="43064" s="2" customFormat="1"/>
    <row r="43065" s="2" customFormat="1"/>
    <row r="43066" s="2" customFormat="1"/>
    <row r="43067" s="2" customFormat="1"/>
    <row r="43068" s="2" customFormat="1"/>
    <row r="43069" s="2" customFormat="1"/>
    <row r="43070" s="2" customFormat="1"/>
    <row r="43071" s="2" customFormat="1"/>
    <row r="43072" s="2" customFormat="1"/>
    <row r="43073" s="2" customFormat="1"/>
    <row r="43074" s="2" customFormat="1"/>
    <row r="43075" s="2" customFormat="1"/>
    <row r="43076" s="2" customFormat="1"/>
    <row r="43077" s="2" customFormat="1"/>
    <row r="43078" s="2" customFormat="1"/>
    <row r="43079" s="2" customFormat="1"/>
    <row r="43080" s="2" customFormat="1"/>
    <row r="43081" s="2" customFormat="1"/>
    <row r="43082" s="2" customFormat="1"/>
    <row r="43083" s="2" customFormat="1"/>
    <row r="43084" s="2" customFormat="1"/>
    <row r="43085" s="2" customFormat="1"/>
    <row r="43086" s="2" customFormat="1"/>
    <row r="43087" s="2" customFormat="1"/>
    <row r="43088" s="2" customFormat="1"/>
    <row r="43089" s="2" customFormat="1"/>
    <row r="43090" s="2" customFormat="1"/>
    <row r="43091" s="2" customFormat="1"/>
    <row r="43092" s="2" customFormat="1"/>
    <row r="43093" s="2" customFormat="1"/>
    <row r="43094" s="2" customFormat="1"/>
    <row r="43095" s="2" customFormat="1"/>
    <row r="43096" s="2" customFormat="1"/>
    <row r="43097" s="2" customFormat="1"/>
    <row r="43098" s="2" customFormat="1"/>
    <row r="43099" s="2" customFormat="1"/>
    <row r="43100" s="2" customFormat="1"/>
    <row r="43101" s="2" customFormat="1"/>
    <row r="43102" s="2" customFormat="1"/>
    <row r="43103" s="2" customFormat="1"/>
    <row r="43104" s="2" customFormat="1"/>
    <row r="43105" s="2" customFormat="1"/>
    <row r="43106" s="2" customFormat="1"/>
    <row r="43107" s="2" customFormat="1"/>
    <row r="43108" s="2" customFormat="1"/>
    <row r="43109" s="2" customFormat="1"/>
    <row r="43110" s="2" customFormat="1"/>
    <row r="43111" s="2" customFormat="1"/>
    <row r="43112" s="2" customFormat="1"/>
    <row r="43113" s="2" customFormat="1"/>
    <row r="43114" s="2" customFormat="1"/>
    <row r="43115" s="2" customFormat="1"/>
    <row r="43116" s="2" customFormat="1"/>
    <row r="43117" s="2" customFormat="1"/>
    <row r="43118" s="2" customFormat="1"/>
    <row r="43119" s="2" customFormat="1"/>
    <row r="43120" s="2" customFormat="1"/>
    <row r="43121" s="2" customFormat="1"/>
    <row r="43122" s="2" customFormat="1"/>
    <row r="43123" s="2" customFormat="1"/>
    <row r="43124" s="2" customFormat="1"/>
    <row r="43125" s="2" customFormat="1"/>
    <row r="43126" s="2" customFormat="1"/>
    <row r="43127" s="2" customFormat="1"/>
    <row r="43128" s="2" customFormat="1"/>
    <row r="43129" s="2" customFormat="1"/>
    <row r="43130" s="2" customFormat="1"/>
    <row r="43131" s="2" customFormat="1"/>
    <row r="43132" s="2" customFormat="1"/>
    <row r="43133" s="2" customFormat="1"/>
    <row r="43134" s="2" customFormat="1"/>
    <row r="43135" s="2" customFormat="1"/>
    <row r="43136" s="2" customFormat="1"/>
    <row r="43137" s="2" customFormat="1"/>
    <row r="43138" s="2" customFormat="1"/>
    <row r="43139" s="2" customFormat="1"/>
    <row r="43140" s="2" customFormat="1"/>
    <row r="43141" s="2" customFormat="1"/>
    <row r="43142" s="2" customFormat="1"/>
    <row r="43143" s="2" customFormat="1"/>
    <row r="43144" s="2" customFormat="1"/>
    <row r="43145" s="2" customFormat="1"/>
    <row r="43146" s="2" customFormat="1"/>
    <row r="43147" s="2" customFormat="1"/>
    <row r="43148" s="2" customFormat="1"/>
    <row r="43149" s="2" customFormat="1"/>
    <row r="43150" s="2" customFormat="1"/>
    <row r="43151" s="2" customFormat="1"/>
    <row r="43152" s="2" customFormat="1"/>
    <row r="43153" s="2" customFormat="1"/>
    <row r="43154" s="2" customFormat="1"/>
    <row r="43155" s="2" customFormat="1"/>
    <row r="43156" s="2" customFormat="1"/>
    <row r="43157" s="2" customFormat="1"/>
    <row r="43158" s="2" customFormat="1"/>
    <row r="43159" s="2" customFormat="1"/>
    <row r="43160" s="2" customFormat="1"/>
    <row r="43161" s="2" customFormat="1"/>
    <row r="43162" s="2" customFormat="1"/>
    <row r="43163" s="2" customFormat="1"/>
    <row r="43164" s="2" customFormat="1"/>
    <row r="43165" s="2" customFormat="1"/>
    <row r="43166" s="2" customFormat="1"/>
    <row r="43167" s="2" customFormat="1"/>
    <row r="43168" s="2" customFormat="1"/>
    <row r="43169" s="2" customFormat="1"/>
    <row r="43170" s="2" customFormat="1"/>
    <row r="43171" s="2" customFormat="1"/>
    <row r="43172" s="2" customFormat="1"/>
    <row r="43173" s="2" customFormat="1"/>
    <row r="43174" s="2" customFormat="1"/>
    <row r="43175" s="2" customFormat="1"/>
    <row r="43176" s="2" customFormat="1"/>
    <row r="43177" s="2" customFormat="1"/>
    <row r="43178" s="2" customFormat="1"/>
    <row r="43179" s="2" customFormat="1"/>
    <row r="43180" s="2" customFormat="1"/>
    <row r="43181" s="2" customFormat="1"/>
    <row r="43182" s="2" customFormat="1"/>
    <row r="43183" s="2" customFormat="1"/>
    <row r="43184" s="2" customFormat="1"/>
    <row r="43185" s="2" customFormat="1"/>
    <row r="43186" s="2" customFormat="1"/>
    <row r="43187" s="2" customFormat="1"/>
    <row r="43188" s="2" customFormat="1"/>
    <row r="43189" s="2" customFormat="1"/>
    <row r="43190" s="2" customFormat="1"/>
    <row r="43191" s="2" customFormat="1"/>
    <row r="43192" s="2" customFormat="1"/>
    <row r="43193" s="2" customFormat="1"/>
    <row r="43194" s="2" customFormat="1"/>
    <row r="43195" s="2" customFormat="1"/>
    <row r="43196" s="2" customFormat="1"/>
    <row r="43197" s="2" customFormat="1"/>
    <row r="43198" s="2" customFormat="1"/>
    <row r="43199" s="2" customFormat="1"/>
    <row r="43200" s="2" customFormat="1"/>
    <row r="43201" s="2" customFormat="1"/>
    <row r="43202" s="2" customFormat="1"/>
    <row r="43203" s="2" customFormat="1"/>
    <row r="43204" s="2" customFormat="1"/>
    <row r="43205" s="2" customFormat="1"/>
    <row r="43206" s="2" customFormat="1"/>
    <row r="43207" s="2" customFormat="1"/>
    <row r="43208" s="2" customFormat="1"/>
    <row r="43209" s="2" customFormat="1"/>
    <row r="43210" s="2" customFormat="1"/>
    <row r="43211" s="2" customFormat="1"/>
    <row r="43212" s="2" customFormat="1"/>
    <row r="43213" s="2" customFormat="1"/>
    <row r="43214" s="2" customFormat="1"/>
    <row r="43215" s="2" customFormat="1"/>
    <row r="43216" s="2" customFormat="1"/>
    <row r="43217" s="2" customFormat="1"/>
    <row r="43218" s="2" customFormat="1"/>
    <row r="43219" s="2" customFormat="1"/>
    <row r="43220" s="2" customFormat="1"/>
    <row r="43221" s="2" customFormat="1"/>
    <row r="43222" s="2" customFormat="1"/>
    <row r="43223" s="2" customFormat="1"/>
    <row r="43224" s="2" customFormat="1"/>
    <row r="43225" s="2" customFormat="1"/>
    <row r="43226" s="2" customFormat="1"/>
    <row r="43227" s="2" customFormat="1"/>
    <row r="43228" s="2" customFormat="1"/>
    <row r="43229" s="2" customFormat="1"/>
    <row r="43230" s="2" customFormat="1"/>
    <row r="43231" s="2" customFormat="1"/>
    <row r="43232" s="2" customFormat="1"/>
    <row r="43233" s="2" customFormat="1"/>
    <row r="43234" s="2" customFormat="1"/>
    <row r="43235" s="2" customFormat="1"/>
    <row r="43236" s="2" customFormat="1"/>
    <row r="43237" s="2" customFormat="1"/>
    <row r="43238" s="2" customFormat="1"/>
    <row r="43239" s="2" customFormat="1"/>
    <row r="43240" s="2" customFormat="1"/>
    <row r="43241" s="2" customFormat="1"/>
    <row r="43242" s="2" customFormat="1"/>
    <row r="43243" s="2" customFormat="1"/>
    <row r="43244" s="2" customFormat="1"/>
    <row r="43245" s="2" customFormat="1"/>
    <row r="43246" s="2" customFormat="1"/>
    <row r="43247" s="2" customFormat="1"/>
    <row r="43248" s="2" customFormat="1"/>
    <row r="43249" s="2" customFormat="1"/>
    <row r="43250" s="2" customFormat="1"/>
    <row r="43251" s="2" customFormat="1"/>
    <row r="43252" s="2" customFormat="1"/>
    <row r="43253" s="2" customFormat="1"/>
    <row r="43254" s="2" customFormat="1"/>
    <row r="43255" s="2" customFormat="1"/>
    <row r="43256" s="2" customFormat="1"/>
    <row r="43257" s="2" customFormat="1"/>
    <row r="43258" s="2" customFormat="1"/>
    <row r="43259" s="2" customFormat="1"/>
    <row r="43260" s="2" customFormat="1"/>
    <row r="43261" s="2" customFormat="1"/>
    <row r="43262" s="2" customFormat="1"/>
    <row r="43263" s="2" customFormat="1"/>
    <row r="43264" s="2" customFormat="1"/>
    <row r="43265" s="2" customFormat="1"/>
    <row r="43266" s="2" customFormat="1"/>
    <row r="43267" s="2" customFormat="1"/>
    <row r="43268" s="2" customFormat="1"/>
    <row r="43269" s="2" customFormat="1"/>
    <row r="43270" s="2" customFormat="1"/>
    <row r="43271" s="2" customFormat="1"/>
    <row r="43272" s="2" customFormat="1"/>
    <row r="43273" s="2" customFormat="1"/>
    <row r="43274" s="2" customFormat="1"/>
    <row r="43275" s="2" customFormat="1"/>
    <row r="43276" s="2" customFormat="1"/>
    <row r="43277" s="2" customFormat="1"/>
    <row r="43278" s="2" customFormat="1"/>
    <row r="43279" s="2" customFormat="1"/>
    <row r="43280" s="2" customFormat="1"/>
    <row r="43281" s="2" customFormat="1"/>
    <row r="43282" s="2" customFormat="1"/>
    <row r="43283" s="2" customFormat="1"/>
    <row r="43284" s="2" customFormat="1"/>
    <row r="43285" s="2" customFormat="1"/>
    <row r="43286" s="2" customFormat="1"/>
    <row r="43287" s="2" customFormat="1"/>
    <row r="43288" s="2" customFormat="1"/>
    <row r="43289" s="2" customFormat="1"/>
    <row r="43290" s="2" customFormat="1"/>
    <row r="43291" s="2" customFormat="1"/>
    <row r="43292" s="2" customFormat="1"/>
    <row r="43293" s="2" customFormat="1"/>
    <row r="43294" s="2" customFormat="1"/>
    <row r="43295" s="2" customFormat="1"/>
    <row r="43296" s="2" customFormat="1"/>
    <row r="43297" s="2" customFormat="1"/>
    <row r="43298" s="2" customFormat="1"/>
    <row r="43299" s="2" customFormat="1"/>
    <row r="43300" s="2" customFormat="1"/>
    <row r="43301" s="2" customFormat="1"/>
    <row r="43302" s="2" customFormat="1"/>
    <row r="43303" s="2" customFormat="1"/>
    <row r="43304" s="2" customFormat="1"/>
    <row r="43305" s="2" customFormat="1"/>
    <row r="43306" s="2" customFormat="1"/>
    <row r="43307" s="2" customFormat="1"/>
    <row r="43308" s="2" customFormat="1"/>
    <row r="43309" s="2" customFormat="1"/>
    <row r="43310" s="2" customFormat="1"/>
    <row r="43311" s="2" customFormat="1"/>
    <row r="43312" s="2" customFormat="1"/>
    <row r="43313" s="2" customFormat="1"/>
    <row r="43314" s="2" customFormat="1"/>
    <row r="43315" s="2" customFormat="1"/>
    <row r="43316" s="2" customFormat="1"/>
    <row r="43317" s="2" customFormat="1"/>
    <row r="43318" s="2" customFormat="1"/>
    <row r="43319" s="2" customFormat="1"/>
    <row r="43320" s="2" customFormat="1"/>
    <row r="43321" s="2" customFormat="1"/>
    <row r="43322" s="2" customFormat="1"/>
    <row r="43323" s="2" customFormat="1"/>
    <row r="43324" s="2" customFormat="1"/>
    <row r="43325" s="2" customFormat="1"/>
    <row r="43326" s="2" customFormat="1"/>
    <row r="43327" s="2" customFormat="1"/>
    <row r="43328" s="2" customFormat="1"/>
    <row r="43329" s="2" customFormat="1"/>
    <row r="43330" s="2" customFormat="1"/>
    <row r="43331" s="2" customFormat="1"/>
    <row r="43332" s="2" customFormat="1"/>
    <row r="43333" s="2" customFormat="1"/>
    <row r="43334" s="2" customFormat="1"/>
    <row r="43335" s="2" customFormat="1"/>
    <row r="43336" s="2" customFormat="1"/>
    <row r="43337" s="2" customFormat="1"/>
    <row r="43338" s="2" customFormat="1"/>
    <row r="43339" s="2" customFormat="1"/>
    <row r="43340" s="2" customFormat="1"/>
    <row r="43341" s="2" customFormat="1"/>
    <row r="43342" s="2" customFormat="1"/>
    <row r="43343" s="2" customFormat="1"/>
    <row r="43344" s="2" customFormat="1"/>
    <row r="43345" s="2" customFormat="1"/>
    <row r="43346" s="2" customFormat="1"/>
    <row r="43347" s="2" customFormat="1"/>
    <row r="43348" s="2" customFormat="1"/>
    <row r="43349" s="2" customFormat="1"/>
    <row r="43350" s="2" customFormat="1"/>
    <row r="43351" s="2" customFormat="1"/>
    <row r="43352" s="2" customFormat="1"/>
    <row r="43353" s="2" customFormat="1"/>
    <row r="43354" s="2" customFormat="1"/>
    <row r="43355" s="2" customFormat="1"/>
    <row r="43356" s="2" customFormat="1"/>
    <row r="43357" s="2" customFormat="1"/>
    <row r="43358" s="2" customFormat="1"/>
    <row r="43359" s="2" customFormat="1"/>
    <row r="43360" s="2" customFormat="1"/>
    <row r="43361" s="2" customFormat="1"/>
    <row r="43362" s="2" customFormat="1"/>
    <row r="43363" s="2" customFormat="1"/>
    <row r="43364" s="2" customFormat="1"/>
    <row r="43365" s="2" customFormat="1"/>
    <row r="43366" s="2" customFormat="1"/>
    <row r="43367" s="2" customFormat="1"/>
    <row r="43368" s="2" customFormat="1"/>
    <row r="43369" s="2" customFormat="1"/>
    <row r="43370" s="2" customFormat="1"/>
    <row r="43371" s="2" customFormat="1"/>
    <row r="43372" s="2" customFormat="1"/>
    <row r="43373" s="2" customFormat="1"/>
    <row r="43374" s="2" customFormat="1"/>
    <row r="43375" s="2" customFormat="1"/>
    <row r="43376" s="2" customFormat="1"/>
    <row r="43377" s="2" customFormat="1"/>
    <row r="43378" s="2" customFormat="1"/>
    <row r="43379" s="2" customFormat="1"/>
    <row r="43380" s="2" customFormat="1"/>
    <row r="43381" s="2" customFormat="1"/>
    <row r="43382" s="2" customFormat="1"/>
    <row r="43383" s="2" customFormat="1"/>
    <row r="43384" s="2" customFormat="1"/>
    <row r="43385" s="2" customFormat="1"/>
    <row r="43386" s="2" customFormat="1"/>
    <row r="43387" s="2" customFormat="1"/>
    <row r="43388" s="2" customFormat="1"/>
    <row r="43389" s="2" customFormat="1"/>
    <row r="43390" s="2" customFormat="1"/>
    <row r="43391" s="2" customFormat="1"/>
    <row r="43392" s="2" customFormat="1"/>
    <row r="43393" s="2" customFormat="1"/>
    <row r="43394" s="2" customFormat="1"/>
    <row r="43395" s="2" customFormat="1"/>
    <row r="43396" s="2" customFormat="1"/>
    <row r="43397" s="2" customFormat="1"/>
    <row r="43398" s="2" customFormat="1"/>
    <row r="43399" s="2" customFormat="1"/>
    <row r="43400" s="2" customFormat="1"/>
    <row r="43401" s="2" customFormat="1"/>
    <row r="43402" s="2" customFormat="1"/>
    <row r="43403" s="2" customFormat="1"/>
    <row r="43404" s="2" customFormat="1"/>
    <row r="43405" s="2" customFormat="1"/>
    <row r="43406" s="2" customFormat="1"/>
    <row r="43407" s="2" customFormat="1"/>
    <row r="43408" s="2" customFormat="1"/>
    <row r="43409" s="2" customFormat="1"/>
    <row r="43410" s="2" customFormat="1"/>
    <row r="43411" s="2" customFormat="1"/>
    <row r="43412" s="2" customFormat="1"/>
    <row r="43413" s="2" customFormat="1"/>
    <row r="43414" s="2" customFormat="1"/>
    <row r="43415" s="2" customFormat="1"/>
    <row r="43416" s="2" customFormat="1"/>
    <row r="43417" s="2" customFormat="1"/>
    <row r="43418" s="2" customFormat="1"/>
    <row r="43419" s="2" customFormat="1"/>
    <row r="43420" s="2" customFormat="1"/>
    <row r="43421" s="2" customFormat="1"/>
    <row r="43422" s="2" customFormat="1"/>
    <row r="43423" s="2" customFormat="1"/>
    <row r="43424" s="2" customFormat="1"/>
    <row r="43425" s="2" customFormat="1"/>
    <row r="43426" s="2" customFormat="1"/>
    <row r="43427" s="2" customFormat="1"/>
    <row r="43428" s="2" customFormat="1"/>
    <row r="43429" s="2" customFormat="1"/>
    <row r="43430" s="2" customFormat="1"/>
    <row r="43431" s="2" customFormat="1"/>
    <row r="43432" s="2" customFormat="1"/>
    <row r="43433" s="2" customFormat="1"/>
    <row r="43434" s="2" customFormat="1"/>
    <row r="43435" s="2" customFormat="1"/>
    <row r="43436" s="2" customFormat="1"/>
    <row r="43437" s="2" customFormat="1"/>
    <row r="43438" s="2" customFormat="1"/>
    <row r="43439" s="2" customFormat="1"/>
    <row r="43440" s="2" customFormat="1"/>
    <row r="43441" s="2" customFormat="1"/>
    <row r="43442" s="2" customFormat="1"/>
    <row r="43443" s="2" customFormat="1"/>
    <row r="43444" s="2" customFormat="1"/>
    <row r="43445" s="2" customFormat="1"/>
    <row r="43446" s="2" customFormat="1"/>
    <row r="43447" s="2" customFormat="1"/>
    <row r="43448" s="2" customFormat="1"/>
    <row r="43449" s="2" customFormat="1"/>
    <row r="43450" s="2" customFormat="1"/>
    <row r="43451" s="2" customFormat="1"/>
    <row r="43452" s="2" customFormat="1"/>
    <row r="43453" s="2" customFormat="1"/>
    <row r="43454" s="2" customFormat="1"/>
    <row r="43455" s="2" customFormat="1"/>
    <row r="43456" s="2" customFormat="1"/>
    <row r="43457" s="2" customFormat="1"/>
    <row r="43458" s="2" customFormat="1"/>
    <row r="43459" s="2" customFormat="1"/>
    <row r="43460" s="2" customFormat="1"/>
    <row r="43461" s="2" customFormat="1"/>
    <row r="43462" s="2" customFormat="1"/>
    <row r="43463" s="2" customFormat="1"/>
    <row r="43464" s="2" customFormat="1"/>
    <row r="43465" s="2" customFormat="1"/>
    <row r="43466" s="2" customFormat="1"/>
    <row r="43467" s="2" customFormat="1"/>
    <row r="43468" s="2" customFormat="1"/>
    <row r="43469" s="2" customFormat="1"/>
    <row r="43470" s="2" customFormat="1"/>
    <row r="43471" s="2" customFormat="1"/>
    <row r="43472" s="2" customFormat="1"/>
    <row r="43473" s="2" customFormat="1"/>
    <row r="43474" s="2" customFormat="1"/>
    <row r="43475" s="2" customFormat="1"/>
    <row r="43476" s="2" customFormat="1"/>
    <row r="43477" s="2" customFormat="1"/>
    <row r="43478" s="2" customFormat="1"/>
    <row r="43479" s="2" customFormat="1"/>
    <row r="43480" s="2" customFormat="1"/>
    <row r="43481" s="2" customFormat="1"/>
    <row r="43482" s="2" customFormat="1"/>
    <row r="43483" s="2" customFormat="1"/>
    <row r="43484" s="2" customFormat="1"/>
    <row r="43485" s="2" customFormat="1"/>
    <row r="43486" s="2" customFormat="1"/>
    <row r="43487" s="2" customFormat="1"/>
    <row r="43488" s="2" customFormat="1"/>
    <row r="43489" s="2" customFormat="1"/>
    <row r="43490" s="2" customFormat="1"/>
    <row r="43491" s="2" customFormat="1"/>
    <row r="43492" s="2" customFormat="1"/>
    <row r="43493" s="2" customFormat="1"/>
    <row r="43494" s="2" customFormat="1"/>
    <row r="43495" s="2" customFormat="1"/>
    <row r="43496" s="2" customFormat="1"/>
    <row r="43497" s="2" customFormat="1"/>
    <row r="43498" s="2" customFormat="1"/>
    <row r="43499" s="2" customFormat="1"/>
    <row r="43500" s="2" customFormat="1"/>
    <row r="43501" s="2" customFormat="1"/>
    <row r="43502" s="2" customFormat="1"/>
    <row r="43503" s="2" customFormat="1"/>
    <row r="43504" s="2" customFormat="1"/>
    <row r="43505" s="2" customFormat="1"/>
    <row r="43506" s="2" customFormat="1"/>
    <row r="43507" s="2" customFormat="1"/>
    <row r="43508" s="2" customFormat="1"/>
    <row r="43509" s="2" customFormat="1"/>
    <row r="43510" s="2" customFormat="1"/>
    <row r="43511" s="2" customFormat="1"/>
    <row r="43512" s="2" customFormat="1"/>
    <row r="43513" s="2" customFormat="1"/>
    <row r="43514" s="2" customFormat="1"/>
    <row r="43515" s="2" customFormat="1"/>
    <row r="43516" s="2" customFormat="1"/>
    <row r="43517" s="2" customFormat="1"/>
    <row r="43518" s="2" customFormat="1"/>
    <row r="43519" s="2" customFormat="1"/>
    <row r="43520" s="2" customFormat="1"/>
    <row r="43521" s="2" customFormat="1"/>
    <row r="43522" s="2" customFormat="1"/>
    <row r="43523" s="2" customFormat="1"/>
    <row r="43524" s="2" customFormat="1"/>
    <row r="43525" s="2" customFormat="1"/>
    <row r="43526" s="2" customFormat="1"/>
    <row r="43527" s="2" customFormat="1"/>
    <row r="43528" s="2" customFormat="1"/>
    <row r="43529" s="2" customFormat="1"/>
    <row r="43530" s="2" customFormat="1"/>
    <row r="43531" s="2" customFormat="1"/>
    <row r="43532" s="2" customFormat="1"/>
    <row r="43533" s="2" customFormat="1"/>
    <row r="43534" s="2" customFormat="1"/>
    <row r="43535" s="2" customFormat="1"/>
    <row r="43536" s="2" customFormat="1"/>
    <row r="43537" s="2" customFormat="1"/>
    <row r="43538" s="2" customFormat="1"/>
    <row r="43539" s="2" customFormat="1"/>
    <row r="43540" s="2" customFormat="1"/>
    <row r="43541" s="2" customFormat="1"/>
    <row r="43542" s="2" customFormat="1"/>
    <row r="43543" s="2" customFormat="1"/>
    <row r="43544" s="2" customFormat="1"/>
    <row r="43545" s="2" customFormat="1"/>
    <row r="43546" s="2" customFormat="1"/>
    <row r="43547" s="2" customFormat="1"/>
    <row r="43548" s="2" customFormat="1"/>
    <row r="43549" s="2" customFormat="1"/>
    <row r="43550" s="2" customFormat="1"/>
    <row r="43551" s="2" customFormat="1"/>
    <row r="43552" s="2" customFormat="1"/>
    <row r="43553" s="2" customFormat="1"/>
    <row r="43554" s="2" customFormat="1"/>
    <row r="43555" s="2" customFormat="1"/>
    <row r="43556" s="2" customFormat="1"/>
    <row r="43557" s="2" customFormat="1"/>
    <row r="43558" s="2" customFormat="1"/>
    <row r="43559" s="2" customFormat="1"/>
    <row r="43560" s="2" customFormat="1"/>
    <row r="43561" s="2" customFormat="1"/>
    <row r="43562" s="2" customFormat="1"/>
    <row r="43563" s="2" customFormat="1"/>
    <row r="43564" s="2" customFormat="1"/>
    <row r="43565" s="2" customFormat="1"/>
    <row r="43566" s="2" customFormat="1"/>
    <row r="43567" s="2" customFormat="1"/>
    <row r="43568" s="2" customFormat="1"/>
    <row r="43569" s="2" customFormat="1"/>
    <row r="43570" s="2" customFormat="1"/>
    <row r="43571" s="2" customFormat="1"/>
    <row r="43572" s="2" customFormat="1"/>
    <row r="43573" s="2" customFormat="1"/>
    <row r="43574" s="2" customFormat="1"/>
    <row r="43575" s="2" customFormat="1"/>
    <row r="43576" s="2" customFormat="1"/>
    <row r="43577" s="2" customFormat="1"/>
    <row r="43578" s="2" customFormat="1"/>
    <row r="43579" s="2" customFormat="1"/>
    <row r="43580" s="2" customFormat="1"/>
    <row r="43581" s="2" customFormat="1"/>
    <row r="43582" s="2" customFormat="1"/>
    <row r="43583" s="2" customFormat="1"/>
    <row r="43584" s="2" customFormat="1"/>
    <row r="43585" s="2" customFormat="1"/>
    <row r="43586" s="2" customFormat="1"/>
    <row r="43587" s="2" customFormat="1"/>
    <row r="43588" s="2" customFormat="1"/>
    <row r="43589" s="2" customFormat="1"/>
    <row r="43590" s="2" customFormat="1"/>
    <row r="43591" s="2" customFormat="1"/>
    <row r="43592" s="2" customFormat="1"/>
    <row r="43593" s="2" customFormat="1"/>
    <row r="43594" s="2" customFormat="1"/>
    <row r="43595" s="2" customFormat="1"/>
    <row r="43596" s="2" customFormat="1"/>
    <row r="43597" s="2" customFormat="1"/>
    <row r="43598" s="2" customFormat="1"/>
    <row r="43599" s="2" customFormat="1"/>
    <row r="43600" s="2" customFormat="1"/>
    <row r="43601" s="2" customFormat="1"/>
    <row r="43602" s="2" customFormat="1"/>
    <row r="43603" s="2" customFormat="1"/>
    <row r="43604" s="2" customFormat="1"/>
    <row r="43605" s="2" customFormat="1"/>
    <row r="43606" s="2" customFormat="1"/>
    <row r="43607" s="2" customFormat="1"/>
    <row r="43608" s="2" customFormat="1"/>
    <row r="43609" s="2" customFormat="1"/>
    <row r="43610" s="2" customFormat="1"/>
    <row r="43611" s="2" customFormat="1"/>
    <row r="43612" s="2" customFormat="1"/>
    <row r="43613" s="2" customFormat="1"/>
    <row r="43614" s="2" customFormat="1"/>
    <row r="43615" s="2" customFormat="1"/>
    <row r="43616" s="2" customFormat="1"/>
    <row r="43617" s="2" customFormat="1"/>
    <row r="43618" s="2" customFormat="1"/>
    <row r="43619" s="2" customFormat="1"/>
    <row r="43620" s="2" customFormat="1"/>
    <row r="43621" s="2" customFormat="1"/>
    <row r="43622" s="2" customFormat="1"/>
    <row r="43623" s="2" customFormat="1"/>
    <row r="43624" s="2" customFormat="1"/>
    <row r="43625" s="2" customFormat="1"/>
    <row r="43626" s="2" customFormat="1"/>
    <row r="43627" s="2" customFormat="1"/>
    <row r="43628" s="2" customFormat="1"/>
    <row r="43629" s="2" customFormat="1"/>
    <row r="43630" s="2" customFormat="1"/>
    <row r="43631" s="2" customFormat="1"/>
    <row r="43632" s="2" customFormat="1"/>
    <row r="43633" s="2" customFormat="1"/>
    <row r="43634" s="2" customFormat="1"/>
    <row r="43635" s="2" customFormat="1"/>
    <row r="43636" s="2" customFormat="1"/>
    <row r="43637" s="2" customFormat="1"/>
    <row r="43638" s="2" customFormat="1"/>
    <row r="43639" s="2" customFormat="1"/>
    <row r="43640" s="2" customFormat="1"/>
    <row r="43641" s="2" customFormat="1"/>
    <row r="43642" s="2" customFormat="1"/>
    <row r="43643" s="2" customFormat="1"/>
    <row r="43644" s="2" customFormat="1"/>
    <row r="43645" s="2" customFormat="1"/>
    <row r="43646" s="2" customFormat="1"/>
    <row r="43647" s="2" customFormat="1"/>
    <row r="43648" s="2" customFormat="1"/>
    <row r="43649" s="2" customFormat="1"/>
    <row r="43650" s="2" customFormat="1"/>
    <row r="43651" s="2" customFormat="1"/>
    <row r="43652" s="2" customFormat="1"/>
    <row r="43653" s="2" customFormat="1"/>
    <row r="43654" s="2" customFormat="1"/>
    <row r="43655" s="2" customFormat="1"/>
    <row r="43656" s="2" customFormat="1"/>
    <row r="43657" s="2" customFormat="1"/>
    <row r="43658" s="2" customFormat="1"/>
    <row r="43659" s="2" customFormat="1"/>
    <row r="43660" s="2" customFormat="1"/>
    <row r="43661" s="2" customFormat="1"/>
    <row r="43662" s="2" customFormat="1"/>
    <row r="43663" s="2" customFormat="1"/>
    <row r="43664" s="2" customFormat="1"/>
    <row r="43665" s="2" customFormat="1"/>
    <row r="43666" s="2" customFormat="1"/>
    <row r="43667" s="2" customFormat="1"/>
    <row r="43668" s="2" customFormat="1"/>
    <row r="43669" s="2" customFormat="1"/>
    <row r="43670" s="2" customFormat="1"/>
    <row r="43671" s="2" customFormat="1"/>
    <row r="43672" s="2" customFormat="1"/>
    <row r="43673" s="2" customFormat="1"/>
    <row r="43674" s="2" customFormat="1"/>
    <row r="43675" s="2" customFormat="1"/>
    <row r="43676" s="2" customFormat="1"/>
    <row r="43677" s="2" customFormat="1"/>
    <row r="43678" s="2" customFormat="1"/>
    <row r="43679" s="2" customFormat="1"/>
    <row r="43680" s="2" customFormat="1"/>
    <row r="43681" s="2" customFormat="1"/>
    <row r="43682" s="2" customFormat="1"/>
    <row r="43683" s="2" customFormat="1"/>
    <row r="43684" s="2" customFormat="1"/>
    <row r="43685" s="2" customFormat="1"/>
    <row r="43686" s="2" customFormat="1"/>
    <row r="43687" s="2" customFormat="1"/>
    <row r="43688" s="2" customFormat="1"/>
    <row r="43689" s="2" customFormat="1"/>
    <row r="43690" s="2" customFormat="1"/>
    <row r="43691" s="2" customFormat="1"/>
    <row r="43692" s="2" customFormat="1"/>
    <row r="43693" s="2" customFormat="1"/>
    <row r="43694" s="2" customFormat="1"/>
    <row r="43695" s="2" customFormat="1"/>
    <row r="43696" s="2" customFormat="1"/>
    <row r="43697" s="2" customFormat="1"/>
    <row r="43698" s="2" customFormat="1"/>
    <row r="43699" s="2" customFormat="1"/>
    <row r="43700" s="2" customFormat="1"/>
    <row r="43701" s="2" customFormat="1"/>
    <row r="43702" s="2" customFormat="1"/>
    <row r="43703" s="2" customFormat="1"/>
    <row r="43704" s="2" customFormat="1"/>
    <row r="43705" s="2" customFormat="1"/>
    <row r="43706" s="2" customFormat="1"/>
    <row r="43707" s="2" customFormat="1"/>
    <row r="43708" s="2" customFormat="1"/>
    <row r="43709" s="2" customFormat="1"/>
    <row r="43710" s="2" customFormat="1"/>
    <row r="43711" s="2" customFormat="1"/>
    <row r="43712" s="2" customFormat="1"/>
    <row r="43713" s="2" customFormat="1"/>
    <row r="43714" s="2" customFormat="1"/>
    <row r="43715" s="2" customFormat="1"/>
    <row r="43716" s="2" customFormat="1"/>
    <row r="43717" s="2" customFormat="1"/>
    <row r="43718" s="2" customFormat="1"/>
    <row r="43719" s="2" customFormat="1"/>
    <row r="43720" s="2" customFormat="1"/>
    <row r="43721" s="2" customFormat="1"/>
    <row r="43722" s="2" customFormat="1"/>
    <row r="43723" s="2" customFormat="1"/>
    <row r="43724" s="2" customFormat="1"/>
    <row r="43725" s="2" customFormat="1"/>
    <row r="43726" s="2" customFormat="1"/>
    <row r="43727" s="2" customFormat="1"/>
    <row r="43728" s="2" customFormat="1"/>
    <row r="43729" s="2" customFormat="1"/>
    <row r="43730" s="2" customFormat="1"/>
    <row r="43731" s="2" customFormat="1"/>
    <row r="43732" s="2" customFormat="1"/>
    <row r="43733" s="2" customFormat="1"/>
    <row r="43734" s="2" customFormat="1"/>
    <row r="43735" s="2" customFormat="1"/>
    <row r="43736" s="2" customFormat="1"/>
    <row r="43737" s="2" customFormat="1"/>
    <row r="43738" s="2" customFormat="1"/>
    <row r="43739" s="2" customFormat="1"/>
    <row r="43740" s="2" customFormat="1"/>
    <row r="43741" s="2" customFormat="1"/>
    <row r="43742" s="2" customFormat="1"/>
    <row r="43743" s="2" customFormat="1"/>
    <row r="43744" s="2" customFormat="1"/>
    <row r="43745" s="2" customFormat="1"/>
    <row r="43746" s="2" customFormat="1"/>
    <row r="43747" s="2" customFormat="1"/>
    <row r="43748" s="2" customFormat="1"/>
    <row r="43749" s="2" customFormat="1"/>
    <row r="43750" s="2" customFormat="1"/>
    <row r="43751" s="2" customFormat="1"/>
    <row r="43752" s="2" customFormat="1"/>
    <row r="43753" s="2" customFormat="1"/>
    <row r="43754" s="2" customFormat="1"/>
    <row r="43755" s="2" customFormat="1"/>
    <row r="43756" s="2" customFormat="1"/>
    <row r="43757" s="2" customFormat="1"/>
    <row r="43758" s="2" customFormat="1"/>
    <row r="43759" s="2" customFormat="1"/>
    <row r="43760" s="2" customFormat="1"/>
    <row r="43761" s="2" customFormat="1"/>
    <row r="43762" s="2" customFormat="1"/>
    <row r="43763" s="2" customFormat="1"/>
    <row r="43764" s="2" customFormat="1"/>
    <row r="43765" s="2" customFormat="1"/>
    <row r="43766" s="2" customFormat="1"/>
    <row r="43767" s="2" customFormat="1"/>
    <row r="43768" s="2" customFormat="1"/>
    <row r="43769" s="2" customFormat="1"/>
    <row r="43770" s="2" customFormat="1"/>
    <row r="43771" s="2" customFormat="1"/>
    <row r="43772" s="2" customFormat="1"/>
    <row r="43773" s="2" customFormat="1"/>
    <row r="43774" s="2" customFormat="1"/>
    <row r="43775" s="2" customFormat="1"/>
    <row r="43776" s="2" customFormat="1"/>
    <row r="43777" s="2" customFormat="1"/>
    <row r="43778" s="2" customFormat="1"/>
    <row r="43779" s="2" customFormat="1"/>
    <row r="43780" s="2" customFormat="1"/>
    <row r="43781" s="2" customFormat="1"/>
    <row r="43782" s="2" customFormat="1"/>
    <row r="43783" s="2" customFormat="1"/>
    <row r="43784" s="2" customFormat="1"/>
    <row r="43785" s="2" customFormat="1"/>
    <row r="43786" s="2" customFormat="1"/>
    <row r="43787" s="2" customFormat="1"/>
    <row r="43788" s="2" customFormat="1"/>
    <row r="43789" s="2" customFormat="1"/>
    <row r="43790" s="2" customFormat="1"/>
    <row r="43791" s="2" customFormat="1"/>
    <row r="43792" s="2" customFormat="1"/>
    <row r="43793" s="2" customFormat="1"/>
    <row r="43794" s="2" customFormat="1"/>
    <row r="43795" s="2" customFormat="1"/>
    <row r="43796" s="2" customFormat="1"/>
    <row r="43797" s="2" customFormat="1"/>
    <row r="43798" s="2" customFormat="1"/>
    <row r="43799" s="2" customFormat="1"/>
    <row r="43800" s="2" customFormat="1"/>
    <row r="43801" s="2" customFormat="1"/>
    <row r="43802" s="2" customFormat="1"/>
    <row r="43803" s="2" customFormat="1"/>
    <row r="43804" s="2" customFormat="1"/>
    <row r="43805" s="2" customFormat="1"/>
    <row r="43806" s="2" customFormat="1"/>
    <row r="43807" s="2" customFormat="1"/>
    <row r="43808" s="2" customFormat="1"/>
    <row r="43809" s="2" customFormat="1"/>
    <row r="43810" s="2" customFormat="1"/>
    <row r="43811" s="2" customFormat="1"/>
    <row r="43812" s="2" customFormat="1"/>
    <row r="43813" s="2" customFormat="1"/>
    <row r="43814" s="2" customFormat="1"/>
    <row r="43815" s="2" customFormat="1"/>
    <row r="43816" s="2" customFormat="1"/>
    <row r="43817" s="2" customFormat="1"/>
    <row r="43818" s="2" customFormat="1"/>
    <row r="43819" s="2" customFormat="1"/>
    <row r="43820" s="2" customFormat="1"/>
    <row r="43821" s="2" customFormat="1"/>
    <row r="43822" s="2" customFormat="1"/>
    <row r="43823" s="2" customFormat="1"/>
    <row r="43824" s="2" customFormat="1"/>
    <row r="43825" s="2" customFormat="1"/>
    <row r="43826" s="2" customFormat="1"/>
    <row r="43827" s="2" customFormat="1"/>
    <row r="43828" s="2" customFormat="1"/>
    <row r="43829" s="2" customFormat="1"/>
    <row r="43830" s="2" customFormat="1"/>
    <row r="43831" s="2" customFormat="1"/>
    <row r="43832" s="2" customFormat="1"/>
    <row r="43833" s="2" customFormat="1"/>
    <row r="43834" s="2" customFormat="1"/>
    <row r="43835" s="2" customFormat="1"/>
    <row r="43836" s="2" customFormat="1"/>
    <row r="43837" s="2" customFormat="1"/>
    <row r="43838" s="2" customFormat="1"/>
    <row r="43839" s="2" customFormat="1"/>
    <row r="43840" s="2" customFormat="1"/>
    <row r="43841" s="2" customFormat="1"/>
    <row r="43842" s="2" customFormat="1"/>
    <row r="43843" s="2" customFormat="1"/>
    <row r="43844" s="2" customFormat="1"/>
    <row r="43845" s="2" customFormat="1"/>
    <row r="43846" s="2" customFormat="1"/>
    <row r="43847" s="2" customFormat="1"/>
    <row r="43848" s="2" customFormat="1"/>
    <row r="43849" s="2" customFormat="1"/>
    <row r="43850" s="2" customFormat="1"/>
    <row r="43851" s="2" customFormat="1"/>
    <row r="43852" s="2" customFormat="1"/>
    <row r="43853" s="2" customFormat="1"/>
    <row r="43854" s="2" customFormat="1"/>
    <row r="43855" s="2" customFormat="1"/>
    <row r="43856" s="2" customFormat="1"/>
    <row r="43857" s="2" customFormat="1"/>
    <row r="43858" s="2" customFormat="1"/>
    <row r="43859" s="2" customFormat="1"/>
    <row r="43860" s="2" customFormat="1"/>
    <row r="43861" s="2" customFormat="1"/>
    <row r="43862" s="2" customFormat="1"/>
    <row r="43863" s="2" customFormat="1"/>
    <row r="43864" s="2" customFormat="1"/>
    <row r="43865" s="2" customFormat="1"/>
    <row r="43866" s="2" customFormat="1"/>
    <row r="43867" s="2" customFormat="1"/>
    <row r="43868" s="2" customFormat="1"/>
    <row r="43869" s="2" customFormat="1"/>
    <row r="43870" s="2" customFormat="1"/>
    <row r="43871" s="2" customFormat="1"/>
    <row r="43872" s="2" customFormat="1"/>
    <row r="43873" s="2" customFormat="1"/>
    <row r="43874" s="2" customFormat="1"/>
    <row r="43875" s="2" customFormat="1"/>
    <row r="43876" s="2" customFormat="1"/>
    <row r="43877" s="2" customFormat="1"/>
    <row r="43878" s="2" customFormat="1"/>
    <row r="43879" s="2" customFormat="1"/>
    <row r="43880" s="2" customFormat="1"/>
    <row r="43881" s="2" customFormat="1"/>
    <row r="43882" s="2" customFormat="1"/>
    <row r="43883" s="2" customFormat="1"/>
    <row r="43884" s="2" customFormat="1"/>
    <row r="43885" s="2" customFormat="1"/>
    <row r="43886" s="2" customFormat="1"/>
    <row r="43887" s="2" customFormat="1"/>
    <row r="43888" s="2" customFormat="1"/>
    <row r="43889" s="2" customFormat="1"/>
    <row r="43890" s="2" customFormat="1"/>
    <row r="43891" s="2" customFormat="1"/>
    <row r="43892" s="2" customFormat="1"/>
    <row r="43893" s="2" customFormat="1"/>
    <row r="43894" s="2" customFormat="1"/>
    <row r="43895" s="2" customFormat="1"/>
    <row r="43896" s="2" customFormat="1"/>
    <row r="43897" s="2" customFormat="1"/>
    <row r="43898" s="2" customFormat="1"/>
    <row r="43899" s="2" customFormat="1"/>
    <row r="43900" s="2" customFormat="1"/>
    <row r="43901" s="2" customFormat="1"/>
    <row r="43902" s="2" customFormat="1"/>
    <row r="43903" s="2" customFormat="1"/>
    <row r="43904" s="2" customFormat="1"/>
    <row r="43905" s="2" customFormat="1"/>
    <row r="43906" s="2" customFormat="1"/>
    <row r="43907" s="2" customFormat="1"/>
    <row r="43908" s="2" customFormat="1"/>
    <row r="43909" s="2" customFormat="1"/>
    <row r="43910" s="2" customFormat="1"/>
    <row r="43911" s="2" customFormat="1"/>
    <row r="43912" s="2" customFormat="1"/>
    <row r="43913" s="2" customFormat="1"/>
    <row r="43914" s="2" customFormat="1"/>
    <row r="43915" s="2" customFormat="1"/>
    <row r="43916" s="2" customFormat="1"/>
    <row r="43917" s="2" customFormat="1"/>
    <row r="43918" s="2" customFormat="1"/>
    <row r="43919" s="2" customFormat="1"/>
    <row r="43920" s="2" customFormat="1"/>
    <row r="43921" s="2" customFormat="1"/>
    <row r="43922" s="2" customFormat="1"/>
    <row r="43923" s="2" customFormat="1"/>
    <row r="43924" s="2" customFormat="1"/>
    <row r="43925" s="2" customFormat="1"/>
    <row r="43926" s="2" customFormat="1"/>
    <row r="43927" s="2" customFormat="1"/>
    <row r="43928" s="2" customFormat="1"/>
    <row r="43929" s="2" customFormat="1"/>
    <row r="43930" s="2" customFormat="1"/>
    <row r="43931" s="2" customFormat="1"/>
    <row r="43932" s="2" customFormat="1"/>
    <row r="43933" s="2" customFormat="1"/>
    <row r="43934" s="2" customFormat="1"/>
    <row r="43935" s="2" customFormat="1"/>
    <row r="43936" s="2" customFormat="1"/>
    <row r="43937" s="2" customFormat="1"/>
    <row r="43938" s="2" customFormat="1"/>
    <row r="43939" s="2" customFormat="1"/>
    <row r="43940" s="2" customFormat="1"/>
    <row r="43941" s="2" customFormat="1"/>
    <row r="43942" s="2" customFormat="1"/>
    <row r="43943" s="2" customFormat="1"/>
    <row r="43944" s="2" customFormat="1"/>
    <row r="43945" s="2" customFormat="1"/>
    <row r="43946" s="2" customFormat="1"/>
    <row r="43947" s="2" customFormat="1"/>
    <row r="43948" s="2" customFormat="1"/>
    <row r="43949" s="2" customFormat="1"/>
    <row r="43950" s="2" customFormat="1"/>
    <row r="43951" s="2" customFormat="1"/>
    <row r="43952" s="2" customFormat="1"/>
    <row r="43953" s="2" customFormat="1"/>
    <row r="43954" s="2" customFormat="1"/>
    <row r="43955" s="2" customFormat="1"/>
    <row r="43956" s="2" customFormat="1"/>
    <row r="43957" s="2" customFormat="1"/>
    <row r="43958" s="2" customFormat="1"/>
    <row r="43959" s="2" customFormat="1"/>
    <row r="43960" s="2" customFormat="1"/>
    <row r="43961" s="2" customFormat="1"/>
    <row r="43962" s="2" customFormat="1"/>
    <row r="43963" s="2" customFormat="1"/>
    <row r="43964" s="2" customFormat="1"/>
    <row r="43965" s="2" customFormat="1"/>
    <row r="43966" s="2" customFormat="1"/>
    <row r="43967" s="2" customFormat="1"/>
    <row r="43968" s="2" customFormat="1"/>
    <row r="43969" s="2" customFormat="1"/>
    <row r="43970" s="2" customFormat="1"/>
    <row r="43971" s="2" customFormat="1"/>
    <row r="43972" s="2" customFormat="1"/>
    <row r="43973" s="2" customFormat="1"/>
    <row r="43974" s="2" customFormat="1"/>
    <row r="43975" s="2" customFormat="1"/>
    <row r="43976" s="2" customFormat="1"/>
    <row r="43977" s="2" customFormat="1"/>
    <row r="43978" s="2" customFormat="1"/>
    <row r="43979" s="2" customFormat="1"/>
    <row r="43980" s="2" customFormat="1"/>
    <row r="43981" s="2" customFormat="1"/>
    <row r="43982" s="2" customFormat="1"/>
    <row r="43983" s="2" customFormat="1"/>
    <row r="43984" s="2" customFormat="1"/>
    <row r="43985" s="2" customFormat="1"/>
    <row r="43986" s="2" customFormat="1"/>
    <row r="43987" s="2" customFormat="1"/>
    <row r="43988" s="2" customFormat="1"/>
    <row r="43989" s="2" customFormat="1"/>
    <row r="43990" s="2" customFormat="1"/>
    <row r="43991" s="2" customFormat="1"/>
    <row r="43992" s="2" customFormat="1"/>
    <row r="43993" s="2" customFormat="1"/>
    <row r="43994" s="2" customFormat="1"/>
    <row r="43995" s="2" customFormat="1"/>
    <row r="43996" s="2" customFormat="1"/>
    <row r="43997" s="2" customFormat="1"/>
    <row r="43998" s="2" customFormat="1"/>
    <row r="43999" s="2" customFormat="1"/>
    <row r="44000" s="2" customFormat="1"/>
    <row r="44001" s="2" customFormat="1"/>
    <row r="44002" s="2" customFormat="1"/>
    <row r="44003" s="2" customFormat="1"/>
    <row r="44004" s="2" customFormat="1"/>
    <row r="44005" s="2" customFormat="1"/>
    <row r="44006" s="2" customFormat="1"/>
    <row r="44007" s="2" customFormat="1"/>
    <row r="44008" s="2" customFormat="1"/>
    <row r="44009" s="2" customFormat="1"/>
    <row r="44010" s="2" customFormat="1"/>
    <row r="44011" s="2" customFormat="1"/>
    <row r="44012" s="2" customFormat="1"/>
    <row r="44013" s="2" customFormat="1"/>
    <row r="44014" s="2" customFormat="1"/>
    <row r="44015" s="2" customFormat="1"/>
    <row r="44016" s="2" customFormat="1"/>
    <row r="44017" s="2" customFormat="1"/>
    <row r="44018" s="2" customFormat="1"/>
    <row r="44019" s="2" customFormat="1"/>
    <row r="44020" s="2" customFormat="1"/>
    <row r="44021" s="2" customFormat="1"/>
    <row r="44022" s="2" customFormat="1"/>
    <row r="44023" s="2" customFormat="1"/>
    <row r="44024" s="2" customFormat="1"/>
    <row r="44025" s="2" customFormat="1"/>
    <row r="44026" s="2" customFormat="1"/>
    <row r="44027" s="2" customFormat="1"/>
    <row r="44028" s="2" customFormat="1"/>
    <row r="44029" s="2" customFormat="1"/>
    <row r="44030" s="2" customFormat="1"/>
    <row r="44031" s="2" customFormat="1"/>
    <row r="44032" s="2" customFormat="1"/>
    <row r="44033" s="2" customFormat="1"/>
    <row r="44034" s="2" customFormat="1"/>
    <row r="44035" s="2" customFormat="1"/>
    <row r="44036" s="2" customFormat="1"/>
    <row r="44037" s="2" customFormat="1"/>
    <row r="44038" s="2" customFormat="1"/>
    <row r="44039" s="2" customFormat="1"/>
    <row r="44040" s="2" customFormat="1"/>
    <row r="44041" s="2" customFormat="1"/>
    <row r="44042" s="2" customFormat="1"/>
    <row r="44043" s="2" customFormat="1"/>
    <row r="44044" s="2" customFormat="1"/>
    <row r="44045" s="2" customFormat="1"/>
    <row r="44046" s="2" customFormat="1"/>
    <row r="44047" s="2" customFormat="1"/>
    <row r="44048" s="2" customFormat="1"/>
    <row r="44049" s="2" customFormat="1"/>
    <row r="44050" s="2" customFormat="1"/>
    <row r="44051" s="2" customFormat="1"/>
    <row r="44052" s="2" customFormat="1"/>
    <row r="44053" s="2" customFormat="1"/>
    <row r="44054" s="2" customFormat="1"/>
    <row r="44055" s="2" customFormat="1"/>
    <row r="44056" s="2" customFormat="1"/>
    <row r="44057" s="2" customFormat="1"/>
    <row r="44058" s="2" customFormat="1"/>
    <row r="44059" s="2" customFormat="1"/>
    <row r="44060" s="2" customFormat="1"/>
    <row r="44061" s="2" customFormat="1"/>
    <row r="44062" s="2" customFormat="1"/>
    <row r="44063" s="2" customFormat="1"/>
    <row r="44064" s="2" customFormat="1"/>
    <row r="44065" s="2" customFormat="1"/>
    <row r="44066" s="2" customFormat="1"/>
    <row r="44067" s="2" customFormat="1"/>
    <row r="44068" s="2" customFormat="1"/>
    <row r="44069" s="2" customFormat="1"/>
    <row r="44070" s="2" customFormat="1"/>
    <row r="44071" s="2" customFormat="1"/>
    <row r="44072" s="2" customFormat="1"/>
    <row r="44073" s="2" customFormat="1"/>
    <row r="44074" s="2" customFormat="1"/>
    <row r="44075" s="2" customFormat="1"/>
    <row r="44076" s="2" customFormat="1"/>
    <row r="44077" s="2" customFormat="1"/>
    <row r="44078" s="2" customFormat="1"/>
    <row r="44079" s="2" customFormat="1"/>
    <row r="44080" s="2" customFormat="1"/>
    <row r="44081" s="2" customFormat="1"/>
    <row r="44082" s="2" customFormat="1"/>
    <row r="44083" s="2" customFormat="1"/>
    <row r="44084" s="2" customFormat="1"/>
    <row r="44085" s="2" customFormat="1"/>
    <row r="44086" s="2" customFormat="1"/>
    <row r="44087" s="2" customFormat="1"/>
    <row r="44088" s="2" customFormat="1"/>
    <row r="44089" s="2" customFormat="1"/>
    <row r="44090" s="2" customFormat="1"/>
    <row r="44091" s="2" customFormat="1"/>
    <row r="44092" s="2" customFormat="1"/>
    <row r="44093" s="2" customFormat="1"/>
    <row r="44094" s="2" customFormat="1"/>
    <row r="44095" s="2" customFormat="1"/>
    <row r="44096" s="2" customFormat="1"/>
    <row r="44097" s="2" customFormat="1"/>
    <row r="44098" s="2" customFormat="1"/>
    <row r="44099" s="2" customFormat="1"/>
    <row r="44100" s="2" customFormat="1"/>
    <row r="44101" s="2" customFormat="1"/>
    <row r="44102" s="2" customFormat="1"/>
    <row r="44103" s="2" customFormat="1"/>
    <row r="44104" s="2" customFormat="1"/>
    <row r="44105" s="2" customFormat="1"/>
    <row r="44106" s="2" customFormat="1"/>
    <row r="44107" s="2" customFormat="1"/>
    <row r="44108" s="2" customFormat="1"/>
    <row r="44109" s="2" customFormat="1"/>
    <row r="44110" s="2" customFormat="1"/>
    <row r="44111" s="2" customFormat="1"/>
    <row r="44112" s="2" customFormat="1"/>
    <row r="44113" s="2" customFormat="1"/>
    <row r="44114" s="2" customFormat="1"/>
    <row r="44115" s="2" customFormat="1"/>
    <row r="44116" s="2" customFormat="1"/>
    <row r="44117" s="2" customFormat="1"/>
    <row r="44118" s="2" customFormat="1"/>
    <row r="44119" s="2" customFormat="1"/>
    <row r="44120" s="2" customFormat="1"/>
    <row r="44121" s="2" customFormat="1"/>
    <row r="44122" s="2" customFormat="1"/>
    <row r="44123" s="2" customFormat="1"/>
    <row r="44124" s="2" customFormat="1"/>
    <row r="44125" s="2" customFormat="1"/>
    <row r="44126" s="2" customFormat="1"/>
    <row r="44127" s="2" customFormat="1"/>
    <row r="44128" s="2" customFormat="1"/>
    <row r="44129" s="2" customFormat="1"/>
    <row r="44130" s="2" customFormat="1"/>
    <row r="44131" s="2" customFormat="1"/>
    <row r="44132" s="2" customFormat="1"/>
    <row r="44133" s="2" customFormat="1"/>
    <row r="44134" s="2" customFormat="1"/>
    <row r="44135" s="2" customFormat="1"/>
    <row r="44136" s="2" customFormat="1"/>
    <row r="44137" s="2" customFormat="1"/>
    <row r="44138" s="2" customFormat="1"/>
    <row r="44139" s="2" customFormat="1"/>
    <row r="44140" s="2" customFormat="1"/>
    <row r="44141" s="2" customFormat="1"/>
    <row r="44142" s="2" customFormat="1"/>
    <row r="44143" s="2" customFormat="1"/>
    <row r="44144" s="2" customFormat="1"/>
    <row r="44145" s="2" customFormat="1"/>
    <row r="44146" s="2" customFormat="1"/>
    <row r="44147" s="2" customFormat="1"/>
    <row r="44148" s="2" customFormat="1"/>
    <row r="44149" s="2" customFormat="1"/>
    <row r="44150" s="2" customFormat="1"/>
    <row r="44151" s="2" customFormat="1"/>
    <row r="44152" s="2" customFormat="1"/>
    <row r="44153" s="2" customFormat="1"/>
    <row r="44154" s="2" customFormat="1"/>
    <row r="44155" s="2" customFormat="1"/>
    <row r="44156" s="2" customFormat="1"/>
    <row r="44157" s="2" customFormat="1"/>
    <row r="44158" s="2" customFormat="1"/>
    <row r="44159" s="2" customFormat="1"/>
    <row r="44160" s="2" customFormat="1"/>
    <row r="44161" s="2" customFormat="1"/>
    <row r="44162" s="2" customFormat="1"/>
    <row r="44163" s="2" customFormat="1"/>
    <row r="44164" s="2" customFormat="1"/>
    <row r="44165" s="2" customFormat="1"/>
    <row r="44166" s="2" customFormat="1"/>
    <row r="44167" s="2" customFormat="1"/>
    <row r="44168" s="2" customFormat="1"/>
    <row r="44169" s="2" customFormat="1"/>
    <row r="44170" s="2" customFormat="1"/>
    <row r="44171" s="2" customFormat="1"/>
    <row r="44172" s="2" customFormat="1"/>
    <row r="44173" s="2" customFormat="1"/>
    <row r="44174" s="2" customFormat="1"/>
    <row r="44175" s="2" customFormat="1"/>
    <row r="44176" s="2" customFormat="1"/>
    <row r="44177" s="2" customFormat="1"/>
    <row r="44178" s="2" customFormat="1"/>
    <row r="44179" s="2" customFormat="1"/>
    <row r="44180" s="2" customFormat="1"/>
    <row r="44181" s="2" customFormat="1"/>
    <row r="44182" s="2" customFormat="1"/>
    <row r="44183" s="2" customFormat="1"/>
    <row r="44184" s="2" customFormat="1"/>
    <row r="44185" s="2" customFormat="1"/>
    <row r="44186" s="2" customFormat="1"/>
    <row r="44187" s="2" customFormat="1"/>
    <row r="44188" s="2" customFormat="1"/>
    <row r="44189" s="2" customFormat="1"/>
    <row r="44190" s="2" customFormat="1"/>
    <row r="44191" s="2" customFormat="1"/>
    <row r="44192" s="2" customFormat="1"/>
    <row r="44193" s="2" customFormat="1"/>
    <row r="44194" s="2" customFormat="1"/>
    <row r="44195" s="2" customFormat="1"/>
    <row r="44196" s="2" customFormat="1"/>
    <row r="44197" s="2" customFormat="1"/>
    <row r="44198" s="2" customFormat="1"/>
    <row r="44199" s="2" customFormat="1"/>
    <row r="44200" s="2" customFormat="1"/>
    <row r="44201" s="2" customFormat="1"/>
    <row r="44202" s="2" customFormat="1"/>
    <row r="44203" s="2" customFormat="1"/>
    <row r="44204" s="2" customFormat="1"/>
    <row r="44205" s="2" customFormat="1"/>
    <row r="44206" s="2" customFormat="1"/>
    <row r="44207" s="2" customFormat="1"/>
    <row r="44208" s="2" customFormat="1"/>
    <row r="44209" s="2" customFormat="1"/>
    <row r="44210" s="2" customFormat="1"/>
    <row r="44211" s="2" customFormat="1"/>
    <row r="44212" s="2" customFormat="1"/>
    <row r="44213" s="2" customFormat="1"/>
    <row r="44214" s="2" customFormat="1"/>
    <row r="44215" s="2" customFormat="1"/>
    <row r="44216" s="2" customFormat="1"/>
    <row r="44217" s="2" customFormat="1"/>
    <row r="44218" s="2" customFormat="1"/>
    <row r="44219" s="2" customFormat="1"/>
    <row r="44220" s="2" customFormat="1"/>
    <row r="44221" s="2" customFormat="1"/>
    <row r="44222" s="2" customFormat="1"/>
    <row r="44223" s="2" customFormat="1"/>
    <row r="44224" s="2" customFormat="1"/>
    <row r="44225" s="2" customFormat="1"/>
    <row r="44226" s="2" customFormat="1"/>
    <row r="44227" s="2" customFormat="1"/>
    <row r="44228" s="2" customFormat="1"/>
    <row r="44229" s="2" customFormat="1"/>
    <row r="44230" s="2" customFormat="1"/>
    <row r="44231" s="2" customFormat="1"/>
    <row r="44232" s="2" customFormat="1"/>
    <row r="44233" s="2" customFormat="1"/>
    <row r="44234" s="2" customFormat="1"/>
    <row r="44235" s="2" customFormat="1"/>
    <row r="44236" s="2" customFormat="1"/>
    <row r="44237" s="2" customFormat="1"/>
    <row r="44238" s="2" customFormat="1"/>
    <row r="44239" s="2" customFormat="1"/>
    <row r="44240" s="2" customFormat="1"/>
    <row r="44241" s="2" customFormat="1"/>
    <row r="44242" s="2" customFormat="1"/>
    <row r="44243" s="2" customFormat="1"/>
    <row r="44244" s="2" customFormat="1"/>
    <row r="44245" s="2" customFormat="1"/>
    <row r="44246" s="2" customFormat="1"/>
    <row r="44247" s="2" customFormat="1"/>
    <row r="44248" s="2" customFormat="1"/>
    <row r="44249" s="2" customFormat="1"/>
    <row r="44250" s="2" customFormat="1"/>
    <row r="44251" s="2" customFormat="1"/>
    <row r="44252" s="2" customFormat="1"/>
    <row r="44253" s="2" customFormat="1"/>
    <row r="44254" s="2" customFormat="1"/>
    <row r="44255" s="2" customFormat="1"/>
    <row r="44256" s="2" customFormat="1"/>
    <row r="44257" s="2" customFormat="1"/>
    <row r="44258" s="2" customFormat="1"/>
    <row r="44259" s="2" customFormat="1"/>
    <row r="44260" s="2" customFormat="1"/>
    <row r="44261" s="2" customFormat="1"/>
    <row r="44262" s="2" customFormat="1"/>
    <row r="44263" s="2" customFormat="1"/>
    <row r="44264" s="2" customFormat="1"/>
    <row r="44265" s="2" customFormat="1"/>
    <row r="44266" s="2" customFormat="1"/>
    <row r="44267" s="2" customFormat="1"/>
    <row r="44268" s="2" customFormat="1"/>
    <row r="44269" s="2" customFormat="1"/>
    <row r="44270" s="2" customFormat="1"/>
    <row r="44271" s="2" customFormat="1"/>
    <row r="44272" s="2" customFormat="1"/>
    <row r="44273" s="2" customFormat="1"/>
    <row r="44274" s="2" customFormat="1"/>
    <row r="44275" s="2" customFormat="1"/>
    <row r="44276" s="2" customFormat="1"/>
    <row r="44277" s="2" customFormat="1"/>
    <row r="44278" s="2" customFormat="1"/>
    <row r="44279" s="2" customFormat="1"/>
    <row r="44280" s="2" customFormat="1"/>
    <row r="44281" s="2" customFormat="1"/>
    <row r="44282" s="2" customFormat="1"/>
    <row r="44283" s="2" customFormat="1"/>
    <row r="44284" s="2" customFormat="1"/>
    <row r="44285" s="2" customFormat="1"/>
    <row r="44286" s="2" customFormat="1"/>
    <row r="44287" s="2" customFormat="1"/>
    <row r="44288" s="2" customFormat="1"/>
    <row r="44289" s="2" customFormat="1"/>
    <row r="44290" s="2" customFormat="1"/>
    <row r="44291" s="2" customFormat="1"/>
    <row r="44292" s="2" customFormat="1"/>
    <row r="44293" s="2" customFormat="1"/>
    <row r="44294" s="2" customFormat="1"/>
    <row r="44295" s="2" customFormat="1"/>
    <row r="44296" s="2" customFormat="1"/>
    <row r="44297" s="2" customFormat="1"/>
    <row r="44298" s="2" customFormat="1"/>
    <row r="44299" s="2" customFormat="1"/>
    <row r="44300" s="2" customFormat="1"/>
    <row r="44301" s="2" customFormat="1"/>
    <row r="44302" s="2" customFormat="1"/>
    <row r="44303" s="2" customFormat="1"/>
    <row r="44304" s="2" customFormat="1"/>
    <row r="44305" s="2" customFormat="1"/>
    <row r="44306" s="2" customFormat="1"/>
    <row r="44307" s="2" customFormat="1"/>
    <row r="44308" s="2" customFormat="1"/>
    <row r="44309" s="2" customFormat="1"/>
    <row r="44310" s="2" customFormat="1"/>
    <row r="44311" s="2" customFormat="1"/>
    <row r="44312" s="2" customFormat="1"/>
    <row r="44313" s="2" customFormat="1"/>
    <row r="44314" s="2" customFormat="1"/>
    <row r="44315" s="2" customFormat="1"/>
    <row r="44316" s="2" customFormat="1"/>
    <row r="44317" s="2" customFormat="1"/>
    <row r="44318" s="2" customFormat="1"/>
    <row r="44319" s="2" customFormat="1"/>
    <row r="44320" s="2" customFormat="1"/>
    <row r="44321" s="2" customFormat="1"/>
    <row r="44322" s="2" customFormat="1"/>
    <row r="44323" s="2" customFormat="1"/>
    <row r="44324" s="2" customFormat="1"/>
    <row r="44325" s="2" customFormat="1"/>
    <row r="44326" s="2" customFormat="1"/>
    <row r="44327" s="2" customFormat="1"/>
    <row r="44328" s="2" customFormat="1"/>
    <row r="44329" s="2" customFormat="1"/>
    <row r="44330" s="2" customFormat="1"/>
    <row r="44331" s="2" customFormat="1"/>
    <row r="44332" s="2" customFormat="1"/>
    <row r="44333" s="2" customFormat="1"/>
    <row r="44334" s="2" customFormat="1"/>
    <row r="44335" s="2" customFormat="1"/>
    <row r="44336" s="2" customFormat="1"/>
    <row r="44337" s="2" customFormat="1"/>
    <row r="44338" s="2" customFormat="1"/>
    <row r="44339" s="2" customFormat="1"/>
    <row r="44340" s="2" customFormat="1"/>
    <row r="44341" s="2" customFormat="1"/>
    <row r="44342" s="2" customFormat="1"/>
    <row r="44343" s="2" customFormat="1"/>
    <row r="44344" s="2" customFormat="1"/>
    <row r="44345" s="2" customFormat="1"/>
    <row r="44346" s="2" customFormat="1"/>
    <row r="44347" s="2" customFormat="1"/>
    <row r="44348" s="2" customFormat="1"/>
    <row r="44349" s="2" customFormat="1"/>
    <row r="44350" s="2" customFormat="1"/>
    <row r="44351" s="2" customFormat="1"/>
    <row r="44352" s="2" customFormat="1"/>
    <row r="44353" s="2" customFormat="1"/>
    <row r="44354" s="2" customFormat="1"/>
    <row r="44355" s="2" customFormat="1"/>
    <row r="44356" s="2" customFormat="1"/>
    <row r="44357" s="2" customFormat="1"/>
    <row r="44358" s="2" customFormat="1"/>
    <row r="44359" s="2" customFormat="1"/>
    <row r="44360" s="2" customFormat="1"/>
    <row r="44361" s="2" customFormat="1"/>
    <row r="44362" s="2" customFormat="1"/>
    <row r="44363" s="2" customFormat="1"/>
    <row r="44364" s="2" customFormat="1"/>
    <row r="44365" s="2" customFormat="1"/>
    <row r="44366" s="2" customFormat="1"/>
    <row r="44367" s="2" customFormat="1"/>
    <row r="44368" s="2" customFormat="1"/>
    <row r="44369" s="2" customFormat="1"/>
    <row r="44370" s="2" customFormat="1"/>
    <row r="44371" s="2" customFormat="1"/>
    <row r="44372" s="2" customFormat="1"/>
    <row r="44373" s="2" customFormat="1"/>
    <row r="44374" s="2" customFormat="1"/>
    <row r="44375" s="2" customFormat="1"/>
    <row r="44376" s="2" customFormat="1"/>
    <row r="44377" s="2" customFormat="1"/>
    <row r="44378" s="2" customFormat="1"/>
    <row r="44379" s="2" customFormat="1"/>
    <row r="44380" s="2" customFormat="1"/>
    <row r="44381" s="2" customFormat="1"/>
    <row r="44382" s="2" customFormat="1"/>
    <row r="44383" s="2" customFormat="1"/>
    <row r="44384" s="2" customFormat="1"/>
    <row r="44385" s="2" customFormat="1"/>
    <row r="44386" s="2" customFormat="1"/>
    <row r="44387" s="2" customFormat="1"/>
    <row r="44388" s="2" customFormat="1"/>
    <row r="44389" s="2" customFormat="1"/>
    <row r="44390" s="2" customFormat="1"/>
    <row r="44391" s="2" customFormat="1"/>
    <row r="44392" s="2" customFormat="1"/>
    <row r="44393" s="2" customFormat="1"/>
    <row r="44394" s="2" customFormat="1"/>
    <row r="44395" s="2" customFormat="1"/>
    <row r="44396" s="2" customFormat="1"/>
    <row r="44397" s="2" customFormat="1"/>
    <row r="44398" s="2" customFormat="1"/>
    <row r="44399" s="2" customFormat="1"/>
    <row r="44400" s="2" customFormat="1"/>
    <row r="44401" s="2" customFormat="1"/>
    <row r="44402" s="2" customFormat="1"/>
    <row r="44403" s="2" customFormat="1"/>
    <row r="44404" s="2" customFormat="1"/>
    <row r="44405" s="2" customFormat="1"/>
    <row r="44406" s="2" customFormat="1"/>
    <row r="44407" s="2" customFormat="1"/>
    <row r="44408" s="2" customFormat="1"/>
    <row r="44409" s="2" customFormat="1"/>
    <row r="44410" s="2" customFormat="1"/>
    <row r="44411" s="2" customFormat="1"/>
    <row r="44412" s="2" customFormat="1"/>
    <row r="44413" s="2" customFormat="1"/>
    <row r="44414" s="2" customFormat="1"/>
    <row r="44415" s="2" customFormat="1"/>
    <row r="44416" s="2" customFormat="1"/>
    <row r="44417" s="2" customFormat="1"/>
    <row r="44418" s="2" customFormat="1"/>
    <row r="44419" s="2" customFormat="1"/>
    <row r="44420" s="2" customFormat="1"/>
    <row r="44421" s="2" customFormat="1"/>
    <row r="44422" s="2" customFormat="1"/>
    <row r="44423" s="2" customFormat="1"/>
    <row r="44424" s="2" customFormat="1"/>
    <row r="44425" s="2" customFormat="1"/>
    <row r="44426" s="2" customFormat="1"/>
    <row r="44427" s="2" customFormat="1"/>
    <row r="44428" s="2" customFormat="1"/>
    <row r="44429" s="2" customFormat="1"/>
    <row r="44430" s="2" customFormat="1"/>
    <row r="44431" s="2" customFormat="1"/>
    <row r="44432" s="2" customFormat="1"/>
    <row r="44433" s="2" customFormat="1"/>
    <row r="44434" s="2" customFormat="1"/>
    <row r="44435" s="2" customFormat="1"/>
    <row r="44436" s="2" customFormat="1"/>
    <row r="44437" s="2" customFormat="1"/>
    <row r="44438" s="2" customFormat="1"/>
    <row r="44439" s="2" customFormat="1"/>
    <row r="44440" s="2" customFormat="1"/>
    <row r="44441" s="2" customFormat="1"/>
    <row r="44442" s="2" customFormat="1"/>
    <row r="44443" s="2" customFormat="1"/>
    <row r="44444" s="2" customFormat="1"/>
    <row r="44445" s="2" customFormat="1"/>
    <row r="44446" s="2" customFormat="1"/>
    <row r="44447" s="2" customFormat="1"/>
    <row r="44448" s="2" customFormat="1"/>
    <row r="44449" s="2" customFormat="1"/>
    <row r="44450" s="2" customFormat="1"/>
    <row r="44451" s="2" customFormat="1"/>
    <row r="44452" s="2" customFormat="1"/>
    <row r="44453" s="2" customFormat="1"/>
    <row r="44454" s="2" customFormat="1"/>
    <row r="44455" s="2" customFormat="1"/>
    <row r="44456" s="2" customFormat="1"/>
    <row r="44457" s="2" customFormat="1"/>
    <row r="44458" s="2" customFormat="1"/>
    <row r="44459" s="2" customFormat="1"/>
    <row r="44460" s="2" customFormat="1"/>
    <row r="44461" s="2" customFormat="1"/>
    <row r="44462" s="2" customFormat="1"/>
    <row r="44463" s="2" customFormat="1"/>
    <row r="44464" s="2" customFormat="1"/>
    <row r="44465" s="2" customFormat="1"/>
    <row r="44466" s="2" customFormat="1"/>
    <row r="44467" s="2" customFormat="1"/>
    <row r="44468" s="2" customFormat="1"/>
    <row r="44469" s="2" customFormat="1"/>
    <row r="44470" s="2" customFormat="1"/>
    <row r="44471" s="2" customFormat="1"/>
    <row r="44472" s="2" customFormat="1"/>
    <row r="44473" s="2" customFormat="1"/>
    <row r="44474" s="2" customFormat="1"/>
    <row r="44475" s="2" customFormat="1"/>
    <row r="44476" s="2" customFormat="1"/>
    <row r="44477" s="2" customFormat="1"/>
    <row r="44478" s="2" customFormat="1"/>
    <row r="44479" s="2" customFormat="1"/>
    <row r="44480" s="2" customFormat="1"/>
    <row r="44481" s="2" customFormat="1"/>
    <row r="44482" s="2" customFormat="1"/>
    <row r="44483" s="2" customFormat="1"/>
    <row r="44484" s="2" customFormat="1"/>
    <row r="44485" s="2" customFormat="1"/>
    <row r="44486" s="2" customFormat="1"/>
    <row r="44487" s="2" customFormat="1"/>
    <row r="44488" s="2" customFormat="1"/>
    <row r="44489" s="2" customFormat="1"/>
    <row r="44490" s="2" customFormat="1"/>
    <row r="44491" s="2" customFormat="1"/>
    <row r="44492" s="2" customFormat="1"/>
    <row r="44493" s="2" customFormat="1"/>
    <row r="44494" s="2" customFormat="1"/>
    <row r="44495" s="2" customFormat="1"/>
    <row r="44496" s="2" customFormat="1"/>
    <row r="44497" s="2" customFormat="1"/>
    <row r="44498" s="2" customFormat="1"/>
    <row r="44499" s="2" customFormat="1"/>
    <row r="44500" s="2" customFormat="1"/>
    <row r="44501" s="2" customFormat="1"/>
    <row r="44502" s="2" customFormat="1"/>
    <row r="44503" s="2" customFormat="1"/>
    <row r="44504" s="2" customFormat="1"/>
    <row r="44505" s="2" customFormat="1"/>
    <row r="44506" s="2" customFormat="1"/>
    <row r="44507" s="2" customFormat="1"/>
    <row r="44508" s="2" customFormat="1"/>
    <row r="44509" s="2" customFormat="1"/>
    <row r="44510" s="2" customFormat="1"/>
    <row r="44511" s="2" customFormat="1"/>
    <row r="44512" s="2" customFormat="1"/>
    <row r="44513" s="2" customFormat="1"/>
    <row r="44514" s="2" customFormat="1"/>
    <row r="44515" s="2" customFormat="1"/>
    <row r="44516" s="2" customFormat="1"/>
    <row r="44517" s="2" customFormat="1"/>
    <row r="44518" s="2" customFormat="1"/>
    <row r="44519" s="2" customFormat="1"/>
    <row r="44520" s="2" customFormat="1"/>
    <row r="44521" s="2" customFormat="1"/>
    <row r="44522" s="2" customFormat="1"/>
    <row r="44523" s="2" customFormat="1"/>
    <row r="44524" s="2" customFormat="1"/>
    <row r="44525" s="2" customFormat="1"/>
    <row r="44526" s="2" customFormat="1"/>
    <row r="44527" s="2" customFormat="1"/>
    <row r="44528" s="2" customFormat="1"/>
    <row r="44529" s="2" customFormat="1"/>
    <row r="44530" s="2" customFormat="1"/>
    <row r="44531" s="2" customFormat="1"/>
    <row r="44532" s="2" customFormat="1"/>
    <row r="44533" s="2" customFormat="1"/>
    <row r="44534" s="2" customFormat="1"/>
    <row r="44535" s="2" customFormat="1"/>
    <row r="44536" s="2" customFormat="1"/>
    <row r="44537" s="2" customFormat="1"/>
    <row r="44538" s="2" customFormat="1"/>
    <row r="44539" s="2" customFormat="1"/>
    <row r="44540" s="2" customFormat="1"/>
    <row r="44541" s="2" customFormat="1"/>
    <row r="44542" s="2" customFormat="1"/>
    <row r="44543" s="2" customFormat="1"/>
    <row r="44544" s="2" customFormat="1"/>
    <row r="44545" s="2" customFormat="1"/>
    <row r="44546" s="2" customFormat="1"/>
    <row r="44547" s="2" customFormat="1"/>
    <row r="44548" s="2" customFormat="1"/>
    <row r="44549" s="2" customFormat="1"/>
    <row r="44550" s="2" customFormat="1"/>
    <row r="44551" s="2" customFormat="1"/>
    <row r="44552" s="2" customFormat="1"/>
    <row r="44553" s="2" customFormat="1"/>
    <row r="44554" s="2" customFormat="1"/>
    <row r="44555" s="2" customFormat="1"/>
    <row r="44556" s="2" customFormat="1"/>
    <row r="44557" s="2" customFormat="1"/>
    <row r="44558" s="2" customFormat="1"/>
    <row r="44559" s="2" customFormat="1"/>
    <row r="44560" s="2" customFormat="1"/>
    <row r="44561" s="2" customFormat="1"/>
    <row r="44562" s="2" customFormat="1"/>
    <row r="44563" s="2" customFormat="1"/>
    <row r="44564" s="2" customFormat="1"/>
    <row r="44565" s="2" customFormat="1"/>
    <row r="44566" s="2" customFormat="1"/>
    <row r="44567" s="2" customFormat="1"/>
    <row r="44568" s="2" customFormat="1"/>
    <row r="44569" s="2" customFormat="1"/>
    <row r="44570" s="2" customFormat="1"/>
    <row r="44571" s="2" customFormat="1"/>
    <row r="44572" s="2" customFormat="1"/>
    <row r="44573" s="2" customFormat="1"/>
    <row r="44574" s="2" customFormat="1"/>
    <row r="44575" s="2" customFormat="1"/>
    <row r="44576" s="2" customFormat="1"/>
    <row r="44577" s="2" customFormat="1"/>
    <row r="44578" s="2" customFormat="1"/>
    <row r="44579" s="2" customFormat="1"/>
    <row r="44580" s="2" customFormat="1"/>
    <row r="44581" s="2" customFormat="1"/>
    <row r="44582" s="2" customFormat="1"/>
    <row r="44583" s="2" customFormat="1"/>
    <row r="44584" s="2" customFormat="1"/>
    <row r="44585" s="2" customFormat="1"/>
    <row r="44586" s="2" customFormat="1"/>
    <row r="44587" s="2" customFormat="1"/>
    <row r="44588" s="2" customFormat="1"/>
    <row r="44589" s="2" customFormat="1"/>
    <row r="44590" s="2" customFormat="1"/>
    <row r="44591" s="2" customFormat="1"/>
    <row r="44592" s="2" customFormat="1"/>
    <row r="44593" s="2" customFormat="1"/>
    <row r="44594" s="2" customFormat="1"/>
    <row r="44595" s="2" customFormat="1"/>
    <row r="44596" s="2" customFormat="1"/>
    <row r="44597" s="2" customFormat="1"/>
    <row r="44598" s="2" customFormat="1"/>
    <row r="44599" s="2" customFormat="1"/>
    <row r="44600" s="2" customFormat="1"/>
    <row r="44601" s="2" customFormat="1"/>
    <row r="44602" s="2" customFormat="1"/>
    <row r="44603" s="2" customFormat="1"/>
    <row r="44604" s="2" customFormat="1"/>
    <row r="44605" s="2" customFormat="1"/>
    <row r="44606" s="2" customFormat="1"/>
    <row r="44607" s="2" customFormat="1"/>
    <row r="44608" s="2" customFormat="1"/>
    <row r="44609" s="2" customFormat="1"/>
    <row r="44610" s="2" customFormat="1"/>
    <row r="44611" s="2" customFormat="1"/>
    <row r="44612" s="2" customFormat="1"/>
    <row r="44613" s="2" customFormat="1"/>
    <row r="44614" s="2" customFormat="1"/>
    <row r="44615" s="2" customFormat="1"/>
    <row r="44616" s="2" customFormat="1"/>
    <row r="44617" s="2" customFormat="1"/>
    <row r="44618" s="2" customFormat="1"/>
    <row r="44619" s="2" customFormat="1"/>
    <row r="44620" s="2" customFormat="1"/>
    <row r="44621" s="2" customFormat="1"/>
    <row r="44622" s="2" customFormat="1"/>
    <row r="44623" s="2" customFormat="1"/>
    <row r="44624" s="2" customFormat="1"/>
    <row r="44625" s="2" customFormat="1"/>
    <row r="44626" s="2" customFormat="1"/>
    <row r="44627" s="2" customFormat="1"/>
    <row r="44628" s="2" customFormat="1"/>
    <row r="44629" s="2" customFormat="1"/>
    <row r="44630" s="2" customFormat="1"/>
    <row r="44631" s="2" customFormat="1"/>
    <row r="44632" s="2" customFormat="1"/>
    <row r="44633" s="2" customFormat="1"/>
    <row r="44634" s="2" customFormat="1"/>
    <row r="44635" s="2" customFormat="1"/>
    <row r="44636" s="2" customFormat="1"/>
    <row r="44637" s="2" customFormat="1"/>
    <row r="44638" s="2" customFormat="1"/>
    <row r="44639" s="2" customFormat="1"/>
    <row r="44640" s="2" customFormat="1"/>
    <row r="44641" s="2" customFormat="1"/>
    <row r="44642" s="2" customFormat="1"/>
    <row r="44643" s="2" customFormat="1"/>
    <row r="44644" s="2" customFormat="1"/>
    <row r="44645" s="2" customFormat="1"/>
    <row r="44646" s="2" customFormat="1"/>
    <row r="44647" s="2" customFormat="1"/>
    <row r="44648" s="2" customFormat="1"/>
    <row r="44649" s="2" customFormat="1"/>
    <row r="44650" s="2" customFormat="1"/>
    <row r="44651" s="2" customFormat="1"/>
    <row r="44652" s="2" customFormat="1"/>
    <row r="44653" s="2" customFormat="1"/>
    <row r="44654" s="2" customFormat="1"/>
    <row r="44655" s="2" customFormat="1"/>
    <row r="44656" s="2" customFormat="1"/>
    <row r="44657" s="2" customFormat="1"/>
    <row r="44658" s="2" customFormat="1"/>
    <row r="44659" s="2" customFormat="1"/>
    <row r="44660" s="2" customFormat="1"/>
    <row r="44661" s="2" customFormat="1"/>
    <row r="44662" s="2" customFormat="1"/>
    <row r="44663" s="2" customFormat="1"/>
    <row r="44664" s="2" customFormat="1"/>
    <row r="44665" s="2" customFormat="1"/>
    <row r="44666" s="2" customFormat="1"/>
    <row r="44667" s="2" customFormat="1"/>
    <row r="44668" s="2" customFormat="1"/>
    <row r="44669" s="2" customFormat="1"/>
    <row r="44670" s="2" customFormat="1"/>
    <row r="44671" s="2" customFormat="1"/>
    <row r="44672" s="2" customFormat="1"/>
    <row r="44673" s="2" customFormat="1"/>
    <row r="44674" s="2" customFormat="1"/>
    <row r="44675" s="2" customFormat="1"/>
    <row r="44676" s="2" customFormat="1"/>
    <row r="44677" s="2" customFormat="1"/>
    <row r="44678" s="2" customFormat="1"/>
    <row r="44679" s="2" customFormat="1"/>
    <row r="44680" s="2" customFormat="1"/>
    <row r="44681" s="2" customFormat="1"/>
    <row r="44682" s="2" customFormat="1"/>
    <row r="44683" s="2" customFormat="1"/>
    <row r="44684" s="2" customFormat="1"/>
    <row r="44685" s="2" customFormat="1"/>
    <row r="44686" s="2" customFormat="1"/>
    <row r="44687" s="2" customFormat="1"/>
    <row r="44688" s="2" customFormat="1"/>
    <row r="44689" s="2" customFormat="1"/>
    <row r="44690" s="2" customFormat="1"/>
    <row r="44691" s="2" customFormat="1"/>
    <row r="44692" s="2" customFormat="1"/>
    <row r="44693" s="2" customFormat="1"/>
    <row r="44694" s="2" customFormat="1"/>
    <row r="44695" s="2" customFormat="1"/>
    <row r="44696" s="2" customFormat="1"/>
    <row r="44697" s="2" customFormat="1"/>
    <row r="44698" s="2" customFormat="1"/>
    <row r="44699" s="2" customFormat="1"/>
    <row r="44700" s="2" customFormat="1"/>
    <row r="44701" s="2" customFormat="1"/>
    <row r="44702" s="2" customFormat="1"/>
    <row r="44703" s="2" customFormat="1"/>
    <row r="44704" s="2" customFormat="1"/>
    <row r="44705" s="2" customFormat="1"/>
    <row r="44706" s="2" customFormat="1"/>
    <row r="44707" s="2" customFormat="1"/>
    <row r="44708" s="2" customFormat="1"/>
    <row r="44709" s="2" customFormat="1"/>
    <row r="44710" s="2" customFormat="1"/>
    <row r="44711" s="2" customFormat="1"/>
    <row r="44712" s="2" customFormat="1"/>
    <row r="44713" s="2" customFormat="1"/>
    <row r="44714" s="2" customFormat="1"/>
    <row r="44715" s="2" customFormat="1"/>
    <row r="44716" s="2" customFormat="1"/>
    <row r="44717" s="2" customFormat="1"/>
    <row r="44718" s="2" customFormat="1"/>
    <row r="44719" s="2" customFormat="1"/>
    <row r="44720" s="2" customFormat="1"/>
    <row r="44721" s="2" customFormat="1"/>
    <row r="44722" s="2" customFormat="1"/>
    <row r="44723" s="2" customFormat="1"/>
    <row r="44724" s="2" customFormat="1"/>
    <row r="44725" s="2" customFormat="1"/>
    <row r="44726" s="2" customFormat="1"/>
    <row r="44727" s="2" customFormat="1"/>
    <row r="44728" s="2" customFormat="1"/>
    <row r="44729" s="2" customFormat="1"/>
    <row r="44730" s="2" customFormat="1"/>
    <row r="44731" s="2" customFormat="1"/>
    <row r="44732" s="2" customFormat="1"/>
    <row r="44733" s="2" customFormat="1"/>
    <row r="44734" s="2" customFormat="1"/>
    <row r="44735" s="2" customFormat="1"/>
    <row r="44736" s="2" customFormat="1"/>
    <row r="44737" s="2" customFormat="1"/>
    <row r="44738" s="2" customFormat="1"/>
    <row r="44739" s="2" customFormat="1"/>
    <row r="44740" s="2" customFormat="1"/>
    <row r="44741" s="2" customFormat="1"/>
    <row r="44742" s="2" customFormat="1"/>
    <row r="44743" s="2" customFormat="1"/>
    <row r="44744" s="2" customFormat="1"/>
    <row r="44745" s="2" customFormat="1"/>
    <row r="44746" s="2" customFormat="1"/>
    <row r="44747" s="2" customFormat="1"/>
    <row r="44748" s="2" customFormat="1"/>
    <row r="44749" s="2" customFormat="1"/>
    <row r="44750" s="2" customFormat="1"/>
    <row r="44751" s="2" customFormat="1"/>
    <row r="44752" s="2" customFormat="1"/>
    <row r="44753" s="2" customFormat="1"/>
    <row r="44754" s="2" customFormat="1"/>
    <row r="44755" s="2" customFormat="1"/>
    <row r="44756" s="2" customFormat="1"/>
    <row r="44757" s="2" customFormat="1"/>
    <row r="44758" s="2" customFormat="1"/>
    <row r="44759" s="2" customFormat="1"/>
    <row r="44760" s="2" customFormat="1"/>
    <row r="44761" s="2" customFormat="1"/>
    <row r="44762" s="2" customFormat="1"/>
    <row r="44763" s="2" customFormat="1"/>
    <row r="44764" s="2" customFormat="1"/>
    <row r="44765" s="2" customFormat="1"/>
    <row r="44766" s="2" customFormat="1"/>
    <row r="44767" s="2" customFormat="1"/>
    <row r="44768" s="2" customFormat="1"/>
    <row r="44769" s="2" customFormat="1"/>
    <row r="44770" s="2" customFormat="1"/>
    <row r="44771" s="2" customFormat="1"/>
    <row r="44772" s="2" customFormat="1"/>
    <row r="44773" s="2" customFormat="1"/>
    <row r="44774" s="2" customFormat="1"/>
    <row r="44775" s="2" customFormat="1"/>
    <row r="44776" s="2" customFormat="1"/>
    <row r="44777" s="2" customFormat="1"/>
    <row r="44778" s="2" customFormat="1"/>
    <row r="44779" s="2" customFormat="1"/>
    <row r="44780" s="2" customFormat="1"/>
    <row r="44781" s="2" customFormat="1"/>
    <row r="44782" s="2" customFormat="1"/>
    <row r="44783" s="2" customFormat="1"/>
    <row r="44784" s="2" customFormat="1"/>
    <row r="44785" s="2" customFormat="1"/>
    <row r="44786" s="2" customFormat="1"/>
    <row r="44787" s="2" customFormat="1"/>
    <row r="44788" s="2" customFormat="1"/>
    <row r="44789" s="2" customFormat="1"/>
    <row r="44790" s="2" customFormat="1"/>
    <row r="44791" s="2" customFormat="1"/>
    <row r="44792" s="2" customFormat="1"/>
    <row r="44793" s="2" customFormat="1"/>
    <row r="44794" s="2" customFormat="1"/>
    <row r="44795" s="2" customFormat="1"/>
    <row r="44796" s="2" customFormat="1"/>
    <row r="44797" s="2" customFormat="1"/>
    <row r="44798" s="2" customFormat="1"/>
    <row r="44799" s="2" customFormat="1"/>
    <row r="44800" s="2" customFormat="1"/>
    <row r="44801" s="2" customFormat="1"/>
    <row r="44802" s="2" customFormat="1"/>
    <row r="44803" s="2" customFormat="1"/>
    <row r="44804" s="2" customFormat="1"/>
    <row r="44805" s="2" customFormat="1"/>
    <row r="44806" s="2" customFormat="1"/>
    <row r="44807" s="2" customFormat="1"/>
    <row r="44808" s="2" customFormat="1"/>
    <row r="44809" s="2" customFormat="1"/>
    <row r="44810" s="2" customFormat="1"/>
    <row r="44811" s="2" customFormat="1"/>
    <row r="44812" s="2" customFormat="1"/>
    <row r="44813" s="2" customFormat="1"/>
    <row r="44814" s="2" customFormat="1"/>
    <row r="44815" s="2" customFormat="1"/>
    <row r="44816" s="2" customFormat="1"/>
    <row r="44817" s="2" customFormat="1"/>
    <row r="44818" s="2" customFormat="1"/>
    <row r="44819" s="2" customFormat="1"/>
    <row r="44820" s="2" customFormat="1"/>
    <row r="44821" s="2" customFormat="1"/>
    <row r="44822" s="2" customFormat="1"/>
    <row r="44823" s="2" customFormat="1"/>
    <row r="44824" s="2" customFormat="1"/>
    <row r="44825" s="2" customFormat="1"/>
    <row r="44826" s="2" customFormat="1"/>
    <row r="44827" s="2" customFormat="1"/>
    <row r="44828" s="2" customFormat="1"/>
    <row r="44829" s="2" customFormat="1"/>
    <row r="44830" s="2" customFormat="1"/>
    <row r="44831" s="2" customFormat="1"/>
    <row r="44832" s="2" customFormat="1"/>
    <row r="44833" s="2" customFormat="1"/>
    <row r="44834" s="2" customFormat="1"/>
    <row r="44835" s="2" customFormat="1"/>
    <row r="44836" s="2" customFormat="1"/>
    <row r="44837" s="2" customFormat="1"/>
    <row r="44838" s="2" customFormat="1"/>
    <row r="44839" s="2" customFormat="1"/>
    <row r="44840" s="2" customFormat="1"/>
    <row r="44841" s="2" customFormat="1"/>
    <row r="44842" s="2" customFormat="1"/>
    <row r="44843" s="2" customFormat="1"/>
    <row r="44844" s="2" customFormat="1"/>
    <row r="44845" s="2" customFormat="1"/>
    <row r="44846" s="2" customFormat="1"/>
    <row r="44847" s="2" customFormat="1"/>
    <row r="44848" s="2" customFormat="1"/>
    <row r="44849" s="2" customFormat="1"/>
    <row r="44850" s="2" customFormat="1"/>
    <row r="44851" s="2" customFormat="1"/>
    <row r="44852" s="2" customFormat="1"/>
    <row r="44853" s="2" customFormat="1"/>
    <row r="44854" s="2" customFormat="1"/>
    <row r="44855" s="2" customFormat="1"/>
    <row r="44856" s="2" customFormat="1"/>
    <row r="44857" s="2" customFormat="1"/>
    <row r="44858" s="2" customFormat="1"/>
    <row r="44859" s="2" customFormat="1"/>
    <row r="44860" s="2" customFormat="1"/>
    <row r="44861" s="2" customFormat="1"/>
    <row r="44862" s="2" customFormat="1"/>
    <row r="44863" s="2" customFormat="1"/>
    <row r="44864" s="2" customFormat="1"/>
    <row r="44865" s="2" customFormat="1"/>
    <row r="44866" s="2" customFormat="1"/>
    <row r="44867" s="2" customFormat="1"/>
    <row r="44868" s="2" customFormat="1"/>
    <row r="44869" s="2" customFormat="1"/>
    <row r="44870" s="2" customFormat="1"/>
    <row r="44871" s="2" customFormat="1"/>
    <row r="44872" s="2" customFormat="1"/>
    <row r="44873" s="2" customFormat="1"/>
    <row r="44874" s="2" customFormat="1"/>
    <row r="44875" s="2" customFormat="1"/>
    <row r="44876" s="2" customFormat="1"/>
    <row r="44877" s="2" customFormat="1"/>
    <row r="44878" s="2" customFormat="1"/>
    <row r="44879" s="2" customFormat="1"/>
    <row r="44880" s="2" customFormat="1"/>
    <row r="44881" s="2" customFormat="1"/>
    <row r="44882" s="2" customFormat="1"/>
    <row r="44883" s="2" customFormat="1"/>
    <row r="44884" s="2" customFormat="1"/>
    <row r="44885" s="2" customFormat="1"/>
    <row r="44886" s="2" customFormat="1"/>
    <row r="44887" s="2" customFormat="1"/>
    <row r="44888" s="2" customFormat="1"/>
    <row r="44889" s="2" customFormat="1"/>
    <row r="44890" s="2" customFormat="1"/>
    <row r="44891" s="2" customFormat="1"/>
    <row r="44892" s="2" customFormat="1"/>
    <row r="44893" s="2" customFormat="1"/>
    <row r="44894" s="2" customFormat="1"/>
    <row r="44895" s="2" customFormat="1"/>
    <row r="44896" s="2" customFormat="1"/>
    <row r="44897" s="2" customFormat="1"/>
    <row r="44898" s="2" customFormat="1"/>
    <row r="44899" s="2" customFormat="1"/>
    <row r="44900" s="2" customFormat="1"/>
    <row r="44901" s="2" customFormat="1"/>
    <row r="44902" s="2" customFormat="1"/>
    <row r="44903" s="2" customFormat="1"/>
    <row r="44904" s="2" customFormat="1"/>
    <row r="44905" s="2" customFormat="1"/>
    <row r="44906" s="2" customFormat="1"/>
    <row r="44907" s="2" customFormat="1"/>
    <row r="44908" s="2" customFormat="1"/>
    <row r="44909" s="2" customFormat="1"/>
    <row r="44910" s="2" customFormat="1"/>
    <row r="44911" s="2" customFormat="1"/>
    <row r="44912" s="2" customFormat="1"/>
    <row r="44913" s="2" customFormat="1"/>
    <row r="44914" s="2" customFormat="1"/>
    <row r="44915" s="2" customFormat="1"/>
    <row r="44916" s="2" customFormat="1"/>
    <row r="44917" s="2" customFormat="1"/>
    <row r="44918" s="2" customFormat="1"/>
    <row r="44919" s="2" customFormat="1"/>
    <row r="44920" s="2" customFormat="1"/>
    <row r="44921" s="2" customFormat="1"/>
    <row r="44922" s="2" customFormat="1"/>
    <row r="44923" s="2" customFormat="1"/>
    <row r="44924" s="2" customFormat="1"/>
    <row r="44925" s="2" customFormat="1"/>
    <row r="44926" s="2" customFormat="1"/>
    <row r="44927" s="2" customFormat="1"/>
    <row r="44928" s="2" customFormat="1"/>
    <row r="44929" s="2" customFormat="1"/>
    <row r="44930" s="2" customFormat="1"/>
    <row r="44931" s="2" customFormat="1"/>
    <row r="44932" s="2" customFormat="1"/>
    <row r="44933" s="2" customFormat="1"/>
    <row r="44934" s="2" customFormat="1"/>
    <row r="44935" s="2" customFormat="1"/>
    <row r="44936" s="2" customFormat="1"/>
    <row r="44937" s="2" customFormat="1"/>
    <row r="44938" s="2" customFormat="1"/>
    <row r="44939" s="2" customFormat="1"/>
    <row r="44940" s="2" customFormat="1"/>
    <row r="44941" s="2" customFormat="1"/>
    <row r="44942" s="2" customFormat="1"/>
    <row r="44943" s="2" customFormat="1"/>
    <row r="44944" s="2" customFormat="1"/>
    <row r="44945" s="2" customFormat="1"/>
    <row r="44946" s="2" customFormat="1"/>
    <row r="44947" s="2" customFormat="1"/>
    <row r="44948" s="2" customFormat="1"/>
    <row r="44949" s="2" customFormat="1"/>
    <row r="44950" s="2" customFormat="1"/>
    <row r="44951" s="2" customFormat="1"/>
    <row r="44952" s="2" customFormat="1"/>
    <row r="44953" s="2" customFormat="1"/>
    <row r="44954" s="2" customFormat="1"/>
    <row r="44955" s="2" customFormat="1"/>
    <row r="44956" s="2" customFormat="1"/>
    <row r="44957" s="2" customFormat="1"/>
    <row r="44958" s="2" customFormat="1"/>
    <row r="44959" s="2" customFormat="1"/>
    <row r="44960" s="2" customFormat="1"/>
    <row r="44961" s="2" customFormat="1"/>
    <row r="44962" s="2" customFormat="1"/>
    <row r="44963" s="2" customFormat="1"/>
    <row r="44964" s="2" customFormat="1"/>
    <row r="44965" s="2" customFormat="1"/>
    <row r="44966" s="2" customFormat="1"/>
    <row r="44967" s="2" customFormat="1"/>
    <row r="44968" s="2" customFormat="1"/>
    <row r="44969" s="2" customFormat="1"/>
    <row r="44970" s="2" customFormat="1"/>
    <row r="44971" s="2" customFormat="1"/>
    <row r="44972" s="2" customFormat="1"/>
    <row r="44973" s="2" customFormat="1"/>
    <row r="44974" s="2" customFormat="1"/>
    <row r="44975" s="2" customFormat="1"/>
    <row r="44976" s="2" customFormat="1"/>
    <row r="44977" s="2" customFormat="1"/>
    <row r="44978" s="2" customFormat="1"/>
    <row r="44979" s="2" customFormat="1"/>
    <row r="44980" s="2" customFormat="1"/>
    <row r="44981" s="2" customFormat="1"/>
    <row r="44982" s="2" customFormat="1"/>
    <row r="44983" s="2" customFormat="1"/>
    <row r="44984" s="2" customFormat="1"/>
    <row r="44985" s="2" customFormat="1"/>
    <row r="44986" s="2" customFormat="1"/>
    <row r="44987" s="2" customFormat="1"/>
    <row r="44988" s="2" customFormat="1"/>
    <row r="44989" s="2" customFormat="1"/>
    <row r="44990" s="2" customFormat="1"/>
    <row r="44991" s="2" customFormat="1"/>
    <row r="44992" s="2" customFormat="1"/>
    <row r="44993" s="2" customFormat="1"/>
    <row r="44994" s="2" customFormat="1"/>
    <row r="44995" s="2" customFormat="1"/>
    <row r="44996" s="2" customFormat="1"/>
    <row r="44997" s="2" customFormat="1"/>
    <row r="44998" s="2" customFormat="1"/>
    <row r="44999" s="2" customFormat="1"/>
    <row r="45000" s="2" customFormat="1"/>
    <row r="45001" s="2" customFormat="1"/>
    <row r="45002" s="2" customFormat="1"/>
    <row r="45003" s="2" customFormat="1"/>
    <row r="45004" s="2" customFormat="1"/>
    <row r="45005" s="2" customFormat="1"/>
    <row r="45006" s="2" customFormat="1"/>
    <row r="45007" s="2" customFormat="1"/>
    <row r="45008" s="2" customFormat="1"/>
    <row r="45009" s="2" customFormat="1"/>
    <row r="45010" s="2" customFormat="1"/>
    <row r="45011" s="2" customFormat="1"/>
    <row r="45012" s="2" customFormat="1"/>
    <row r="45013" s="2" customFormat="1"/>
    <row r="45014" s="2" customFormat="1"/>
    <row r="45015" s="2" customFormat="1"/>
    <row r="45016" s="2" customFormat="1"/>
    <row r="45017" s="2" customFormat="1"/>
    <row r="45018" s="2" customFormat="1"/>
    <row r="45019" s="2" customFormat="1"/>
    <row r="45020" s="2" customFormat="1"/>
    <row r="45021" s="2" customFormat="1"/>
    <row r="45022" s="2" customFormat="1"/>
    <row r="45023" s="2" customFormat="1"/>
    <row r="45024" s="2" customFormat="1"/>
    <row r="45025" s="2" customFormat="1"/>
    <row r="45026" s="2" customFormat="1"/>
    <row r="45027" s="2" customFormat="1"/>
    <row r="45028" s="2" customFormat="1"/>
    <row r="45029" s="2" customFormat="1"/>
    <row r="45030" s="2" customFormat="1"/>
    <row r="45031" s="2" customFormat="1"/>
    <row r="45032" s="2" customFormat="1"/>
    <row r="45033" s="2" customFormat="1"/>
    <row r="45034" s="2" customFormat="1"/>
    <row r="45035" s="2" customFormat="1"/>
    <row r="45036" s="2" customFormat="1"/>
    <row r="45037" s="2" customFormat="1"/>
    <row r="45038" s="2" customFormat="1"/>
    <row r="45039" s="2" customFormat="1"/>
    <row r="45040" s="2" customFormat="1"/>
    <row r="45041" s="2" customFormat="1"/>
    <row r="45042" s="2" customFormat="1"/>
    <row r="45043" s="2" customFormat="1"/>
    <row r="45044" s="2" customFormat="1"/>
    <row r="45045" s="2" customFormat="1"/>
    <row r="45046" s="2" customFormat="1"/>
    <row r="45047" s="2" customFormat="1"/>
    <row r="45048" s="2" customFormat="1"/>
    <row r="45049" s="2" customFormat="1"/>
    <row r="45050" s="2" customFormat="1"/>
    <row r="45051" s="2" customFormat="1"/>
    <row r="45052" s="2" customFormat="1"/>
    <row r="45053" s="2" customFormat="1"/>
    <row r="45054" s="2" customFormat="1"/>
    <row r="45055" s="2" customFormat="1"/>
    <row r="45056" s="2" customFormat="1"/>
    <row r="45057" s="2" customFormat="1"/>
    <row r="45058" s="2" customFormat="1"/>
    <row r="45059" s="2" customFormat="1"/>
    <row r="45060" s="2" customFormat="1"/>
    <row r="45061" s="2" customFormat="1"/>
    <row r="45062" s="2" customFormat="1"/>
    <row r="45063" s="2" customFormat="1"/>
    <row r="45064" s="2" customFormat="1"/>
    <row r="45065" s="2" customFormat="1"/>
    <row r="45066" s="2" customFormat="1"/>
    <row r="45067" s="2" customFormat="1"/>
    <row r="45068" s="2" customFormat="1"/>
    <row r="45069" s="2" customFormat="1"/>
    <row r="45070" s="2" customFormat="1"/>
    <row r="45071" s="2" customFormat="1"/>
    <row r="45072" s="2" customFormat="1"/>
    <row r="45073" s="2" customFormat="1"/>
    <row r="45074" s="2" customFormat="1"/>
    <row r="45075" s="2" customFormat="1"/>
    <row r="45076" s="2" customFormat="1"/>
    <row r="45077" s="2" customFormat="1"/>
    <row r="45078" s="2" customFormat="1"/>
    <row r="45079" s="2" customFormat="1"/>
    <row r="45080" s="2" customFormat="1"/>
    <row r="45081" s="2" customFormat="1"/>
    <row r="45082" s="2" customFormat="1"/>
    <row r="45083" s="2" customFormat="1"/>
    <row r="45084" s="2" customFormat="1"/>
    <row r="45085" s="2" customFormat="1"/>
    <row r="45086" s="2" customFormat="1"/>
    <row r="45087" s="2" customFormat="1"/>
    <row r="45088" s="2" customFormat="1"/>
    <row r="45089" s="2" customFormat="1"/>
    <row r="45090" s="2" customFormat="1"/>
    <row r="45091" s="2" customFormat="1"/>
    <row r="45092" s="2" customFormat="1"/>
    <row r="45093" s="2" customFormat="1"/>
    <row r="45094" s="2" customFormat="1"/>
    <row r="45095" s="2" customFormat="1"/>
    <row r="45096" s="2" customFormat="1"/>
    <row r="45097" s="2" customFormat="1"/>
    <row r="45098" s="2" customFormat="1"/>
    <row r="45099" s="2" customFormat="1"/>
    <row r="45100" s="2" customFormat="1"/>
    <row r="45101" s="2" customFormat="1"/>
    <row r="45102" s="2" customFormat="1"/>
    <row r="45103" s="2" customFormat="1"/>
    <row r="45104" s="2" customFormat="1"/>
    <row r="45105" s="2" customFormat="1"/>
    <row r="45106" s="2" customFormat="1"/>
    <row r="45107" s="2" customFormat="1"/>
    <row r="45108" s="2" customFormat="1"/>
    <row r="45109" s="2" customFormat="1"/>
    <row r="45110" s="2" customFormat="1"/>
    <row r="45111" s="2" customFormat="1"/>
    <row r="45112" s="2" customFormat="1"/>
    <row r="45113" s="2" customFormat="1"/>
    <row r="45114" s="2" customFormat="1"/>
    <row r="45115" s="2" customFormat="1"/>
    <row r="45116" s="2" customFormat="1"/>
    <row r="45117" s="2" customFormat="1"/>
    <row r="45118" s="2" customFormat="1"/>
    <row r="45119" s="2" customFormat="1"/>
    <row r="45120" s="2" customFormat="1"/>
    <row r="45121" s="2" customFormat="1"/>
    <row r="45122" s="2" customFormat="1"/>
    <row r="45123" s="2" customFormat="1"/>
    <row r="45124" s="2" customFormat="1"/>
    <row r="45125" s="2" customFormat="1"/>
    <row r="45126" s="2" customFormat="1"/>
    <row r="45127" s="2" customFormat="1"/>
    <row r="45128" s="2" customFormat="1"/>
    <row r="45129" s="2" customFormat="1"/>
    <row r="45130" s="2" customFormat="1"/>
    <row r="45131" s="2" customFormat="1"/>
    <row r="45132" s="2" customFormat="1"/>
    <row r="45133" s="2" customFormat="1"/>
    <row r="45134" s="2" customFormat="1"/>
    <row r="45135" s="2" customFormat="1"/>
    <row r="45136" s="2" customFormat="1"/>
    <row r="45137" s="2" customFormat="1"/>
    <row r="45138" s="2" customFormat="1"/>
    <row r="45139" s="2" customFormat="1"/>
    <row r="45140" s="2" customFormat="1"/>
    <row r="45141" s="2" customFormat="1"/>
    <row r="45142" s="2" customFormat="1"/>
    <row r="45143" s="2" customFormat="1"/>
    <row r="45144" s="2" customFormat="1"/>
    <row r="45145" s="2" customFormat="1"/>
    <row r="45146" s="2" customFormat="1"/>
    <row r="45147" s="2" customFormat="1"/>
    <row r="45148" s="2" customFormat="1"/>
    <row r="45149" s="2" customFormat="1"/>
    <row r="45150" s="2" customFormat="1"/>
    <row r="45151" s="2" customFormat="1"/>
    <row r="45152" s="2" customFormat="1"/>
    <row r="45153" s="2" customFormat="1"/>
    <row r="45154" s="2" customFormat="1"/>
    <row r="45155" s="2" customFormat="1"/>
    <row r="45156" s="2" customFormat="1"/>
    <row r="45157" s="2" customFormat="1"/>
    <row r="45158" s="2" customFormat="1"/>
    <row r="45159" s="2" customFormat="1"/>
    <row r="45160" s="2" customFormat="1"/>
    <row r="45161" s="2" customFormat="1"/>
    <row r="45162" s="2" customFormat="1"/>
    <row r="45163" s="2" customFormat="1"/>
    <row r="45164" s="2" customFormat="1"/>
    <row r="45165" s="2" customFormat="1"/>
    <row r="45166" s="2" customFormat="1"/>
    <row r="45167" s="2" customFormat="1"/>
    <row r="45168" s="2" customFormat="1"/>
    <row r="45169" s="2" customFormat="1"/>
    <row r="45170" s="2" customFormat="1"/>
    <row r="45171" s="2" customFormat="1"/>
    <row r="45172" s="2" customFormat="1"/>
    <row r="45173" s="2" customFormat="1"/>
    <row r="45174" s="2" customFormat="1"/>
    <row r="45175" s="2" customFormat="1"/>
    <row r="45176" s="2" customFormat="1"/>
    <row r="45177" s="2" customFormat="1"/>
    <row r="45178" s="2" customFormat="1"/>
    <row r="45179" s="2" customFormat="1"/>
    <row r="45180" s="2" customFormat="1"/>
    <row r="45181" s="2" customFormat="1"/>
    <row r="45182" s="2" customFormat="1"/>
    <row r="45183" s="2" customFormat="1"/>
    <row r="45184" s="2" customFormat="1"/>
    <row r="45185" s="2" customFormat="1"/>
    <row r="45186" s="2" customFormat="1"/>
    <row r="45187" s="2" customFormat="1"/>
    <row r="45188" s="2" customFormat="1"/>
    <row r="45189" s="2" customFormat="1"/>
    <row r="45190" s="2" customFormat="1"/>
    <row r="45191" s="2" customFormat="1"/>
    <row r="45192" s="2" customFormat="1"/>
    <row r="45193" s="2" customFormat="1"/>
    <row r="45194" s="2" customFormat="1"/>
    <row r="45195" s="2" customFormat="1"/>
    <row r="45196" s="2" customFormat="1"/>
    <row r="45197" s="2" customFormat="1"/>
    <row r="45198" s="2" customFormat="1"/>
    <row r="45199" s="2" customFormat="1"/>
    <row r="45200" s="2" customFormat="1"/>
    <row r="45201" s="2" customFormat="1"/>
    <row r="45202" s="2" customFormat="1"/>
    <row r="45203" s="2" customFormat="1"/>
    <row r="45204" s="2" customFormat="1"/>
    <row r="45205" s="2" customFormat="1"/>
    <row r="45206" s="2" customFormat="1"/>
    <row r="45207" s="2" customFormat="1"/>
    <row r="45208" s="2" customFormat="1"/>
    <row r="45209" s="2" customFormat="1"/>
    <row r="45210" s="2" customFormat="1"/>
    <row r="45211" s="2" customFormat="1"/>
    <row r="45212" s="2" customFormat="1"/>
    <row r="45213" s="2" customFormat="1"/>
    <row r="45214" s="2" customFormat="1"/>
    <row r="45215" s="2" customFormat="1"/>
    <row r="45216" s="2" customFormat="1"/>
    <row r="45217" s="2" customFormat="1"/>
    <row r="45218" s="2" customFormat="1"/>
    <row r="45219" s="2" customFormat="1"/>
    <row r="45220" s="2" customFormat="1"/>
    <row r="45221" s="2" customFormat="1"/>
    <row r="45222" s="2" customFormat="1"/>
    <row r="45223" s="2" customFormat="1"/>
    <row r="45224" s="2" customFormat="1"/>
    <row r="45225" s="2" customFormat="1"/>
    <row r="45226" s="2" customFormat="1"/>
    <row r="45227" s="2" customFormat="1"/>
    <row r="45228" s="2" customFormat="1"/>
    <row r="45229" s="2" customFormat="1"/>
    <row r="45230" s="2" customFormat="1"/>
    <row r="45231" s="2" customFormat="1"/>
    <row r="45232" s="2" customFormat="1"/>
    <row r="45233" s="2" customFormat="1"/>
    <row r="45234" s="2" customFormat="1"/>
    <row r="45235" s="2" customFormat="1"/>
    <row r="45236" s="2" customFormat="1"/>
    <row r="45237" s="2" customFormat="1"/>
    <row r="45238" s="2" customFormat="1"/>
    <row r="45239" s="2" customFormat="1"/>
    <row r="45240" s="2" customFormat="1"/>
    <row r="45241" s="2" customFormat="1"/>
    <row r="45242" s="2" customFormat="1"/>
    <row r="45243" s="2" customFormat="1"/>
    <row r="45244" s="2" customFormat="1"/>
    <row r="45245" s="2" customFormat="1"/>
    <row r="45246" s="2" customFormat="1"/>
    <row r="45247" s="2" customFormat="1"/>
    <row r="45248" s="2" customFormat="1"/>
    <row r="45249" s="2" customFormat="1"/>
    <row r="45250" s="2" customFormat="1"/>
    <row r="45251" s="2" customFormat="1"/>
    <row r="45252" s="2" customFormat="1"/>
    <row r="45253" s="2" customFormat="1"/>
    <row r="45254" s="2" customFormat="1"/>
    <row r="45255" s="2" customFormat="1"/>
    <row r="45256" s="2" customFormat="1"/>
    <row r="45257" s="2" customFormat="1"/>
    <row r="45258" s="2" customFormat="1"/>
    <row r="45259" s="2" customFormat="1"/>
    <row r="45260" s="2" customFormat="1"/>
    <row r="45261" s="2" customFormat="1"/>
    <row r="45262" s="2" customFormat="1"/>
    <row r="45263" s="2" customFormat="1"/>
    <row r="45264" s="2" customFormat="1"/>
    <row r="45265" s="2" customFormat="1"/>
    <row r="45266" s="2" customFormat="1"/>
    <row r="45267" s="2" customFormat="1"/>
    <row r="45268" s="2" customFormat="1"/>
    <row r="45269" s="2" customFormat="1"/>
    <row r="45270" s="2" customFormat="1"/>
    <row r="45271" s="2" customFormat="1"/>
    <row r="45272" s="2" customFormat="1"/>
    <row r="45273" s="2" customFormat="1"/>
    <row r="45274" s="2" customFormat="1"/>
    <row r="45275" s="2" customFormat="1"/>
    <row r="45276" s="2" customFormat="1"/>
    <row r="45277" s="2" customFormat="1"/>
    <row r="45278" s="2" customFormat="1"/>
    <row r="45279" s="2" customFormat="1"/>
    <row r="45280" s="2" customFormat="1"/>
    <row r="45281" s="2" customFormat="1"/>
    <row r="45282" s="2" customFormat="1"/>
    <row r="45283" s="2" customFormat="1"/>
    <row r="45284" s="2" customFormat="1"/>
    <row r="45285" s="2" customFormat="1"/>
    <row r="45286" s="2" customFormat="1"/>
    <row r="45287" s="2" customFormat="1"/>
    <row r="45288" s="2" customFormat="1"/>
    <row r="45289" s="2" customFormat="1"/>
    <row r="45290" s="2" customFormat="1"/>
    <row r="45291" s="2" customFormat="1"/>
    <row r="45292" s="2" customFormat="1"/>
    <row r="45293" s="2" customFormat="1"/>
    <row r="45294" s="2" customFormat="1"/>
    <row r="45295" s="2" customFormat="1"/>
    <row r="45296" s="2" customFormat="1"/>
    <row r="45297" s="2" customFormat="1"/>
    <row r="45298" s="2" customFormat="1"/>
    <row r="45299" s="2" customFormat="1"/>
    <row r="45300" s="2" customFormat="1"/>
    <row r="45301" s="2" customFormat="1"/>
    <row r="45302" s="2" customFormat="1"/>
    <row r="45303" s="2" customFormat="1"/>
    <row r="45304" s="2" customFormat="1"/>
    <row r="45305" s="2" customFormat="1"/>
    <row r="45306" s="2" customFormat="1"/>
    <row r="45307" s="2" customFormat="1"/>
    <row r="45308" s="2" customFormat="1"/>
    <row r="45309" s="2" customFormat="1"/>
    <row r="45310" s="2" customFormat="1"/>
    <row r="45311" s="2" customFormat="1"/>
    <row r="45312" s="2" customFormat="1"/>
    <row r="45313" s="2" customFormat="1"/>
    <row r="45314" s="2" customFormat="1"/>
    <row r="45315" s="2" customFormat="1"/>
    <row r="45316" s="2" customFormat="1"/>
    <row r="45317" s="2" customFormat="1"/>
    <row r="45318" s="2" customFormat="1"/>
    <row r="45319" s="2" customFormat="1"/>
    <row r="45320" s="2" customFormat="1"/>
    <row r="45321" s="2" customFormat="1"/>
    <row r="45322" s="2" customFormat="1"/>
    <row r="45323" s="2" customFormat="1"/>
    <row r="45324" s="2" customFormat="1"/>
    <row r="45325" s="2" customFormat="1"/>
    <row r="45326" s="2" customFormat="1"/>
    <row r="45327" s="2" customFormat="1"/>
    <row r="45328" s="2" customFormat="1"/>
    <row r="45329" s="2" customFormat="1"/>
    <row r="45330" s="2" customFormat="1"/>
    <row r="45331" s="2" customFormat="1"/>
    <row r="45332" s="2" customFormat="1"/>
    <row r="45333" s="2" customFormat="1"/>
    <row r="45334" s="2" customFormat="1"/>
    <row r="45335" s="2" customFormat="1"/>
    <row r="45336" s="2" customFormat="1"/>
    <row r="45337" s="2" customFormat="1"/>
    <row r="45338" s="2" customFormat="1"/>
    <row r="45339" s="2" customFormat="1"/>
    <row r="45340" s="2" customFormat="1"/>
    <row r="45341" s="2" customFormat="1"/>
    <row r="45342" s="2" customFormat="1"/>
    <row r="45343" s="2" customFormat="1"/>
    <row r="45344" s="2" customFormat="1"/>
    <row r="45345" s="2" customFormat="1"/>
    <row r="45346" s="2" customFormat="1"/>
    <row r="45347" s="2" customFormat="1"/>
    <row r="45348" s="2" customFormat="1"/>
    <row r="45349" s="2" customFormat="1"/>
    <row r="45350" s="2" customFormat="1"/>
    <row r="45351" s="2" customFormat="1"/>
    <row r="45352" s="2" customFormat="1"/>
    <row r="45353" s="2" customFormat="1"/>
    <row r="45354" s="2" customFormat="1"/>
    <row r="45355" s="2" customFormat="1"/>
    <row r="45356" s="2" customFormat="1"/>
    <row r="45357" s="2" customFormat="1"/>
    <row r="45358" s="2" customFormat="1"/>
    <row r="45359" s="2" customFormat="1"/>
    <row r="45360" s="2" customFormat="1"/>
    <row r="45361" s="2" customFormat="1"/>
    <row r="45362" s="2" customFormat="1"/>
    <row r="45363" s="2" customFormat="1"/>
    <row r="45364" s="2" customFormat="1"/>
    <row r="45365" s="2" customFormat="1"/>
    <row r="45366" s="2" customFormat="1"/>
    <row r="45367" s="2" customFormat="1"/>
    <row r="45368" s="2" customFormat="1"/>
    <row r="45369" s="2" customFormat="1"/>
    <row r="45370" s="2" customFormat="1"/>
    <row r="45371" s="2" customFormat="1"/>
    <row r="45372" s="2" customFormat="1"/>
    <row r="45373" s="2" customFormat="1"/>
    <row r="45374" s="2" customFormat="1"/>
    <row r="45375" s="2" customFormat="1"/>
    <row r="45376" s="2" customFormat="1"/>
    <row r="45377" s="2" customFormat="1"/>
    <row r="45378" s="2" customFormat="1"/>
    <row r="45379" s="2" customFormat="1"/>
    <row r="45380" s="2" customFormat="1"/>
    <row r="45381" s="2" customFormat="1"/>
    <row r="45382" s="2" customFormat="1"/>
    <row r="45383" s="2" customFormat="1"/>
    <row r="45384" s="2" customFormat="1"/>
    <row r="45385" s="2" customFormat="1"/>
    <row r="45386" s="2" customFormat="1"/>
    <row r="45387" s="2" customFormat="1"/>
    <row r="45388" s="2" customFormat="1"/>
    <row r="45389" s="2" customFormat="1"/>
    <row r="45390" s="2" customFormat="1"/>
    <row r="45391" s="2" customFormat="1"/>
    <row r="45392" s="2" customFormat="1"/>
    <row r="45393" s="2" customFormat="1"/>
    <row r="45394" s="2" customFormat="1"/>
    <row r="45395" s="2" customFormat="1"/>
    <row r="45396" s="2" customFormat="1"/>
    <row r="45397" s="2" customFormat="1"/>
    <row r="45398" s="2" customFormat="1"/>
    <row r="45399" s="2" customFormat="1"/>
    <row r="45400" s="2" customFormat="1"/>
    <row r="45401" s="2" customFormat="1"/>
    <row r="45402" s="2" customFormat="1"/>
    <row r="45403" s="2" customFormat="1"/>
    <row r="45404" s="2" customFormat="1"/>
    <row r="45405" s="2" customFormat="1"/>
    <row r="45406" s="2" customFormat="1"/>
    <row r="45407" s="2" customFormat="1"/>
    <row r="45408" s="2" customFormat="1"/>
    <row r="45409" s="2" customFormat="1"/>
    <row r="45410" s="2" customFormat="1"/>
    <row r="45411" s="2" customFormat="1"/>
    <row r="45412" s="2" customFormat="1"/>
    <row r="45413" s="2" customFormat="1"/>
    <row r="45414" s="2" customFormat="1"/>
    <row r="45415" s="2" customFormat="1"/>
    <row r="45416" s="2" customFormat="1"/>
    <row r="45417" s="2" customFormat="1"/>
    <row r="45418" s="2" customFormat="1"/>
    <row r="45419" s="2" customFormat="1"/>
    <row r="45420" s="2" customFormat="1"/>
    <row r="45421" s="2" customFormat="1"/>
    <row r="45422" s="2" customFormat="1"/>
    <row r="45423" s="2" customFormat="1"/>
    <row r="45424" s="2" customFormat="1"/>
    <row r="45425" s="2" customFormat="1"/>
    <row r="45426" s="2" customFormat="1"/>
    <row r="45427" s="2" customFormat="1"/>
    <row r="45428" s="2" customFormat="1"/>
    <row r="45429" s="2" customFormat="1"/>
    <row r="45430" s="2" customFormat="1"/>
    <row r="45431" s="2" customFormat="1"/>
    <row r="45432" s="2" customFormat="1"/>
    <row r="45433" s="2" customFormat="1"/>
    <row r="45434" s="2" customFormat="1"/>
    <row r="45435" s="2" customFormat="1"/>
    <row r="45436" s="2" customFormat="1"/>
    <row r="45437" s="2" customFormat="1"/>
    <row r="45438" s="2" customFormat="1"/>
    <row r="45439" s="2" customFormat="1"/>
    <row r="45440" s="2" customFormat="1"/>
    <row r="45441" s="2" customFormat="1"/>
    <row r="45442" s="2" customFormat="1"/>
    <row r="45443" s="2" customFormat="1"/>
    <row r="45444" s="2" customFormat="1"/>
    <row r="45445" s="2" customFormat="1"/>
    <row r="45446" s="2" customFormat="1"/>
    <row r="45447" s="2" customFormat="1"/>
    <row r="45448" s="2" customFormat="1"/>
    <row r="45449" s="2" customFormat="1"/>
    <row r="45450" s="2" customFormat="1"/>
    <row r="45451" s="2" customFormat="1"/>
    <row r="45452" s="2" customFormat="1"/>
    <row r="45453" s="2" customFormat="1"/>
    <row r="45454" s="2" customFormat="1"/>
    <row r="45455" s="2" customFormat="1"/>
    <row r="45456" s="2" customFormat="1"/>
    <row r="45457" s="2" customFormat="1"/>
    <row r="45458" s="2" customFormat="1"/>
    <row r="45459" s="2" customFormat="1"/>
    <row r="45460" s="2" customFormat="1"/>
    <row r="45461" s="2" customFormat="1"/>
    <row r="45462" s="2" customFormat="1"/>
    <row r="45463" s="2" customFormat="1"/>
    <row r="45464" s="2" customFormat="1"/>
    <row r="45465" s="2" customFormat="1"/>
    <row r="45466" s="2" customFormat="1"/>
    <row r="45467" s="2" customFormat="1"/>
    <row r="45468" s="2" customFormat="1"/>
    <row r="45469" s="2" customFormat="1"/>
    <row r="45470" s="2" customFormat="1"/>
    <row r="45471" s="2" customFormat="1"/>
    <row r="45472" s="2" customFormat="1"/>
    <row r="45473" s="2" customFormat="1"/>
    <row r="45474" s="2" customFormat="1"/>
    <row r="45475" s="2" customFormat="1"/>
    <row r="45476" s="2" customFormat="1"/>
    <row r="45477" s="2" customFormat="1"/>
    <row r="45478" s="2" customFormat="1"/>
    <row r="45479" s="2" customFormat="1"/>
    <row r="45480" s="2" customFormat="1"/>
    <row r="45481" s="2" customFormat="1"/>
    <row r="45482" s="2" customFormat="1"/>
    <row r="45483" s="2" customFormat="1"/>
    <row r="45484" s="2" customFormat="1"/>
    <row r="45485" s="2" customFormat="1"/>
    <row r="45486" s="2" customFormat="1"/>
    <row r="45487" s="2" customFormat="1"/>
    <row r="45488" s="2" customFormat="1"/>
    <row r="45489" s="2" customFormat="1"/>
    <row r="45490" s="2" customFormat="1"/>
    <row r="45491" s="2" customFormat="1"/>
    <row r="45492" s="2" customFormat="1"/>
    <row r="45493" s="2" customFormat="1"/>
    <row r="45494" s="2" customFormat="1"/>
    <row r="45495" s="2" customFormat="1"/>
    <row r="45496" s="2" customFormat="1"/>
    <row r="45497" s="2" customFormat="1"/>
    <row r="45498" s="2" customFormat="1"/>
    <row r="45499" s="2" customFormat="1"/>
    <row r="45500" s="2" customFormat="1"/>
    <row r="45501" s="2" customFormat="1"/>
    <row r="45502" s="2" customFormat="1"/>
    <row r="45503" s="2" customFormat="1"/>
    <row r="45504" s="2" customFormat="1"/>
    <row r="45505" s="2" customFormat="1"/>
    <row r="45506" s="2" customFormat="1"/>
    <row r="45507" s="2" customFormat="1"/>
    <row r="45508" s="2" customFormat="1"/>
    <row r="45509" s="2" customFormat="1"/>
    <row r="45510" s="2" customFormat="1"/>
    <row r="45511" s="2" customFormat="1"/>
    <row r="45512" s="2" customFormat="1"/>
    <row r="45513" s="2" customFormat="1"/>
    <row r="45514" s="2" customFormat="1"/>
    <row r="45515" s="2" customFormat="1"/>
    <row r="45516" s="2" customFormat="1"/>
    <row r="45517" s="2" customFormat="1"/>
    <row r="45518" s="2" customFormat="1"/>
    <row r="45519" s="2" customFormat="1"/>
    <row r="45520" s="2" customFormat="1"/>
    <row r="45521" s="2" customFormat="1"/>
    <row r="45522" s="2" customFormat="1"/>
    <row r="45523" s="2" customFormat="1"/>
    <row r="45524" s="2" customFormat="1"/>
    <row r="45525" s="2" customFormat="1"/>
    <row r="45526" s="2" customFormat="1"/>
    <row r="45527" s="2" customFormat="1"/>
    <row r="45528" s="2" customFormat="1"/>
    <row r="45529" s="2" customFormat="1"/>
    <row r="45530" s="2" customFormat="1"/>
    <row r="45531" s="2" customFormat="1"/>
    <row r="45532" s="2" customFormat="1"/>
    <row r="45533" s="2" customFormat="1"/>
    <row r="45534" s="2" customFormat="1"/>
    <row r="45535" s="2" customFormat="1"/>
    <row r="45536" s="2" customFormat="1"/>
    <row r="45537" s="2" customFormat="1"/>
    <row r="45538" s="2" customFormat="1"/>
    <row r="45539" s="2" customFormat="1"/>
    <row r="45540" s="2" customFormat="1"/>
    <row r="45541" s="2" customFormat="1"/>
    <row r="45542" s="2" customFormat="1"/>
    <row r="45543" s="2" customFormat="1"/>
    <row r="45544" s="2" customFormat="1"/>
    <row r="45545" s="2" customFormat="1"/>
    <row r="45546" s="2" customFormat="1"/>
    <row r="45547" s="2" customFormat="1"/>
    <row r="45548" s="2" customFormat="1"/>
    <row r="45549" s="2" customFormat="1"/>
    <row r="45550" s="2" customFormat="1"/>
    <row r="45551" s="2" customFormat="1"/>
    <row r="45552" s="2" customFormat="1"/>
    <row r="45553" s="2" customFormat="1"/>
    <row r="45554" s="2" customFormat="1"/>
    <row r="45555" s="2" customFormat="1"/>
    <row r="45556" s="2" customFormat="1"/>
    <row r="45557" s="2" customFormat="1"/>
    <row r="45558" s="2" customFormat="1"/>
    <row r="45559" s="2" customFormat="1"/>
    <row r="45560" s="2" customFormat="1"/>
    <row r="45561" s="2" customFormat="1"/>
    <row r="45562" s="2" customFormat="1"/>
    <row r="45563" s="2" customFormat="1"/>
    <row r="45564" s="2" customFormat="1"/>
    <row r="45565" s="2" customFormat="1"/>
    <row r="45566" s="2" customFormat="1"/>
    <row r="45567" s="2" customFormat="1"/>
    <row r="45568" s="2" customFormat="1"/>
    <row r="45569" s="2" customFormat="1"/>
    <row r="45570" s="2" customFormat="1"/>
    <row r="45571" s="2" customFormat="1"/>
    <row r="45572" s="2" customFormat="1"/>
    <row r="45573" s="2" customFormat="1"/>
    <row r="45574" s="2" customFormat="1"/>
    <row r="45575" s="2" customFormat="1"/>
    <row r="45576" s="2" customFormat="1"/>
    <row r="45577" s="2" customFormat="1"/>
    <row r="45578" s="2" customFormat="1"/>
    <row r="45579" s="2" customFormat="1"/>
    <row r="45580" s="2" customFormat="1"/>
    <row r="45581" s="2" customFormat="1"/>
    <row r="45582" s="2" customFormat="1"/>
    <row r="45583" s="2" customFormat="1"/>
    <row r="45584" s="2" customFormat="1"/>
    <row r="45585" s="2" customFormat="1"/>
    <row r="45586" s="2" customFormat="1"/>
    <row r="45587" s="2" customFormat="1"/>
    <row r="45588" s="2" customFormat="1"/>
    <row r="45589" s="2" customFormat="1"/>
    <row r="45590" s="2" customFormat="1"/>
    <row r="45591" s="2" customFormat="1"/>
    <row r="45592" s="2" customFormat="1"/>
    <row r="45593" s="2" customFormat="1"/>
    <row r="45594" s="2" customFormat="1"/>
    <row r="45595" s="2" customFormat="1"/>
    <row r="45596" s="2" customFormat="1"/>
    <row r="45597" s="2" customFormat="1"/>
    <row r="45598" s="2" customFormat="1"/>
    <row r="45599" s="2" customFormat="1"/>
    <row r="45600" s="2" customFormat="1"/>
    <row r="45601" s="2" customFormat="1"/>
    <row r="45602" s="2" customFormat="1"/>
    <row r="45603" s="2" customFormat="1"/>
    <row r="45604" s="2" customFormat="1"/>
    <row r="45605" s="2" customFormat="1"/>
    <row r="45606" s="2" customFormat="1"/>
    <row r="45607" s="2" customFormat="1"/>
    <row r="45608" s="2" customFormat="1"/>
    <row r="45609" s="2" customFormat="1"/>
    <row r="45610" s="2" customFormat="1"/>
    <row r="45611" s="2" customFormat="1"/>
    <row r="45612" s="2" customFormat="1"/>
    <row r="45613" s="2" customFormat="1"/>
    <row r="45614" s="2" customFormat="1"/>
    <row r="45615" s="2" customFormat="1"/>
    <row r="45616" s="2" customFormat="1"/>
    <row r="45617" s="2" customFormat="1"/>
    <row r="45618" s="2" customFormat="1"/>
    <row r="45619" s="2" customFormat="1"/>
    <row r="45620" s="2" customFormat="1"/>
    <row r="45621" s="2" customFormat="1"/>
    <row r="45622" s="2" customFormat="1"/>
    <row r="45623" s="2" customFormat="1"/>
    <row r="45624" s="2" customFormat="1"/>
    <row r="45625" s="2" customFormat="1"/>
    <row r="45626" s="2" customFormat="1"/>
    <row r="45627" s="2" customFormat="1"/>
    <row r="45628" s="2" customFormat="1"/>
    <row r="45629" s="2" customFormat="1"/>
    <row r="45630" s="2" customFormat="1"/>
    <row r="45631" s="2" customFormat="1"/>
    <row r="45632" s="2" customFormat="1"/>
    <row r="45633" s="2" customFormat="1"/>
    <row r="45634" s="2" customFormat="1"/>
    <row r="45635" s="2" customFormat="1"/>
    <row r="45636" s="2" customFormat="1"/>
    <row r="45637" s="2" customFormat="1"/>
    <row r="45638" s="2" customFormat="1"/>
    <row r="45639" s="2" customFormat="1"/>
    <row r="45640" s="2" customFormat="1"/>
    <row r="45641" s="2" customFormat="1"/>
    <row r="45642" s="2" customFormat="1"/>
    <row r="45643" s="2" customFormat="1"/>
    <row r="45644" s="2" customFormat="1"/>
    <row r="45645" s="2" customFormat="1"/>
    <row r="45646" s="2" customFormat="1"/>
    <row r="45647" s="2" customFormat="1"/>
    <row r="45648" s="2" customFormat="1"/>
    <row r="45649" s="2" customFormat="1"/>
    <row r="45650" s="2" customFormat="1"/>
    <row r="45651" s="2" customFormat="1"/>
    <row r="45652" s="2" customFormat="1"/>
    <row r="45653" s="2" customFormat="1"/>
    <row r="45654" s="2" customFormat="1"/>
    <row r="45655" s="2" customFormat="1"/>
    <row r="45656" s="2" customFormat="1"/>
    <row r="45657" s="2" customFormat="1"/>
    <row r="45658" s="2" customFormat="1"/>
    <row r="45659" s="2" customFormat="1"/>
    <row r="45660" s="2" customFormat="1"/>
    <row r="45661" s="2" customFormat="1"/>
    <row r="45662" s="2" customFormat="1"/>
    <row r="45663" s="2" customFormat="1"/>
    <row r="45664" s="2" customFormat="1"/>
    <row r="45665" s="2" customFormat="1"/>
    <row r="45666" s="2" customFormat="1"/>
    <row r="45667" s="2" customFormat="1"/>
    <row r="45668" s="2" customFormat="1"/>
    <row r="45669" s="2" customFormat="1"/>
    <row r="45670" s="2" customFormat="1"/>
    <row r="45671" s="2" customFormat="1"/>
    <row r="45672" s="2" customFormat="1"/>
    <row r="45673" s="2" customFormat="1"/>
    <row r="45674" s="2" customFormat="1"/>
    <row r="45675" s="2" customFormat="1"/>
    <row r="45676" s="2" customFormat="1"/>
    <row r="45677" s="2" customFormat="1"/>
    <row r="45678" s="2" customFormat="1"/>
    <row r="45679" s="2" customFormat="1"/>
    <row r="45680" s="2" customFormat="1"/>
    <row r="45681" s="2" customFormat="1"/>
    <row r="45682" s="2" customFormat="1"/>
    <row r="45683" s="2" customFormat="1"/>
    <row r="45684" s="2" customFormat="1"/>
    <row r="45685" s="2" customFormat="1"/>
    <row r="45686" s="2" customFormat="1"/>
    <row r="45687" s="2" customFormat="1"/>
    <row r="45688" s="2" customFormat="1"/>
    <row r="45689" s="2" customFormat="1"/>
    <row r="45690" s="2" customFormat="1"/>
    <row r="45691" s="2" customFormat="1"/>
    <row r="45692" s="2" customFormat="1"/>
    <row r="45693" s="2" customFormat="1"/>
    <row r="45694" s="2" customFormat="1"/>
    <row r="45695" s="2" customFormat="1"/>
    <row r="45696" s="2" customFormat="1"/>
    <row r="45697" s="2" customFormat="1"/>
    <row r="45698" s="2" customFormat="1"/>
    <row r="45699" s="2" customFormat="1"/>
    <row r="45700" s="2" customFormat="1"/>
    <row r="45701" s="2" customFormat="1"/>
    <row r="45702" s="2" customFormat="1"/>
    <row r="45703" s="2" customFormat="1"/>
    <row r="45704" s="2" customFormat="1"/>
    <row r="45705" s="2" customFormat="1"/>
    <row r="45706" s="2" customFormat="1"/>
    <row r="45707" s="2" customFormat="1"/>
    <row r="45708" s="2" customFormat="1"/>
    <row r="45709" s="2" customFormat="1"/>
    <row r="45710" s="2" customFormat="1"/>
    <row r="45711" s="2" customFormat="1"/>
    <row r="45712" s="2" customFormat="1"/>
    <row r="45713" s="2" customFormat="1"/>
    <row r="45714" s="2" customFormat="1"/>
    <row r="45715" s="2" customFormat="1"/>
    <row r="45716" s="2" customFormat="1"/>
    <row r="45717" s="2" customFormat="1"/>
    <row r="45718" s="2" customFormat="1"/>
    <row r="45719" s="2" customFormat="1"/>
    <row r="45720" s="2" customFormat="1"/>
    <row r="45721" s="2" customFormat="1"/>
    <row r="45722" s="2" customFormat="1"/>
    <row r="45723" s="2" customFormat="1"/>
    <row r="45724" s="2" customFormat="1"/>
    <row r="45725" s="2" customFormat="1"/>
    <row r="45726" s="2" customFormat="1"/>
    <row r="45727" s="2" customFormat="1"/>
    <row r="45728" s="2" customFormat="1"/>
    <row r="45729" s="2" customFormat="1"/>
    <row r="45730" s="2" customFormat="1"/>
    <row r="45731" s="2" customFormat="1"/>
    <row r="45732" s="2" customFormat="1"/>
    <row r="45733" s="2" customFormat="1"/>
    <row r="45734" s="2" customFormat="1"/>
    <row r="45735" s="2" customFormat="1"/>
    <row r="45736" s="2" customFormat="1"/>
    <row r="45737" s="2" customFormat="1"/>
    <row r="45738" s="2" customFormat="1"/>
    <row r="45739" s="2" customFormat="1"/>
    <row r="45740" s="2" customFormat="1"/>
    <row r="45741" s="2" customFormat="1"/>
    <row r="45742" s="2" customFormat="1"/>
    <row r="45743" s="2" customFormat="1"/>
    <row r="45744" s="2" customFormat="1"/>
    <row r="45745" s="2" customFormat="1"/>
    <row r="45746" s="2" customFormat="1"/>
    <row r="45747" s="2" customFormat="1"/>
    <row r="45748" s="2" customFormat="1"/>
    <row r="45749" s="2" customFormat="1"/>
    <row r="45750" s="2" customFormat="1"/>
    <row r="45751" s="2" customFormat="1"/>
    <row r="45752" s="2" customFormat="1"/>
    <row r="45753" s="2" customFormat="1"/>
    <row r="45754" s="2" customFormat="1"/>
    <row r="45755" s="2" customFormat="1"/>
    <row r="45756" s="2" customFormat="1"/>
    <row r="45757" s="2" customFormat="1"/>
    <row r="45758" s="2" customFormat="1"/>
    <row r="45759" s="2" customFormat="1"/>
    <row r="45760" s="2" customFormat="1"/>
    <row r="45761" s="2" customFormat="1"/>
    <row r="45762" s="2" customFormat="1"/>
    <row r="45763" s="2" customFormat="1"/>
    <row r="45764" s="2" customFormat="1"/>
    <row r="45765" s="2" customFormat="1"/>
    <row r="45766" s="2" customFormat="1"/>
    <row r="45767" s="2" customFormat="1"/>
    <row r="45768" s="2" customFormat="1"/>
    <row r="45769" s="2" customFormat="1"/>
    <row r="45770" s="2" customFormat="1"/>
    <row r="45771" s="2" customFormat="1"/>
    <row r="45772" s="2" customFormat="1"/>
    <row r="45773" s="2" customFormat="1"/>
    <row r="45774" s="2" customFormat="1"/>
    <row r="45775" s="2" customFormat="1"/>
    <row r="45776" s="2" customFormat="1"/>
    <row r="45777" s="2" customFormat="1"/>
    <row r="45778" s="2" customFormat="1"/>
    <row r="45779" s="2" customFormat="1"/>
    <row r="45780" s="2" customFormat="1"/>
    <row r="45781" s="2" customFormat="1"/>
    <row r="45782" s="2" customFormat="1"/>
    <row r="45783" s="2" customFormat="1"/>
    <row r="45784" s="2" customFormat="1"/>
    <row r="45785" s="2" customFormat="1"/>
    <row r="45786" s="2" customFormat="1"/>
    <row r="45787" s="2" customFormat="1"/>
    <row r="45788" s="2" customFormat="1"/>
    <row r="45789" s="2" customFormat="1"/>
    <row r="45790" s="2" customFormat="1"/>
    <row r="45791" s="2" customFormat="1"/>
    <row r="45792" s="2" customFormat="1"/>
    <row r="45793" s="2" customFormat="1"/>
    <row r="45794" s="2" customFormat="1"/>
    <row r="45795" s="2" customFormat="1"/>
    <row r="45796" s="2" customFormat="1"/>
    <row r="45797" s="2" customFormat="1"/>
    <row r="45798" s="2" customFormat="1"/>
    <row r="45799" s="2" customFormat="1"/>
    <row r="45800" s="2" customFormat="1"/>
    <row r="45801" s="2" customFormat="1"/>
    <row r="45802" s="2" customFormat="1"/>
    <row r="45803" s="2" customFormat="1"/>
    <row r="45804" s="2" customFormat="1"/>
    <row r="45805" s="2" customFormat="1"/>
    <row r="45806" s="2" customFormat="1"/>
    <row r="45807" s="2" customFormat="1"/>
    <row r="45808" s="2" customFormat="1"/>
    <row r="45809" s="2" customFormat="1"/>
    <row r="45810" s="2" customFormat="1"/>
    <row r="45811" s="2" customFormat="1"/>
    <row r="45812" s="2" customFormat="1"/>
    <row r="45813" s="2" customFormat="1"/>
    <row r="45814" s="2" customFormat="1"/>
    <row r="45815" s="2" customFormat="1"/>
    <row r="45816" s="2" customFormat="1"/>
    <row r="45817" s="2" customFormat="1"/>
    <row r="45818" s="2" customFormat="1"/>
    <row r="45819" s="2" customFormat="1"/>
    <row r="45820" s="2" customFormat="1"/>
    <row r="45821" s="2" customFormat="1"/>
    <row r="45822" s="2" customFormat="1"/>
    <row r="45823" s="2" customFormat="1"/>
    <row r="45824" s="2" customFormat="1"/>
    <row r="45825" s="2" customFormat="1"/>
    <row r="45826" s="2" customFormat="1"/>
    <row r="45827" s="2" customFormat="1"/>
    <row r="45828" s="2" customFormat="1"/>
    <row r="45829" s="2" customFormat="1"/>
    <row r="45830" s="2" customFormat="1"/>
    <row r="45831" s="2" customFormat="1"/>
    <row r="45832" s="2" customFormat="1"/>
    <row r="45833" s="2" customFormat="1"/>
    <row r="45834" s="2" customFormat="1"/>
    <row r="45835" s="2" customFormat="1"/>
    <row r="45836" s="2" customFormat="1"/>
    <row r="45837" s="2" customFormat="1"/>
    <row r="45838" s="2" customFormat="1"/>
    <row r="45839" s="2" customFormat="1"/>
    <row r="45840" s="2" customFormat="1"/>
    <row r="45841" s="2" customFormat="1"/>
    <row r="45842" s="2" customFormat="1"/>
    <row r="45843" s="2" customFormat="1"/>
    <row r="45844" s="2" customFormat="1"/>
    <row r="45845" s="2" customFormat="1"/>
    <row r="45846" s="2" customFormat="1"/>
    <row r="45847" s="2" customFormat="1"/>
    <row r="45848" s="2" customFormat="1"/>
    <row r="45849" s="2" customFormat="1"/>
    <row r="45850" s="2" customFormat="1"/>
    <row r="45851" s="2" customFormat="1"/>
    <row r="45852" s="2" customFormat="1"/>
    <row r="45853" s="2" customFormat="1"/>
    <row r="45854" s="2" customFormat="1"/>
    <row r="45855" s="2" customFormat="1"/>
    <row r="45856" s="2" customFormat="1"/>
    <row r="45857" s="2" customFormat="1"/>
    <row r="45858" s="2" customFormat="1"/>
    <row r="45859" s="2" customFormat="1"/>
    <row r="45860" s="2" customFormat="1"/>
    <row r="45861" s="2" customFormat="1"/>
    <row r="45862" s="2" customFormat="1"/>
    <row r="45863" s="2" customFormat="1"/>
    <row r="45864" s="2" customFormat="1"/>
    <row r="45865" s="2" customFormat="1"/>
    <row r="45866" s="2" customFormat="1"/>
    <row r="45867" s="2" customFormat="1"/>
    <row r="45868" s="2" customFormat="1"/>
    <row r="45869" s="2" customFormat="1"/>
    <row r="45870" s="2" customFormat="1"/>
    <row r="45871" s="2" customFormat="1"/>
    <row r="45872" s="2" customFormat="1"/>
    <row r="45873" s="2" customFormat="1"/>
    <row r="45874" s="2" customFormat="1"/>
    <row r="45875" s="2" customFormat="1"/>
    <row r="45876" s="2" customFormat="1"/>
    <row r="45877" s="2" customFormat="1"/>
    <row r="45878" s="2" customFormat="1"/>
    <row r="45879" s="2" customFormat="1"/>
    <row r="45880" s="2" customFormat="1"/>
    <row r="45881" s="2" customFormat="1"/>
    <row r="45882" s="2" customFormat="1"/>
    <row r="45883" s="2" customFormat="1"/>
    <row r="45884" s="2" customFormat="1"/>
    <row r="45885" s="2" customFormat="1"/>
    <row r="45886" s="2" customFormat="1"/>
    <row r="45887" s="2" customFormat="1"/>
    <row r="45888" s="2" customFormat="1"/>
    <row r="45889" s="2" customFormat="1"/>
    <row r="45890" s="2" customFormat="1"/>
    <row r="45891" s="2" customFormat="1"/>
    <row r="45892" s="2" customFormat="1"/>
    <row r="45893" s="2" customFormat="1"/>
    <row r="45894" s="2" customFormat="1"/>
    <row r="45895" s="2" customFormat="1"/>
    <row r="45896" s="2" customFormat="1"/>
    <row r="45897" s="2" customFormat="1"/>
    <row r="45898" s="2" customFormat="1"/>
    <row r="45899" s="2" customFormat="1"/>
    <row r="45900" s="2" customFormat="1"/>
    <row r="45901" s="2" customFormat="1"/>
    <row r="45902" s="2" customFormat="1"/>
    <row r="45903" s="2" customFormat="1"/>
    <row r="45904" s="2" customFormat="1"/>
    <row r="45905" s="2" customFormat="1"/>
    <row r="45906" s="2" customFormat="1"/>
    <row r="45907" s="2" customFormat="1"/>
    <row r="45908" s="2" customFormat="1"/>
    <row r="45909" s="2" customFormat="1"/>
    <row r="45910" s="2" customFormat="1"/>
    <row r="45911" s="2" customFormat="1"/>
    <row r="45912" s="2" customFormat="1"/>
    <row r="45913" s="2" customFormat="1"/>
    <row r="45914" s="2" customFormat="1"/>
    <row r="45915" s="2" customFormat="1"/>
    <row r="45916" s="2" customFormat="1"/>
    <row r="45917" s="2" customFormat="1"/>
    <row r="45918" s="2" customFormat="1"/>
    <row r="45919" s="2" customFormat="1"/>
    <row r="45920" s="2" customFormat="1"/>
    <row r="45921" s="2" customFormat="1"/>
    <row r="45922" s="2" customFormat="1"/>
    <row r="45923" s="2" customFormat="1"/>
    <row r="45924" s="2" customFormat="1"/>
    <row r="45925" s="2" customFormat="1"/>
    <row r="45926" s="2" customFormat="1"/>
    <row r="45927" s="2" customFormat="1"/>
    <row r="45928" s="2" customFormat="1"/>
    <row r="45929" s="2" customFormat="1"/>
    <row r="45930" s="2" customFormat="1"/>
    <row r="45931" s="2" customFormat="1"/>
    <row r="45932" s="2" customFormat="1"/>
    <row r="45933" s="2" customFormat="1"/>
    <row r="45934" s="2" customFormat="1"/>
    <row r="45935" s="2" customFormat="1"/>
    <row r="45936" s="2" customFormat="1"/>
    <row r="45937" s="2" customFormat="1"/>
    <row r="45938" s="2" customFormat="1"/>
    <row r="45939" s="2" customFormat="1"/>
    <row r="45940" s="2" customFormat="1"/>
    <row r="45941" s="2" customFormat="1"/>
    <row r="45942" s="2" customFormat="1"/>
    <row r="45943" s="2" customFormat="1"/>
    <row r="45944" s="2" customFormat="1"/>
    <row r="45945" s="2" customFormat="1"/>
    <row r="45946" s="2" customFormat="1"/>
    <row r="45947" s="2" customFormat="1"/>
    <row r="45948" s="2" customFormat="1"/>
    <row r="45949" s="2" customFormat="1"/>
    <row r="45950" s="2" customFormat="1"/>
    <row r="45951" s="2" customFormat="1"/>
    <row r="45952" s="2" customFormat="1"/>
    <row r="45953" s="2" customFormat="1"/>
    <row r="45954" s="2" customFormat="1"/>
    <row r="45955" s="2" customFormat="1"/>
    <row r="45956" s="2" customFormat="1"/>
    <row r="45957" s="2" customFormat="1"/>
    <row r="45958" s="2" customFormat="1"/>
    <row r="45959" s="2" customFormat="1"/>
    <row r="45960" s="2" customFormat="1"/>
    <row r="45961" s="2" customFormat="1"/>
    <row r="45962" s="2" customFormat="1"/>
    <row r="45963" s="2" customFormat="1"/>
    <row r="45964" s="2" customFormat="1"/>
    <row r="45965" s="2" customFormat="1"/>
    <row r="45966" s="2" customFormat="1"/>
    <row r="45967" s="2" customFormat="1"/>
    <row r="45968" s="2" customFormat="1"/>
    <row r="45969" s="2" customFormat="1"/>
    <row r="45970" s="2" customFormat="1"/>
    <row r="45971" s="2" customFormat="1"/>
    <row r="45972" s="2" customFormat="1"/>
    <row r="45973" s="2" customFormat="1"/>
    <row r="45974" s="2" customFormat="1"/>
    <row r="45975" s="2" customFormat="1"/>
    <row r="45976" s="2" customFormat="1"/>
    <row r="45977" s="2" customFormat="1"/>
    <row r="45978" s="2" customFormat="1"/>
    <row r="45979" s="2" customFormat="1"/>
    <row r="45980" s="2" customFormat="1"/>
    <row r="45981" s="2" customFormat="1"/>
    <row r="45982" s="2" customFormat="1"/>
    <row r="45983" s="2" customFormat="1"/>
    <row r="45984" s="2" customFormat="1"/>
    <row r="45985" s="2" customFormat="1"/>
    <row r="45986" s="2" customFormat="1"/>
    <row r="45987" s="2" customFormat="1"/>
    <row r="45988" s="2" customFormat="1"/>
    <row r="45989" s="2" customFormat="1"/>
    <row r="45990" s="2" customFormat="1"/>
    <row r="45991" s="2" customFormat="1"/>
    <row r="45992" s="2" customFormat="1"/>
    <row r="45993" s="2" customFormat="1"/>
    <row r="45994" s="2" customFormat="1"/>
    <row r="45995" s="2" customFormat="1"/>
    <row r="45996" s="2" customFormat="1"/>
    <row r="45997" s="2" customFormat="1"/>
    <row r="45998" s="2" customFormat="1"/>
    <row r="45999" s="2" customFormat="1"/>
    <row r="46000" s="2" customFormat="1"/>
    <row r="46001" s="2" customFormat="1"/>
    <row r="46002" s="2" customFormat="1"/>
    <row r="46003" s="2" customFormat="1"/>
    <row r="46004" s="2" customFormat="1"/>
    <row r="46005" s="2" customFormat="1"/>
    <row r="46006" s="2" customFormat="1"/>
    <row r="46007" s="2" customFormat="1"/>
    <row r="46008" s="2" customFormat="1"/>
    <row r="46009" s="2" customFormat="1"/>
    <row r="46010" s="2" customFormat="1"/>
    <row r="46011" s="2" customFormat="1"/>
    <row r="46012" s="2" customFormat="1"/>
    <row r="46013" s="2" customFormat="1"/>
    <row r="46014" s="2" customFormat="1"/>
    <row r="46015" s="2" customFormat="1"/>
    <row r="46016" s="2" customFormat="1"/>
    <row r="46017" s="2" customFormat="1"/>
    <row r="46018" s="2" customFormat="1"/>
    <row r="46019" s="2" customFormat="1"/>
    <row r="46020" s="2" customFormat="1"/>
    <row r="46021" s="2" customFormat="1"/>
    <row r="46022" s="2" customFormat="1"/>
    <row r="46023" s="2" customFormat="1"/>
    <row r="46024" s="2" customFormat="1"/>
    <row r="46025" s="2" customFormat="1"/>
    <row r="46026" s="2" customFormat="1"/>
    <row r="46027" s="2" customFormat="1"/>
    <row r="46028" s="2" customFormat="1"/>
    <row r="46029" s="2" customFormat="1"/>
    <row r="46030" s="2" customFormat="1"/>
    <row r="46031" s="2" customFormat="1"/>
    <row r="46032" s="2" customFormat="1"/>
    <row r="46033" s="2" customFormat="1"/>
    <row r="46034" s="2" customFormat="1"/>
    <row r="46035" s="2" customFormat="1"/>
    <row r="46036" s="2" customFormat="1"/>
    <row r="46037" s="2" customFormat="1"/>
    <row r="46038" s="2" customFormat="1"/>
    <row r="46039" s="2" customFormat="1"/>
    <row r="46040" s="2" customFormat="1"/>
    <row r="46041" s="2" customFormat="1"/>
    <row r="46042" s="2" customFormat="1"/>
    <row r="46043" s="2" customFormat="1"/>
    <row r="46044" s="2" customFormat="1"/>
    <row r="46045" s="2" customFormat="1"/>
    <row r="46046" s="2" customFormat="1"/>
    <row r="46047" s="2" customFormat="1"/>
    <row r="46048" s="2" customFormat="1"/>
    <row r="46049" s="2" customFormat="1"/>
    <row r="46050" s="2" customFormat="1"/>
    <row r="46051" s="2" customFormat="1"/>
    <row r="46052" s="2" customFormat="1"/>
    <row r="46053" s="2" customFormat="1"/>
    <row r="46054" s="2" customFormat="1"/>
    <row r="46055" s="2" customFormat="1"/>
    <row r="46056" s="2" customFormat="1"/>
    <row r="46057" s="2" customFormat="1"/>
    <row r="46058" s="2" customFormat="1"/>
    <row r="46059" s="2" customFormat="1"/>
    <row r="46060" s="2" customFormat="1"/>
    <row r="46061" s="2" customFormat="1"/>
    <row r="46062" s="2" customFormat="1"/>
    <row r="46063" s="2" customFormat="1"/>
    <row r="46064" s="2" customFormat="1"/>
    <row r="46065" s="2" customFormat="1"/>
    <row r="46066" s="2" customFormat="1"/>
    <row r="46067" s="2" customFormat="1"/>
    <row r="46068" s="2" customFormat="1"/>
    <row r="46069" s="2" customFormat="1"/>
    <row r="46070" s="2" customFormat="1"/>
    <row r="46071" s="2" customFormat="1"/>
    <row r="46072" s="2" customFormat="1"/>
    <row r="46073" s="2" customFormat="1"/>
    <row r="46074" s="2" customFormat="1"/>
    <row r="46075" s="2" customFormat="1"/>
    <row r="46076" s="2" customFormat="1"/>
    <row r="46077" s="2" customFormat="1"/>
    <row r="46078" s="2" customFormat="1"/>
    <row r="46079" s="2" customFormat="1"/>
    <row r="46080" s="2" customFormat="1"/>
    <row r="46081" s="2" customFormat="1"/>
    <row r="46082" s="2" customFormat="1"/>
    <row r="46083" s="2" customFormat="1"/>
    <row r="46084" s="2" customFormat="1"/>
    <row r="46085" s="2" customFormat="1"/>
    <row r="46086" s="2" customFormat="1"/>
    <row r="46087" s="2" customFormat="1"/>
    <row r="46088" s="2" customFormat="1"/>
    <row r="46089" s="2" customFormat="1"/>
    <row r="46090" s="2" customFormat="1"/>
    <row r="46091" s="2" customFormat="1"/>
    <row r="46092" s="2" customFormat="1"/>
    <row r="46093" s="2" customFormat="1"/>
    <row r="46094" s="2" customFormat="1"/>
    <row r="46095" s="2" customFormat="1"/>
    <row r="46096" s="2" customFormat="1"/>
    <row r="46097" s="2" customFormat="1"/>
    <row r="46098" s="2" customFormat="1"/>
    <row r="46099" s="2" customFormat="1"/>
    <row r="46100" s="2" customFormat="1"/>
    <row r="46101" s="2" customFormat="1"/>
    <row r="46102" s="2" customFormat="1"/>
    <row r="46103" s="2" customFormat="1"/>
    <row r="46104" s="2" customFormat="1"/>
    <row r="46105" s="2" customFormat="1"/>
    <row r="46106" s="2" customFormat="1"/>
    <row r="46107" s="2" customFormat="1"/>
    <row r="46108" s="2" customFormat="1"/>
    <row r="46109" s="2" customFormat="1"/>
    <row r="46110" s="2" customFormat="1"/>
    <row r="46111" s="2" customFormat="1"/>
    <row r="46112" s="2" customFormat="1"/>
    <row r="46113" s="2" customFormat="1"/>
    <row r="46114" s="2" customFormat="1"/>
    <row r="46115" s="2" customFormat="1"/>
    <row r="46116" s="2" customFormat="1"/>
    <row r="46117" s="2" customFormat="1"/>
    <row r="46118" s="2" customFormat="1"/>
    <row r="46119" s="2" customFormat="1"/>
    <row r="46120" s="2" customFormat="1"/>
    <row r="46121" s="2" customFormat="1"/>
    <row r="46122" s="2" customFormat="1"/>
    <row r="46123" s="2" customFormat="1"/>
    <row r="46124" s="2" customFormat="1"/>
    <row r="46125" s="2" customFormat="1"/>
    <row r="46126" s="2" customFormat="1"/>
    <row r="46127" s="2" customFormat="1"/>
    <row r="46128" s="2" customFormat="1"/>
    <row r="46129" s="2" customFormat="1"/>
    <row r="46130" s="2" customFormat="1"/>
    <row r="46131" s="2" customFormat="1"/>
    <row r="46132" s="2" customFormat="1"/>
    <row r="46133" s="2" customFormat="1"/>
    <row r="46134" s="2" customFormat="1"/>
    <row r="46135" s="2" customFormat="1"/>
    <row r="46136" s="2" customFormat="1"/>
    <row r="46137" s="2" customFormat="1"/>
    <row r="46138" s="2" customFormat="1"/>
    <row r="46139" s="2" customFormat="1"/>
    <row r="46140" s="2" customFormat="1"/>
    <row r="46141" s="2" customFormat="1"/>
    <row r="46142" s="2" customFormat="1"/>
    <row r="46143" s="2" customFormat="1"/>
    <row r="46144" s="2" customFormat="1"/>
    <row r="46145" s="2" customFormat="1"/>
    <row r="46146" s="2" customFormat="1"/>
    <row r="46147" s="2" customFormat="1"/>
    <row r="46148" s="2" customFormat="1"/>
    <row r="46149" s="2" customFormat="1"/>
    <row r="46150" s="2" customFormat="1"/>
    <row r="46151" s="2" customFormat="1"/>
    <row r="46152" s="2" customFormat="1"/>
    <row r="46153" s="2" customFormat="1"/>
    <row r="46154" s="2" customFormat="1"/>
    <row r="46155" s="2" customFormat="1"/>
    <row r="46156" s="2" customFormat="1"/>
    <row r="46157" s="2" customFormat="1"/>
    <row r="46158" s="2" customFormat="1"/>
    <row r="46159" s="2" customFormat="1"/>
    <row r="46160" s="2" customFormat="1"/>
    <row r="46161" s="2" customFormat="1"/>
    <row r="46162" s="2" customFormat="1"/>
    <row r="46163" s="2" customFormat="1"/>
    <row r="46164" s="2" customFormat="1"/>
    <row r="46165" s="2" customFormat="1"/>
    <row r="46166" s="2" customFormat="1"/>
    <row r="46167" s="2" customFormat="1"/>
    <row r="46168" s="2" customFormat="1"/>
    <row r="46169" s="2" customFormat="1"/>
    <row r="46170" s="2" customFormat="1"/>
    <row r="46171" s="2" customFormat="1"/>
    <row r="46172" s="2" customFormat="1"/>
    <row r="46173" s="2" customFormat="1"/>
    <row r="46174" s="2" customFormat="1"/>
    <row r="46175" s="2" customFormat="1"/>
    <row r="46176" s="2" customFormat="1"/>
    <row r="46177" s="2" customFormat="1"/>
    <row r="46178" s="2" customFormat="1"/>
    <row r="46179" s="2" customFormat="1"/>
    <row r="46180" s="2" customFormat="1"/>
    <row r="46181" s="2" customFormat="1"/>
    <row r="46182" s="2" customFormat="1"/>
    <row r="46183" s="2" customFormat="1"/>
    <row r="46184" s="2" customFormat="1"/>
    <row r="46185" s="2" customFormat="1"/>
    <row r="46186" s="2" customFormat="1"/>
    <row r="46187" s="2" customFormat="1"/>
    <row r="46188" s="2" customFormat="1"/>
    <row r="46189" s="2" customFormat="1"/>
    <row r="46190" s="2" customFormat="1"/>
    <row r="46191" s="2" customFormat="1"/>
    <row r="46192" s="2" customFormat="1"/>
    <row r="46193" s="2" customFormat="1"/>
    <row r="46194" s="2" customFormat="1"/>
    <row r="46195" s="2" customFormat="1"/>
    <row r="46196" s="2" customFormat="1"/>
    <row r="46197" s="2" customFormat="1"/>
    <row r="46198" s="2" customFormat="1"/>
    <row r="46199" s="2" customFormat="1"/>
    <row r="46200" s="2" customFormat="1"/>
    <row r="46201" s="2" customFormat="1"/>
    <row r="46202" s="2" customFormat="1"/>
    <row r="46203" s="2" customFormat="1"/>
    <row r="46204" s="2" customFormat="1"/>
    <row r="46205" s="2" customFormat="1"/>
    <row r="46206" s="2" customFormat="1"/>
    <row r="46207" s="2" customFormat="1"/>
    <row r="46208" s="2" customFormat="1"/>
    <row r="46209" s="2" customFormat="1"/>
    <row r="46210" s="2" customFormat="1"/>
    <row r="46211" s="2" customFormat="1"/>
    <row r="46212" s="2" customFormat="1"/>
    <row r="46213" s="2" customFormat="1"/>
    <row r="46214" s="2" customFormat="1"/>
    <row r="46215" s="2" customFormat="1"/>
    <row r="46216" s="2" customFormat="1"/>
    <row r="46217" s="2" customFormat="1"/>
    <row r="46218" s="2" customFormat="1"/>
    <row r="46219" s="2" customFormat="1"/>
    <row r="46220" s="2" customFormat="1"/>
    <row r="46221" s="2" customFormat="1"/>
    <row r="46222" s="2" customFormat="1"/>
    <row r="46223" s="2" customFormat="1"/>
    <row r="46224" s="2" customFormat="1"/>
    <row r="46225" s="2" customFormat="1"/>
    <row r="46226" s="2" customFormat="1"/>
    <row r="46227" s="2" customFormat="1"/>
    <row r="46228" s="2" customFormat="1"/>
    <row r="46229" s="2" customFormat="1"/>
    <row r="46230" s="2" customFormat="1"/>
    <row r="46231" s="2" customFormat="1"/>
    <row r="46232" s="2" customFormat="1"/>
    <row r="46233" s="2" customFormat="1"/>
    <row r="46234" s="2" customFormat="1"/>
    <row r="46235" s="2" customFormat="1"/>
    <row r="46236" s="2" customFormat="1"/>
    <row r="46237" s="2" customFormat="1"/>
    <row r="46238" s="2" customFormat="1"/>
    <row r="46239" s="2" customFormat="1"/>
    <row r="46240" s="2" customFormat="1"/>
    <row r="46241" s="2" customFormat="1"/>
    <row r="46242" s="2" customFormat="1"/>
    <row r="46243" s="2" customFormat="1"/>
    <row r="46244" s="2" customFormat="1"/>
    <row r="46245" s="2" customFormat="1"/>
    <row r="46246" s="2" customFormat="1"/>
    <row r="46247" s="2" customFormat="1"/>
    <row r="46248" s="2" customFormat="1"/>
    <row r="46249" s="2" customFormat="1"/>
    <row r="46250" s="2" customFormat="1"/>
    <row r="46251" s="2" customFormat="1"/>
    <row r="46252" s="2" customFormat="1"/>
    <row r="46253" s="2" customFormat="1"/>
    <row r="46254" s="2" customFormat="1"/>
    <row r="46255" s="2" customFormat="1"/>
    <row r="46256" s="2" customFormat="1"/>
    <row r="46257" s="2" customFormat="1"/>
    <row r="46258" s="2" customFormat="1"/>
    <row r="46259" s="2" customFormat="1"/>
    <row r="46260" s="2" customFormat="1"/>
    <row r="46261" s="2" customFormat="1"/>
    <row r="46262" s="2" customFormat="1"/>
    <row r="46263" s="2" customFormat="1"/>
    <row r="46264" s="2" customFormat="1"/>
    <row r="46265" s="2" customFormat="1"/>
    <row r="46266" s="2" customFormat="1"/>
    <row r="46267" s="2" customFormat="1"/>
    <row r="46268" s="2" customFormat="1"/>
    <row r="46269" s="2" customFormat="1"/>
    <row r="46270" s="2" customFormat="1"/>
    <row r="46271" s="2" customFormat="1"/>
    <row r="46272" s="2" customFormat="1"/>
    <row r="46273" s="2" customFormat="1"/>
    <row r="46274" s="2" customFormat="1"/>
    <row r="46275" s="2" customFormat="1"/>
    <row r="46276" s="2" customFormat="1"/>
    <row r="46277" s="2" customFormat="1"/>
    <row r="46278" s="2" customFormat="1"/>
    <row r="46279" s="2" customFormat="1"/>
    <row r="46280" s="2" customFormat="1"/>
    <row r="46281" s="2" customFormat="1"/>
    <row r="46282" s="2" customFormat="1"/>
    <row r="46283" s="2" customFormat="1"/>
    <row r="46284" s="2" customFormat="1"/>
    <row r="46285" s="2" customFormat="1"/>
    <row r="46286" s="2" customFormat="1"/>
    <row r="46287" s="2" customFormat="1"/>
    <row r="46288" s="2" customFormat="1"/>
    <row r="46289" s="2" customFormat="1"/>
    <row r="46290" s="2" customFormat="1"/>
    <row r="46291" s="2" customFormat="1"/>
    <row r="46292" s="2" customFormat="1"/>
    <row r="46293" s="2" customFormat="1"/>
    <row r="46294" s="2" customFormat="1"/>
    <row r="46295" s="2" customFormat="1"/>
    <row r="46296" s="2" customFormat="1"/>
    <row r="46297" s="2" customFormat="1"/>
    <row r="46298" s="2" customFormat="1"/>
    <row r="46299" s="2" customFormat="1"/>
    <row r="46300" s="2" customFormat="1"/>
    <row r="46301" s="2" customFormat="1"/>
    <row r="46302" s="2" customFormat="1"/>
    <row r="46303" s="2" customFormat="1"/>
    <row r="46304" s="2" customFormat="1"/>
    <row r="46305" s="2" customFormat="1"/>
    <row r="46306" s="2" customFormat="1"/>
    <row r="46307" s="2" customFormat="1"/>
    <row r="46308" s="2" customFormat="1"/>
    <row r="46309" s="2" customFormat="1"/>
    <row r="46310" s="2" customFormat="1"/>
    <row r="46311" s="2" customFormat="1"/>
    <row r="46312" s="2" customFormat="1"/>
    <row r="46313" s="2" customFormat="1"/>
    <row r="46314" s="2" customFormat="1"/>
    <row r="46315" s="2" customFormat="1"/>
    <row r="46316" s="2" customFormat="1"/>
    <row r="46317" s="2" customFormat="1"/>
    <row r="46318" s="2" customFormat="1"/>
    <row r="46319" s="2" customFormat="1"/>
    <row r="46320" s="2" customFormat="1"/>
    <row r="46321" s="2" customFormat="1"/>
    <row r="46322" s="2" customFormat="1"/>
    <row r="46323" s="2" customFormat="1"/>
    <row r="46324" s="2" customFormat="1"/>
    <row r="46325" s="2" customFormat="1"/>
    <row r="46326" s="2" customFormat="1"/>
    <row r="46327" s="2" customFormat="1"/>
    <row r="46328" s="2" customFormat="1"/>
    <row r="46329" s="2" customFormat="1"/>
    <row r="46330" s="2" customFormat="1"/>
    <row r="46331" s="2" customFormat="1"/>
    <row r="46332" s="2" customFormat="1"/>
    <row r="46333" s="2" customFormat="1"/>
    <row r="46334" s="2" customFormat="1"/>
    <row r="46335" s="2" customFormat="1"/>
    <row r="46336" s="2" customFormat="1"/>
    <row r="46337" s="2" customFormat="1"/>
    <row r="46338" s="2" customFormat="1"/>
    <row r="46339" s="2" customFormat="1"/>
    <row r="46340" s="2" customFormat="1"/>
    <row r="46341" s="2" customFormat="1"/>
    <row r="46342" s="2" customFormat="1"/>
    <row r="46343" s="2" customFormat="1"/>
    <row r="46344" s="2" customFormat="1"/>
    <row r="46345" s="2" customFormat="1"/>
    <row r="46346" s="2" customFormat="1"/>
    <row r="46347" s="2" customFormat="1"/>
    <row r="46348" s="2" customFormat="1"/>
    <row r="46349" s="2" customFormat="1"/>
    <row r="46350" s="2" customFormat="1"/>
    <row r="46351" s="2" customFormat="1"/>
    <row r="46352" s="2" customFormat="1"/>
    <row r="46353" s="2" customFormat="1"/>
    <row r="46354" s="2" customFormat="1"/>
    <row r="46355" s="2" customFormat="1"/>
    <row r="46356" s="2" customFormat="1"/>
    <row r="46357" s="2" customFormat="1"/>
    <row r="46358" s="2" customFormat="1"/>
    <row r="46359" s="2" customFormat="1"/>
    <row r="46360" s="2" customFormat="1"/>
    <row r="46361" s="2" customFormat="1"/>
    <row r="46362" s="2" customFormat="1"/>
    <row r="46363" s="2" customFormat="1"/>
    <row r="46364" s="2" customFormat="1"/>
    <row r="46365" s="2" customFormat="1"/>
    <row r="46366" s="2" customFormat="1"/>
    <row r="46367" s="2" customFormat="1"/>
    <row r="46368" s="2" customFormat="1"/>
    <row r="46369" s="2" customFormat="1"/>
    <row r="46370" s="2" customFormat="1"/>
    <row r="46371" s="2" customFormat="1"/>
    <row r="46372" s="2" customFormat="1"/>
    <row r="46373" s="2" customFormat="1"/>
    <row r="46374" s="2" customFormat="1"/>
    <row r="46375" s="2" customFormat="1"/>
    <row r="46376" s="2" customFormat="1"/>
    <row r="46377" s="2" customFormat="1"/>
    <row r="46378" s="2" customFormat="1"/>
    <row r="46379" s="2" customFormat="1"/>
    <row r="46380" s="2" customFormat="1"/>
    <row r="46381" s="2" customFormat="1"/>
    <row r="46382" s="2" customFormat="1"/>
    <row r="46383" s="2" customFormat="1"/>
    <row r="46384" s="2" customFormat="1"/>
    <row r="46385" s="2" customFormat="1"/>
    <row r="46386" s="2" customFormat="1"/>
    <row r="46387" s="2" customFormat="1"/>
    <row r="46388" s="2" customFormat="1"/>
    <row r="46389" s="2" customFormat="1"/>
    <row r="46390" s="2" customFormat="1"/>
    <row r="46391" s="2" customFormat="1"/>
    <row r="46392" s="2" customFormat="1"/>
    <row r="46393" s="2" customFormat="1"/>
    <row r="46394" s="2" customFormat="1"/>
    <row r="46395" s="2" customFormat="1"/>
    <row r="46396" s="2" customFormat="1"/>
    <row r="46397" s="2" customFormat="1"/>
    <row r="46398" s="2" customFormat="1"/>
    <row r="46399" s="2" customFormat="1"/>
    <row r="46400" s="2" customFormat="1"/>
    <row r="46401" s="2" customFormat="1"/>
    <row r="46402" s="2" customFormat="1"/>
    <row r="46403" s="2" customFormat="1"/>
    <row r="46404" s="2" customFormat="1"/>
    <row r="46405" s="2" customFormat="1"/>
    <row r="46406" s="2" customFormat="1"/>
    <row r="46407" s="2" customFormat="1"/>
    <row r="46408" s="2" customFormat="1"/>
    <row r="46409" s="2" customFormat="1"/>
    <row r="46410" s="2" customFormat="1"/>
    <row r="46411" s="2" customFormat="1"/>
    <row r="46412" s="2" customFormat="1"/>
    <row r="46413" s="2" customFormat="1"/>
    <row r="46414" s="2" customFormat="1"/>
    <row r="46415" s="2" customFormat="1"/>
    <row r="46416" s="2" customFormat="1"/>
    <row r="46417" s="2" customFormat="1"/>
    <row r="46418" s="2" customFormat="1"/>
    <row r="46419" s="2" customFormat="1"/>
    <row r="46420" s="2" customFormat="1"/>
    <row r="46421" s="2" customFormat="1"/>
    <row r="46422" s="2" customFormat="1"/>
    <row r="46423" s="2" customFormat="1"/>
    <row r="46424" s="2" customFormat="1"/>
    <row r="46425" s="2" customFormat="1"/>
    <row r="46426" s="2" customFormat="1"/>
    <row r="46427" s="2" customFormat="1"/>
    <row r="46428" s="2" customFormat="1"/>
    <row r="46429" s="2" customFormat="1"/>
    <row r="46430" s="2" customFormat="1"/>
    <row r="46431" s="2" customFormat="1"/>
    <row r="46432" s="2" customFormat="1"/>
    <row r="46433" s="2" customFormat="1"/>
    <row r="46434" s="2" customFormat="1"/>
    <row r="46435" s="2" customFormat="1"/>
    <row r="46436" s="2" customFormat="1"/>
    <row r="46437" s="2" customFormat="1"/>
    <row r="46438" s="2" customFormat="1"/>
    <row r="46439" s="2" customFormat="1"/>
    <row r="46440" s="2" customFormat="1"/>
    <row r="46441" s="2" customFormat="1"/>
    <row r="46442" s="2" customFormat="1"/>
    <row r="46443" s="2" customFormat="1"/>
    <row r="46444" s="2" customFormat="1"/>
    <row r="46445" s="2" customFormat="1"/>
    <row r="46446" s="2" customFormat="1"/>
    <row r="46447" s="2" customFormat="1"/>
    <row r="46448" s="2" customFormat="1"/>
    <row r="46449" s="2" customFormat="1"/>
    <row r="46450" s="2" customFormat="1"/>
    <row r="46451" s="2" customFormat="1"/>
    <row r="46452" s="2" customFormat="1"/>
    <row r="46453" s="2" customFormat="1"/>
    <row r="46454" s="2" customFormat="1"/>
    <row r="46455" s="2" customFormat="1"/>
    <row r="46456" s="2" customFormat="1"/>
    <row r="46457" s="2" customFormat="1"/>
    <row r="46458" s="2" customFormat="1"/>
    <row r="46459" s="2" customFormat="1"/>
    <row r="46460" s="2" customFormat="1"/>
    <row r="46461" s="2" customFormat="1"/>
    <row r="46462" s="2" customFormat="1"/>
    <row r="46463" s="2" customFormat="1"/>
    <row r="46464" s="2" customFormat="1"/>
    <row r="46465" s="2" customFormat="1"/>
    <row r="46466" s="2" customFormat="1"/>
    <row r="46467" s="2" customFormat="1"/>
    <row r="46468" s="2" customFormat="1"/>
    <row r="46469" s="2" customFormat="1"/>
    <row r="46470" s="2" customFormat="1"/>
    <row r="46471" s="2" customFormat="1"/>
    <row r="46472" s="2" customFormat="1"/>
    <row r="46473" s="2" customFormat="1"/>
    <row r="46474" s="2" customFormat="1"/>
    <row r="46475" s="2" customFormat="1"/>
    <row r="46476" s="2" customFormat="1"/>
    <row r="46477" s="2" customFormat="1"/>
    <row r="46478" s="2" customFormat="1"/>
    <row r="46479" s="2" customFormat="1"/>
    <row r="46480" s="2" customFormat="1"/>
    <row r="46481" s="2" customFormat="1"/>
    <row r="46482" s="2" customFormat="1"/>
    <row r="46483" s="2" customFormat="1"/>
    <row r="46484" s="2" customFormat="1"/>
    <row r="46485" s="2" customFormat="1"/>
    <row r="46486" s="2" customFormat="1"/>
    <row r="46487" s="2" customFormat="1"/>
    <row r="46488" s="2" customFormat="1"/>
    <row r="46489" s="2" customFormat="1"/>
    <row r="46490" s="2" customFormat="1"/>
    <row r="46491" s="2" customFormat="1"/>
    <row r="46492" s="2" customFormat="1"/>
    <row r="46493" s="2" customFormat="1"/>
    <row r="46494" s="2" customFormat="1"/>
    <row r="46495" s="2" customFormat="1"/>
    <row r="46496" s="2" customFormat="1"/>
    <row r="46497" s="2" customFormat="1"/>
    <row r="46498" s="2" customFormat="1"/>
    <row r="46499" s="2" customFormat="1"/>
    <row r="46500" s="2" customFormat="1"/>
    <row r="46501" s="2" customFormat="1"/>
    <row r="46502" s="2" customFormat="1"/>
    <row r="46503" s="2" customFormat="1"/>
    <row r="46504" s="2" customFormat="1"/>
    <row r="46505" s="2" customFormat="1"/>
    <row r="46506" s="2" customFormat="1"/>
    <row r="46507" s="2" customFormat="1"/>
    <row r="46508" s="2" customFormat="1"/>
    <row r="46509" s="2" customFormat="1"/>
    <row r="46510" s="2" customFormat="1"/>
    <row r="46511" s="2" customFormat="1"/>
    <row r="46512" s="2" customFormat="1"/>
    <row r="46513" s="2" customFormat="1"/>
    <row r="46514" s="2" customFormat="1"/>
    <row r="46515" s="2" customFormat="1"/>
    <row r="46516" s="2" customFormat="1"/>
    <row r="46517" s="2" customFormat="1"/>
    <row r="46518" s="2" customFormat="1"/>
    <row r="46519" s="2" customFormat="1"/>
    <row r="46520" s="2" customFormat="1"/>
    <row r="46521" s="2" customFormat="1"/>
    <row r="46522" s="2" customFormat="1"/>
    <row r="46523" s="2" customFormat="1"/>
    <row r="46524" s="2" customFormat="1"/>
    <row r="46525" s="2" customFormat="1"/>
    <row r="46526" s="2" customFormat="1"/>
    <row r="46527" s="2" customFormat="1"/>
    <row r="46528" s="2" customFormat="1"/>
    <row r="46529" s="2" customFormat="1"/>
    <row r="46530" s="2" customFormat="1"/>
    <row r="46531" s="2" customFormat="1"/>
    <row r="46532" s="2" customFormat="1"/>
    <row r="46533" s="2" customFormat="1"/>
    <row r="46534" s="2" customFormat="1"/>
    <row r="46535" s="2" customFormat="1"/>
    <row r="46536" s="2" customFormat="1"/>
    <row r="46537" s="2" customFormat="1"/>
    <row r="46538" s="2" customFormat="1"/>
    <row r="46539" s="2" customFormat="1"/>
    <row r="46540" s="2" customFormat="1"/>
    <row r="46541" s="2" customFormat="1"/>
    <row r="46542" s="2" customFormat="1"/>
    <row r="46543" s="2" customFormat="1"/>
    <row r="46544" s="2" customFormat="1"/>
    <row r="46545" s="2" customFormat="1"/>
    <row r="46546" s="2" customFormat="1"/>
    <row r="46547" s="2" customFormat="1"/>
    <row r="46548" s="2" customFormat="1"/>
    <row r="46549" s="2" customFormat="1"/>
    <row r="46550" s="2" customFormat="1"/>
    <row r="46551" s="2" customFormat="1"/>
    <row r="46552" s="2" customFormat="1"/>
    <row r="46553" s="2" customFormat="1"/>
    <row r="46554" s="2" customFormat="1"/>
    <row r="46555" s="2" customFormat="1"/>
    <row r="46556" s="2" customFormat="1"/>
    <row r="46557" s="2" customFormat="1"/>
    <row r="46558" s="2" customFormat="1"/>
    <row r="46559" s="2" customFormat="1"/>
    <row r="46560" s="2" customFormat="1"/>
    <row r="46561" s="2" customFormat="1"/>
    <row r="46562" s="2" customFormat="1"/>
    <row r="46563" s="2" customFormat="1"/>
    <row r="46564" s="2" customFormat="1"/>
    <row r="46565" s="2" customFormat="1"/>
    <row r="46566" s="2" customFormat="1"/>
    <row r="46567" s="2" customFormat="1"/>
    <row r="46568" s="2" customFormat="1"/>
    <row r="46569" s="2" customFormat="1"/>
    <row r="46570" s="2" customFormat="1"/>
    <row r="46571" s="2" customFormat="1"/>
    <row r="46572" s="2" customFormat="1"/>
    <row r="46573" s="2" customFormat="1"/>
    <row r="46574" s="2" customFormat="1"/>
    <row r="46575" s="2" customFormat="1"/>
    <row r="46576" s="2" customFormat="1"/>
    <row r="46577" s="2" customFormat="1"/>
    <row r="46578" s="2" customFormat="1"/>
    <row r="46579" s="2" customFormat="1"/>
    <row r="46580" s="2" customFormat="1"/>
    <row r="46581" s="2" customFormat="1"/>
    <row r="46582" s="2" customFormat="1"/>
    <row r="46583" s="2" customFormat="1"/>
    <row r="46584" s="2" customFormat="1"/>
    <row r="46585" s="2" customFormat="1"/>
    <row r="46586" s="2" customFormat="1"/>
    <row r="46587" s="2" customFormat="1"/>
    <row r="46588" s="2" customFormat="1"/>
    <row r="46589" s="2" customFormat="1"/>
    <row r="46590" s="2" customFormat="1"/>
    <row r="46591" s="2" customFormat="1"/>
    <row r="46592" s="2" customFormat="1"/>
    <row r="46593" s="2" customFormat="1"/>
    <row r="46594" s="2" customFormat="1"/>
    <row r="46595" s="2" customFormat="1"/>
    <row r="46596" s="2" customFormat="1"/>
    <row r="46597" s="2" customFormat="1"/>
    <row r="46598" s="2" customFormat="1"/>
    <row r="46599" s="2" customFormat="1"/>
    <row r="46600" s="2" customFormat="1"/>
    <row r="46601" s="2" customFormat="1"/>
    <row r="46602" s="2" customFormat="1"/>
    <row r="46603" s="2" customFormat="1"/>
    <row r="46604" s="2" customFormat="1"/>
    <row r="46605" s="2" customFormat="1"/>
    <row r="46606" s="2" customFormat="1"/>
    <row r="46607" s="2" customFormat="1"/>
    <row r="46608" s="2" customFormat="1"/>
    <row r="46609" s="2" customFormat="1"/>
    <row r="46610" s="2" customFormat="1"/>
    <row r="46611" s="2" customFormat="1"/>
    <row r="46612" s="2" customFormat="1"/>
    <row r="46613" s="2" customFormat="1"/>
    <row r="46614" s="2" customFormat="1"/>
    <row r="46615" s="2" customFormat="1"/>
    <row r="46616" s="2" customFormat="1"/>
    <row r="46617" s="2" customFormat="1"/>
    <row r="46618" s="2" customFormat="1"/>
    <row r="46619" s="2" customFormat="1"/>
    <row r="46620" s="2" customFormat="1"/>
    <row r="46621" s="2" customFormat="1"/>
    <row r="46622" s="2" customFormat="1"/>
    <row r="46623" s="2" customFormat="1"/>
    <row r="46624" s="2" customFormat="1"/>
    <row r="46625" s="2" customFormat="1"/>
    <row r="46626" s="2" customFormat="1"/>
    <row r="46627" s="2" customFormat="1"/>
    <row r="46628" s="2" customFormat="1"/>
    <row r="46629" s="2" customFormat="1"/>
    <row r="46630" s="2" customFormat="1"/>
    <row r="46631" s="2" customFormat="1"/>
    <row r="46632" s="2" customFormat="1"/>
    <row r="46633" s="2" customFormat="1"/>
    <row r="46634" s="2" customFormat="1"/>
    <row r="46635" s="2" customFormat="1"/>
    <row r="46636" s="2" customFormat="1"/>
    <row r="46637" s="2" customFormat="1"/>
    <row r="46638" s="2" customFormat="1"/>
    <row r="46639" s="2" customFormat="1"/>
    <row r="46640" s="2" customFormat="1"/>
    <row r="46641" s="2" customFormat="1"/>
    <row r="46642" s="2" customFormat="1"/>
    <row r="46643" s="2" customFormat="1"/>
    <row r="46644" s="2" customFormat="1"/>
    <row r="46645" s="2" customFormat="1"/>
    <row r="46646" s="2" customFormat="1"/>
    <row r="46647" s="2" customFormat="1"/>
    <row r="46648" s="2" customFormat="1"/>
    <row r="46649" s="2" customFormat="1"/>
    <row r="46650" s="2" customFormat="1"/>
    <row r="46651" s="2" customFormat="1"/>
    <row r="46652" s="2" customFormat="1"/>
    <row r="46653" s="2" customFormat="1"/>
    <row r="46654" s="2" customFormat="1"/>
    <row r="46655" s="2" customFormat="1"/>
    <row r="46656" s="2" customFormat="1"/>
    <row r="46657" s="2" customFormat="1"/>
    <row r="46658" s="2" customFormat="1"/>
    <row r="46659" s="2" customFormat="1"/>
    <row r="46660" s="2" customFormat="1"/>
    <row r="46661" s="2" customFormat="1"/>
    <row r="46662" s="2" customFormat="1"/>
    <row r="46663" s="2" customFormat="1"/>
    <row r="46664" s="2" customFormat="1"/>
    <row r="46665" s="2" customFormat="1"/>
    <row r="46666" s="2" customFormat="1"/>
    <row r="46667" s="2" customFormat="1"/>
    <row r="46668" s="2" customFormat="1"/>
    <row r="46669" s="2" customFormat="1"/>
    <row r="46670" s="2" customFormat="1"/>
    <row r="46671" s="2" customFormat="1"/>
    <row r="46672" s="2" customFormat="1"/>
    <row r="46673" s="2" customFormat="1"/>
    <row r="46674" s="2" customFormat="1"/>
    <row r="46675" s="2" customFormat="1"/>
    <row r="46676" s="2" customFormat="1"/>
    <row r="46677" s="2" customFormat="1"/>
    <row r="46678" s="2" customFormat="1"/>
    <row r="46679" s="2" customFormat="1"/>
    <row r="46680" s="2" customFormat="1"/>
    <row r="46681" s="2" customFormat="1"/>
    <row r="46682" s="2" customFormat="1"/>
    <row r="46683" s="2" customFormat="1"/>
    <row r="46684" s="2" customFormat="1"/>
    <row r="46685" s="2" customFormat="1"/>
    <row r="46686" s="2" customFormat="1"/>
    <row r="46687" s="2" customFormat="1"/>
    <row r="46688" s="2" customFormat="1"/>
    <row r="46689" s="2" customFormat="1"/>
    <row r="46690" s="2" customFormat="1"/>
    <row r="46691" s="2" customFormat="1"/>
    <row r="46692" s="2" customFormat="1"/>
    <row r="46693" s="2" customFormat="1"/>
    <row r="46694" s="2" customFormat="1"/>
    <row r="46695" s="2" customFormat="1"/>
    <row r="46696" s="2" customFormat="1"/>
    <row r="46697" s="2" customFormat="1"/>
    <row r="46698" s="2" customFormat="1"/>
    <row r="46699" s="2" customFormat="1"/>
    <row r="46700" s="2" customFormat="1"/>
    <row r="46701" s="2" customFormat="1"/>
    <row r="46702" s="2" customFormat="1"/>
    <row r="46703" s="2" customFormat="1"/>
    <row r="46704" s="2" customFormat="1"/>
    <row r="46705" s="2" customFormat="1"/>
    <row r="46706" s="2" customFormat="1"/>
    <row r="46707" s="2" customFormat="1"/>
    <row r="46708" s="2" customFormat="1"/>
    <row r="46709" s="2" customFormat="1"/>
    <row r="46710" s="2" customFormat="1"/>
    <row r="46711" s="2" customFormat="1"/>
    <row r="46712" s="2" customFormat="1"/>
    <row r="46713" s="2" customFormat="1"/>
    <row r="46714" s="2" customFormat="1"/>
    <row r="46715" s="2" customFormat="1"/>
    <row r="46716" s="2" customFormat="1"/>
    <row r="46717" s="2" customFormat="1"/>
    <row r="46718" s="2" customFormat="1"/>
    <row r="46719" s="2" customFormat="1"/>
    <row r="46720" s="2" customFormat="1"/>
    <row r="46721" s="2" customFormat="1"/>
    <row r="46722" s="2" customFormat="1"/>
    <row r="46723" s="2" customFormat="1"/>
    <row r="46724" s="2" customFormat="1"/>
    <row r="46725" s="2" customFormat="1"/>
    <row r="46726" s="2" customFormat="1"/>
    <row r="46727" s="2" customFormat="1"/>
    <row r="46728" s="2" customFormat="1"/>
    <row r="46729" s="2" customFormat="1"/>
    <row r="46730" s="2" customFormat="1"/>
    <row r="46731" s="2" customFormat="1"/>
    <row r="46732" s="2" customFormat="1"/>
    <row r="46733" s="2" customFormat="1"/>
    <row r="46734" s="2" customFormat="1"/>
    <row r="46735" s="2" customFormat="1"/>
    <row r="46736" s="2" customFormat="1"/>
    <row r="46737" s="2" customFormat="1"/>
    <row r="46738" s="2" customFormat="1"/>
    <row r="46739" s="2" customFormat="1"/>
    <row r="46740" s="2" customFormat="1"/>
    <row r="46741" s="2" customFormat="1"/>
    <row r="46742" s="2" customFormat="1"/>
    <row r="46743" s="2" customFormat="1"/>
    <row r="46744" s="2" customFormat="1"/>
    <row r="46745" s="2" customFormat="1"/>
    <row r="46746" s="2" customFormat="1"/>
    <row r="46747" s="2" customFormat="1"/>
    <row r="46748" s="2" customFormat="1"/>
    <row r="46749" s="2" customFormat="1"/>
    <row r="46750" s="2" customFormat="1"/>
    <row r="46751" s="2" customFormat="1"/>
    <row r="46752" s="2" customFormat="1"/>
    <row r="46753" s="2" customFormat="1"/>
    <row r="46754" s="2" customFormat="1"/>
    <row r="46755" s="2" customFormat="1"/>
    <row r="46756" s="2" customFormat="1"/>
    <row r="46757" s="2" customFormat="1"/>
    <row r="46758" s="2" customFormat="1"/>
    <row r="46759" s="2" customFormat="1"/>
    <row r="46760" s="2" customFormat="1"/>
    <row r="46761" s="2" customFormat="1"/>
    <row r="46762" s="2" customFormat="1"/>
    <row r="46763" s="2" customFormat="1"/>
    <row r="46764" s="2" customFormat="1"/>
    <row r="46765" s="2" customFormat="1"/>
    <row r="46766" s="2" customFormat="1"/>
    <row r="46767" s="2" customFormat="1"/>
    <row r="46768" s="2" customFormat="1"/>
    <row r="46769" s="2" customFormat="1"/>
    <row r="46770" s="2" customFormat="1"/>
    <row r="46771" s="2" customFormat="1"/>
    <row r="46772" s="2" customFormat="1"/>
    <row r="46773" s="2" customFormat="1"/>
    <row r="46774" s="2" customFormat="1"/>
    <row r="46775" s="2" customFormat="1"/>
    <row r="46776" s="2" customFormat="1"/>
    <row r="46777" s="2" customFormat="1"/>
    <row r="46778" s="2" customFormat="1"/>
    <row r="46779" s="2" customFormat="1"/>
    <row r="46780" s="2" customFormat="1"/>
    <row r="46781" s="2" customFormat="1"/>
    <row r="46782" s="2" customFormat="1"/>
    <row r="46783" s="2" customFormat="1"/>
    <row r="46784" s="2" customFormat="1"/>
    <row r="46785" s="2" customFormat="1"/>
    <row r="46786" s="2" customFormat="1"/>
    <row r="46787" s="2" customFormat="1"/>
    <row r="46788" s="2" customFormat="1"/>
    <row r="46789" s="2" customFormat="1"/>
    <row r="46790" s="2" customFormat="1"/>
    <row r="46791" s="2" customFormat="1"/>
    <row r="46792" s="2" customFormat="1"/>
    <row r="46793" s="2" customFormat="1"/>
    <row r="46794" s="2" customFormat="1"/>
    <row r="46795" s="2" customFormat="1"/>
    <row r="46796" s="2" customFormat="1"/>
    <row r="46797" s="2" customFormat="1"/>
    <row r="46798" s="2" customFormat="1"/>
    <row r="46799" s="2" customFormat="1"/>
    <row r="46800" s="2" customFormat="1"/>
    <row r="46801" s="2" customFormat="1"/>
    <row r="46802" s="2" customFormat="1"/>
    <row r="46803" s="2" customFormat="1"/>
    <row r="46804" s="2" customFormat="1"/>
    <row r="46805" s="2" customFormat="1"/>
    <row r="46806" s="2" customFormat="1"/>
    <row r="46807" s="2" customFormat="1"/>
    <row r="46808" s="2" customFormat="1"/>
    <row r="46809" s="2" customFormat="1"/>
    <row r="46810" s="2" customFormat="1"/>
    <row r="46811" s="2" customFormat="1"/>
    <row r="46812" s="2" customFormat="1"/>
    <row r="46813" s="2" customFormat="1"/>
    <row r="46814" s="2" customFormat="1"/>
    <row r="46815" s="2" customFormat="1"/>
    <row r="46816" s="2" customFormat="1"/>
    <row r="46817" s="2" customFormat="1"/>
    <row r="46818" s="2" customFormat="1"/>
    <row r="46819" s="2" customFormat="1"/>
    <row r="46820" s="2" customFormat="1"/>
    <row r="46821" s="2" customFormat="1"/>
    <row r="46822" s="2" customFormat="1"/>
    <row r="46823" s="2" customFormat="1"/>
    <row r="46824" s="2" customFormat="1"/>
    <row r="46825" s="2" customFormat="1"/>
    <row r="46826" s="2" customFormat="1"/>
    <row r="46827" s="2" customFormat="1"/>
    <row r="46828" s="2" customFormat="1"/>
    <row r="46829" s="2" customFormat="1"/>
    <row r="46830" s="2" customFormat="1"/>
    <row r="46831" s="2" customFormat="1"/>
    <row r="46832" s="2" customFormat="1"/>
    <row r="46833" s="2" customFormat="1"/>
    <row r="46834" s="2" customFormat="1"/>
    <row r="46835" s="2" customFormat="1"/>
    <row r="46836" s="2" customFormat="1"/>
    <row r="46837" s="2" customFormat="1"/>
    <row r="46838" s="2" customFormat="1"/>
    <row r="46839" s="2" customFormat="1"/>
    <row r="46840" s="2" customFormat="1"/>
    <row r="46841" s="2" customFormat="1"/>
    <row r="46842" s="2" customFormat="1"/>
    <row r="46843" s="2" customFormat="1"/>
    <row r="46844" s="2" customFormat="1"/>
    <row r="46845" s="2" customFormat="1"/>
    <row r="46846" s="2" customFormat="1"/>
    <row r="46847" s="2" customFormat="1"/>
    <row r="46848" s="2" customFormat="1"/>
    <row r="46849" s="2" customFormat="1"/>
    <row r="46850" s="2" customFormat="1"/>
    <row r="46851" s="2" customFormat="1"/>
    <row r="46852" s="2" customFormat="1"/>
    <row r="46853" s="2" customFormat="1"/>
    <row r="46854" s="2" customFormat="1"/>
    <row r="46855" s="2" customFormat="1"/>
    <row r="46856" s="2" customFormat="1"/>
    <row r="46857" s="2" customFormat="1"/>
    <row r="46858" s="2" customFormat="1"/>
    <row r="46859" s="2" customFormat="1"/>
    <row r="46860" s="2" customFormat="1"/>
    <row r="46861" s="2" customFormat="1"/>
    <row r="46862" s="2" customFormat="1"/>
    <row r="46863" s="2" customFormat="1"/>
    <row r="46864" s="2" customFormat="1"/>
    <row r="46865" s="2" customFormat="1"/>
    <row r="46866" s="2" customFormat="1"/>
    <row r="46867" s="2" customFormat="1"/>
    <row r="46868" s="2" customFormat="1"/>
    <row r="46869" s="2" customFormat="1"/>
    <row r="46870" s="2" customFormat="1"/>
    <row r="46871" s="2" customFormat="1"/>
    <row r="46872" s="2" customFormat="1"/>
    <row r="46873" s="2" customFormat="1"/>
    <row r="46874" s="2" customFormat="1"/>
    <row r="46875" s="2" customFormat="1"/>
    <row r="46876" s="2" customFormat="1"/>
    <row r="46877" s="2" customFormat="1"/>
    <row r="46878" s="2" customFormat="1"/>
    <row r="46879" s="2" customFormat="1"/>
    <row r="46880" s="2" customFormat="1"/>
    <row r="46881" s="2" customFormat="1"/>
    <row r="46882" s="2" customFormat="1"/>
    <row r="46883" s="2" customFormat="1"/>
    <row r="46884" s="2" customFormat="1"/>
    <row r="46885" s="2" customFormat="1"/>
    <row r="46886" s="2" customFormat="1"/>
    <row r="46887" s="2" customFormat="1"/>
    <row r="46888" s="2" customFormat="1"/>
    <row r="46889" s="2" customFormat="1"/>
    <row r="46890" s="2" customFormat="1"/>
    <row r="46891" s="2" customFormat="1"/>
    <row r="46892" s="2" customFormat="1"/>
    <row r="46893" s="2" customFormat="1"/>
    <row r="46894" s="2" customFormat="1"/>
    <row r="46895" s="2" customFormat="1"/>
    <row r="46896" s="2" customFormat="1"/>
    <row r="46897" s="2" customFormat="1"/>
    <row r="46898" s="2" customFormat="1"/>
    <row r="46899" s="2" customFormat="1"/>
    <row r="46900" s="2" customFormat="1"/>
    <row r="46901" s="2" customFormat="1"/>
    <row r="46902" s="2" customFormat="1"/>
    <row r="46903" s="2" customFormat="1"/>
    <row r="46904" s="2" customFormat="1"/>
    <row r="46905" s="2" customFormat="1"/>
    <row r="46906" s="2" customFormat="1"/>
    <row r="46907" s="2" customFormat="1"/>
    <row r="46908" s="2" customFormat="1"/>
    <row r="46909" s="2" customFormat="1"/>
    <row r="46910" s="2" customFormat="1"/>
    <row r="46911" s="2" customFormat="1"/>
    <row r="46912" s="2" customFormat="1"/>
    <row r="46913" s="2" customFormat="1"/>
    <row r="46914" s="2" customFormat="1"/>
    <row r="46915" s="2" customFormat="1"/>
    <row r="46916" s="2" customFormat="1"/>
    <row r="46917" s="2" customFormat="1"/>
    <row r="46918" s="2" customFormat="1"/>
    <row r="46919" s="2" customFormat="1"/>
    <row r="46920" s="2" customFormat="1"/>
    <row r="46921" s="2" customFormat="1"/>
    <row r="46922" s="2" customFormat="1"/>
    <row r="46923" s="2" customFormat="1"/>
    <row r="46924" s="2" customFormat="1"/>
    <row r="46925" s="2" customFormat="1"/>
    <row r="46926" s="2" customFormat="1"/>
    <row r="46927" s="2" customFormat="1"/>
    <row r="46928" s="2" customFormat="1"/>
    <row r="46929" s="2" customFormat="1"/>
    <row r="46930" s="2" customFormat="1"/>
    <row r="46931" s="2" customFormat="1"/>
    <row r="46932" s="2" customFormat="1"/>
    <row r="46933" s="2" customFormat="1"/>
    <row r="46934" s="2" customFormat="1"/>
    <row r="46935" s="2" customFormat="1"/>
    <row r="46936" s="2" customFormat="1"/>
    <row r="46937" s="2" customFormat="1"/>
    <row r="46938" s="2" customFormat="1"/>
    <row r="46939" s="2" customFormat="1"/>
    <row r="46940" s="2" customFormat="1"/>
    <row r="46941" s="2" customFormat="1"/>
    <row r="46942" s="2" customFormat="1"/>
    <row r="46943" s="2" customFormat="1"/>
    <row r="46944" s="2" customFormat="1"/>
    <row r="46945" s="2" customFormat="1"/>
    <row r="46946" s="2" customFormat="1"/>
    <row r="46947" s="2" customFormat="1"/>
    <row r="46948" s="2" customFormat="1"/>
    <row r="46949" s="2" customFormat="1"/>
    <row r="46950" s="2" customFormat="1"/>
    <row r="46951" s="2" customFormat="1"/>
    <row r="46952" s="2" customFormat="1"/>
    <row r="46953" s="2" customFormat="1"/>
    <row r="46954" s="2" customFormat="1"/>
    <row r="46955" s="2" customFormat="1"/>
    <row r="46956" s="2" customFormat="1"/>
    <row r="46957" s="2" customFormat="1"/>
    <row r="46958" s="2" customFormat="1"/>
    <row r="46959" s="2" customFormat="1"/>
    <row r="46960" s="2" customFormat="1"/>
    <row r="46961" s="2" customFormat="1"/>
    <row r="46962" s="2" customFormat="1"/>
    <row r="46963" s="2" customFormat="1"/>
    <row r="46964" s="2" customFormat="1"/>
    <row r="46965" s="2" customFormat="1"/>
    <row r="46966" s="2" customFormat="1"/>
    <row r="46967" s="2" customFormat="1"/>
    <row r="46968" s="2" customFormat="1"/>
    <row r="46969" s="2" customFormat="1"/>
    <row r="46970" s="2" customFormat="1"/>
    <row r="46971" s="2" customFormat="1"/>
    <row r="46972" s="2" customFormat="1"/>
    <row r="46973" s="2" customFormat="1"/>
    <row r="46974" s="2" customFormat="1"/>
    <row r="46975" s="2" customFormat="1"/>
    <row r="46976" s="2" customFormat="1"/>
    <row r="46977" s="2" customFormat="1"/>
    <row r="46978" s="2" customFormat="1"/>
    <row r="46979" s="2" customFormat="1"/>
    <row r="46980" s="2" customFormat="1"/>
    <row r="46981" s="2" customFormat="1"/>
    <row r="46982" s="2" customFormat="1"/>
    <row r="46983" s="2" customFormat="1"/>
    <row r="46984" s="2" customFormat="1"/>
    <row r="46985" s="2" customFormat="1"/>
    <row r="46986" s="2" customFormat="1"/>
    <row r="46987" s="2" customFormat="1"/>
    <row r="46988" s="2" customFormat="1"/>
    <row r="46989" s="2" customFormat="1"/>
    <row r="46990" s="2" customFormat="1"/>
    <row r="46991" s="2" customFormat="1"/>
    <row r="46992" s="2" customFormat="1"/>
    <row r="46993" s="2" customFormat="1"/>
    <row r="46994" s="2" customFormat="1"/>
    <row r="46995" s="2" customFormat="1"/>
    <row r="46996" s="2" customFormat="1"/>
    <row r="46997" s="2" customFormat="1"/>
    <row r="46998" s="2" customFormat="1"/>
    <row r="46999" s="2" customFormat="1"/>
    <row r="47000" s="2" customFormat="1"/>
    <row r="47001" s="2" customFormat="1"/>
    <row r="47002" s="2" customFormat="1"/>
    <row r="47003" s="2" customFormat="1"/>
    <row r="47004" s="2" customFormat="1"/>
    <row r="47005" s="2" customFormat="1"/>
    <row r="47006" s="2" customFormat="1"/>
    <row r="47007" s="2" customFormat="1"/>
    <row r="47008" s="2" customFormat="1"/>
    <row r="47009" s="2" customFormat="1"/>
    <row r="47010" s="2" customFormat="1"/>
    <row r="47011" s="2" customFormat="1"/>
    <row r="47012" s="2" customFormat="1"/>
    <row r="47013" s="2" customFormat="1"/>
    <row r="47014" s="2" customFormat="1"/>
    <row r="47015" s="2" customFormat="1"/>
    <row r="47016" s="2" customFormat="1"/>
    <row r="47017" s="2" customFormat="1"/>
    <row r="47018" s="2" customFormat="1"/>
    <row r="47019" s="2" customFormat="1"/>
    <row r="47020" s="2" customFormat="1"/>
    <row r="47021" s="2" customFormat="1"/>
    <row r="47022" s="2" customFormat="1"/>
    <row r="47023" s="2" customFormat="1"/>
    <row r="47024" s="2" customFormat="1"/>
    <row r="47025" s="2" customFormat="1"/>
    <row r="47026" s="2" customFormat="1"/>
    <row r="47027" s="2" customFormat="1"/>
    <row r="47028" s="2" customFormat="1"/>
    <row r="47029" s="2" customFormat="1"/>
    <row r="47030" s="2" customFormat="1"/>
    <row r="47031" s="2" customFormat="1"/>
    <row r="47032" s="2" customFormat="1"/>
    <row r="47033" s="2" customFormat="1"/>
    <row r="47034" s="2" customFormat="1"/>
    <row r="47035" s="2" customFormat="1"/>
    <row r="47036" s="2" customFormat="1"/>
    <row r="47037" s="2" customFormat="1"/>
    <row r="47038" s="2" customFormat="1"/>
    <row r="47039" s="2" customFormat="1"/>
    <row r="47040" s="2" customFormat="1"/>
    <row r="47041" s="2" customFormat="1"/>
    <row r="47042" s="2" customFormat="1"/>
    <row r="47043" s="2" customFormat="1"/>
    <row r="47044" s="2" customFormat="1"/>
    <row r="47045" s="2" customFormat="1"/>
    <row r="47046" s="2" customFormat="1"/>
    <row r="47047" s="2" customFormat="1"/>
    <row r="47048" s="2" customFormat="1"/>
    <row r="47049" s="2" customFormat="1"/>
    <row r="47050" s="2" customFormat="1"/>
    <row r="47051" s="2" customFormat="1"/>
    <row r="47052" s="2" customFormat="1"/>
    <row r="47053" s="2" customFormat="1"/>
    <row r="47054" s="2" customFormat="1"/>
    <row r="47055" s="2" customFormat="1"/>
    <row r="47056" s="2" customFormat="1"/>
    <row r="47057" s="2" customFormat="1"/>
    <row r="47058" s="2" customFormat="1"/>
    <row r="47059" s="2" customFormat="1"/>
    <row r="47060" s="2" customFormat="1"/>
    <row r="47061" s="2" customFormat="1"/>
    <row r="47062" s="2" customFormat="1"/>
    <row r="47063" s="2" customFormat="1"/>
    <row r="47064" s="2" customFormat="1"/>
    <row r="47065" s="2" customFormat="1"/>
    <row r="47066" s="2" customFormat="1"/>
    <row r="47067" s="2" customFormat="1"/>
    <row r="47068" s="2" customFormat="1"/>
    <row r="47069" s="2" customFormat="1"/>
    <row r="47070" s="2" customFormat="1"/>
    <row r="47071" s="2" customFormat="1"/>
    <row r="47072" s="2" customFormat="1"/>
    <row r="47073" s="2" customFormat="1"/>
    <row r="47074" s="2" customFormat="1"/>
    <row r="47075" s="2" customFormat="1"/>
    <row r="47076" s="2" customFormat="1"/>
    <row r="47077" s="2" customFormat="1"/>
    <row r="47078" s="2" customFormat="1"/>
    <row r="47079" s="2" customFormat="1"/>
    <row r="47080" s="2" customFormat="1"/>
    <row r="47081" s="2" customFormat="1"/>
    <row r="47082" s="2" customFormat="1"/>
    <row r="47083" s="2" customFormat="1"/>
    <row r="47084" s="2" customFormat="1"/>
    <row r="47085" s="2" customFormat="1"/>
    <row r="47086" s="2" customFormat="1"/>
    <row r="47087" s="2" customFormat="1"/>
    <row r="47088" s="2" customFormat="1"/>
    <row r="47089" s="2" customFormat="1"/>
    <row r="47090" s="2" customFormat="1"/>
    <row r="47091" s="2" customFormat="1"/>
    <row r="47092" s="2" customFormat="1"/>
    <row r="47093" s="2" customFormat="1"/>
    <row r="47094" s="2" customFormat="1"/>
    <row r="47095" s="2" customFormat="1"/>
    <row r="47096" s="2" customFormat="1"/>
    <row r="47097" s="2" customFormat="1"/>
    <row r="47098" s="2" customFormat="1"/>
    <row r="47099" s="2" customFormat="1"/>
    <row r="47100" s="2" customFormat="1"/>
    <row r="47101" s="2" customFormat="1"/>
    <row r="47102" s="2" customFormat="1"/>
    <row r="47103" s="2" customFormat="1"/>
    <row r="47104" s="2" customFormat="1"/>
    <row r="47105" s="2" customFormat="1"/>
    <row r="47106" s="2" customFormat="1"/>
    <row r="47107" s="2" customFormat="1"/>
    <row r="47108" s="2" customFormat="1"/>
    <row r="47109" s="2" customFormat="1"/>
    <row r="47110" s="2" customFormat="1"/>
    <row r="47111" s="2" customFormat="1"/>
    <row r="47112" s="2" customFormat="1"/>
    <row r="47113" s="2" customFormat="1"/>
    <row r="47114" s="2" customFormat="1"/>
    <row r="47115" s="2" customFormat="1"/>
    <row r="47116" s="2" customFormat="1"/>
    <row r="47117" s="2" customFormat="1"/>
    <row r="47118" s="2" customFormat="1"/>
    <row r="47119" s="2" customFormat="1"/>
    <row r="47120" s="2" customFormat="1"/>
    <row r="47121" s="2" customFormat="1"/>
    <row r="47122" s="2" customFormat="1"/>
    <row r="47123" s="2" customFormat="1"/>
    <row r="47124" s="2" customFormat="1"/>
    <row r="47125" s="2" customFormat="1"/>
    <row r="47126" s="2" customFormat="1"/>
    <row r="47127" s="2" customFormat="1"/>
    <row r="47128" s="2" customFormat="1"/>
    <row r="47129" s="2" customFormat="1"/>
    <row r="47130" s="2" customFormat="1"/>
    <row r="47131" s="2" customFormat="1"/>
    <row r="47132" s="2" customFormat="1"/>
    <row r="47133" s="2" customFormat="1"/>
    <row r="47134" s="2" customFormat="1"/>
    <row r="47135" s="2" customFormat="1"/>
    <row r="47136" s="2" customFormat="1"/>
    <row r="47137" s="2" customFormat="1"/>
    <row r="47138" s="2" customFormat="1"/>
    <row r="47139" s="2" customFormat="1"/>
    <row r="47140" s="2" customFormat="1"/>
    <row r="47141" s="2" customFormat="1"/>
    <row r="47142" s="2" customFormat="1"/>
    <row r="47143" s="2" customFormat="1"/>
    <row r="47144" s="2" customFormat="1"/>
    <row r="47145" s="2" customFormat="1"/>
    <row r="47146" s="2" customFormat="1"/>
    <row r="47147" s="2" customFormat="1"/>
    <row r="47148" s="2" customFormat="1"/>
    <row r="47149" s="2" customFormat="1"/>
    <row r="47150" s="2" customFormat="1"/>
    <row r="47151" s="2" customFormat="1"/>
    <row r="47152" s="2" customFormat="1"/>
    <row r="47153" s="2" customFormat="1"/>
    <row r="47154" s="2" customFormat="1"/>
    <row r="47155" s="2" customFormat="1"/>
    <row r="47156" s="2" customFormat="1"/>
    <row r="47157" s="2" customFormat="1"/>
    <row r="47158" s="2" customFormat="1"/>
    <row r="47159" s="2" customFormat="1"/>
    <row r="47160" s="2" customFormat="1"/>
    <row r="47161" s="2" customFormat="1"/>
    <row r="47162" s="2" customFormat="1"/>
    <row r="47163" s="2" customFormat="1"/>
    <row r="47164" s="2" customFormat="1"/>
    <row r="47165" s="2" customFormat="1"/>
    <row r="47166" s="2" customFormat="1"/>
    <row r="47167" s="2" customFormat="1"/>
    <row r="47168" s="2" customFormat="1"/>
    <row r="47169" s="2" customFormat="1"/>
    <row r="47170" s="2" customFormat="1"/>
    <row r="47171" s="2" customFormat="1"/>
    <row r="47172" s="2" customFormat="1"/>
    <row r="47173" s="2" customFormat="1"/>
    <row r="47174" s="2" customFormat="1"/>
    <row r="47175" s="2" customFormat="1"/>
    <row r="47176" s="2" customFormat="1"/>
    <row r="47177" s="2" customFormat="1"/>
    <row r="47178" s="2" customFormat="1"/>
    <row r="47179" s="2" customFormat="1"/>
    <row r="47180" s="2" customFormat="1"/>
    <row r="47181" s="2" customFormat="1"/>
    <row r="47182" s="2" customFormat="1"/>
    <row r="47183" s="2" customFormat="1"/>
    <row r="47184" s="2" customFormat="1"/>
    <row r="47185" s="2" customFormat="1"/>
    <row r="47186" s="2" customFormat="1"/>
    <row r="47187" s="2" customFormat="1"/>
    <row r="47188" s="2" customFormat="1"/>
    <row r="47189" s="2" customFormat="1"/>
    <row r="47190" s="2" customFormat="1"/>
    <row r="47191" s="2" customFormat="1"/>
    <row r="47192" s="2" customFormat="1"/>
    <row r="47193" s="2" customFormat="1"/>
    <row r="47194" s="2" customFormat="1"/>
    <row r="47195" s="2" customFormat="1"/>
    <row r="47196" s="2" customFormat="1"/>
    <row r="47197" s="2" customFormat="1"/>
    <row r="47198" s="2" customFormat="1"/>
    <row r="47199" s="2" customFormat="1"/>
    <row r="47200" s="2" customFormat="1"/>
    <row r="47201" s="2" customFormat="1"/>
    <row r="47202" s="2" customFormat="1"/>
    <row r="47203" s="2" customFormat="1"/>
    <row r="47204" s="2" customFormat="1"/>
    <row r="47205" s="2" customFormat="1"/>
    <row r="47206" s="2" customFormat="1"/>
    <row r="47207" s="2" customFormat="1"/>
    <row r="47208" s="2" customFormat="1"/>
    <row r="47209" s="2" customFormat="1"/>
    <row r="47210" s="2" customFormat="1"/>
    <row r="47211" s="2" customFormat="1"/>
    <row r="47212" s="2" customFormat="1"/>
    <row r="47213" s="2" customFormat="1"/>
    <row r="47214" s="2" customFormat="1"/>
    <row r="47215" s="2" customFormat="1"/>
    <row r="47216" s="2" customFormat="1"/>
    <row r="47217" s="2" customFormat="1"/>
    <row r="47218" s="2" customFormat="1"/>
    <row r="47219" s="2" customFormat="1"/>
    <row r="47220" s="2" customFormat="1"/>
    <row r="47221" s="2" customFormat="1"/>
    <row r="47222" s="2" customFormat="1"/>
    <row r="47223" s="2" customFormat="1"/>
    <row r="47224" s="2" customFormat="1"/>
    <row r="47225" s="2" customFormat="1"/>
    <row r="47226" s="2" customFormat="1"/>
    <row r="47227" s="2" customFormat="1"/>
    <row r="47228" s="2" customFormat="1"/>
    <row r="47229" s="2" customFormat="1"/>
    <row r="47230" s="2" customFormat="1"/>
    <row r="47231" s="2" customFormat="1"/>
    <row r="47232" s="2" customFormat="1"/>
    <row r="47233" s="2" customFormat="1"/>
    <row r="47234" s="2" customFormat="1"/>
    <row r="47235" s="2" customFormat="1"/>
    <row r="47236" s="2" customFormat="1"/>
    <row r="47237" s="2" customFormat="1"/>
    <row r="47238" s="2" customFormat="1"/>
    <row r="47239" s="2" customFormat="1"/>
    <row r="47240" s="2" customFormat="1"/>
    <row r="47241" s="2" customFormat="1"/>
    <row r="47242" s="2" customFormat="1"/>
    <row r="47243" s="2" customFormat="1"/>
    <row r="47244" s="2" customFormat="1"/>
    <row r="47245" s="2" customFormat="1"/>
    <row r="47246" s="2" customFormat="1"/>
    <row r="47247" s="2" customFormat="1"/>
    <row r="47248" s="2" customFormat="1"/>
    <row r="47249" s="2" customFormat="1"/>
    <row r="47250" s="2" customFormat="1"/>
    <row r="47251" s="2" customFormat="1"/>
    <row r="47252" s="2" customFormat="1"/>
    <row r="47253" s="2" customFormat="1"/>
    <row r="47254" s="2" customFormat="1"/>
    <row r="47255" s="2" customFormat="1"/>
    <row r="47256" s="2" customFormat="1"/>
    <row r="47257" s="2" customFormat="1"/>
    <row r="47258" s="2" customFormat="1"/>
    <row r="47259" s="2" customFormat="1"/>
    <row r="47260" s="2" customFormat="1"/>
    <row r="47261" s="2" customFormat="1"/>
    <row r="47262" s="2" customFormat="1"/>
    <row r="47263" s="2" customFormat="1"/>
    <row r="47264" s="2" customFormat="1"/>
    <row r="47265" s="2" customFormat="1"/>
    <row r="47266" s="2" customFormat="1"/>
    <row r="47267" s="2" customFormat="1"/>
    <row r="47268" s="2" customFormat="1"/>
    <row r="47269" s="2" customFormat="1"/>
    <row r="47270" s="2" customFormat="1"/>
    <row r="47271" s="2" customFormat="1"/>
    <row r="47272" s="2" customFormat="1"/>
    <row r="47273" s="2" customFormat="1"/>
    <row r="47274" s="2" customFormat="1"/>
    <row r="47275" s="2" customFormat="1"/>
    <row r="47276" s="2" customFormat="1"/>
    <row r="47277" s="2" customFormat="1"/>
    <row r="47278" s="2" customFormat="1"/>
    <row r="47279" s="2" customFormat="1"/>
    <row r="47280" s="2" customFormat="1"/>
    <row r="47281" s="2" customFormat="1"/>
    <row r="47282" s="2" customFormat="1"/>
    <row r="47283" s="2" customFormat="1"/>
    <row r="47284" s="2" customFormat="1"/>
    <row r="47285" s="2" customFormat="1"/>
    <row r="47286" s="2" customFormat="1"/>
    <row r="47287" s="2" customFormat="1"/>
    <row r="47288" s="2" customFormat="1"/>
    <row r="47289" s="2" customFormat="1"/>
    <row r="47290" s="2" customFormat="1"/>
    <row r="47291" s="2" customFormat="1"/>
    <row r="47292" s="2" customFormat="1"/>
    <row r="47293" s="2" customFormat="1"/>
    <row r="47294" s="2" customFormat="1"/>
    <row r="47295" s="2" customFormat="1"/>
    <row r="47296" s="2" customFormat="1"/>
    <row r="47297" s="2" customFormat="1"/>
    <row r="47298" s="2" customFormat="1"/>
    <row r="47299" s="2" customFormat="1"/>
    <row r="47300" s="2" customFormat="1"/>
    <row r="47301" s="2" customFormat="1"/>
    <row r="47302" s="2" customFormat="1"/>
    <row r="47303" s="2" customFormat="1"/>
    <row r="47304" s="2" customFormat="1"/>
    <row r="47305" s="2" customFormat="1"/>
    <row r="47306" s="2" customFormat="1"/>
    <row r="47307" s="2" customFormat="1"/>
    <row r="47308" s="2" customFormat="1"/>
    <row r="47309" s="2" customFormat="1"/>
    <row r="47310" s="2" customFormat="1"/>
    <row r="47311" s="2" customFormat="1"/>
    <row r="47312" s="2" customFormat="1"/>
    <row r="47313" s="2" customFormat="1"/>
    <row r="47314" s="2" customFormat="1"/>
    <row r="47315" s="2" customFormat="1"/>
    <row r="47316" s="2" customFormat="1"/>
    <row r="47317" s="2" customFormat="1"/>
    <row r="47318" s="2" customFormat="1"/>
    <row r="47319" s="2" customFormat="1"/>
    <row r="47320" s="2" customFormat="1"/>
    <row r="47321" s="2" customFormat="1"/>
    <row r="47322" s="2" customFormat="1"/>
    <row r="47323" s="2" customFormat="1"/>
    <row r="47324" s="2" customFormat="1"/>
    <row r="47325" s="2" customFormat="1"/>
    <row r="47326" s="2" customFormat="1"/>
    <row r="47327" s="2" customFormat="1"/>
    <row r="47328" s="2" customFormat="1"/>
    <row r="47329" s="2" customFormat="1"/>
    <row r="47330" s="2" customFormat="1"/>
    <row r="47331" s="2" customFormat="1"/>
    <row r="47332" s="2" customFormat="1"/>
    <row r="47333" s="2" customFormat="1"/>
    <row r="47334" s="2" customFormat="1"/>
    <row r="47335" s="2" customFormat="1"/>
    <row r="47336" s="2" customFormat="1"/>
    <row r="47337" s="2" customFormat="1"/>
    <row r="47338" s="2" customFormat="1"/>
    <row r="47339" s="2" customFormat="1"/>
    <row r="47340" s="2" customFormat="1"/>
    <row r="47341" s="2" customFormat="1"/>
    <row r="47342" s="2" customFormat="1"/>
    <row r="47343" s="2" customFormat="1"/>
    <row r="47344" s="2" customFormat="1"/>
    <row r="47345" s="2" customFormat="1"/>
    <row r="47346" s="2" customFormat="1"/>
    <row r="47347" s="2" customFormat="1"/>
    <row r="47348" s="2" customFormat="1"/>
    <row r="47349" s="2" customFormat="1"/>
    <row r="47350" s="2" customFormat="1"/>
    <row r="47351" s="2" customFormat="1"/>
    <row r="47352" s="2" customFormat="1"/>
    <row r="47353" s="2" customFormat="1"/>
    <row r="47354" s="2" customFormat="1"/>
    <row r="47355" s="2" customFormat="1"/>
    <row r="47356" s="2" customFormat="1"/>
    <row r="47357" s="2" customFormat="1"/>
    <row r="47358" s="2" customFormat="1"/>
    <row r="47359" s="2" customFormat="1"/>
    <row r="47360" s="2" customFormat="1"/>
    <row r="47361" s="2" customFormat="1"/>
    <row r="47362" s="2" customFormat="1"/>
    <row r="47363" s="2" customFormat="1"/>
    <row r="47364" s="2" customFormat="1"/>
    <row r="47365" s="2" customFormat="1"/>
    <row r="47366" s="2" customFormat="1"/>
    <row r="47367" s="2" customFormat="1"/>
    <row r="47368" s="2" customFormat="1"/>
    <row r="47369" s="2" customFormat="1"/>
    <row r="47370" s="2" customFormat="1"/>
    <row r="47371" s="2" customFormat="1"/>
    <row r="47372" s="2" customFormat="1"/>
    <row r="47373" s="2" customFormat="1"/>
    <row r="47374" s="2" customFormat="1"/>
    <row r="47375" s="2" customFormat="1"/>
    <row r="47376" s="2" customFormat="1"/>
    <row r="47377" s="2" customFormat="1"/>
    <row r="47378" s="2" customFormat="1"/>
    <row r="47379" s="2" customFormat="1"/>
    <row r="47380" s="2" customFormat="1"/>
    <row r="47381" s="2" customFormat="1"/>
    <row r="47382" s="2" customFormat="1"/>
    <row r="47383" s="2" customFormat="1"/>
    <row r="47384" s="2" customFormat="1"/>
    <row r="47385" s="2" customFormat="1"/>
    <row r="47386" s="2" customFormat="1"/>
    <row r="47387" s="2" customFormat="1"/>
    <row r="47388" s="2" customFormat="1"/>
    <row r="47389" s="2" customFormat="1"/>
    <row r="47390" s="2" customFormat="1"/>
    <row r="47391" s="2" customFormat="1"/>
    <row r="47392" s="2" customFormat="1"/>
    <row r="47393" s="2" customFormat="1"/>
    <row r="47394" s="2" customFormat="1"/>
    <row r="47395" s="2" customFormat="1"/>
    <row r="47396" s="2" customFormat="1"/>
    <row r="47397" s="2" customFormat="1"/>
    <row r="47398" s="2" customFormat="1"/>
    <row r="47399" s="2" customFormat="1"/>
    <row r="47400" s="2" customFormat="1"/>
    <row r="47401" s="2" customFormat="1"/>
    <row r="47402" s="2" customFormat="1"/>
    <row r="47403" s="2" customFormat="1"/>
    <row r="47404" s="2" customFormat="1"/>
    <row r="47405" s="2" customFormat="1"/>
    <row r="47406" s="2" customFormat="1"/>
    <row r="47407" s="2" customFormat="1"/>
    <row r="47408" s="2" customFormat="1"/>
    <row r="47409" s="2" customFormat="1"/>
    <row r="47410" s="2" customFormat="1"/>
    <row r="47411" s="2" customFormat="1"/>
    <row r="47412" s="2" customFormat="1"/>
    <row r="47413" s="2" customFormat="1"/>
    <row r="47414" s="2" customFormat="1"/>
    <row r="47415" s="2" customFormat="1"/>
    <row r="47416" s="2" customFormat="1"/>
    <row r="47417" s="2" customFormat="1"/>
    <row r="47418" s="2" customFormat="1"/>
    <row r="47419" s="2" customFormat="1"/>
    <row r="47420" s="2" customFormat="1"/>
    <row r="47421" s="2" customFormat="1"/>
    <row r="47422" s="2" customFormat="1"/>
    <row r="47423" s="2" customFormat="1"/>
    <row r="47424" s="2" customFormat="1"/>
    <row r="47425" s="2" customFormat="1"/>
    <row r="47426" s="2" customFormat="1"/>
    <row r="47427" s="2" customFormat="1"/>
    <row r="47428" s="2" customFormat="1"/>
    <row r="47429" s="2" customFormat="1"/>
    <row r="47430" s="2" customFormat="1"/>
    <row r="47431" s="2" customFormat="1"/>
    <row r="47432" s="2" customFormat="1"/>
    <row r="47433" s="2" customFormat="1"/>
    <row r="47434" s="2" customFormat="1"/>
    <row r="47435" s="2" customFormat="1"/>
    <row r="47436" s="2" customFormat="1"/>
    <row r="47437" s="2" customFormat="1"/>
    <row r="47438" s="2" customFormat="1"/>
    <row r="47439" s="2" customFormat="1"/>
    <row r="47440" s="2" customFormat="1"/>
    <row r="47441" s="2" customFormat="1"/>
    <row r="47442" s="2" customFormat="1"/>
    <row r="47443" s="2" customFormat="1"/>
    <row r="47444" s="2" customFormat="1"/>
    <row r="47445" s="2" customFormat="1"/>
    <row r="47446" s="2" customFormat="1"/>
    <row r="47447" s="2" customFormat="1"/>
    <row r="47448" s="2" customFormat="1"/>
    <row r="47449" s="2" customFormat="1"/>
    <row r="47450" s="2" customFormat="1"/>
    <row r="47451" s="2" customFormat="1"/>
    <row r="47452" s="2" customFormat="1"/>
    <row r="47453" s="2" customFormat="1"/>
    <row r="47454" s="2" customFormat="1"/>
    <row r="47455" s="2" customFormat="1"/>
    <row r="47456" s="2" customFormat="1"/>
    <row r="47457" s="2" customFormat="1"/>
    <row r="47458" s="2" customFormat="1"/>
    <row r="47459" s="2" customFormat="1"/>
    <row r="47460" s="2" customFormat="1"/>
    <row r="47461" s="2" customFormat="1"/>
    <row r="47462" s="2" customFormat="1"/>
    <row r="47463" s="2" customFormat="1"/>
    <row r="47464" s="2" customFormat="1"/>
    <row r="47465" s="2" customFormat="1"/>
    <row r="47466" s="2" customFormat="1"/>
    <row r="47467" s="2" customFormat="1"/>
    <row r="47468" s="2" customFormat="1"/>
    <row r="47469" s="2" customFormat="1"/>
    <row r="47470" s="2" customFormat="1"/>
    <row r="47471" s="2" customFormat="1"/>
    <row r="47472" s="2" customFormat="1"/>
    <row r="47473" s="2" customFormat="1"/>
    <row r="47474" s="2" customFormat="1"/>
    <row r="47475" s="2" customFormat="1"/>
    <row r="47476" s="2" customFormat="1"/>
    <row r="47477" s="2" customFormat="1"/>
    <row r="47478" s="2" customFormat="1"/>
    <row r="47479" s="2" customFormat="1"/>
    <row r="47480" s="2" customFormat="1"/>
    <row r="47481" s="2" customFormat="1"/>
    <row r="47482" s="2" customFormat="1"/>
    <row r="47483" s="2" customFormat="1"/>
    <row r="47484" s="2" customFormat="1"/>
    <row r="47485" s="2" customFormat="1"/>
    <row r="47486" s="2" customFormat="1"/>
    <row r="47487" s="2" customFormat="1"/>
    <row r="47488" s="2" customFormat="1"/>
    <row r="47489" s="2" customFormat="1"/>
    <row r="47490" s="2" customFormat="1"/>
    <row r="47491" s="2" customFormat="1"/>
    <row r="47492" s="2" customFormat="1"/>
    <row r="47493" s="2" customFormat="1"/>
    <row r="47494" s="2" customFormat="1"/>
    <row r="47495" s="2" customFormat="1"/>
    <row r="47496" s="2" customFormat="1"/>
    <row r="47497" s="2" customFormat="1"/>
    <row r="47498" s="2" customFormat="1"/>
    <row r="47499" s="2" customFormat="1"/>
    <row r="47500" s="2" customFormat="1"/>
    <row r="47501" s="2" customFormat="1"/>
    <row r="47502" s="2" customFormat="1"/>
    <row r="47503" s="2" customFormat="1"/>
    <row r="47504" s="2" customFormat="1"/>
    <row r="47505" s="2" customFormat="1"/>
    <row r="47506" s="2" customFormat="1"/>
    <row r="47507" s="2" customFormat="1"/>
    <row r="47508" s="2" customFormat="1"/>
    <row r="47509" s="2" customFormat="1"/>
    <row r="47510" s="2" customFormat="1"/>
    <row r="47511" s="2" customFormat="1"/>
    <row r="47512" s="2" customFormat="1"/>
    <row r="47513" s="2" customFormat="1"/>
    <row r="47514" s="2" customFormat="1"/>
    <row r="47515" s="2" customFormat="1"/>
    <row r="47516" s="2" customFormat="1"/>
    <row r="47517" s="2" customFormat="1"/>
    <row r="47518" s="2" customFormat="1"/>
    <row r="47519" s="2" customFormat="1"/>
    <row r="47520" s="2" customFormat="1"/>
    <row r="47521" s="2" customFormat="1"/>
    <row r="47522" s="2" customFormat="1"/>
    <row r="47523" s="2" customFormat="1"/>
    <row r="47524" s="2" customFormat="1"/>
    <row r="47525" s="2" customFormat="1"/>
    <row r="47526" s="2" customFormat="1"/>
    <row r="47527" s="2" customFormat="1"/>
    <row r="47528" s="2" customFormat="1"/>
    <row r="47529" s="2" customFormat="1"/>
    <row r="47530" s="2" customFormat="1"/>
    <row r="47531" s="2" customFormat="1"/>
    <row r="47532" s="2" customFormat="1"/>
    <row r="47533" s="2" customFormat="1"/>
    <row r="47534" s="2" customFormat="1"/>
    <row r="47535" s="2" customFormat="1"/>
    <row r="47536" s="2" customFormat="1"/>
    <row r="47537" s="2" customFormat="1"/>
    <row r="47538" s="2" customFormat="1"/>
    <row r="47539" s="2" customFormat="1"/>
    <row r="47540" s="2" customFormat="1"/>
    <row r="47541" s="2" customFormat="1"/>
    <row r="47542" s="2" customFormat="1"/>
    <row r="47543" s="2" customFormat="1"/>
    <row r="47544" s="2" customFormat="1"/>
    <row r="47545" s="2" customFormat="1"/>
    <row r="47546" s="2" customFormat="1"/>
    <row r="47547" s="2" customFormat="1"/>
    <row r="47548" s="2" customFormat="1"/>
    <row r="47549" s="2" customFormat="1"/>
    <row r="47550" s="2" customFormat="1"/>
    <row r="47551" s="2" customFormat="1"/>
    <row r="47552" s="2" customFormat="1"/>
    <row r="47553" s="2" customFormat="1"/>
    <row r="47554" s="2" customFormat="1"/>
    <row r="47555" s="2" customFormat="1"/>
    <row r="47556" s="2" customFormat="1"/>
    <row r="47557" s="2" customFormat="1"/>
    <row r="47558" s="2" customFormat="1"/>
    <row r="47559" s="2" customFormat="1"/>
    <row r="47560" s="2" customFormat="1"/>
    <row r="47561" s="2" customFormat="1"/>
    <row r="47562" s="2" customFormat="1"/>
    <row r="47563" s="2" customFormat="1"/>
    <row r="47564" s="2" customFormat="1"/>
    <row r="47565" s="2" customFormat="1"/>
    <row r="47566" s="2" customFormat="1"/>
    <row r="47567" s="2" customFormat="1"/>
    <row r="47568" s="2" customFormat="1"/>
    <row r="47569" s="2" customFormat="1"/>
    <row r="47570" s="2" customFormat="1"/>
    <row r="47571" s="2" customFormat="1"/>
    <row r="47572" s="2" customFormat="1"/>
    <row r="47573" s="2" customFormat="1"/>
    <row r="47574" s="2" customFormat="1"/>
    <row r="47575" s="2" customFormat="1"/>
    <row r="47576" s="2" customFormat="1"/>
    <row r="47577" s="2" customFormat="1"/>
    <row r="47578" s="2" customFormat="1"/>
    <row r="47579" s="2" customFormat="1"/>
    <row r="47580" s="2" customFormat="1"/>
    <row r="47581" s="2" customFormat="1"/>
    <row r="47582" s="2" customFormat="1"/>
    <row r="47583" s="2" customFormat="1"/>
    <row r="47584" s="2" customFormat="1"/>
    <row r="47585" s="2" customFormat="1"/>
    <row r="47586" s="2" customFormat="1"/>
    <row r="47587" s="2" customFormat="1"/>
    <row r="47588" s="2" customFormat="1"/>
    <row r="47589" s="2" customFormat="1"/>
    <row r="47590" s="2" customFormat="1"/>
    <row r="47591" s="2" customFormat="1"/>
    <row r="47592" s="2" customFormat="1"/>
    <row r="47593" s="2" customFormat="1"/>
    <row r="47594" s="2" customFormat="1"/>
    <row r="47595" s="2" customFormat="1"/>
    <row r="47596" s="2" customFormat="1"/>
    <row r="47597" s="2" customFormat="1"/>
    <row r="47598" s="2" customFormat="1"/>
    <row r="47599" s="2" customFormat="1"/>
    <row r="47600" s="2" customFormat="1"/>
    <row r="47601" s="2" customFormat="1"/>
    <row r="47602" s="2" customFormat="1"/>
    <row r="47603" s="2" customFormat="1"/>
    <row r="47604" s="2" customFormat="1"/>
    <row r="47605" s="2" customFormat="1"/>
    <row r="47606" s="2" customFormat="1"/>
    <row r="47607" s="2" customFormat="1"/>
    <row r="47608" s="2" customFormat="1"/>
    <row r="47609" s="2" customFormat="1"/>
    <row r="47610" s="2" customFormat="1"/>
    <row r="47611" s="2" customFormat="1"/>
    <row r="47612" s="2" customFormat="1"/>
    <row r="47613" s="2" customFormat="1"/>
    <row r="47614" s="2" customFormat="1"/>
    <row r="47615" s="2" customFormat="1"/>
    <row r="47616" s="2" customFormat="1"/>
    <row r="47617" s="2" customFormat="1"/>
    <row r="47618" s="2" customFormat="1"/>
    <row r="47619" s="2" customFormat="1"/>
    <row r="47620" s="2" customFormat="1"/>
    <row r="47621" s="2" customFormat="1"/>
    <row r="47622" s="2" customFormat="1"/>
    <row r="47623" s="2" customFormat="1"/>
    <row r="47624" s="2" customFormat="1"/>
    <row r="47625" s="2" customFormat="1"/>
    <row r="47626" s="2" customFormat="1"/>
    <row r="47627" s="2" customFormat="1"/>
    <row r="47628" s="2" customFormat="1"/>
    <row r="47629" s="2" customFormat="1"/>
    <row r="47630" s="2" customFormat="1"/>
    <row r="47631" s="2" customFormat="1"/>
    <row r="47632" s="2" customFormat="1"/>
    <row r="47633" s="2" customFormat="1"/>
    <row r="47634" s="2" customFormat="1"/>
    <row r="47635" s="2" customFormat="1"/>
    <row r="47636" s="2" customFormat="1"/>
    <row r="47637" s="2" customFormat="1"/>
    <row r="47638" s="2" customFormat="1"/>
    <row r="47639" s="2" customFormat="1"/>
    <row r="47640" s="2" customFormat="1"/>
    <row r="47641" s="2" customFormat="1"/>
    <row r="47642" s="2" customFormat="1"/>
    <row r="47643" s="2" customFormat="1"/>
    <row r="47644" s="2" customFormat="1"/>
    <row r="47645" s="2" customFormat="1"/>
    <row r="47646" s="2" customFormat="1"/>
    <row r="47647" s="2" customFormat="1"/>
    <row r="47648" s="2" customFormat="1"/>
    <row r="47649" s="2" customFormat="1"/>
    <row r="47650" s="2" customFormat="1"/>
    <row r="47651" s="2" customFormat="1"/>
    <row r="47652" s="2" customFormat="1"/>
    <row r="47653" s="2" customFormat="1"/>
    <row r="47654" s="2" customFormat="1"/>
    <row r="47655" s="2" customFormat="1"/>
    <row r="47656" s="2" customFormat="1"/>
    <row r="47657" s="2" customFormat="1"/>
    <row r="47658" s="2" customFormat="1"/>
    <row r="47659" s="2" customFormat="1"/>
    <row r="47660" s="2" customFormat="1"/>
    <row r="47661" s="2" customFormat="1"/>
    <row r="47662" s="2" customFormat="1"/>
    <row r="47663" s="2" customFormat="1"/>
    <row r="47664" s="2" customFormat="1"/>
    <row r="47665" s="2" customFormat="1"/>
    <row r="47666" s="2" customFormat="1"/>
    <row r="47667" s="2" customFormat="1"/>
    <row r="47668" s="2" customFormat="1"/>
    <row r="47669" s="2" customFormat="1"/>
    <row r="47670" s="2" customFormat="1"/>
    <row r="47671" s="2" customFormat="1"/>
    <row r="47672" s="2" customFormat="1"/>
    <row r="47673" s="2" customFormat="1"/>
    <row r="47674" s="2" customFormat="1"/>
    <row r="47675" s="2" customFormat="1"/>
    <row r="47676" s="2" customFormat="1"/>
    <row r="47677" s="2" customFormat="1"/>
    <row r="47678" s="2" customFormat="1"/>
    <row r="47679" s="2" customFormat="1"/>
    <row r="47680" s="2" customFormat="1"/>
    <row r="47681" s="2" customFormat="1"/>
    <row r="47682" s="2" customFormat="1"/>
    <row r="47683" s="2" customFormat="1"/>
    <row r="47684" s="2" customFormat="1"/>
    <row r="47685" s="2" customFormat="1"/>
    <row r="47686" s="2" customFormat="1"/>
    <row r="47687" s="2" customFormat="1"/>
    <row r="47688" s="2" customFormat="1"/>
    <row r="47689" s="2" customFormat="1"/>
    <row r="47690" s="2" customFormat="1"/>
    <row r="47691" s="2" customFormat="1"/>
    <row r="47692" s="2" customFormat="1"/>
    <row r="47693" s="2" customFormat="1"/>
    <row r="47694" s="2" customFormat="1"/>
    <row r="47695" s="2" customFormat="1"/>
    <row r="47696" s="2" customFormat="1"/>
    <row r="47697" s="2" customFormat="1"/>
    <row r="47698" s="2" customFormat="1"/>
    <row r="47699" s="2" customFormat="1"/>
    <row r="47700" s="2" customFormat="1"/>
    <row r="47701" s="2" customFormat="1"/>
    <row r="47702" s="2" customFormat="1"/>
    <row r="47703" s="2" customFormat="1"/>
    <row r="47704" s="2" customFormat="1"/>
    <row r="47705" s="2" customFormat="1"/>
    <row r="47706" s="2" customFormat="1"/>
    <row r="47707" s="2" customFormat="1"/>
    <row r="47708" s="2" customFormat="1"/>
    <row r="47709" s="2" customFormat="1"/>
    <row r="47710" s="2" customFormat="1"/>
    <row r="47711" s="2" customFormat="1"/>
    <row r="47712" s="2" customFormat="1"/>
    <row r="47713" s="2" customFormat="1"/>
    <row r="47714" s="2" customFormat="1"/>
    <row r="47715" s="2" customFormat="1"/>
    <row r="47716" s="2" customFormat="1"/>
    <row r="47717" s="2" customFormat="1"/>
    <row r="47718" s="2" customFormat="1"/>
    <row r="47719" s="2" customFormat="1"/>
    <row r="47720" s="2" customFormat="1"/>
    <row r="47721" s="2" customFormat="1"/>
    <row r="47722" s="2" customFormat="1"/>
    <row r="47723" s="2" customFormat="1"/>
    <row r="47724" s="2" customFormat="1"/>
    <row r="47725" s="2" customFormat="1"/>
    <row r="47726" s="2" customFormat="1"/>
    <row r="47727" s="2" customFormat="1"/>
    <row r="47728" s="2" customFormat="1"/>
    <row r="47729" s="2" customFormat="1"/>
    <row r="47730" s="2" customFormat="1"/>
    <row r="47731" s="2" customFormat="1"/>
    <row r="47732" s="2" customFormat="1"/>
    <row r="47733" s="2" customFormat="1"/>
    <row r="47734" s="2" customFormat="1"/>
    <row r="47735" s="2" customFormat="1"/>
    <row r="47736" s="2" customFormat="1"/>
    <row r="47737" s="2" customFormat="1"/>
    <row r="47738" s="2" customFormat="1"/>
    <row r="47739" s="2" customFormat="1"/>
    <row r="47740" s="2" customFormat="1"/>
    <row r="47741" s="2" customFormat="1"/>
    <row r="47742" s="2" customFormat="1"/>
    <row r="47743" s="2" customFormat="1"/>
    <row r="47744" s="2" customFormat="1"/>
    <row r="47745" s="2" customFormat="1"/>
    <row r="47746" s="2" customFormat="1"/>
    <row r="47747" s="2" customFormat="1"/>
    <row r="47748" s="2" customFormat="1"/>
    <row r="47749" s="2" customFormat="1"/>
    <row r="47750" s="2" customFormat="1"/>
    <row r="47751" s="2" customFormat="1"/>
    <row r="47752" s="2" customFormat="1"/>
    <row r="47753" s="2" customFormat="1"/>
    <row r="47754" s="2" customFormat="1"/>
    <row r="47755" s="2" customFormat="1"/>
    <row r="47756" s="2" customFormat="1"/>
    <row r="47757" s="2" customFormat="1"/>
    <row r="47758" s="2" customFormat="1"/>
    <row r="47759" s="2" customFormat="1"/>
    <row r="47760" s="2" customFormat="1"/>
    <row r="47761" s="2" customFormat="1"/>
    <row r="47762" s="2" customFormat="1"/>
    <row r="47763" s="2" customFormat="1"/>
    <row r="47764" s="2" customFormat="1"/>
    <row r="47765" s="2" customFormat="1"/>
    <row r="47766" s="2" customFormat="1"/>
    <row r="47767" s="2" customFormat="1"/>
    <row r="47768" s="2" customFormat="1"/>
    <row r="47769" s="2" customFormat="1"/>
    <row r="47770" s="2" customFormat="1"/>
    <row r="47771" s="2" customFormat="1"/>
    <row r="47772" s="2" customFormat="1"/>
    <row r="47773" s="2" customFormat="1"/>
    <row r="47774" s="2" customFormat="1"/>
    <row r="47775" s="2" customFormat="1"/>
    <row r="47776" s="2" customFormat="1"/>
    <row r="47777" s="2" customFormat="1"/>
    <row r="47778" s="2" customFormat="1"/>
    <row r="47779" s="2" customFormat="1"/>
    <row r="47780" s="2" customFormat="1"/>
    <row r="47781" s="2" customFormat="1"/>
    <row r="47782" s="2" customFormat="1"/>
    <row r="47783" s="2" customFormat="1"/>
    <row r="47784" s="2" customFormat="1"/>
    <row r="47785" s="2" customFormat="1"/>
    <row r="47786" s="2" customFormat="1"/>
    <row r="47787" s="2" customFormat="1"/>
    <row r="47788" s="2" customFormat="1"/>
    <row r="47789" s="2" customFormat="1"/>
    <row r="47790" s="2" customFormat="1"/>
    <row r="47791" s="2" customFormat="1"/>
    <row r="47792" s="2" customFormat="1"/>
    <row r="47793" s="2" customFormat="1"/>
    <row r="47794" s="2" customFormat="1"/>
    <row r="47795" s="2" customFormat="1"/>
    <row r="47796" s="2" customFormat="1"/>
    <row r="47797" s="2" customFormat="1"/>
    <row r="47798" s="2" customFormat="1"/>
    <row r="47799" s="2" customFormat="1"/>
    <row r="47800" s="2" customFormat="1"/>
    <row r="47801" s="2" customFormat="1"/>
    <row r="47802" s="2" customFormat="1"/>
    <row r="47803" s="2" customFormat="1"/>
    <row r="47804" s="2" customFormat="1"/>
    <row r="47805" s="2" customFormat="1"/>
    <row r="47806" s="2" customFormat="1"/>
    <row r="47807" s="2" customFormat="1"/>
    <row r="47808" s="2" customFormat="1"/>
    <row r="47809" s="2" customFormat="1"/>
    <row r="47810" s="2" customFormat="1"/>
    <row r="47811" s="2" customFormat="1"/>
    <row r="47812" s="2" customFormat="1"/>
    <row r="47813" s="2" customFormat="1"/>
    <row r="47814" s="2" customFormat="1"/>
    <row r="47815" s="2" customFormat="1"/>
    <row r="47816" s="2" customFormat="1"/>
    <row r="47817" s="2" customFormat="1"/>
    <row r="47818" s="2" customFormat="1"/>
    <row r="47819" s="2" customFormat="1"/>
    <row r="47820" s="2" customFormat="1"/>
    <row r="47821" s="2" customFormat="1"/>
    <row r="47822" s="2" customFormat="1"/>
    <row r="47823" s="2" customFormat="1"/>
    <row r="47824" s="2" customFormat="1"/>
    <row r="47825" s="2" customFormat="1"/>
    <row r="47826" s="2" customFormat="1"/>
    <row r="47827" s="2" customFormat="1"/>
    <row r="47828" s="2" customFormat="1"/>
    <row r="47829" s="2" customFormat="1"/>
    <row r="47830" s="2" customFormat="1"/>
    <row r="47831" s="2" customFormat="1"/>
    <row r="47832" s="2" customFormat="1"/>
    <row r="47833" s="2" customFormat="1"/>
    <row r="47834" s="2" customFormat="1"/>
    <row r="47835" s="2" customFormat="1"/>
    <row r="47836" s="2" customFormat="1"/>
    <row r="47837" s="2" customFormat="1"/>
    <row r="47838" s="2" customFormat="1"/>
    <row r="47839" s="2" customFormat="1"/>
    <row r="47840" s="2" customFormat="1"/>
    <row r="47841" s="2" customFormat="1"/>
    <row r="47842" s="2" customFormat="1"/>
    <row r="47843" s="2" customFormat="1"/>
    <row r="47844" s="2" customFormat="1"/>
    <row r="47845" s="2" customFormat="1"/>
    <row r="47846" s="2" customFormat="1"/>
    <row r="47847" s="2" customFormat="1"/>
    <row r="47848" s="2" customFormat="1"/>
    <row r="47849" s="2" customFormat="1"/>
    <row r="47850" s="2" customFormat="1"/>
    <row r="47851" s="2" customFormat="1"/>
    <row r="47852" s="2" customFormat="1"/>
    <row r="47853" s="2" customFormat="1"/>
    <row r="47854" s="2" customFormat="1"/>
    <row r="47855" s="2" customFormat="1"/>
    <row r="47856" s="2" customFormat="1"/>
    <row r="47857" s="2" customFormat="1"/>
    <row r="47858" s="2" customFormat="1"/>
    <row r="47859" s="2" customFormat="1"/>
    <row r="47860" s="2" customFormat="1"/>
    <row r="47861" s="2" customFormat="1"/>
    <row r="47862" s="2" customFormat="1"/>
    <row r="47863" s="2" customFormat="1"/>
    <row r="47864" s="2" customFormat="1"/>
    <row r="47865" s="2" customFormat="1"/>
    <row r="47866" s="2" customFormat="1"/>
    <row r="47867" s="2" customFormat="1"/>
    <row r="47868" s="2" customFormat="1"/>
    <row r="47869" s="2" customFormat="1"/>
    <row r="47870" s="2" customFormat="1"/>
    <row r="47871" s="2" customFormat="1"/>
    <row r="47872" s="2" customFormat="1"/>
    <row r="47873" s="2" customFormat="1"/>
    <row r="47874" s="2" customFormat="1"/>
    <row r="47875" s="2" customFormat="1"/>
    <row r="47876" s="2" customFormat="1"/>
    <row r="47877" s="2" customFormat="1"/>
    <row r="47878" s="2" customFormat="1"/>
    <row r="47879" s="2" customFormat="1"/>
    <row r="47880" s="2" customFormat="1"/>
    <row r="47881" s="2" customFormat="1"/>
    <row r="47882" s="2" customFormat="1"/>
    <row r="47883" s="2" customFormat="1"/>
    <row r="47884" s="2" customFormat="1"/>
    <row r="47885" s="2" customFormat="1"/>
    <row r="47886" s="2" customFormat="1"/>
    <row r="47887" s="2" customFormat="1"/>
    <row r="47888" s="2" customFormat="1"/>
    <row r="47889" s="2" customFormat="1"/>
    <row r="47890" s="2" customFormat="1"/>
    <row r="47891" s="2" customFormat="1"/>
    <row r="47892" s="2" customFormat="1"/>
    <row r="47893" s="2" customFormat="1"/>
    <row r="47894" s="2" customFormat="1"/>
    <row r="47895" s="2" customFormat="1"/>
    <row r="47896" s="2" customFormat="1"/>
    <row r="47897" s="2" customFormat="1"/>
    <row r="47898" s="2" customFormat="1"/>
    <row r="47899" s="2" customFormat="1"/>
    <row r="47900" s="2" customFormat="1"/>
    <row r="47901" s="2" customFormat="1"/>
    <row r="47902" s="2" customFormat="1"/>
    <row r="47903" s="2" customFormat="1"/>
    <row r="47904" s="2" customFormat="1"/>
    <row r="47905" s="2" customFormat="1"/>
    <row r="47906" s="2" customFormat="1"/>
    <row r="47907" s="2" customFormat="1"/>
    <row r="47908" s="2" customFormat="1"/>
    <row r="47909" s="2" customFormat="1"/>
    <row r="47910" s="2" customFormat="1"/>
    <row r="47911" s="2" customFormat="1"/>
    <row r="47912" s="2" customFormat="1"/>
    <row r="47913" s="2" customFormat="1"/>
    <row r="47914" s="2" customFormat="1"/>
    <row r="47915" s="2" customFormat="1"/>
    <row r="47916" s="2" customFormat="1"/>
    <row r="47917" s="2" customFormat="1"/>
    <row r="47918" s="2" customFormat="1"/>
    <row r="47919" s="2" customFormat="1"/>
    <row r="47920" s="2" customFormat="1"/>
    <row r="47921" s="2" customFormat="1"/>
    <row r="47922" s="2" customFormat="1"/>
    <row r="47923" s="2" customFormat="1"/>
    <row r="47924" s="2" customFormat="1"/>
    <row r="47925" s="2" customFormat="1"/>
    <row r="47926" s="2" customFormat="1"/>
    <row r="47927" s="2" customFormat="1"/>
    <row r="47928" s="2" customFormat="1"/>
    <row r="47929" s="2" customFormat="1"/>
    <row r="47930" s="2" customFormat="1"/>
    <row r="47931" s="2" customFormat="1"/>
    <row r="47932" s="2" customFormat="1"/>
    <row r="47933" s="2" customFormat="1"/>
    <row r="47934" s="2" customFormat="1"/>
    <row r="47935" s="2" customFormat="1"/>
    <row r="47936" s="2" customFormat="1"/>
    <row r="47937" s="2" customFormat="1"/>
    <row r="47938" s="2" customFormat="1"/>
    <row r="47939" s="2" customFormat="1"/>
    <row r="47940" s="2" customFormat="1"/>
    <row r="47941" s="2" customFormat="1"/>
    <row r="47942" s="2" customFormat="1"/>
    <row r="47943" s="2" customFormat="1"/>
    <row r="47944" s="2" customFormat="1"/>
    <row r="47945" s="2" customFormat="1"/>
    <row r="47946" s="2" customFormat="1"/>
    <row r="47947" s="2" customFormat="1"/>
    <row r="47948" s="2" customFormat="1"/>
    <row r="47949" s="2" customFormat="1"/>
    <row r="47950" s="2" customFormat="1"/>
    <row r="47951" s="2" customFormat="1"/>
    <row r="47952" s="2" customFormat="1"/>
    <row r="47953" s="2" customFormat="1"/>
    <row r="47954" s="2" customFormat="1"/>
    <row r="47955" s="2" customFormat="1"/>
    <row r="47956" s="2" customFormat="1"/>
    <row r="47957" s="2" customFormat="1"/>
    <row r="47958" s="2" customFormat="1"/>
    <row r="47959" s="2" customFormat="1"/>
    <row r="47960" s="2" customFormat="1"/>
    <row r="47961" s="2" customFormat="1"/>
    <row r="47962" s="2" customFormat="1"/>
    <row r="47963" s="2" customFormat="1"/>
    <row r="47964" s="2" customFormat="1"/>
    <row r="47965" s="2" customFormat="1"/>
    <row r="47966" s="2" customFormat="1"/>
    <row r="47967" s="2" customFormat="1"/>
    <row r="47968" s="2" customFormat="1"/>
    <row r="47969" s="2" customFormat="1"/>
    <row r="47970" s="2" customFormat="1"/>
    <row r="47971" s="2" customFormat="1"/>
    <row r="47972" s="2" customFormat="1"/>
    <row r="47973" s="2" customFormat="1"/>
    <row r="47974" s="2" customFormat="1"/>
    <row r="47975" s="2" customFormat="1"/>
    <row r="47976" s="2" customFormat="1"/>
    <row r="47977" s="2" customFormat="1"/>
    <row r="47978" s="2" customFormat="1"/>
    <row r="47979" s="2" customFormat="1"/>
    <row r="47980" s="2" customFormat="1"/>
    <row r="47981" s="2" customFormat="1"/>
    <row r="47982" s="2" customFormat="1"/>
    <row r="47983" s="2" customFormat="1"/>
    <row r="47984" s="2" customFormat="1"/>
    <row r="47985" s="2" customFormat="1"/>
    <row r="47986" s="2" customFormat="1"/>
    <row r="47987" s="2" customFormat="1"/>
    <row r="47988" s="2" customFormat="1"/>
    <row r="47989" s="2" customFormat="1"/>
    <row r="47990" s="2" customFormat="1"/>
    <row r="47991" s="2" customFormat="1"/>
    <row r="47992" s="2" customFormat="1"/>
    <row r="47993" s="2" customFormat="1"/>
    <row r="47994" s="2" customFormat="1"/>
    <row r="47995" s="2" customFormat="1"/>
    <row r="47996" s="2" customFormat="1"/>
    <row r="47997" s="2" customFormat="1"/>
    <row r="47998" s="2" customFormat="1"/>
    <row r="47999" s="2" customFormat="1"/>
    <row r="48000" s="2" customFormat="1"/>
    <row r="48001" s="2" customFormat="1"/>
    <row r="48002" s="2" customFormat="1"/>
    <row r="48003" s="2" customFormat="1"/>
    <row r="48004" s="2" customFormat="1"/>
    <row r="48005" s="2" customFormat="1"/>
    <row r="48006" s="2" customFormat="1"/>
    <row r="48007" s="2" customFormat="1"/>
    <row r="48008" s="2" customFormat="1"/>
    <row r="48009" s="2" customFormat="1"/>
    <row r="48010" s="2" customFormat="1"/>
    <row r="48011" s="2" customFormat="1"/>
    <row r="48012" s="2" customFormat="1"/>
    <row r="48013" s="2" customFormat="1"/>
    <row r="48014" s="2" customFormat="1"/>
    <row r="48015" s="2" customFormat="1"/>
    <row r="48016" s="2" customFormat="1"/>
    <row r="48017" s="2" customFormat="1"/>
    <row r="48018" s="2" customFormat="1"/>
    <row r="48019" s="2" customFormat="1"/>
    <row r="48020" s="2" customFormat="1"/>
    <row r="48021" s="2" customFormat="1"/>
    <row r="48022" s="2" customFormat="1"/>
    <row r="48023" s="2" customFormat="1"/>
    <row r="48024" s="2" customFormat="1"/>
    <row r="48025" s="2" customFormat="1"/>
    <row r="48026" s="2" customFormat="1"/>
    <row r="48027" s="2" customFormat="1"/>
    <row r="48028" s="2" customFormat="1"/>
    <row r="48029" s="2" customFormat="1"/>
    <row r="48030" s="2" customFormat="1"/>
    <row r="48031" s="2" customFormat="1"/>
    <row r="48032" s="2" customFormat="1"/>
    <row r="48033" s="2" customFormat="1"/>
    <row r="48034" s="2" customFormat="1"/>
    <row r="48035" s="2" customFormat="1"/>
    <row r="48036" s="2" customFormat="1"/>
    <row r="48037" s="2" customFormat="1"/>
    <row r="48038" s="2" customFormat="1"/>
    <row r="48039" s="2" customFormat="1"/>
    <row r="48040" s="2" customFormat="1"/>
    <row r="48041" s="2" customFormat="1"/>
    <row r="48042" s="2" customFormat="1"/>
    <row r="48043" s="2" customFormat="1"/>
    <row r="48044" s="2" customFormat="1"/>
    <row r="48045" s="2" customFormat="1"/>
    <row r="48046" s="2" customFormat="1"/>
    <row r="48047" s="2" customFormat="1"/>
    <row r="48048" s="2" customFormat="1"/>
    <row r="48049" s="2" customFormat="1"/>
    <row r="48050" s="2" customFormat="1"/>
    <row r="48051" s="2" customFormat="1"/>
    <row r="48052" s="2" customFormat="1"/>
    <row r="48053" s="2" customFormat="1"/>
    <row r="48054" s="2" customFormat="1"/>
    <row r="48055" s="2" customFormat="1"/>
    <row r="48056" s="2" customFormat="1"/>
    <row r="48057" s="2" customFormat="1"/>
    <row r="48058" s="2" customFormat="1"/>
    <row r="48059" s="2" customFormat="1"/>
    <row r="48060" s="2" customFormat="1"/>
    <row r="48061" s="2" customFormat="1"/>
    <row r="48062" s="2" customFormat="1"/>
    <row r="48063" s="2" customFormat="1"/>
    <row r="48064" s="2" customFormat="1"/>
    <row r="48065" s="2" customFormat="1"/>
    <row r="48066" s="2" customFormat="1"/>
    <row r="48067" s="2" customFormat="1"/>
    <row r="48068" s="2" customFormat="1"/>
    <row r="48069" s="2" customFormat="1"/>
    <row r="48070" s="2" customFormat="1"/>
    <row r="48071" s="2" customFormat="1"/>
    <row r="48072" s="2" customFormat="1"/>
    <row r="48073" s="2" customFormat="1"/>
    <row r="48074" s="2" customFormat="1"/>
    <row r="48075" s="2" customFormat="1"/>
    <row r="48076" s="2" customFormat="1"/>
    <row r="48077" s="2" customFormat="1"/>
    <row r="48078" s="2" customFormat="1"/>
    <row r="48079" s="2" customFormat="1"/>
    <row r="48080" s="2" customFormat="1"/>
    <row r="48081" s="2" customFormat="1"/>
    <row r="48082" s="2" customFormat="1"/>
    <row r="48083" s="2" customFormat="1"/>
    <row r="48084" s="2" customFormat="1"/>
    <row r="48085" s="2" customFormat="1"/>
    <row r="48086" s="2" customFormat="1"/>
    <row r="48087" s="2" customFormat="1"/>
    <row r="48088" s="2" customFormat="1"/>
    <row r="48089" s="2" customFormat="1"/>
    <row r="48090" s="2" customFormat="1"/>
    <row r="48091" s="2" customFormat="1"/>
    <row r="48092" s="2" customFormat="1"/>
    <row r="48093" s="2" customFormat="1"/>
    <row r="48094" s="2" customFormat="1"/>
    <row r="48095" s="2" customFormat="1"/>
    <row r="48096" s="2" customFormat="1"/>
    <row r="48097" s="2" customFormat="1"/>
    <row r="48098" s="2" customFormat="1"/>
    <row r="48099" s="2" customFormat="1"/>
    <row r="48100" s="2" customFormat="1"/>
    <row r="48101" s="2" customFormat="1"/>
    <row r="48102" s="2" customFormat="1"/>
    <row r="48103" s="2" customFormat="1"/>
    <row r="48104" s="2" customFormat="1"/>
    <row r="48105" s="2" customFormat="1"/>
    <row r="48106" s="2" customFormat="1"/>
    <row r="48107" s="2" customFormat="1"/>
    <row r="48108" s="2" customFormat="1"/>
    <row r="48109" s="2" customFormat="1"/>
    <row r="48110" s="2" customFormat="1"/>
    <row r="48111" s="2" customFormat="1"/>
    <row r="48112" s="2" customFormat="1"/>
    <row r="48113" s="2" customFormat="1"/>
    <row r="48114" s="2" customFormat="1"/>
    <row r="48115" s="2" customFormat="1"/>
    <row r="48116" s="2" customFormat="1"/>
    <row r="48117" s="2" customFormat="1"/>
    <row r="48118" s="2" customFormat="1"/>
    <row r="48119" s="2" customFormat="1"/>
    <row r="48120" s="2" customFormat="1"/>
    <row r="48121" s="2" customFormat="1"/>
    <row r="48122" s="2" customFormat="1"/>
    <row r="48123" s="2" customFormat="1"/>
    <row r="48124" s="2" customFormat="1"/>
    <row r="48125" s="2" customFormat="1"/>
    <row r="48126" s="2" customFormat="1"/>
    <row r="48127" s="2" customFormat="1"/>
    <row r="48128" s="2" customFormat="1"/>
    <row r="48129" s="2" customFormat="1"/>
    <row r="48130" s="2" customFormat="1"/>
    <row r="48131" s="2" customFormat="1"/>
    <row r="48132" s="2" customFormat="1"/>
    <row r="48133" s="2" customFormat="1"/>
    <row r="48134" s="2" customFormat="1"/>
    <row r="48135" s="2" customFormat="1"/>
    <row r="48136" s="2" customFormat="1"/>
    <row r="48137" s="2" customFormat="1"/>
    <row r="48138" s="2" customFormat="1"/>
    <row r="48139" s="2" customFormat="1"/>
    <row r="48140" s="2" customFormat="1"/>
    <row r="48141" s="2" customFormat="1"/>
    <row r="48142" s="2" customFormat="1"/>
    <row r="48143" s="2" customFormat="1"/>
    <row r="48144" s="2" customFormat="1"/>
    <row r="48145" s="2" customFormat="1"/>
    <row r="48146" s="2" customFormat="1"/>
    <row r="48147" s="2" customFormat="1"/>
    <row r="48148" s="2" customFormat="1"/>
    <row r="48149" s="2" customFormat="1"/>
    <row r="48150" s="2" customFormat="1"/>
    <row r="48151" s="2" customFormat="1"/>
    <row r="48152" s="2" customFormat="1"/>
    <row r="48153" s="2" customFormat="1"/>
    <row r="48154" s="2" customFormat="1"/>
    <row r="48155" s="2" customFormat="1"/>
    <row r="48156" s="2" customFormat="1"/>
    <row r="48157" s="2" customFormat="1"/>
    <row r="48158" s="2" customFormat="1"/>
    <row r="48159" s="2" customFormat="1"/>
    <row r="48160" s="2" customFormat="1"/>
    <row r="48161" s="2" customFormat="1"/>
    <row r="48162" s="2" customFormat="1"/>
    <row r="48163" s="2" customFormat="1"/>
    <row r="48164" s="2" customFormat="1"/>
    <row r="48165" s="2" customFormat="1"/>
    <row r="48166" s="2" customFormat="1"/>
    <row r="48167" s="2" customFormat="1"/>
    <row r="48168" s="2" customFormat="1"/>
    <row r="48169" s="2" customFormat="1"/>
    <row r="48170" s="2" customFormat="1"/>
    <row r="48171" s="2" customFormat="1"/>
    <row r="48172" s="2" customFormat="1"/>
    <row r="48173" s="2" customFormat="1"/>
    <row r="48174" s="2" customFormat="1"/>
    <row r="48175" s="2" customFormat="1"/>
    <row r="48176" s="2" customFormat="1"/>
    <row r="48177" s="2" customFormat="1"/>
    <row r="48178" s="2" customFormat="1"/>
    <row r="48179" s="2" customFormat="1"/>
    <row r="48180" s="2" customFormat="1"/>
    <row r="48181" s="2" customFormat="1"/>
    <row r="48182" s="2" customFormat="1"/>
    <row r="48183" s="2" customFormat="1"/>
    <row r="48184" s="2" customFormat="1"/>
    <row r="48185" s="2" customFormat="1"/>
    <row r="48186" s="2" customFormat="1"/>
    <row r="48187" s="2" customFormat="1"/>
    <row r="48188" s="2" customFormat="1"/>
    <row r="48189" s="2" customFormat="1"/>
    <row r="48190" s="2" customFormat="1"/>
    <row r="48191" s="2" customFormat="1"/>
    <row r="48192" s="2" customFormat="1"/>
    <row r="48193" s="2" customFormat="1"/>
    <row r="48194" s="2" customFormat="1"/>
    <row r="48195" s="2" customFormat="1"/>
    <row r="48196" s="2" customFormat="1"/>
    <row r="48197" s="2" customFormat="1"/>
    <row r="48198" s="2" customFormat="1"/>
    <row r="48199" s="2" customFormat="1"/>
    <row r="48200" s="2" customFormat="1"/>
    <row r="48201" s="2" customFormat="1"/>
    <row r="48202" s="2" customFormat="1"/>
    <row r="48203" s="2" customFormat="1"/>
    <row r="48204" s="2" customFormat="1"/>
    <row r="48205" s="2" customFormat="1"/>
    <row r="48206" s="2" customFormat="1"/>
    <row r="48207" s="2" customFormat="1"/>
    <row r="48208" s="2" customFormat="1"/>
    <row r="48209" s="2" customFormat="1"/>
    <row r="48210" s="2" customFormat="1"/>
    <row r="48211" s="2" customFormat="1"/>
    <row r="48212" s="2" customFormat="1"/>
    <row r="48213" s="2" customFormat="1"/>
    <row r="48214" s="2" customFormat="1"/>
    <row r="48215" s="2" customFormat="1"/>
    <row r="48216" s="2" customFormat="1"/>
    <row r="48217" s="2" customFormat="1"/>
    <row r="48218" s="2" customFormat="1"/>
    <row r="48219" s="2" customFormat="1"/>
    <row r="48220" s="2" customFormat="1"/>
    <row r="48221" s="2" customFormat="1"/>
    <row r="48222" s="2" customFormat="1"/>
    <row r="48223" s="2" customFormat="1"/>
    <row r="48224" s="2" customFormat="1"/>
    <row r="48225" s="2" customFormat="1"/>
    <row r="48226" s="2" customFormat="1"/>
    <row r="48227" s="2" customFormat="1"/>
    <row r="48228" s="2" customFormat="1"/>
    <row r="48229" s="2" customFormat="1"/>
    <row r="48230" s="2" customFormat="1"/>
    <row r="48231" s="2" customFormat="1"/>
    <row r="48232" s="2" customFormat="1"/>
    <row r="48233" s="2" customFormat="1"/>
    <row r="48234" s="2" customFormat="1"/>
    <row r="48235" s="2" customFormat="1"/>
    <row r="48236" s="2" customFormat="1"/>
    <row r="48237" s="2" customFormat="1"/>
    <row r="48238" s="2" customFormat="1"/>
    <row r="48239" s="2" customFormat="1"/>
    <row r="48240" s="2" customFormat="1"/>
    <row r="48241" s="2" customFormat="1"/>
    <row r="48242" s="2" customFormat="1"/>
    <row r="48243" s="2" customFormat="1"/>
    <row r="48244" s="2" customFormat="1"/>
    <row r="48245" s="2" customFormat="1"/>
    <row r="48246" s="2" customFormat="1"/>
    <row r="48247" s="2" customFormat="1"/>
    <row r="48248" s="2" customFormat="1"/>
    <row r="48249" s="2" customFormat="1"/>
    <row r="48250" s="2" customFormat="1"/>
    <row r="48251" s="2" customFormat="1"/>
    <row r="48252" s="2" customFormat="1"/>
    <row r="48253" s="2" customFormat="1"/>
    <row r="48254" s="2" customFormat="1"/>
    <row r="48255" s="2" customFormat="1"/>
    <row r="48256" s="2" customFormat="1"/>
    <row r="48257" s="2" customFormat="1"/>
    <row r="48258" s="2" customFormat="1"/>
    <row r="48259" s="2" customFormat="1"/>
    <row r="48260" s="2" customFormat="1"/>
    <row r="48261" s="2" customFormat="1"/>
    <row r="48262" s="2" customFormat="1"/>
    <row r="48263" s="2" customFormat="1"/>
    <row r="48264" s="2" customFormat="1"/>
    <row r="48265" s="2" customFormat="1"/>
    <row r="48266" s="2" customFormat="1"/>
    <row r="48267" s="2" customFormat="1"/>
    <row r="48268" s="2" customFormat="1"/>
    <row r="48269" s="2" customFormat="1"/>
    <row r="48270" s="2" customFormat="1"/>
    <row r="48271" s="2" customFormat="1"/>
    <row r="48272" s="2" customFormat="1"/>
    <row r="48273" s="2" customFormat="1"/>
    <row r="48274" s="2" customFormat="1"/>
    <row r="48275" s="2" customFormat="1"/>
    <row r="48276" s="2" customFormat="1"/>
    <row r="48277" s="2" customFormat="1"/>
    <row r="48278" s="2" customFormat="1"/>
    <row r="48279" s="2" customFormat="1"/>
    <row r="48280" s="2" customFormat="1"/>
    <row r="48281" s="2" customFormat="1"/>
    <row r="48282" s="2" customFormat="1"/>
    <row r="48283" s="2" customFormat="1"/>
    <row r="48284" s="2" customFormat="1"/>
    <row r="48285" s="2" customFormat="1"/>
    <row r="48286" s="2" customFormat="1"/>
    <row r="48287" s="2" customFormat="1"/>
    <row r="48288" s="2" customFormat="1"/>
    <row r="48289" s="2" customFormat="1"/>
    <row r="48290" s="2" customFormat="1"/>
    <row r="48291" s="2" customFormat="1"/>
    <row r="48292" s="2" customFormat="1"/>
    <row r="48293" s="2" customFormat="1"/>
    <row r="48294" s="2" customFormat="1"/>
    <row r="48295" s="2" customFormat="1"/>
    <row r="48296" s="2" customFormat="1"/>
    <row r="48297" s="2" customFormat="1"/>
    <row r="48298" s="2" customFormat="1"/>
    <row r="48299" s="2" customFormat="1"/>
    <row r="48300" s="2" customFormat="1"/>
    <row r="48301" s="2" customFormat="1"/>
    <row r="48302" s="2" customFormat="1"/>
    <row r="48303" s="2" customFormat="1"/>
    <row r="48304" s="2" customFormat="1"/>
    <row r="48305" s="2" customFormat="1"/>
    <row r="48306" s="2" customFormat="1"/>
    <row r="48307" s="2" customFormat="1"/>
    <row r="48308" s="2" customFormat="1"/>
    <row r="48309" s="2" customFormat="1"/>
    <row r="48310" s="2" customFormat="1"/>
    <row r="48311" s="2" customFormat="1"/>
    <row r="48312" s="2" customFormat="1"/>
    <row r="48313" s="2" customFormat="1"/>
    <row r="48314" s="2" customFormat="1"/>
    <row r="48315" s="2" customFormat="1"/>
    <row r="48316" s="2" customFormat="1"/>
    <row r="48317" s="2" customFormat="1"/>
    <row r="48318" s="2" customFormat="1"/>
    <row r="48319" s="2" customFormat="1"/>
    <row r="48320" s="2" customFormat="1"/>
    <row r="48321" s="2" customFormat="1"/>
    <row r="48322" s="2" customFormat="1"/>
    <row r="48323" s="2" customFormat="1"/>
    <row r="48324" s="2" customFormat="1"/>
    <row r="48325" s="2" customFormat="1"/>
    <row r="48326" s="2" customFormat="1"/>
    <row r="48327" s="2" customFormat="1"/>
    <row r="48328" s="2" customFormat="1"/>
    <row r="48329" s="2" customFormat="1"/>
    <row r="48330" s="2" customFormat="1"/>
    <row r="48331" s="2" customFormat="1"/>
    <row r="48332" s="2" customFormat="1"/>
    <row r="48333" s="2" customFormat="1"/>
    <row r="48334" s="2" customFormat="1"/>
    <row r="48335" s="2" customFormat="1"/>
    <row r="48336" s="2" customFormat="1"/>
    <row r="48337" s="2" customFormat="1"/>
    <row r="48338" s="2" customFormat="1"/>
    <row r="48339" s="2" customFormat="1"/>
    <row r="48340" s="2" customFormat="1"/>
    <row r="48341" s="2" customFormat="1"/>
    <row r="48342" s="2" customFormat="1"/>
    <row r="48343" s="2" customFormat="1"/>
    <row r="48344" s="2" customFormat="1"/>
    <row r="48345" s="2" customFormat="1"/>
    <row r="48346" s="2" customFormat="1"/>
    <row r="48347" s="2" customFormat="1"/>
    <row r="48348" s="2" customFormat="1"/>
    <row r="48349" s="2" customFormat="1"/>
    <row r="48350" s="2" customFormat="1"/>
    <row r="48351" s="2" customFormat="1"/>
    <row r="48352" s="2" customFormat="1"/>
    <row r="48353" s="2" customFormat="1"/>
    <row r="48354" s="2" customFormat="1"/>
    <row r="48355" s="2" customFormat="1"/>
    <row r="48356" s="2" customFormat="1"/>
    <row r="48357" s="2" customFormat="1"/>
    <row r="48358" s="2" customFormat="1"/>
    <row r="48359" s="2" customFormat="1"/>
    <row r="48360" s="2" customFormat="1"/>
    <row r="48361" s="2" customFormat="1"/>
    <row r="48362" s="2" customFormat="1"/>
    <row r="48363" s="2" customFormat="1"/>
    <row r="48364" s="2" customFormat="1"/>
    <row r="48365" s="2" customFormat="1"/>
    <row r="48366" s="2" customFormat="1"/>
    <row r="48367" s="2" customFormat="1"/>
    <row r="48368" s="2" customFormat="1"/>
    <row r="48369" s="2" customFormat="1"/>
    <row r="48370" s="2" customFormat="1"/>
    <row r="48371" s="2" customFormat="1"/>
    <row r="48372" s="2" customFormat="1"/>
    <row r="48373" s="2" customFormat="1"/>
    <row r="48374" s="2" customFormat="1"/>
    <row r="48375" s="2" customFormat="1"/>
    <row r="48376" s="2" customFormat="1"/>
    <row r="48377" s="2" customFormat="1"/>
    <row r="48378" s="2" customFormat="1"/>
    <row r="48379" s="2" customFormat="1"/>
    <row r="48380" s="2" customFormat="1"/>
    <row r="48381" s="2" customFormat="1"/>
    <row r="48382" s="2" customFormat="1"/>
    <row r="48383" s="2" customFormat="1"/>
    <row r="48384" s="2" customFormat="1"/>
    <row r="48385" s="2" customFormat="1"/>
    <row r="48386" s="2" customFormat="1"/>
    <row r="48387" s="2" customFormat="1"/>
    <row r="48388" s="2" customFormat="1"/>
    <row r="48389" s="2" customFormat="1"/>
    <row r="48390" s="2" customFormat="1"/>
    <row r="48391" s="2" customFormat="1"/>
    <row r="48392" s="2" customFormat="1"/>
    <row r="48393" s="2" customFormat="1"/>
    <row r="48394" s="2" customFormat="1"/>
    <row r="48395" s="2" customFormat="1"/>
    <row r="48396" s="2" customFormat="1"/>
    <row r="48397" s="2" customFormat="1"/>
    <row r="48398" s="2" customFormat="1"/>
    <row r="48399" s="2" customFormat="1"/>
    <row r="48400" s="2" customFormat="1"/>
    <row r="48401" s="2" customFormat="1"/>
    <row r="48402" s="2" customFormat="1"/>
    <row r="48403" s="2" customFormat="1"/>
    <row r="48404" s="2" customFormat="1"/>
    <row r="48405" s="2" customFormat="1"/>
    <row r="48406" s="2" customFormat="1"/>
    <row r="48407" s="2" customFormat="1"/>
    <row r="48408" s="2" customFormat="1"/>
    <row r="48409" s="2" customFormat="1"/>
    <row r="48410" s="2" customFormat="1"/>
    <row r="48411" s="2" customFormat="1"/>
    <row r="48412" s="2" customFormat="1"/>
    <row r="48413" s="2" customFormat="1"/>
    <row r="48414" s="2" customFormat="1"/>
    <row r="48415" s="2" customFormat="1"/>
    <row r="48416" s="2" customFormat="1"/>
    <row r="48417" s="2" customFormat="1"/>
    <row r="48418" s="2" customFormat="1"/>
    <row r="48419" s="2" customFormat="1"/>
    <row r="48420" s="2" customFormat="1"/>
    <row r="48421" s="2" customFormat="1"/>
    <row r="48422" s="2" customFormat="1"/>
    <row r="48423" s="2" customFormat="1"/>
    <row r="48424" s="2" customFormat="1"/>
    <row r="48425" s="2" customFormat="1"/>
    <row r="48426" s="2" customFormat="1"/>
    <row r="48427" s="2" customFormat="1"/>
    <row r="48428" s="2" customFormat="1"/>
    <row r="48429" s="2" customFormat="1"/>
    <row r="48430" s="2" customFormat="1"/>
    <row r="48431" s="2" customFormat="1"/>
    <row r="48432" s="2" customFormat="1"/>
    <row r="48433" s="2" customFormat="1"/>
    <row r="48434" s="2" customFormat="1"/>
    <row r="48435" s="2" customFormat="1"/>
    <row r="48436" s="2" customFormat="1"/>
    <row r="48437" s="2" customFormat="1"/>
    <row r="48438" s="2" customFormat="1"/>
    <row r="48439" s="2" customFormat="1"/>
    <row r="48440" s="2" customFormat="1"/>
    <row r="48441" s="2" customFormat="1"/>
    <row r="48442" s="2" customFormat="1"/>
    <row r="48443" s="2" customFormat="1"/>
    <row r="48444" s="2" customFormat="1"/>
    <row r="48445" s="2" customFormat="1"/>
    <row r="48446" s="2" customFormat="1"/>
    <row r="48447" s="2" customFormat="1"/>
    <row r="48448" s="2" customFormat="1"/>
    <row r="48449" s="2" customFormat="1"/>
    <row r="48450" s="2" customFormat="1"/>
    <row r="48451" s="2" customFormat="1"/>
    <row r="48452" s="2" customFormat="1"/>
    <row r="48453" s="2" customFormat="1"/>
    <row r="48454" s="2" customFormat="1"/>
    <row r="48455" s="2" customFormat="1"/>
    <row r="48456" s="2" customFormat="1"/>
    <row r="48457" s="2" customFormat="1"/>
    <row r="48458" s="2" customFormat="1"/>
    <row r="48459" s="2" customFormat="1"/>
    <row r="48460" s="2" customFormat="1"/>
    <row r="48461" s="2" customFormat="1"/>
    <row r="48462" s="2" customFormat="1"/>
    <row r="48463" s="2" customFormat="1"/>
    <row r="48464" s="2" customFormat="1"/>
    <row r="48465" s="2" customFormat="1"/>
    <row r="48466" s="2" customFormat="1"/>
    <row r="48467" s="2" customFormat="1"/>
    <row r="48468" s="2" customFormat="1"/>
    <row r="48469" s="2" customFormat="1"/>
    <row r="48470" s="2" customFormat="1"/>
    <row r="48471" s="2" customFormat="1"/>
    <row r="48472" s="2" customFormat="1"/>
    <row r="48473" s="2" customFormat="1"/>
    <row r="48474" s="2" customFormat="1"/>
    <row r="48475" s="2" customFormat="1"/>
    <row r="48476" s="2" customFormat="1"/>
    <row r="48477" s="2" customFormat="1"/>
    <row r="48478" s="2" customFormat="1"/>
    <row r="48479" s="2" customFormat="1"/>
    <row r="48480" s="2" customFormat="1"/>
    <row r="48481" s="2" customFormat="1"/>
    <row r="48482" s="2" customFormat="1"/>
    <row r="48483" s="2" customFormat="1"/>
    <row r="48484" s="2" customFormat="1"/>
    <row r="48485" s="2" customFormat="1"/>
    <row r="48486" s="2" customFormat="1"/>
    <row r="48487" s="2" customFormat="1"/>
    <row r="48488" s="2" customFormat="1"/>
    <row r="48489" s="2" customFormat="1"/>
    <row r="48490" s="2" customFormat="1"/>
    <row r="48491" s="2" customFormat="1"/>
    <row r="48492" s="2" customFormat="1"/>
    <row r="48493" s="2" customFormat="1"/>
    <row r="48494" s="2" customFormat="1"/>
    <row r="48495" s="2" customFormat="1"/>
    <row r="48496" s="2" customFormat="1"/>
    <row r="48497" s="2" customFormat="1"/>
    <row r="48498" s="2" customFormat="1"/>
    <row r="48499" s="2" customFormat="1"/>
    <row r="48500" s="2" customFormat="1"/>
    <row r="48501" s="2" customFormat="1"/>
    <row r="48502" s="2" customFormat="1"/>
    <row r="48503" s="2" customFormat="1"/>
    <row r="48504" s="2" customFormat="1"/>
    <row r="48505" s="2" customFormat="1"/>
    <row r="48506" s="2" customFormat="1"/>
    <row r="48507" s="2" customFormat="1"/>
    <row r="48508" s="2" customFormat="1"/>
    <row r="48509" s="2" customFormat="1"/>
    <row r="48510" s="2" customFormat="1"/>
    <row r="48511" s="2" customFormat="1"/>
    <row r="48512" s="2" customFormat="1"/>
    <row r="48513" s="2" customFormat="1"/>
    <row r="48514" s="2" customFormat="1"/>
    <row r="48515" s="2" customFormat="1"/>
    <row r="48516" s="2" customFormat="1"/>
    <row r="48517" s="2" customFormat="1"/>
    <row r="48518" s="2" customFormat="1"/>
    <row r="48519" s="2" customFormat="1"/>
    <row r="48520" s="2" customFormat="1"/>
    <row r="48521" s="2" customFormat="1"/>
    <row r="48522" s="2" customFormat="1"/>
    <row r="48523" s="2" customFormat="1"/>
    <row r="48524" s="2" customFormat="1"/>
    <row r="48525" s="2" customFormat="1"/>
    <row r="48526" s="2" customFormat="1"/>
    <row r="48527" s="2" customFormat="1"/>
    <row r="48528" s="2" customFormat="1"/>
    <row r="48529" s="2" customFormat="1"/>
    <row r="48530" s="2" customFormat="1"/>
    <row r="48531" s="2" customFormat="1"/>
    <row r="48532" s="2" customFormat="1"/>
    <row r="48533" s="2" customFormat="1"/>
    <row r="48534" s="2" customFormat="1"/>
    <row r="48535" s="2" customFormat="1"/>
    <row r="48536" s="2" customFormat="1"/>
    <row r="48537" s="2" customFormat="1"/>
    <row r="48538" s="2" customFormat="1"/>
    <row r="48539" s="2" customFormat="1"/>
    <row r="48540" s="2" customFormat="1"/>
    <row r="48541" s="2" customFormat="1"/>
    <row r="48542" s="2" customFormat="1"/>
    <row r="48543" s="2" customFormat="1"/>
    <row r="48544" s="2" customFormat="1"/>
    <row r="48545" s="2" customFormat="1"/>
    <row r="48546" s="2" customFormat="1"/>
    <row r="48547" s="2" customFormat="1"/>
    <row r="48548" s="2" customFormat="1"/>
    <row r="48549" s="2" customFormat="1"/>
    <row r="48550" s="2" customFormat="1"/>
    <row r="48551" s="2" customFormat="1"/>
    <row r="48552" s="2" customFormat="1"/>
    <row r="48553" s="2" customFormat="1"/>
    <row r="48554" s="2" customFormat="1"/>
    <row r="48555" s="2" customFormat="1"/>
    <row r="48556" s="2" customFormat="1"/>
    <row r="48557" s="2" customFormat="1"/>
    <row r="48558" s="2" customFormat="1"/>
    <row r="48559" s="2" customFormat="1"/>
    <row r="48560" s="2" customFormat="1"/>
    <row r="48561" s="2" customFormat="1"/>
    <row r="48562" s="2" customFormat="1"/>
    <row r="48563" s="2" customFormat="1"/>
    <row r="48564" s="2" customFormat="1"/>
    <row r="48565" s="2" customFormat="1"/>
    <row r="48566" s="2" customFormat="1"/>
    <row r="48567" s="2" customFormat="1"/>
    <row r="48568" s="2" customFormat="1"/>
    <row r="48569" s="2" customFormat="1"/>
    <row r="48570" s="2" customFormat="1"/>
    <row r="48571" s="2" customFormat="1"/>
    <row r="48572" s="2" customFormat="1"/>
    <row r="48573" s="2" customFormat="1"/>
    <row r="48574" s="2" customFormat="1"/>
    <row r="48575" s="2" customFormat="1"/>
    <row r="48576" s="2" customFormat="1"/>
    <row r="48577" s="2" customFormat="1"/>
    <row r="48578" s="2" customFormat="1"/>
    <row r="48579" s="2" customFormat="1"/>
    <row r="48580" s="2" customFormat="1"/>
    <row r="48581" s="2" customFormat="1"/>
    <row r="48582" s="2" customFormat="1"/>
    <row r="48583" s="2" customFormat="1"/>
    <row r="48584" s="2" customFormat="1"/>
    <row r="48585" s="2" customFormat="1"/>
    <row r="48586" s="2" customFormat="1"/>
    <row r="48587" s="2" customFormat="1"/>
    <row r="48588" s="2" customFormat="1"/>
    <row r="48589" s="2" customFormat="1"/>
    <row r="48590" s="2" customFormat="1"/>
    <row r="48591" s="2" customFormat="1"/>
    <row r="48592" s="2" customFormat="1"/>
    <row r="48593" s="2" customFormat="1"/>
    <row r="48594" s="2" customFormat="1"/>
    <row r="48595" s="2" customFormat="1"/>
    <row r="48596" s="2" customFormat="1"/>
    <row r="48597" s="2" customFormat="1"/>
    <row r="48598" s="2" customFormat="1"/>
    <row r="48599" s="2" customFormat="1"/>
    <row r="48600" s="2" customFormat="1"/>
    <row r="48601" s="2" customFormat="1"/>
    <row r="48602" s="2" customFormat="1"/>
    <row r="48603" s="2" customFormat="1"/>
    <row r="48604" s="2" customFormat="1"/>
    <row r="48605" s="2" customFormat="1"/>
    <row r="48606" s="2" customFormat="1"/>
    <row r="48607" s="2" customFormat="1"/>
    <row r="48608" s="2" customFormat="1"/>
    <row r="48609" s="2" customFormat="1"/>
    <row r="48610" s="2" customFormat="1"/>
    <row r="48611" s="2" customFormat="1"/>
    <row r="48612" s="2" customFormat="1"/>
    <row r="48613" s="2" customFormat="1"/>
    <row r="48614" s="2" customFormat="1"/>
    <row r="48615" s="2" customFormat="1"/>
    <row r="48616" s="2" customFormat="1"/>
    <row r="48617" s="2" customFormat="1"/>
    <row r="48618" s="2" customFormat="1"/>
    <row r="48619" s="2" customFormat="1"/>
    <row r="48620" s="2" customFormat="1"/>
    <row r="48621" s="2" customFormat="1"/>
    <row r="48622" s="2" customFormat="1"/>
    <row r="48623" s="2" customFormat="1"/>
    <row r="48624" s="2" customFormat="1"/>
    <row r="48625" s="2" customFormat="1"/>
    <row r="48626" s="2" customFormat="1"/>
    <row r="48627" s="2" customFormat="1"/>
    <row r="48628" s="2" customFormat="1"/>
    <row r="48629" s="2" customFormat="1"/>
    <row r="48630" s="2" customFormat="1"/>
    <row r="48631" s="2" customFormat="1"/>
    <row r="48632" s="2" customFormat="1"/>
    <row r="48633" s="2" customFormat="1"/>
    <row r="48634" s="2" customFormat="1"/>
    <row r="48635" s="2" customFormat="1"/>
    <row r="48636" s="2" customFormat="1"/>
    <row r="48637" s="2" customFormat="1"/>
    <row r="48638" s="2" customFormat="1"/>
    <row r="48639" s="2" customFormat="1"/>
    <row r="48640" s="2" customFormat="1"/>
    <row r="48641" s="2" customFormat="1"/>
    <row r="48642" s="2" customFormat="1"/>
    <row r="48643" s="2" customFormat="1"/>
    <row r="48644" s="2" customFormat="1"/>
    <row r="48645" s="2" customFormat="1"/>
    <row r="48646" s="2" customFormat="1"/>
    <row r="48647" s="2" customFormat="1"/>
    <row r="48648" s="2" customFormat="1"/>
    <row r="48649" s="2" customFormat="1"/>
    <row r="48650" s="2" customFormat="1"/>
    <row r="48651" s="2" customFormat="1"/>
    <row r="48652" s="2" customFormat="1"/>
    <row r="48653" s="2" customFormat="1"/>
    <row r="48654" s="2" customFormat="1"/>
    <row r="48655" s="2" customFormat="1"/>
    <row r="48656" s="2" customFormat="1"/>
    <row r="48657" s="2" customFormat="1"/>
    <row r="48658" s="2" customFormat="1"/>
    <row r="48659" s="2" customFormat="1"/>
    <row r="48660" s="2" customFormat="1"/>
    <row r="48661" s="2" customFormat="1"/>
    <row r="48662" s="2" customFormat="1"/>
    <row r="48663" s="2" customFormat="1"/>
    <row r="48664" s="2" customFormat="1"/>
    <row r="48665" s="2" customFormat="1"/>
    <row r="48666" s="2" customFormat="1"/>
    <row r="48667" s="2" customFormat="1"/>
    <row r="48668" s="2" customFormat="1"/>
    <row r="48669" s="2" customFormat="1"/>
    <row r="48670" s="2" customFormat="1"/>
    <row r="48671" s="2" customFormat="1"/>
    <row r="48672" s="2" customFormat="1"/>
    <row r="48673" s="2" customFormat="1"/>
    <row r="48674" s="2" customFormat="1"/>
    <row r="48675" s="2" customFormat="1"/>
    <row r="48676" s="2" customFormat="1"/>
    <row r="48677" s="2" customFormat="1"/>
    <row r="48678" s="2" customFormat="1"/>
    <row r="48679" s="2" customFormat="1"/>
    <row r="48680" s="2" customFormat="1"/>
    <row r="48681" s="2" customFormat="1"/>
    <row r="48682" s="2" customFormat="1"/>
    <row r="48683" s="2" customFormat="1"/>
    <row r="48684" s="2" customFormat="1"/>
    <row r="48685" s="2" customFormat="1"/>
    <row r="48686" s="2" customFormat="1"/>
    <row r="48687" s="2" customFormat="1"/>
    <row r="48688" s="2" customFormat="1"/>
    <row r="48689" s="2" customFormat="1"/>
    <row r="48690" s="2" customFormat="1"/>
    <row r="48691" s="2" customFormat="1"/>
    <row r="48692" s="2" customFormat="1"/>
    <row r="48693" s="2" customFormat="1"/>
    <row r="48694" s="2" customFormat="1"/>
    <row r="48695" s="2" customFormat="1"/>
    <row r="48696" s="2" customFormat="1"/>
    <row r="48697" s="2" customFormat="1"/>
    <row r="48698" s="2" customFormat="1"/>
    <row r="48699" s="2" customFormat="1"/>
    <row r="48700" s="2" customFormat="1"/>
    <row r="48701" s="2" customFormat="1"/>
    <row r="48702" s="2" customFormat="1"/>
    <row r="48703" s="2" customFormat="1"/>
    <row r="48704" s="2" customFormat="1"/>
    <row r="48705" s="2" customFormat="1"/>
    <row r="48706" s="2" customFormat="1"/>
    <row r="48707" s="2" customFormat="1"/>
    <row r="48708" s="2" customFormat="1"/>
    <row r="48709" s="2" customFormat="1"/>
    <row r="48710" s="2" customFormat="1"/>
    <row r="48711" s="2" customFormat="1"/>
    <row r="48712" s="2" customFormat="1"/>
    <row r="48713" s="2" customFormat="1"/>
    <row r="48714" s="2" customFormat="1"/>
    <row r="48715" s="2" customFormat="1"/>
    <row r="48716" s="2" customFormat="1"/>
    <row r="48717" s="2" customFormat="1"/>
    <row r="48718" s="2" customFormat="1"/>
    <row r="48719" s="2" customFormat="1"/>
    <row r="48720" s="2" customFormat="1"/>
    <row r="48721" s="2" customFormat="1"/>
    <row r="48722" s="2" customFormat="1"/>
    <row r="48723" s="2" customFormat="1"/>
    <row r="48724" s="2" customFormat="1"/>
    <row r="48725" s="2" customFormat="1"/>
    <row r="48726" s="2" customFormat="1"/>
    <row r="48727" s="2" customFormat="1"/>
    <row r="48728" s="2" customFormat="1"/>
    <row r="48729" s="2" customFormat="1"/>
    <row r="48730" s="2" customFormat="1"/>
    <row r="48731" s="2" customFormat="1"/>
    <row r="48732" s="2" customFormat="1"/>
    <row r="48733" s="2" customFormat="1"/>
    <row r="48734" s="2" customFormat="1"/>
    <row r="48735" s="2" customFormat="1"/>
    <row r="48736" s="2" customFormat="1"/>
    <row r="48737" s="2" customFormat="1"/>
    <row r="48738" s="2" customFormat="1"/>
    <row r="48739" s="2" customFormat="1"/>
    <row r="48740" s="2" customFormat="1"/>
    <row r="48741" s="2" customFormat="1"/>
    <row r="48742" s="2" customFormat="1"/>
    <row r="48743" s="2" customFormat="1"/>
    <row r="48744" s="2" customFormat="1"/>
    <row r="48745" s="2" customFormat="1"/>
    <row r="48746" s="2" customFormat="1"/>
    <row r="48747" s="2" customFormat="1"/>
    <row r="48748" s="2" customFormat="1"/>
    <row r="48749" s="2" customFormat="1"/>
    <row r="48750" s="2" customFormat="1"/>
    <row r="48751" s="2" customFormat="1"/>
    <row r="48752" s="2" customFormat="1"/>
    <row r="48753" s="2" customFormat="1"/>
    <row r="48754" s="2" customFormat="1"/>
    <row r="48755" s="2" customFormat="1"/>
    <row r="48756" s="2" customFormat="1"/>
    <row r="48757" s="2" customFormat="1"/>
    <row r="48758" s="2" customFormat="1"/>
    <row r="48759" s="2" customFormat="1"/>
    <row r="48760" s="2" customFormat="1"/>
    <row r="48761" s="2" customFormat="1"/>
    <row r="48762" s="2" customFormat="1"/>
    <row r="48763" s="2" customFormat="1"/>
    <row r="48764" s="2" customFormat="1"/>
    <row r="48765" s="2" customFormat="1"/>
    <row r="48766" s="2" customFormat="1"/>
    <row r="48767" s="2" customFormat="1"/>
    <row r="48768" s="2" customFormat="1"/>
    <row r="48769" s="2" customFormat="1"/>
    <row r="48770" s="2" customFormat="1"/>
    <row r="48771" s="2" customFormat="1"/>
    <row r="48772" s="2" customFormat="1"/>
    <row r="48773" s="2" customFormat="1"/>
    <row r="48774" s="2" customFormat="1"/>
    <row r="48775" s="2" customFormat="1"/>
    <row r="48776" s="2" customFormat="1"/>
    <row r="48777" s="2" customFormat="1"/>
    <row r="48778" s="2" customFormat="1"/>
    <row r="48779" s="2" customFormat="1"/>
    <row r="48780" s="2" customFormat="1"/>
    <row r="48781" s="2" customFormat="1"/>
    <row r="48782" s="2" customFormat="1"/>
    <row r="48783" s="2" customFormat="1"/>
    <row r="48784" s="2" customFormat="1"/>
    <row r="48785" s="2" customFormat="1"/>
    <row r="48786" s="2" customFormat="1"/>
    <row r="48787" s="2" customFormat="1"/>
    <row r="48788" s="2" customFormat="1"/>
    <row r="48789" s="2" customFormat="1"/>
    <row r="48790" s="2" customFormat="1"/>
    <row r="48791" s="2" customFormat="1"/>
    <row r="48792" s="2" customFormat="1"/>
    <row r="48793" s="2" customFormat="1"/>
    <row r="48794" s="2" customFormat="1"/>
    <row r="48795" s="2" customFormat="1"/>
    <row r="48796" s="2" customFormat="1"/>
    <row r="48797" s="2" customFormat="1"/>
    <row r="48798" s="2" customFormat="1"/>
    <row r="48799" s="2" customFormat="1"/>
    <row r="48800" s="2" customFormat="1"/>
    <row r="48801" s="2" customFormat="1"/>
    <row r="48802" s="2" customFormat="1"/>
    <row r="48803" s="2" customFormat="1"/>
    <row r="48804" s="2" customFormat="1"/>
    <row r="48805" s="2" customFormat="1"/>
    <row r="48806" s="2" customFormat="1"/>
    <row r="48807" s="2" customFormat="1"/>
    <row r="48808" s="2" customFormat="1"/>
    <row r="48809" s="2" customFormat="1"/>
    <row r="48810" s="2" customFormat="1"/>
    <row r="48811" s="2" customFormat="1"/>
    <row r="48812" s="2" customFormat="1"/>
    <row r="48813" s="2" customFormat="1"/>
    <row r="48814" s="2" customFormat="1"/>
    <row r="48815" s="2" customFormat="1"/>
    <row r="48816" s="2" customFormat="1"/>
    <row r="48817" s="2" customFormat="1"/>
    <row r="48818" s="2" customFormat="1"/>
    <row r="48819" s="2" customFormat="1"/>
    <row r="48820" s="2" customFormat="1"/>
    <row r="48821" s="2" customFormat="1"/>
    <row r="48822" s="2" customFormat="1"/>
    <row r="48823" s="2" customFormat="1"/>
    <row r="48824" s="2" customFormat="1"/>
    <row r="48825" s="2" customFormat="1"/>
    <row r="48826" s="2" customFormat="1"/>
    <row r="48827" s="2" customFormat="1"/>
    <row r="48828" s="2" customFormat="1"/>
    <row r="48829" s="2" customFormat="1"/>
    <row r="48830" s="2" customFormat="1"/>
    <row r="48831" s="2" customFormat="1"/>
    <row r="48832" s="2" customFormat="1"/>
    <row r="48833" s="2" customFormat="1"/>
    <row r="48834" s="2" customFormat="1"/>
    <row r="48835" s="2" customFormat="1"/>
    <row r="48836" s="2" customFormat="1"/>
    <row r="48837" s="2" customFormat="1"/>
    <row r="48838" s="2" customFormat="1"/>
    <row r="48839" s="2" customFormat="1"/>
    <row r="48840" s="2" customFormat="1"/>
    <row r="48841" s="2" customFormat="1"/>
    <row r="48842" s="2" customFormat="1"/>
    <row r="48843" s="2" customFormat="1"/>
    <row r="48844" s="2" customFormat="1"/>
    <row r="48845" s="2" customFormat="1"/>
    <row r="48846" s="2" customFormat="1"/>
    <row r="48847" s="2" customFormat="1"/>
    <row r="48848" s="2" customFormat="1"/>
    <row r="48849" s="2" customFormat="1"/>
    <row r="48850" s="2" customFormat="1"/>
    <row r="48851" s="2" customFormat="1"/>
    <row r="48852" s="2" customFormat="1"/>
    <row r="48853" s="2" customFormat="1"/>
    <row r="48854" s="2" customFormat="1"/>
    <row r="48855" s="2" customFormat="1"/>
    <row r="48856" s="2" customFormat="1"/>
    <row r="48857" s="2" customFormat="1"/>
    <row r="48858" s="2" customFormat="1"/>
    <row r="48859" s="2" customFormat="1"/>
    <row r="48860" s="2" customFormat="1"/>
    <row r="48861" s="2" customFormat="1"/>
    <row r="48862" s="2" customFormat="1"/>
    <row r="48863" s="2" customFormat="1"/>
    <row r="48864" s="2" customFormat="1"/>
    <row r="48865" s="2" customFormat="1"/>
    <row r="48866" s="2" customFormat="1"/>
    <row r="48867" s="2" customFormat="1"/>
    <row r="48868" s="2" customFormat="1"/>
    <row r="48869" s="2" customFormat="1"/>
    <row r="48870" s="2" customFormat="1"/>
    <row r="48871" s="2" customFormat="1"/>
    <row r="48872" s="2" customFormat="1"/>
    <row r="48873" s="2" customFormat="1"/>
    <row r="48874" s="2" customFormat="1"/>
    <row r="48875" s="2" customFormat="1"/>
    <row r="48876" s="2" customFormat="1"/>
    <row r="48877" s="2" customFormat="1"/>
    <row r="48878" s="2" customFormat="1"/>
    <row r="48879" s="2" customFormat="1"/>
    <row r="48880" s="2" customFormat="1"/>
    <row r="48881" s="2" customFormat="1"/>
    <row r="48882" s="2" customFormat="1"/>
    <row r="48883" s="2" customFormat="1"/>
    <row r="48884" s="2" customFormat="1"/>
    <row r="48885" s="2" customFormat="1"/>
    <row r="48886" s="2" customFormat="1"/>
    <row r="48887" s="2" customFormat="1"/>
    <row r="48888" s="2" customFormat="1"/>
    <row r="48889" s="2" customFormat="1"/>
    <row r="48890" s="2" customFormat="1"/>
    <row r="48891" s="2" customFormat="1"/>
    <row r="48892" s="2" customFormat="1"/>
    <row r="48893" s="2" customFormat="1"/>
    <row r="48894" s="2" customFormat="1"/>
    <row r="48895" s="2" customFormat="1"/>
    <row r="48896" s="2" customFormat="1"/>
    <row r="48897" s="2" customFormat="1"/>
    <row r="48898" s="2" customFormat="1"/>
    <row r="48899" s="2" customFormat="1"/>
    <row r="48900" s="2" customFormat="1"/>
    <row r="48901" s="2" customFormat="1"/>
    <row r="48902" s="2" customFormat="1"/>
    <row r="48903" s="2" customFormat="1"/>
    <row r="48904" s="2" customFormat="1"/>
    <row r="48905" s="2" customFormat="1"/>
    <row r="48906" s="2" customFormat="1"/>
    <row r="48907" s="2" customFormat="1"/>
    <row r="48908" s="2" customFormat="1"/>
    <row r="48909" s="2" customFormat="1"/>
    <row r="48910" s="2" customFormat="1"/>
    <row r="48911" s="2" customFormat="1"/>
    <row r="48912" s="2" customFormat="1"/>
    <row r="48913" s="2" customFormat="1"/>
    <row r="48914" s="2" customFormat="1"/>
    <row r="48915" s="2" customFormat="1"/>
    <row r="48916" s="2" customFormat="1"/>
    <row r="48917" s="2" customFormat="1"/>
    <row r="48918" s="2" customFormat="1"/>
    <row r="48919" s="2" customFormat="1"/>
    <row r="48920" s="2" customFormat="1"/>
    <row r="48921" s="2" customFormat="1"/>
    <row r="48922" s="2" customFormat="1"/>
    <row r="48923" s="2" customFormat="1"/>
    <row r="48924" s="2" customFormat="1"/>
    <row r="48925" s="2" customFormat="1"/>
    <row r="48926" s="2" customFormat="1"/>
    <row r="48927" s="2" customFormat="1"/>
    <row r="48928" s="2" customFormat="1"/>
    <row r="48929" s="2" customFormat="1"/>
    <row r="48930" s="2" customFormat="1"/>
    <row r="48931" s="2" customFormat="1"/>
    <row r="48932" s="2" customFormat="1"/>
    <row r="48933" s="2" customFormat="1"/>
    <row r="48934" s="2" customFormat="1"/>
    <row r="48935" s="2" customFormat="1"/>
    <row r="48936" s="2" customFormat="1"/>
    <row r="48937" s="2" customFormat="1"/>
    <row r="48938" s="2" customFormat="1"/>
    <row r="48939" s="2" customFormat="1"/>
    <row r="48940" s="2" customFormat="1"/>
    <row r="48941" s="2" customFormat="1"/>
    <row r="48942" s="2" customFormat="1"/>
    <row r="48943" s="2" customFormat="1"/>
    <row r="48944" s="2" customFormat="1"/>
    <row r="48945" s="2" customFormat="1"/>
    <row r="48946" s="2" customFormat="1"/>
    <row r="48947" s="2" customFormat="1"/>
    <row r="48948" s="2" customFormat="1"/>
    <row r="48949" s="2" customFormat="1"/>
    <row r="48950" s="2" customFormat="1"/>
    <row r="48951" s="2" customFormat="1"/>
    <row r="48952" s="2" customFormat="1"/>
    <row r="48953" s="2" customFormat="1"/>
    <row r="48954" s="2" customFormat="1"/>
    <row r="48955" s="2" customFormat="1"/>
    <row r="48956" s="2" customFormat="1"/>
    <row r="48957" s="2" customFormat="1"/>
    <row r="48958" s="2" customFormat="1"/>
    <row r="48959" s="2" customFormat="1"/>
    <row r="48960" s="2" customFormat="1"/>
    <row r="48961" s="2" customFormat="1"/>
    <row r="48962" s="2" customFormat="1"/>
    <row r="48963" s="2" customFormat="1"/>
    <row r="48964" s="2" customFormat="1"/>
    <row r="48965" s="2" customFormat="1"/>
    <row r="48966" s="2" customFormat="1"/>
    <row r="48967" s="2" customFormat="1"/>
    <row r="48968" s="2" customFormat="1"/>
    <row r="48969" s="2" customFormat="1"/>
    <row r="48970" s="2" customFormat="1"/>
    <row r="48971" s="2" customFormat="1"/>
    <row r="48972" s="2" customFormat="1"/>
    <row r="48973" s="2" customFormat="1"/>
    <row r="48974" s="2" customFormat="1"/>
    <row r="48975" s="2" customFormat="1"/>
    <row r="48976" s="2" customFormat="1"/>
    <row r="48977" s="2" customFormat="1"/>
    <row r="48978" s="2" customFormat="1"/>
    <row r="48979" s="2" customFormat="1"/>
    <row r="48980" s="2" customFormat="1"/>
    <row r="48981" s="2" customFormat="1"/>
    <row r="48982" s="2" customFormat="1"/>
    <row r="48983" s="2" customFormat="1"/>
    <row r="48984" s="2" customFormat="1"/>
    <row r="48985" s="2" customFormat="1"/>
    <row r="48986" s="2" customFormat="1"/>
    <row r="48987" s="2" customFormat="1"/>
    <row r="48988" s="2" customFormat="1"/>
    <row r="48989" s="2" customFormat="1"/>
    <row r="48990" s="2" customFormat="1"/>
    <row r="48991" s="2" customFormat="1"/>
    <row r="48992" s="2" customFormat="1"/>
    <row r="48993" s="2" customFormat="1"/>
    <row r="48994" s="2" customFormat="1"/>
    <row r="48995" s="2" customFormat="1"/>
    <row r="48996" s="2" customFormat="1"/>
    <row r="48997" s="2" customFormat="1"/>
    <row r="48998" s="2" customFormat="1"/>
    <row r="48999" s="2" customFormat="1"/>
    <row r="49000" s="2" customFormat="1"/>
    <row r="49001" s="2" customFormat="1"/>
    <row r="49002" s="2" customFormat="1"/>
    <row r="49003" s="2" customFormat="1"/>
    <row r="49004" s="2" customFormat="1"/>
    <row r="49005" s="2" customFormat="1"/>
    <row r="49006" s="2" customFormat="1"/>
    <row r="49007" s="2" customFormat="1"/>
    <row r="49008" s="2" customFormat="1"/>
    <row r="49009" s="2" customFormat="1"/>
    <row r="49010" s="2" customFormat="1"/>
    <row r="49011" s="2" customFormat="1"/>
    <row r="49012" s="2" customFormat="1"/>
    <row r="49013" s="2" customFormat="1"/>
    <row r="49014" s="2" customFormat="1"/>
    <row r="49015" s="2" customFormat="1"/>
    <row r="49016" s="2" customFormat="1"/>
    <row r="49017" s="2" customFormat="1"/>
    <row r="49018" s="2" customFormat="1"/>
    <row r="49019" s="2" customFormat="1"/>
    <row r="49020" s="2" customFormat="1"/>
    <row r="49021" s="2" customFormat="1"/>
    <row r="49022" s="2" customFormat="1"/>
    <row r="49023" s="2" customFormat="1"/>
    <row r="49024" s="2" customFormat="1"/>
    <row r="49025" s="2" customFormat="1"/>
    <row r="49026" s="2" customFormat="1"/>
    <row r="49027" s="2" customFormat="1"/>
    <row r="49028" s="2" customFormat="1"/>
    <row r="49029" s="2" customFormat="1"/>
    <row r="49030" s="2" customFormat="1"/>
    <row r="49031" s="2" customFormat="1"/>
    <row r="49032" s="2" customFormat="1"/>
    <row r="49033" s="2" customFormat="1"/>
    <row r="49034" s="2" customFormat="1"/>
    <row r="49035" s="2" customFormat="1"/>
    <row r="49036" s="2" customFormat="1"/>
    <row r="49037" s="2" customFormat="1"/>
    <row r="49038" s="2" customFormat="1"/>
    <row r="49039" s="2" customFormat="1"/>
    <row r="49040" s="2" customFormat="1"/>
    <row r="49041" s="2" customFormat="1"/>
    <row r="49042" s="2" customFormat="1"/>
    <row r="49043" s="2" customFormat="1"/>
    <row r="49044" s="2" customFormat="1"/>
    <row r="49045" s="2" customFormat="1"/>
    <row r="49046" s="2" customFormat="1"/>
    <row r="49047" s="2" customFormat="1"/>
    <row r="49048" s="2" customFormat="1"/>
    <row r="49049" s="2" customFormat="1"/>
    <row r="49050" s="2" customFormat="1"/>
    <row r="49051" s="2" customFormat="1"/>
    <row r="49052" s="2" customFormat="1"/>
    <row r="49053" s="2" customFormat="1"/>
    <row r="49054" s="2" customFormat="1"/>
    <row r="49055" s="2" customFormat="1"/>
    <row r="49056" s="2" customFormat="1"/>
    <row r="49057" s="2" customFormat="1"/>
    <row r="49058" s="2" customFormat="1"/>
    <row r="49059" s="2" customFormat="1"/>
    <row r="49060" s="2" customFormat="1"/>
    <row r="49061" s="2" customFormat="1"/>
    <row r="49062" s="2" customFormat="1"/>
    <row r="49063" s="2" customFormat="1"/>
    <row r="49064" s="2" customFormat="1"/>
    <row r="49065" s="2" customFormat="1"/>
    <row r="49066" s="2" customFormat="1"/>
    <row r="49067" s="2" customFormat="1"/>
    <row r="49068" s="2" customFormat="1"/>
    <row r="49069" s="2" customFormat="1"/>
    <row r="49070" s="2" customFormat="1"/>
    <row r="49071" s="2" customFormat="1"/>
    <row r="49072" s="2" customFormat="1"/>
    <row r="49073" s="2" customFormat="1"/>
    <row r="49074" s="2" customFormat="1"/>
    <row r="49075" s="2" customFormat="1"/>
    <row r="49076" s="2" customFormat="1"/>
    <row r="49077" s="2" customFormat="1"/>
    <row r="49078" s="2" customFormat="1"/>
    <row r="49079" s="2" customFormat="1"/>
    <row r="49080" s="2" customFormat="1"/>
    <row r="49081" s="2" customFormat="1"/>
    <row r="49082" s="2" customFormat="1"/>
    <row r="49083" s="2" customFormat="1"/>
    <row r="49084" s="2" customFormat="1"/>
    <row r="49085" s="2" customFormat="1"/>
    <row r="49086" s="2" customFormat="1"/>
    <row r="49087" s="2" customFormat="1"/>
    <row r="49088" s="2" customFormat="1"/>
    <row r="49089" s="2" customFormat="1"/>
    <row r="49090" s="2" customFormat="1"/>
    <row r="49091" s="2" customFormat="1"/>
    <row r="49092" s="2" customFormat="1"/>
    <row r="49093" s="2" customFormat="1"/>
    <row r="49094" s="2" customFormat="1"/>
    <row r="49095" s="2" customFormat="1"/>
    <row r="49096" s="2" customFormat="1"/>
    <row r="49097" s="2" customFormat="1"/>
    <row r="49098" s="2" customFormat="1"/>
    <row r="49099" s="2" customFormat="1"/>
    <row r="49100" s="2" customFormat="1"/>
    <row r="49101" s="2" customFormat="1"/>
    <row r="49102" s="2" customFormat="1"/>
    <row r="49103" s="2" customFormat="1"/>
    <row r="49104" s="2" customFormat="1"/>
    <row r="49105" s="2" customFormat="1"/>
    <row r="49106" s="2" customFormat="1"/>
    <row r="49107" s="2" customFormat="1"/>
    <row r="49108" s="2" customFormat="1"/>
    <row r="49109" s="2" customFormat="1"/>
    <row r="49110" s="2" customFormat="1"/>
    <row r="49111" s="2" customFormat="1"/>
    <row r="49112" s="2" customFormat="1"/>
    <row r="49113" s="2" customFormat="1"/>
    <row r="49114" s="2" customFormat="1"/>
    <row r="49115" s="2" customFormat="1"/>
    <row r="49116" s="2" customFormat="1"/>
    <row r="49117" s="2" customFormat="1"/>
    <row r="49118" s="2" customFormat="1"/>
    <row r="49119" s="2" customFormat="1"/>
    <row r="49120" s="2" customFormat="1"/>
    <row r="49121" s="2" customFormat="1"/>
    <row r="49122" s="2" customFormat="1"/>
    <row r="49123" s="2" customFormat="1"/>
    <row r="49124" s="2" customFormat="1"/>
    <row r="49125" s="2" customFormat="1"/>
    <row r="49126" s="2" customFormat="1"/>
    <row r="49127" s="2" customFormat="1"/>
    <row r="49128" s="2" customFormat="1"/>
    <row r="49129" s="2" customFormat="1"/>
    <row r="49130" s="2" customFormat="1"/>
    <row r="49131" s="2" customFormat="1"/>
    <row r="49132" s="2" customFormat="1"/>
    <row r="49133" s="2" customFormat="1"/>
    <row r="49134" s="2" customFormat="1"/>
    <row r="49135" s="2" customFormat="1"/>
    <row r="49136" s="2" customFormat="1"/>
    <row r="49137" s="2" customFormat="1"/>
    <row r="49138" s="2" customFormat="1"/>
    <row r="49139" s="2" customFormat="1"/>
    <row r="49140" s="2" customFormat="1"/>
    <row r="49141" s="2" customFormat="1"/>
    <row r="49142" s="2" customFormat="1"/>
    <row r="49143" s="2" customFormat="1"/>
    <row r="49144" s="2" customFormat="1"/>
    <row r="49145" s="2" customFormat="1"/>
    <row r="49146" s="2" customFormat="1"/>
    <row r="49147" s="2" customFormat="1"/>
    <row r="49148" s="2" customFormat="1"/>
    <row r="49149" s="2" customFormat="1"/>
    <row r="49150" s="2" customFormat="1"/>
    <row r="49151" s="2" customFormat="1"/>
    <row r="49152" s="2" customFormat="1"/>
    <row r="49153" s="2" customFormat="1"/>
    <row r="49154" s="2" customFormat="1"/>
    <row r="49155" s="2" customFormat="1"/>
    <row r="49156" s="2" customFormat="1"/>
    <row r="49157" s="2" customFormat="1"/>
    <row r="49158" s="2" customFormat="1"/>
    <row r="49159" s="2" customFormat="1"/>
    <row r="49160" s="2" customFormat="1"/>
    <row r="49161" s="2" customFormat="1"/>
    <row r="49162" s="2" customFormat="1"/>
    <row r="49163" s="2" customFormat="1"/>
    <row r="49164" s="2" customFormat="1"/>
    <row r="49165" s="2" customFormat="1"/>
    <row r="49166" s="2" customFormat="1"/>
    <row r="49167" s="2" customFormat="1"/>
    <row r="49168" s="2" customFormat="1"/>
    <row r="49169" s="2" customFormat="1"/>
    <row r="49170" s="2" customFormat="1"/>
    <row r="49171" s="2" customFormat="1"/>
    <row r="49172" s="2" customFormat="1"/>
    <row r="49173" s="2" customFormat="1"/>
    <row r="49174" s="2" customFormat="1"/>
    <row r="49175" s="2" customFormat="1"/>
    <row r="49176" s="2" customFormat="1"/>
    <row r="49177" s="2" customFormat="1"/>
    <row r="49178" s="2" customFormat="1"/>
    <row r="49179" s="2" customFormat="1"/>
    <row r="49180" s="2" customFormat="1"/>
    <row r="49181" s="2" customFormat="1"/>
    <row r="49182" s="2" customFormat="1"/>
    <row r="49183" s="2" customFormat="1"/>
    <row r="49184" s="2" customFormat="1"/>
    <row r="49185" s="2" customFormat="1"/>
    <row r="49186" s="2" customFormat="1"/>
    <row r="49187" s="2" customFormat="1"/>
    <row r="49188" s="2" customFormat="1"/>
    <row r="49189" s="2" customFormat="1"/>
    <row r="49190" s="2" customFormat="1"/>
    <row r="49191" s="2" customFormat="1"/>
    <row r="49192" s="2" customFormat="1"/>
    <row r="49193" s="2" customFormat="1"/>
    <row r="49194" s="2" customFormat="1"/>
    <row r="49195" s="2" customFormat="1"/>
    <row r="49196" s="2" customFormat="1"/>
    <row r="49197" s="2" customFormat="1"/>
    <row r="49198" s="2" customFormat="1"/>
    <row r="49199" s="2" customFormat="1"/>
    <row r="49200" s="2" customFormat="1"/>
    <row r="49201" s="2" customFormat="1"/>
    <row r="49202" s="2" customFormat="1"/>
    <row r="49203" s="2" customFormat="1"/>
    <row r="49204" s="2" customFormat="1"/>
    <row r="49205" s="2" customFormat="1"/>
    <row r="49206" s="2" customFormat="1"/>
    <row r="49207" s="2" customFormat="1"/>
    <row r="49208" s="2" customFormat="1"/>
    <row r="49209" s="2" customFormat="1"/>
    <row r="49210" s="2" customFormat="1"/>
    <row r="49211" s="2" customFormat="1"/>
    <row r="49212" s="2" customFormat="1"/>
    <row r="49213" s="2" customFormat="1"/>
    <row r="49214" s="2" customFormat="1"/>
    <row r="49215" s="2" customFormat="1"/>
    <row r="49216" s="2" customFormat="1"/>
    <row r="49217" s="2" customFormat="1"/>
    <row r="49218" s="2" customFormat="1"/>
    <row r="49219" s="2" customFormat="1"/>
    <row r="49220" s="2" customFormat="1"/>
    <row r="49221" s="2" customFormat="1"/>
    <row r="49222" s="2" customFormat="1"/>
    <row r="49223" s="2" customFormat="1"/>
    <row r="49224" s="2" customFormat="1"/>
    <row r="49225" s="2" customFormat="1"/>
    <row r="49226" s="2" customFormat="1"/>
    <row r="49227" s="2" customFormat="1"/>
    <row r="49228" s="2" customFormat="1"/>
    <row r="49229" s="2" customFormat="1"/>
    <row r="49230" s="2" customFormat="1"/>
    <row r="49231" s="2" customFormat="1"/>
    <row r="49232" s="2" customFormat="1"/>
    <row r="49233" s="2" customFormat="1"/>
    <row r="49234" s="2" customFormat="1"/>
    <row r="49235" s="2" customFormat="1"/>
    <row r="49236" s="2" customFormat="1"/>
    <row r="49237" s="2" customFormat="1"/>
    <row r="49238" s="2" customFormat="1"/>
    <row r="49239" s="2" customFormat="1"/>
    <row r="49240" s="2" customFormat="1"/>
    <row r="49241" s="2" customFormat="1"/>
    <row r="49242" s="2" customFormat="1"/>
    <row r="49243" s="2" customFormat="1"/>
    <row r="49244" s="2" customFormat="1"/>
    <row r="49245" s="2" customFormat="1"/>
    <row r="49246" s="2" customFormat="1"/>
    <row r="49247" s="2" customFormat="1"/>
    <row r="49248" s="2" customFormat="1"/>
    <row r="49249" s="2" customFormat="1"/>
    <row r="49250" s="2" customFormat="1"/>
    <row r="49251" s="2" customFormat="1"/>
    <row r="49252" s="2" customFormat="1"/>
    <row r="49253" s="2" customFormat="1"/>
    <row r="49254" s="2" customFormat="1"/>
    <row r="49255" s="2" customFormat="1"/>
    <row r="49256" s="2" customFormat="1"/>
    <row r="49257" s="2" customFormat="1"/>
    <row r="49258" s="2" customFormat="1"/>
    <row r="49259" s="2" customFormat="1"/>
    <row r="49260" s="2" customFormat="1"/>
    <row r="49261" s="2" customFormat="1"/>
    <row r="49262" s="2" customFormat="1"/>
    <row r="49263" s="2" customFormat="1"/>
    <row r="49264" s="2" customFormat="1"/>
    <row r="49265" s="2" customFormat="1"/>
    <row r="49266" s="2" customFormat="1"/>
    <row r="49267" s="2" customFormat="1"/>
    <row r="49268" s="2" customFormat="1"/>
    <row r="49269" s="2" customFormat="1"/>
    <row r="49270" s="2" customFormat="1"/>
    <row r="49271" s="2" customFormat="1"/>
    <row r="49272" s="2" customFormat="1"/>
    <row r="49273" s="2" customFormat="1"/>
    <row r="49274" s="2" customFormat="1"/>
    <row r="49275" s="2" customFormat="1"/>
    <row r="49276" s="2" customFormat="1"/>
    <row r="49277" s="2" customFormat="1"/>
    <row r="49278" s="2" customFormat="1"/>
    <row r="49279" s="2" customFormat="1"/>
    <row r="49280" s="2" customFormat="1"/>
    <row r="49281" s="2" customFormat="1"/>
    <row r="49282" s="2" customFormat="1"/>
    <row r="49283" s="2" customFormat="1"/>
    <row r="49284" s="2" customFormat="1"/>
    <row r="49285" s="2" customFormat="1"/>
    <row r="49286" s="2" customFormat="1"/>
    <row r="49287" s="2" customFormat="1"/>
    <row r="49288" s="2" customFormat="1"/>
    <row r="49289" s="2" customFormat="1"/>
    <row r="49290" s="2" customFormat="1"/>
    <row r="49291" s="2" customFormat="1"/>
    <row r="49292" s="2" customFormat="1"/>
    <row r="49293" s="2" customFormat="1"/>
    <row r="49294" s="2" customFormat="1"/>
    <row r="49295" s="2" customFormat="1"/>
    <row r="49296" s="2" customFormat="1"/>
    <row r="49297" s="2" customFormat="1"/>
    <row r="49298" s="2" customFormat="1"/>
    <row r="49299" s="2" customFormat="1"/>
    <row r="49300" s="2" customFormat="1"/>
    <row r="49301" s="2" customFormat="1"/>
    <row r="49302" s="2" customFormat="1"/>
    <row r="49303" s="2" customFormat="1"/>
    <row r="49304" s="2" customFormat="1"/>
    <row r="49305" s="2" customFormat="1"/>
    <row r="49306" s="2" customFormat="1"/>
    <row r="49307" s="2" customFormat="1"/>
    <row r="49308" s="2" customFormat="1"/>
    <row r="49309" s="2" customFormat="1"/>
    <row r="49310" s="2" customFormat="1"/>
    <row r="49311" s="2" customFormat="1"/>
    <row r="49312" s="2" customFormat="1"/>
    <row r="49313" s="2" customFormat="1"/>
    <row r="49314" s="2" customFormat="1"/>
    <row r="49315" s="2" customFormat="1"/>
    <row r="49316" s="2" customFormat="1"/>
    <row r="49317" s="2" customFormat="1"/>
    <row r="49318" s="2" customFormat="1"/>
    <row r="49319" s="2" customFormat="1"/>
    <row r="49320" s="2" customFormat="1"/>
    <row r="49321" s="2" customFormat="1"/>
    <row r="49322" s="2" customFormat="1"/>
    <row r="49323" s="2" customFormat="1"/>
    <row r="49324" s="2" customFormat="1"/>
    <row r="49325" s="2" customFormat="1"/>
    <row r="49326" s="2" customFormat="1"/>
    <row r="49327" s="2" customFormat="1"/>
    <row r="49328" s="2" customFormat="1"/>
    <row r="49329" s="2" customFormat="1"/>
    <row r="49330" s="2" customFormat="1"/>
    <row r="49331" s="2" customFormat="1"/>
    <row r="49332" s="2" customFormat="1"/>
    <row r="49333" s="2" customFormat="1"/>
    <row r="49334" s="2" customFormat="1"/>
    <row r="49335" s="2" customFormat="1"/>
    <row r="49336" s="2" customFormat="1"/>
    <row r="49337" s="2" customFormat="1"/>
    <row r="49338" s="2" customFormat="1"/>
    <row r="49339" s="2" customFormat="1"/>
    <row r="49340" s="2" customFormat="1"/>
    <row r="49341" s="2" customFormat="1"/>
    <row r="49342" s="2" customFormat="1"/>
    <row r="49343" s="2" customFormat="1"/>
    <row r="49344" s="2" customFormat="1"/>
    <row r="49345" s="2" customFormat="1"/>
    <row r="49346" s="2" customFormat="1"/>
    <row r="49347" s="2" customFormat="1"/>
    <row r="49348" s="2" customFormat="1"/>
    <row r="49349" s="2" customFormat="1"/>
    <row r="49350" s="2" customFormat="1"/>
    <row r="49351" s="2" customFormat="1"/>
    <row r="49352" s="2" customFormat="1"/>
    <row r="49353" s="2" customFormat="1"/>
    <row r="49354" s="2" customFormat="1"/>
    <row r="49355" s="2" customFormat="1"/>
    <row r="49356" s="2" customFormat="1"/>
    <row r="49357" s="2" customFormat="1"/>
    <row r="49358" s="2" customFormat="1"/>
    <row r="49359" s="2" customFormat="1"/>
    <row r="49360" s="2" customFormat="1"/>
    <row r="49361" s="2" customFormat="1"/>
    <row r="49362" s="2" customFormat="1"/>
    <row r="49363" s="2" customFormat="1"/>
    <row r="49364" s="2" customFormat="1"/>
    <row r="49365" s="2" customFormat="1"/>
    <row r="49366" s="2" customFormat="1"/>
    <row r="49367" s="2" customFormat="1"/>
    <row r="49368" s="2" customFormat="1"/>
    <row r="49369" s="2" customFormat="1"/>
    <row r="49370" s="2" customFormat="1"/>
    <row r="49371" s="2" customFormat="1"/>
    <row r="49372" s="2" customFormat="1"/>
    <row r="49373" s="2" customFormat="1"/>
    <row r="49374" s="2" customFormat="1"/>
    <row r="49375" s="2" customFormat="1"/>
    <row r="49376" s="2" customFormat="1"/>
    <row r="49377" s="2" customFormat="1"/>
    <row r="49378" s="2" customFormat="1"/>
    <row r="49379" s="2" customFormat="1"/>
    <row r="49380" s="2" customFormat="1"/>
    <row r="49381" s="2" customFormat="1"/>
    <row r="49382" s="2" customFormat="1"/>
    <row r="49383" s="2" customFormat="1"/>
    <row r="49384" s="2" customFormat="1"/>
    <row r="49385" s="2" customFormat="1"/>
    <row r="49386" s="2" customFormat="1"/>
    <row r="49387" s="2" customFormat="1"/>
    <row r="49388" s="2" customFormat="1"/>
    <row r="49389" s="2" customFormat="1"/>
    <row r="49390" s="2" customFormat="1"/>
    <row r="49391" s="2" customFormat="1"/>
    <row r="49392" s="2" customFormat="1"/>
    <row r="49393" s="2" customFormat="1"/>
    <row r="49394" s="2" customFormat="1"/>
    <row r="49395" s="2" customFormat="1"/>
    <row r="49396" s="2" customFormat="1"/>
    <row r="49397" s="2" customFormat="1"/>
    <row r="49398" s="2" customFormat="1"/>
    <row r="49399" s="2" customFormat="1"/>
    <row r="49400" s="2" customFormat="1"/>
    <row r="49401" s="2" customFormat="1"/>
    <row r="49402" s="2" customFormat="1"/>
    <row r="49403" s="2" customFormat="1"/>
    <row r="49404" s="2" customFormat="1"/>
    <row r="49405" s="2" customFormat="1"/>
    <row r="49406" s="2" customFormat="1"/>
    <row r="49407" s="2" customFormat="1"/>
    <row r="49408" s="2" customFormat="1"/>
    <row r="49409" s="2" customFormat="1"/>
    <row r="49410" s="2" customFormat="1"/>
    <row r="49411" s="2" customFormat="1"/>
    <row r="49412" s="2" customFormat="1"/>
    <row r="49413" s="2" customFormat="1"/>
    <row r="49414" s="2" customFormat="1"/>
    <row r="49415" s="2" customFormat="1"/>
    <row r="49416" s="2" customFormat="1"/>
    <row r="49417" s="2" customFormat="1"/>
    <row r="49418" s="2" customFormat="1"/>
    <row r="49419" s="2" customFormat="1"/>
    <row r="49420" s="2" customFormat="1"/>
    <row r="49421" s="2" customFormat="1"/>
    <row r="49422" s="2" customFormat="1"/>
    <row r="49423" s="2" customFormat="1"/>
    <row r="49424" s="2" customFormat="1"/>
    <row r="49425" s="2" customFormat="1"/>
    <row r="49426" s="2" customFormat="1"/>
    <row r="49427" s="2" customFormat="1"/>
    <row r="49428" s="2" customFormat="1"/>
    <row r="49429" s="2" customFormat="1"/>
    <row r="49430" s="2" customFormat="1"/>
    <row r="49431" s="2" customFormat="1"/>
    <row r="49432" s="2" customFormat="1"/>
    <row r="49433" s="2" customFormat="1"/>
    <row r="49434" s="2" customFormat="1"/>
    <row r="49435" s="2" customFormat="1"/>
    <row r="49436" s="2" customFormat="1"/>
    <row r="49437" s="2" customFormat="1"/>
    <row r="49438" s="2" customFormat="1"/>
    <row r="49439" s="2" customFormat="1"/>
    <row r="49440" s="2" customFormat="1"/>
    <row r="49441" s="2" customFormat="1"/>
    <row r="49442" s="2" customFormat="1"/>
    <row r="49443" s="2" customFormat="1"/>
    <row r="49444" s="2" customFormat="1"/>
    <row r="49445" s="2" customFormat="1"/>
    <row r="49446" s="2" customFormat="1"/>
    <row r="49447" s="2" customFormat="1"/>
    <row r="49448" s="2" customFormat="1"/>
    <row r="49449" s="2" customFormat="1"/>
    <row r="49450" s="2" customFormat="1"/>
    <row r="49451" s="2" customFormat="1"/>
    <row r="49452" s="2" customFormat="1"/>
    <row r="49453" s="2" customFormat="1"/>
    <row r="49454" s="2" customFormat="1"/>
    <row r="49455" s="2" customFormat="1"/>
    <row r="49456" s="2" customFormat="1"/>
    <row r="49457" s="2" customFormat="1"/>
    <row r="49458" s="2" customFormat="1"/>
    <row r="49459" s="2" customFormat="1"/>
    <row r="49460" s="2" customFormat="1"/>
    <row r="49461" s="2" customFormat="1"/>
    <row r="49462" s="2" customFormat="1"/>
    <row r="49463" s="2" customFormat="1"/>
    <row r="49464" s="2" customFormat="1"/>
    <row r="49465" s="2" customFormat="1"/>
    <row r="49466" s="2" customFormat="1"/>
    <row r="49467" s="2" customFormat="1"/>
    <row r="49468" s="2" customFormat="1"/>
    <row r="49469" s="2" customFormat="1"/>
    <row r="49470" s="2" customFormat="1"/>
    <row r="49471" s="2" customFormat="1"/>
    <row r="49472" s="2" customFormat="1"/>
    <row r="49473" s="2" customFormat="1"/>
    <row r="49474" s="2" customFormat="1"/>
    <row r="49475" s="2" customFormat="1"/>
    <row r="49476" s="2" customFormat="1"/>
    <row r="49477" s="2" customFormat="1"/>
    <row r="49478" s="2" customFormat="1"/>
    <row r="49479" s="2" customFormat="1"/>
    <row r="49480" s="2" customFormat="1"/>
    <row r="49481" s="2" customFormat="1"/>
    <row r="49482" s="2" customFormat="1"/>
    <row r="49483" s="2" customFormat="1"/>
    <row r="49484" s="2" customFormat="1"/>
    <row r="49485" s="2" customFormat="1"/>
    <row r="49486" s="2" customFormat="1"/>
    <row r="49487" s="2" customFormat="1"/>
    <row r="49488" s="2" customFormat="1"/>
    <row r="49489" s="2" customFormat="1"/>
    <row r="49490" s="2" customFormat="1"/>
    <row r="49491" s="2" customFormat="1"/>
    <row r="49492" s="2" customFormat="1"/>
    <row r="49493" s="2" customFormat="1"/>
    <row r="49494" s="2" customFormat="1"/>
    <row r="49495" s="2" customFormat="1"/>
    <row r="49496" s="2" customFormat="1"/>
    <row r="49497" s="2" customFormat="1"/>
    <row r="49498" s="2" customFormat="1"/>
    <row r="49499" s="2" customFormat="1"/>
    <row r="49500" s="2" customFormat="1"/>
    <row r="49501" s="2" customFormat="1"/>
    <row r="49502" s="2" customFormat="1"/>
    <row r="49503" s="2" customFormat="1"/>
    <row r="49504" s="2" customFormat="1"/>
    <row r="49505" s="2" customFormat="1"/>
    <row r="49506" s="2" customFormat="1"/>
    <row r="49507" s="2" customFormat="1"/>
    <row r="49508" s="2" customFormat="1"/>
    <row r="49509" s="2" customFormat="1"/>
    <row r="49510" s="2" customFormat="1"/>
    <row r="49511" s="2" customFormat="1"/>
    <row r="49512" s="2" customFormat="1"/>
    <row r="49513" s="2" customFormat="1"/>
    <row r="49514" s="2" customFormat="1"/>
    <row r="49515" s="2" customFormat="1"/>
    <row r="49516" s="2" customFormat="1"/>
    <row r="49517" s="2" customFormat="1"/>
    <row r="49518" s="2" customFormat="1"/>
    <row r="49519" s="2" customFormat="1"/>
    <row r="49520" s="2" customFormat="1"/>
    <row r="49521" s="2" customFormat="1"/>
    <row r="49522" s="2" customFormat="1"/>
    <row r="49523" s="2" customFormat="1"/>
    <row r="49524" s="2" customFormat="1"/>
    <row r="49525" s="2" customFormat="1"/>
    <row r="49526" s="2" customFormat="1"/>
    <row r="49527" s="2" customFormat="1"/>
    <row r="49528" s="2" customFormat="1"/>
    <row r="49529" s="2" customFormat="1"/>
    <row r="49530" s="2" customFormat="1"/>
    <row r="49531" s="2" customFormat="1"/>
    <row r="49532" s="2" customFormat="1"/>
    <row r="49533" s="2" customFormat="1"/>
    <row r="49534" s="2" customFormat="1"/>
    <row r="49535" s="2" customFormat="1"/>
    <row r="49536" s="2" customFormat="1"/>
    <row r="49537" s="2" customFormat="1"/>
    <row r="49538" s="2" customFormat="1"/>
    <row r="49539" s="2" customFormat="1"/>
    <row r="49540" s="2" customFormat="1"/>
    <row r="49541" s="2" customFormat="1"/>
    <row r="49542" s="2" customFormat="1"/>
    <row r="49543" s="2" customFormat="1"/>
    <row r="49544" s="2" customFormat="1"/>
    <row r="49545" s="2" customFormat="1"/>
    <row r="49546" s="2" customFormat="1"/>
    <row r="49547" s="2" customFormat="1"/>
    <row r="49548" s="2" customFormat="1"/>
    <row r="49549" s="2" customFormat="1"/>
    <row r="49550" s="2" customFormat="1"/>
    <row r="49551" s="2" customFormat="1"/>
    <row r="49552" s="2" customFormat="1"/>
    <row r="49553" s="2" customFormat="1"/>
    <row r="49554" s="2" customFormat="1"/>
    <row r="49555" s="2" customFormat="1"/>
    <row r="49556" s="2" customFormat="1"/>
    <row r="49557" s="2" customFormat="1"/>
    <row r="49558" s="2" customFormat="1"/>
    <row r="49559" s="2" customFormat="1"/>
    <row r="49560" s="2" customFormat="1"/>
    <row r="49561" s="2" customFormat="1"/>
    <row r="49562" s="2" customFormat="1"/>
    <row r="49563" s="2" customFormat="1"/>
    <row r="49564" s="2" customFormat="1"/>
    <row r="49565" s="2" customFormat="1"/>
    <row r="49566" s="2" customFormat="1"/>
    <row r="49567" s="2" customFormat="1"/>
    <row r="49568" s="2" customFormat="1"/>
    <row r="49569" s="2" customFormat="1"/>
    <row r="49570" s="2" customFormat="1"/>
    <row r="49571" s="2" customFormat="1"/>
    <row r="49572" s="2" customFormat="1"/>
    <row r="49573" s="2" customFormat="1"/>
    <row r="49574" s="2" customFormat="1"/>
    <row r="49575" s="2" customFormat="1"/>
    <row r="49576" s="2" customFormat="1"/>
    <row r="49577" s="2" customFormat="1"/>
    <row r="49578" s="2" customFormat="1"/>
    <row r="49579" s="2" customFormat="1"/>
    <row r="49580" s="2" customFormat="1"/>
    <row r="49581" s="2" customFormat="1"/>
    <row r="49582" s="2" customFormat="1"/>
    <row r="49583" s="2" customFormat="1"/>
    <row r="49584" s="2" customFormat="1"/>
    <row r="49585" s="2" customFormat="1"/>
    <row r="49586" s="2" customFormat="1"/>
    <row r="49587" s="2" customFormat="1"/>
    <row r="49588" s="2" customFormat="1"/>
    <row r="49589" s="2" customFormat="1"/>
    <row r="49590" s="2" customFormat="1"/>
    <row r="49591" s="2" customFormat="1"/>
    <row r="49592" s="2" customFormat="1"/>
    <row r="49593" s="2" customFormat="1"/>
    <row r="49594" s="2" customFormat="1"/>
    <row r="49595" s="2" customFormat="1"/>
    <row r="49596" s="2" customFormat="1"/>
    <row r="49597" s="2" customFormat="1"/>
    <row r="49598" s="2" customFormat="1"/>
    <row r="49599" s="2" customFormat="1"/>
    <row r="49600" s="2" customFormat="1"/>
    <row r="49601" s="2" customFormat="1"/>
    <row r="49602" s="2" customFormat="1"/>
    <row r="49603" s="2" customFormat="1"/>
    <row r="49604" s="2" customFormat="1"/>
    <row r="49605" s="2" customFormat="1"/>
    <row r="49606" s="2" customFormat="1"/>
    <row r="49607" s="2" customFormat="1"/>
    <row r="49608" s="2" customFormat="1"/>
    <row r="49609" s="2" customFormat="1"/>
    <row r="49610" s="2" customFormat="1"/>
    <row r="49611" s="2" customFormat="1"/>
    <row r="49612" s="2" customFormat="1"/>
    <row r="49613" s="2" customFormat="1"/>
    <row r="49614" s="2" customFormat="1"/>
    <row r="49615" s="2" customFormat="1"/>
    <row r="49616" s="2" customFormat="1"/>
    <row r="49617" s="2" customFormat="1"/>
    <row r="49618" s="2" customFormat="1"/>
    <row r="49619" s="2" customFormat="1"/>
    <row r="49620" s="2" customFormat="1"/>
    <row r="49621" s="2" customFormat="1"/>
    <row r="49622" s="2" customFormat="1"/>
    <row r="49623" s="2" customFormat="1"/>
    <row r="49624" s="2" customFormat="1"/>
    <row r="49625" s="2" customFormat="1"/>
    <row r="49626" s="2" customFormat="1"/>
    <row r="49627" s="2" customFormat="1"/>
    <row r="49628" s="2" customFormat="1"/>
    <row r="49629" s="2" customFormat="1"/>
    <row r="49630" s="2" customFormat="1"/>
    <row r="49631" s="2" customFormat="1"/>
    <row r="49632" s="2" customFormat="1"/>
    <row r="49633" s="2" customFormat="1"/>
    <row r="49634" s="2" customFormat="1"/>
    <row r="49635" s="2" customFormat="1"/>
    <row r="49636" s="2" customFormat="1"/>
    <row r="49637" s="2" customFormat="1"/>
    <row r="49638" s="2" customFormat="1"/>
    <row r="49639" s="2" customFormat="1"/>
    <row r="49640" s="2" customFormat="1"/>
    <row r="49641" s="2" customFormat="1"/>
    <row r="49642" s="2" customFormat="1"/>
    <row r="49643" s="2" customFormat="1"/>
    <row r="49644" s="2" customFormat="1"/>
    <row r="49645" s="2" customFormat="1"/>
    <row r="49646" s="2" customFormat="1"/>
    <row r="49647" s="2" customFormat="1"/>
    <row r="49648" s="2" customFormat="1"/>
    <row r="49649" s="2" customFormat="1"/>
    <row r="49650" s="2" customFormat="1"/>
    <row r="49651" s="2" customFormat="1"/>
    <row r="49652" s="2" customFormat="1"/>
    <row r="49653" s="2" customFormat="1"/>
    <row r="49654" s="2" customFormat="1"/>
    <row r="49655" s="2" customFormat="1"/>
    <row r="49656" s="2" customFormat="1"/>
    <row r="49657" s="2" customFormat="1"/>
    <row r="49658" s="2" customFormat="1"/>
    <row r="49659" s="2" customFormat="1"/>
    <row r="49660" s="2" customFormat="1"/>
    <row r="49661" s="2" customFormat="1"/>
    <row r="49662" s="2" customFormat="1"/>
    <row r="49663" s="2" customFormat="1"/>
    <row r="49664" s="2" customFormat="1"/>
    <row r="49665" s="2" customFormat="1"/>
    <row r="49666" s="2" customFormat="1"/>
    <row r="49667" s="2" customFormat="1"/>
    <row r="49668" s="2" customFormat="1"/>
    <row r="49669" s="2" customFormat="1"/>
    <row r="49670" s="2" customFormat="1"/>
    <row r="49671" s="2" customFormat="1"/>
    <row r="49672" s="2" customFormat="1"/>
    <row r="49673" s="2" customFormat="1"/>
    <row r="49674" s="2" customFormat="1"/>
    <row r="49675" s="2" customFormat="1"/>
    <row r="49676" s="2" customFormat="1"/>
    <row r="49677" s="2" customFormat="1"/>
    <row r="49678" s="2" customFormat="1"/>
    <row r="49679" s="2" customFormat="1"/>
    <row r="49680" s="2" customFormat="1"/>
    <row r="49681" s="2" customFormat="1"/>
    <row r="49682" s="2" customFormat="1"/>
    <row r="49683" s="2" customFormat="1"/>
    <row r="49684" s="2" customFormat="1"/>
    <row r="49685" s="2" customFormat="1"/>
    <row r="49686" s="2" customFormat="1"/>
    <row r="49687" s="2" customFormat="1"/>
    <row r="49688" s="2" customFormat="1"/>
    <row r="49689" s="2" customFormat="1"/>
    <row r="49690" s="2" customFormat="1"/>
    <row r="49691" s="2" customFormat="1"/>
    <row r="49692" s="2" customFormat="1"/>
    <row r="49693" s="2" customFormat="1"/>
    <row r="49694" s="2" customFormat="1"/>
    <row r="49695" s="2" customFormat="1"/>
    <row r="49696" s="2" customFormat="1"/>
    <row r="49697" s="2" customFormat="1"/>
    <row r="49698" s="2" customFormat="1"/>
    <row r="49699" s="2" customFormat="1"/>
    <row r="49700" s="2" customFormat="1"/>
    <row r="49701" s="2" customFormat="1"/>
    <row r="49702" s="2" customFormat="1"/>
    <row r="49703" s="2" customFormat="1"/>
    <row r="49704" s="2" customFormat="1"/>
    <row r="49705" s="2" customFormat="1"/>
    <row r="49706" s="2" customFormat="1"/>
    <row r="49707" s="2" customFormat="1"/>
    <row r="49708" s="2" customFormat="1"/>
    <row r="49709" s="2" customFormat="1"/>
    <row r="49710" s="2" customFormat="1"/>
    <row r="49711" s="2" customFormat="1"/>
    <row r="49712" s="2" customFormat="1"/>
    <row r="49713" s="2" customFormat="1"/>
    <row r="49714" s="2" customFormat="1"/>
    <row r="49715" s="2" customFormat="1"/>
    <row r="49716" s="2" customFormat="1"/>
    <row r="49717" s="2" customFormat="1"/>
    <row r="49718" s="2" customFormat="1"/>
    <row r="49719" s="2" customFormat="1"/>
    <row r="49720" s="2" customFormat="1"/>
    <row r="49721" s="2" customFormat="1"/>
    <row r="49722" s="2" customFormat="1"/>
    <row r="49723" s="2" customFormat="1"/>
    <row r="49724" s="2" customFormat="1"/>
    <row r="49725" s="2" customFormat="1"/>
    <row r="49726" s="2" customFormat="1"/>
    <row r="49727" s="2" customFormat="1"/>
    <row r="49728" s="2" customFormat="1"/>
    <row r="49729" s="2" customFormat="1"/>
    <row r="49730" s="2" customFormat="1"/>
    <row r="49731" s="2" customFormat="1"/>
    <row r="49732" s="2" customFormat="1"/>
    <row r="49733" s="2" customFormat="1"/>
    <row r="49734" s="2" customFormat="1"/>
    <row r="49735" s="2" customFormat="1"/>
    <row r="49736" s="2" customFormat="1"/>
    <row r="49737" s="2" customFormat="1"/>
    <row r="49738" s="2" customFormat="1"/>
    <row r="49739" s="2" customFormat="1"/>
    <row r="49740" s="2" customFormat="1"/>
    <row r="49741" s="2" customFormat="1"/>
    <row r="49742" s="2" customFormat="1"/>
    <row r="49743" s="2" customFormat="1"/>
    <row r="49744" s="2" customFormat="1"/>
    <row r="49745" s="2" customFormat="1"/>
    <row r="49746" s="2" customFormat="1"/>
    <row r="49747" s="2" customFormat="1"/>
    <row r="49748" s="2" customFormat="1"/>
    <row r="49749" s="2" customFormat="1"/>
    <row r="49750" s="2" customFormat="1"/>
    <row r="49751" s="2" customFormat="1"/>
    <row r="49752" s="2" customFormat="1"/>
    <row r="49753" s="2" customFormat="1"/>
    <row r="49754" s="2" customFormat="1"/>
    <row r="49755" s="2" customFormat="1"/>
    <row r="49756" s="2" customFormat="1"/>
    <row r="49757" s="2" customFormat="1"/>
    <row r="49758" s="2" customFormat="1"/>
    <row r="49759" s="2" customFormat="1"/>
    <row r="49760" s="2" customFormat="1"/>
    <row r="49761" s="2" customFormat="1"/>
    <row r="49762" s="2" customFormat="1"/>
    <row r="49763" s="2" customFormat="1"/>
    <row r="49764" s="2" customFormat="1"/>
    <row r="49765" s="2" customFormat="1"/>
    <row r="49766" s="2" customFormat="1"/>
    <row r="49767" s="2" customFormat="1"/>
    <row r="49768" s="2" customFormat="1"/>
    <row r="49769" s="2" customFormat="1"/>
    <row r="49770" s="2" customFormat="1"/>
    <row r="49771" s="2" customFormat="1"/>
    <row r="49772" s="2" customFormat="1"/>
    <row r="49773" s="2" customFormat="1"/>
    <row r="49774" s="2" customFormat="1"/>
    <row r="49775" s="2" customFormat="1"/>
    <row r="49776" s="2" customFormat="1"/>
    <row r="49777" s="2" customFormat="1"/>
    <row r="49778" s="2" customFormat="1"/>
    <row r="49779" s="2" customFormat="1"/>
    <row r="49780" s="2" customFormat="1"/>
    <row r="49781" s="2" customFormat="1"/>
    <row r="49782" s="2" customFormat="1"/>
    <row r="49783" s="2" customFormat="1"/>
    <row r="49784" s="2" customFormat="1"/>
    <row r="49785" s="2" customFormat="1"/>
    <row r="49786" s="2" customFormat="1"/>
    <row r="49787" s="2" customFormat="1"/>
    <row r="49788" s="2" customFormat="1"/>
    <row r="49789" s="2" customFormat="1"/>
    <row r="49790" s="2" customFormat="1"/>
    <row r="49791" s="2" customFormat="1"/>
    <row r="49792" s="2" customFormat="1"/>
    <row r="49793" s="2" customFormat="1"/>
    <row r="49794" s="2" customFormat="1"/>
    <row r="49795" s="2" customFormat="1"/>
    <row r="49796" s="2" customFormat="1"/>
    <row r="49797" s="2" customFormat="1"/>
    <row r="49798" s="2" customFormat="1"/>
    <row r="49799" s="2" customFormat="1"/>
    <row r="49800" s="2" customFormat="1"/>
    <row r="49801" s="2" customFormat="1"/>
    <row r="49802" s="2" customFormat="1"/>
    <row r="49803" s="2" customFormat="1"/>
    <row r="49804" s="2" customFormat="1"/>
    <row r="49805" s="2" customFormat="1"/>
    <row r="49806" s="2" customFormat="1"/>
    <row r="49807" s="2" customFormat="1"/>
    <row r="49808" s="2" customFormat="1"/>
    <row r="49809" s="2" customFormat="1"/>
    <row r="49810" s="2" customFormat="1"/>
    <row r="49811" s="2" customFormat="1"/>
    <row r="49812" s="2" customFormat="1"/>
    <row r="49813" s="2" customFormat="1"/>
    <row r="49814" s="2" customFormat="1"/>
    <row r="49815" s="2" customFormat="1"/>
    <row r="49816" s="2" customFormat="1"/>
    <row r="49817" s="2" customFormat="1"/>
    <row r="49818" s="2" customFormat="1"/>
    <row r="49819" s="2" customFormat="1"/>
    <row r="49820" s="2" customFormat="1"/>
    <row r="49821" s="2" customFormat="1"/>
    <row r="49822" s="2" customFormat="1"/>
    <row r="49823" s="2" customFormat="1"/>
    <row r="49824" s="2" customFormat="1"/>
    <row r="49825" s="2" customFormat="1"/>
    <row r="49826" s="2" customFormat="1"/>
    <row r="49827" s="2" customFormat="1"/>
    <row r="49828" s="2" customFormat="1"/>
    <row r="49829" s="2" customFormat="1"/>
    <row r="49830" s="2" customFormat="1"/>
    <row r="49831" s="2" customFormat="1"/>
    <row r="49832" s="2" customFormat="1"/>
    <row r="49833" s="2" customFormat="1"/>
    <row r="49834" s="2" customFormat="1"/>
    <row r="49835" s="2" customFormat="1"/>
    <row r="49836" s="2" customFormat="1"/>
    <row r="49837" s="2" customFormat="1"/>
    <row r="49838" s="2" customFormat="1"/>
    <row r="49839" s="2" customFormat="1"/>
    <row r="49840" s="2" customFormat="1"/>
    <row r="49841" s="2" customFormat="1"/>
    <row r="49842" s="2" customFormat="1"/>
    <row r="49843" s="2" customFormat="1"/>
    <row r="49844" s="2" customFormat="1"/>
    <row r="49845" s="2" customFormat="1"/>
    <row r="49846" s="2" customFormat="1"/>
    <row r="49847" s="2" customFormat="1"/>
    <row r="49848" s="2" customFormat="1"/>
    <row r="49849" s="2" customFormat="1"/>
    <row r="49850" s="2" customFormat="1"/>
    <row r="49851" s="2" customFormat="1"/>
    <row r="49852" s="2" customFormat="1"/>
    <row r="49853" s="2" customFormat="1"/>
    <row r="49854" s="2" customFormat="1"/>
    <row r="49855" s="2" customFormat="1"/>
    <row r="49856" s="2" customFormat="1"/>
    <row r="49857" s="2" customFormat="1"/>
    <row r="49858" s="2" customFormat="1"/>
    <row r="49859" s="2" customFormat="1"/>
    <row r="49860" s="2" customFormat="1"/>
    <row r="49861" s="2" customFormat="1"/>
    <row r="49862" s="2" customFormat="1"/>
    <row r="49863" s="2" customFormat="1"/>
    <row r="49864" s="2" customFormat="1"/>
    <row r="49865" s="2" customFormat="1"/>
    <row r="49866" s="2" customFormat="1"/>
    <row r="49867" s="2" customFormat="1"/>
    <row r="49868" s="2" customFormat="1"/>
    <row r="49869" s="2" customFormat="1"/>
    <row r="49870" s="2" customFormat="1"/>
    <row r="49871" s="2" customFormat="1"/>
    <row r="49872" s="2" customFormat="1"/>
    <row r="49873" s="2" customFormat="1"/>
    <row r="49874" s="2" customFormat="1"/>
    <row r="49875" s="2" customFormat="1"/>
    <row r="49876" s="2" customFormat="1"/>
    <row r="49877" s="2" customFormat="1"/>
    <row r="49878" s="2" customFormat="1"/>
    <row r="49879" s="2" customFormat="1"/>
    <row r="49880" s="2" customFormat="1"/>
    <row r="49881" s="2" customFormat="1"/>
    <row r="49882" s="2" customFormat="1"/>
    <row r="49883" s="2" customFormat="1"/>
    <row r="49884" s="2" customFormat="1"/>
    <row r="49885" s="2" customFormat="1"/>
    <row r="49886" s="2" customFormat="1"/>
    <row r="49887" s="2" customFormat="1"/>
    <row r="49888" s="2" customFormat="1"/>
    <row r="49889" s="2" customFormat="1"/>
    <row r="49890" s="2" customFormat="1"/>
    <row r="49891" s="2" customFormat="1"/>
    <row r="49892" s="2" customFormat="1"/>
    <row r="49893" s="2" customFormat="1"/>
    <row r="49894" s="2" customFormat="1"/>
    <row r="49895" s="2" customFormat="1"/>
    <row r="49896" s="2" customFormat="1"/>
    <row r="49897" s="2" customFormat="1"/>
    <row r="49898" s="2" customFormat="1"/>
    <row r="49899" s="2" customFormat="1"/>
    <row r="49900" s="2" customFormat="1"/>
    <row r="49901" s="2" customFormat="1"/>
    <row r="49902" s="2" customFormat="1"/>
    <row r="49903" s="2" customFormat="1"/>
    <row r="49904" s="2" customFormat="1"/>
    <row r="49905" s="2" customFormat="1"/>
    <row r="49906" s="2" customFormat="1"/>
    <row r="49907" s="2" customFormat="1"/>
    <row r="49908" s="2" customFormat="1"/>
    <row r="49909" s="2" customFormat="1"/>
    <row r="49910" s="2" customFormat="1"/>
    <row r="49911" s="2" customFormat="1"/>
    <row r="49912" s="2" customFormat="1"/>
    <row r="49913" s="2" customFormat="1"/>
    <row r="49914" s="2" customFormat="1"/>
    <row r="49915" s="2" customFormat="1"/>
    <row r="49916" s="2" customFormat="1"/>
    <row r="49917" s="2" customFormat="1"/>
    <row r="49918" s="2" customFormat="1"/>
    <row r="49919" s="2" customFormat="1"/>
    <row r="49920" s="2" customFormat="1"/>
    <row r="49921" s="2" customFormat="1"/>
    <row r="49922" s="2" customFormat="1"/>
    <row r="49923" s="2" customFormat="1"/>
    <row r="49924" s="2" customFormat="1"/>
    <row r="49925" s="2" customFormat="1"/>
    <row r="49926" s="2" customFormat="1"/>
    <row r="49927" s="2" customFormat="1"/>
    <row r="49928" s="2" customFormat="1"/>
    <row r="49929" s="2" customFormat="1"/>
    <row r="49930" s="2" customFormat="1"/>
    <row r="49931" s="2" customFormat="1"/>
    <row r="49932" s="2" customFormat="1"/>
    <row r="49933" s="2" customFormat="1"/>
    <row r="49934" s="2" customFormat="1"/>
    <row r="49935" s="2" customFormat="1"/>
    <row r="49936" s="2" customFormat="1"/>
    <row r="49937" s="2" customFormat="1"/>
    <row r="49938" s="2" customFormat="1"/>
    <row r="49939" s="2" customFormat="1"/>
    <row r="49940" s="2" customFormat="1"/>
    <row r="49941" s="2" customFormat="1"/>
    <row r="49942" s="2" customFormat="1"/>
    <row r="49943" s="2" customFormat="1"/>
    <row r="49944" s="2" customFormat="1"/>
    <row r="49945" s="2" customFormat="1"/>
    <row r="49946" s="2" customFormat="1"/>
    <row r="49947" s="2" customFormat="1"/>
    <row r="49948" s="2" customFormat="1"/>
    <row r="49949" s="2" customFormat="1"/>
    <row r="49950" s="2" customFormat="1"/>
    <row r="49951" s="2" customFormat="1"/>
    <row r="49952" s="2" customFormat="1"/>
    <row r="49953" s="2" customFormat="1"/>
    <row r="49954" s="2" customFormat="1"/>
    <row r="49955" s="2" customFormat="1"/>
    <row r="49956" s="2" customFormat="1"/>
    <row r="49957" s="2" customFormat="1"/>
    <row r="49958" s="2" customFormat="1"/>
    <row r="49959" s="2" customFormat="1"/>
    <row r="49960" s="2" customFormat="1"/>
    <row r="49961" s="2" customFormat="1"/>
    <row r="49962" s="2" customFormat="1"/>
    <row r="49963" s="2" customFormat="1"/>
    <row r="49964" s="2" customFormat="1"/>
    <row r="49965" s="2" customFormat="1"/>
    <row r="49966" s="2" customFormat="1"/>
    <row r="49967" s="2" customFormat="1"/>
    <row r="49968" s="2" customFormat="1"/>
    <row r="49969" s="2" customFormat="1"/>
    <row r="49970" s="2" customFormat="1"/>
    <row r="49971" s="2" customFormat="1"/>
    <row r="49972" s="2" customFormat="1"/>
    <row r="49973" s="2" customFormat="1"/>
    <row r="49974" s="2" customFormat="1"/>
    <row r="49975" s="2" customFormat="1"/>
    <row r="49976" s="2" customFormat="1"/>
    <row r="49977" s="2" customFormat="1"/>
    <row r="49978" s="2" customFormat="1"/>
    <row r="49979" s="2" customFormat="1"/>
    <row r="49980" s="2" customFormat="1"/>
    <row r="49981" s="2" customFormat="1"/>
    <row r="49982" s="2" customFormat="1"/>
    <row r="49983" s="2" customFormat="1"/>
    <row r="49984" s="2" customFormat="1"/>
    <row r="49985" s="2" customFormat="1"/>
    <row r="49986" s="2" customFormat="1"/>
    <row r="49987" s="2" customFormat="1"/>
    <row r="49988" s="2" customFormat="1"/>
    <row r="49989" s="2" customFormat="1"/>
    <row r="49990" s="2" customFormat="1"/>
    <row r="49991" s="2" customFormat="1"/>
    <row r="49992" s="2" customFormat="1"/>
    <row r="49993" s="2" customFormat="1"/>
    <row r="49994" s="2" customFormat="1"/>
    <row r="49995" s="2" customFormat="1"/>
    <row r="49996" s="2" customFormat="1"/>
    <row r="49997" s="2" customFormat="1"/>
    <row r="49998" s="2" customFormat="1"/>
    <row r="49999" s="2" customFormat="1"/>
    <row r="50000" s="2" customFormat="1"/>
    <row r="50001" s="2" customFormat="1"/>
    <row r="50002" s="2" customFormat="1"/>
    <row r="50003" s="2" customFormat="1"/>
    <row r="50004" s="2" customFormat="1"/>
    <row r="50005" s="2" customFormat="1"/>
    <row r="50006" s="2" customFormat="1"/>
    <row r="50007" s="2" customFormat="1"/>
    <row r="50008" s="2" customFormat="1"/>
    <row r="50009" s="2" customFormat="1"/>
    <row r="50010" s="2" customFormat="1"/>
    <row r="50011" s="2" customFormat="1"/>
    <row r="50012" s="2" customFormat="1"/>
    <row r="50013" s="2" customFormat="1"/>
    <row r="50014" s="2" customFormat="1"/>
    <row r="50015" s="2" customFormat="1"/>
    <row r="50016" s="2" customFormat="1"/>
    <row r="50017" s="2" customFormat="1"/>
    <row r="50018" s="2" customFormat="1"/>
    <row r="50019" s="2" customFormat="1"/>
    <row r="50020" s="2" customFormat="1"/>
    <row r="50021" s="2" customFormat="1"/>
    <row r="50022" s="2" customFormat="1"/>
    <row r="50023" s="2" customFormat="1"/>
    <row r="50024" s="2" customFormat="1"/>
    <row r="50025" s="2" customFormat="1"/>
    <row r="50026" s="2" customFormat="1"/>
    <row r="50027" s="2" customFormat="1"/>
    <row r="50028" s="2" customFormat="1"/>
    <row r="50029" s="2" customFormat="1"/>
    <row r="50030" s="2" customFormat="1"/>
    <row r="50031" s="2" customFormat="1"/>
    <row r="50032" s="2" customFormat="1"/>
    <row r="50033" s="2" customFormat="1"/>
    <row r="50034" s="2" customFormat="1"/>
    <row r="50035" s="2" customFormat="1"/>
    <row r="50036" s="2" customFormat="1"/>
    <row r="50037" s="2" customFormat="1"/>
    <row r="50038" s="2" customFormat="1"/>
    <row r="50039" s="2" customFormat="1"/>
    <row r="50040" s="2" customFormat="1"/>
    <row r="50041" s="2" customFormat="1"/>
    <row r="50042" s="2" customFormat="1"/>
    <row r="50043" s="2" customFormat="1"/>
    <row r="50044" s="2" customFormat="1"/>
    <row r="50045" s="2" customFormat="1"/>
    <row r="50046" s="2" customFormat="1"/>
    <row r="50047" s="2" customFormat="1"/>
    <row r="50048" s="2" customFormat="1"/>
    <row r="50049" s="2" customFormat="1"/>
    <row r="50050" s="2" customFormat="1"/>
    <row r="50051" s="2" customFormat="1"/>
    <row r="50052" s="2" customFormat="1"/>
    <row r="50053" s="2" customFormat="1"/>
    <row r="50054" s="2" customFormat="1"/>
    <row r="50055" s="2" customFormat="1"/>
    <row r="50056" s="2" customFormat="1"/>
    <row r="50057" s="2" customFormat="1"/>
    <row r="50058" s="2" customFormat="1"/>
    <row r="50059" s="2" customFormat="1"/>
    <row r="50060" s="2" customFormat="1"/>
    <row r="50061" s="2" customFormat="1"/>
    <row r="50062" s="2" customFormat="1"/>
    <row r="50063" s="2" customFormat="1"/>
    <row r="50064" s="2" customFormat="1"/>
    <row r="50065" s="2" customFormat="1"/>
    <row r="50066" s="2" customFormat="1"/>
    <row r="50067" s="2" customFormat="1"/>
    <row r="50068" s="2" customFormat="1"/>
    <row r="50069" s="2" customFormat="1"/>
    <row r="50070" s="2" customFormat="1"/>
    <row r="50071" s="2" customFormat="1"/>
    <row r="50072" s="2" customFormat="1"/>
    <row r="50073" s="2" customFormat="1"/>
    <row r="50074" s="2" customFormat="1"/>
    <row r="50075" s="2" customFormat="1"/>
    <row r="50076" s="2" customFormat="1"/>
    <row r="50077" s="2" customFormat="1"/>
    <row r="50078" s="2" customFormat="1"/>
    <row r="50079" s="2" customFormat="1"/>
    <row r="50080" s="2" customFormat="1"/>
    <row r="50081" s="2" customFormat="1"/>
    <row r="50082" s="2" customFormat="1"/>
    <row r="50083" s="2" customFormat="1"/>
    <row r="50084" s="2" customFormat="1"/>
    <row r="50085" s="2" customFormat="1"/>
    <row r="50086" s="2" customFormat="1"/>
    <row r="50087" s="2" customFormat="1"/>
    <row r="50088" s="2" customFormat="1"/>
    <row r="50089" s="2" customFormat="1"/>
    <row r="50090" s="2" customFormat="1"/>
    <row r="50091" s="2" customFormat="1"/>
    <row r="50092" s="2" customFormat="1"/>
    <row r="50093" s="2" customFormat="1"/>
    <row r="50094" s="2" customFormat="1"/>
    <row r="50095" s="2" customFormat="1"/>
    <row r="50096" s="2" customFormat="1"/>
    <row r="50097" s="2" customFormat="1"/>
    <row r="50098" s="2" customFormat="1"/>
    <row r="50099" s="2" customFormat="1"/>
    <row r="50100" s="2" customFormat="1"/>
    <row r="50101" s="2" customFormat="1"/>
    <row r="50102" s="2" customFormat="1"/>
    <row r="50103" s="2" customFormat="1"/>
    <row r="50104" s="2" customFormat="1"/>
    <row r="50105" s="2" customFormat="1"/>
    <row r="50106" s="2" customFormat="1"/>
    <row r="50107" s="2" customFormat="1"/>
    <row r="50108" s="2" customFormat="1"/>
    <row r="50109" s="2" customFormat="1"/>
    <row r="50110" s="2" customFormat="1"/>
    <row r="50111" s="2" customFormat="1"/>
    <row r="50112" s="2" customFormat="1"/>
    <row r="50113" s="2" customFormat="1"/>
    <row r="50114" s="2" customFormat="1"/>
    <row r="50115" s="2" customFormat="1"/>
    <row r="50116" s="2" customFormat="1"/>
    <row r="50117" s="2" customFormat="1"/>
    <row r="50118" s="2" customFormat="1"/>
    <row r="50119" s="2" customFormat="1"/>
    <row r="50120" s="2" customFormat="1"/>
    <row r="50121" s="2" customFormat="1"/>
    <row r="50122" s="2" customFormat="1"/>
    <row r="50123" s="2" customFormat="1"/>
    <row r="50124" s="2" customFormat="1"/>
    <row r="50125" s="2" customFormat="1"/>
    <row r="50126" s="2" customFormat="1"/>
    <row r="50127" s="2" customFormat="1"/>
    <row r="50128" s="2" customFormat="1"/>
    <row r="50129" s="2" customFormat="1"/>
    <row r="50130" s="2" customFormat="1"/>
    <row r="50131" s="2" customFormat="1"/>
    <row r="50132" s="2" customFormat="1"/>
    <row r="50133" s="2" customFormat="1"/>
    <row r="50134" s="2" customFormat="1"/>
    <row r="50135" s="2" customFormat="1"/>
    <row r="50136" s="2" customFormat="1"/>
    <row r="50137" s="2" customFormat="1"/>
    <row r="50138" s="2" customFormat="1"/>
    <row r="50139" s="2" customFormat="1"/>
    <row r="50140" s="2" customFormat="1"/>
    <row r="50141" s="2" customFormat="1"/>
    <row r="50142" s="2" customFormat="1"/>
    <row r="50143" s="2" customFormat="1"/>
    <row r="50144" s="2" customFormat="1"/>
    <row r="50145" s="2" customFormat="1"/>
    <row r="50146" s="2" customFormat="1"/>
    <row r="50147" s="2" customFormat="1"/>
    <row r="50148" s="2" customFormat="1"/>
    <row r="50149" s="2" customFormat="1"/>
    <row r="50150" s="2" customFormat="1"/>
    <row r="50151" s="2" customFormat="1"/>
    <row r="50152" s="2" customFormat="1"/>
    <row r="50153" s="2" customFormat="1"/>
    <row r="50154" s="2" customFormat="1"/>
    <row r="50155" s="2" customFormat="1"/>
    <row r="50156" s="2" customFormat="1"/>
    <row r="50157" s="2" customFormat="1"/>
    <row r="50158" s="2" customFormat="1"/>
    <row r="50159" s="2" customFormat="1"/>
    <row r="50160" s="2" customFormat="1"/>
    <row r="50161" s="2" customFormat="1"/>
    <row r="50162" s="2" customFormat="1"/>
    <row r="50163" s="2" customFormat="1"/>
    <row r="50164" s="2" customFormat="1"/>
    <row r="50165" s="2" customFormat="1"/>
    <row r="50166" s="2" customFormat="1"/>
    <row r="50167" s="2" customFormat="1"/>
    <row r="50168" s="2" customFormat="1"/>
    <row r="50169" s="2" customFormat="1"/>
    <row r="50170" s="2" customFormat="1"/>
    <row r="50171" s="2" customFormat="1"/>
    <row r="50172" s="2" customFormat="1"/>
    <row r="50173" s="2" customFormat="1"/>
    <row r="50174" s="2" customFormat="1"/>
    <row r="50175" s="2" customFormat="1"/>
    <row r="50176" s="2" customFormat="1"/>
    <row r="50177" s="2" customFormat="1"/>
    <row r="50178" s="2" customFormat="1"/>
    <row r="50179" s="2" customFormat="1"/>
    <row r="50180" s="2" customFormat="1"/>
    <row r="50181" s="2" customFormat="1"/>
    <row r="50182" s="2" customFormat="1"/>
    <row r="50183" s="2" customFormat="1"/>
    <row r="50184" s="2" customFormat="1"/>
    <row r="50185" s="2" customFormat="1"/>
    <row r="50186" s="2" customFormat="1"/>
    <row r="50187" s="2" customFormat="1"/>
    <row r="50188" s="2" customFormat="1"/>
    <row r="50189" s="2" customFormat="1"/>
    <row r="50190" s="2" customFormat="1"/>
    <row r="50191" s="2" customFormat="1"/>
    <row r="50192" s="2" customFormat="1"/>
    <row r="50193" s="2" customFormat="1"/>
    <row r="50194" s="2" customFormat="1"/>
    <row r="50195" s="2" customFormat="1"/>
    <row r="50196" s="2" customFormat="1"/>
    <row r="50197" s="2" customFormat="1"/>
    <row r="50198" s="2" customFormat="1"/>
    <row r="50199" s="2" customFormat="1"/>
    <row r="50200" s="2" customFormat="1"/>
    <row r="50201" s="2" customFormat="1"/>
    <row r="50202" s="2" customFormat="1"/>
    <row r="50203" s="2" customFormat="1"/>
    <row r="50204" s="2" customFormat="1"/>
    <row r="50205" s="2" customFormat="1"/>
    <row r="50206" s="2" customFormat="1"/>
    <row r="50207" s="2" customFormat="1"/>
    <row r="50208" s="2" customFormat="1"/>
    <row r="50209" s="2" customFormat="1"/>
    <row r="50210" s="2" customFormat="1"/>
    <row r="50211" s="2" customFormat="1"/>
    <row r="50212" s="2" customFormat="1"/>
    <row r="50213" s="2" customFormat="1"/>
    <row r="50214" s="2" customFormat="1"/>
    <row r="50215" s="2" customFormat="1"/>
    <row r="50216" s="2" customFormat="1"/>
    <row r="50217" s="2" customFormat="1"/>
    <row r="50218" s="2" customFormat="1"/>
    <row r="50219" s="2" customFormat="1"/>
    <row r="50220" s="2" customFormat="1"/>
    <row r="50221" s="2" customFormat="1"/>
    <row r="50222" s="2" customFormat="1"/>
    <row r="50223" s="2" customFormat="1"/>
    <row r="50224" s="2" customFormat="1"/>
    <row r="50225" s="2" customFormat="1"/>
    <row r="50226" s="2" customFormat="1"/>
    <row r="50227" s="2" customFormat="1"/>
    <row r="50228" s="2" customFormat="1"/>
    <row r="50229" s="2" customFormat="1"/>
    <row r="50230" s="2" customFormat="1"/>
    <row r="50231" s="2" customFormat="1"/>
    <row r="50232" s="2" customFormat="1"/>
    <row r="50233" s="2" customFormat="1"/>
    <row r="50234" s="2" customFormat="1"/>
    <row r="50235" s="2" customFormat="1"/>
    <row r="50236" s="2" customFormat="1"/>
    <row r="50237" s="2" customFormat="1"/>
    <row r="50238" s="2" customFormat="1"/>
    <row r="50239" s="2" customFormat="1"/>
    <row r="50240" s="2" customFormat="1"/>
    <row r="50241" s="2" customFormat="1"/>
    <row r="50242" s="2" customFormat="1"/>
    <row r="50243" s="2" customFormat="1"/>
    <row r="50244" s="2" customFormat="1"/>
    <row r="50245" s="2" customFormat="1"/>
    <row r="50246" s="2" customFormat="1"/>
    <row r="50247" s="2" customFormat="1"/>
    <row r="50248" s="2" customFormat="1"/>
    <row r="50249" s="2" customFormat="1"/>
    <row r="50250" s="2" customFormat="1"/>
    <row r="50251" s="2" customFormat="1"/>
    <row r="50252" s="2" customFormat="1"/>
    <row r="50253" s="2" customFormat="1"/>
    <row r="50254" s="2" customFormat="1"/>
    <row r="50255" s="2" customFormat="1"/>
    <row r="50256" s="2" customFormat="1"/>
    <row r="50257" s="2" customFormat="1"/>
    <row r="50258" s="2" customFormat="1"/>
    <row r="50259" s="2" customFormat="1"/>
    <row r="50260" s="2" customFormat="1"/>
    <row r="50261" s="2" customFormat="1"/>
    <row r="50262" s="2" customFormat="1"/>
    <row r="50263" s="2" customFormat="1"/>
    <row r="50264" s="2" customFormat="1"/>
    <row r="50265" s="2" customFormat="1"/>
    <row r="50266" s="2" customFormat="1"/>
    <row r="50267" s="2" customFormat="1"/>
    <row r="50268" s="2" customFormat="1"/>
    <row r="50269" s="2" customFormat="1"/>
    <row r="50270" s="2" customFormat="1"/>
    <row r="50271" s="2" customFormat="1"/>
    <row r="50272" s="2" customFormat="1"/>
    <row r="50273" s="2" customFormat="1"/>
    <row r="50274" s="2" customFormat="1"/>
    <row r="50275" s="2" customFormat="1"/>
    <row r="50276" s="2" customFormat="1"/>
    <row r="50277" s="2" customFormat="1"/>
    <row r="50278" s="2" customFormat="1"/>
    <row r="50279" s="2" customFormat="1"/>
    <row r="50280" s="2" customFormat="1"/>
    <row r="50281" s="2" customFormat="1"/>
    <row r="50282" s="2" customFormat="1"/>
    <row r="50283" s="2" customFormat="1"/>
    <row r="50284" s="2" customFormat="1"/>
    <row r="50285" s="2" customFormat="1"/>
    <row r="50286" s="2" customFormat="1"/>
    <row r="50287" s="2" customFormat="1"/>
    <row r="50288" s="2" customFormat="1"/>
    <row r="50289" s="2" customFormat="1"/>
    <row r="50290" s="2" customFormat="1"/>
    <row r="50291" s="2" customFormat="1"/>
    <row r="50292" s="2" customFormat="1"/>
    <row r="50293" s="2" customFormat="1"/>
    <row r="50294" s="2" customFormat="1"/>
    <row r="50295" s="2" customFormat="1"/>
    <row r="50296" s="2" customFormat="1"/>
    <row r="50297" s="2" customFormat="1"/>
    <row r="50298" s="2" customFormat="1"/>
    <row r="50299" s="2" customFormat="1"/>
    <row r="50300" s="2" customFormat="1"/>
    <row r="50301" s="2" customFormat="1"/>
    <row r="50302" s="2" customFormat="1"/>
    <row r="50303" s="2" customFormat="1"/>
    <row r="50304" s="2" customFormat="1"/>
    <row r="50305" s="2" customFormat="1"/>
    <row r="50306" s="2" customFormat="1"/>
    <row r="50307" s="2" customFormat="1"/>
    <row r="50308" s="2" customFormat="1"/>
    <row r="50309" s="2" customFormat="1"/>
    <row r="50310" s="2" customFormat="1"/>
    <row r="50311" s="2" customFormat="1"/>
    <row r="50312" s="2" customFormat="1"/>
    <row r="50313" s="2" customFormat="1"/>
    <row r="50314" s="2" customFormat="1"/>
    <row r="50315" s="2" customFormat="1"/>
    <row r="50316" s="2" customFormat="1"/>
    <row r="50317" s="2" customFormat="1"/>
    <row r="50318" s="2" customFormat="1"/>
    <row r="50319" s="2" customFormat="1"/>
    <row r="50320" s="2" customFormat="1"/>
    <row r="50321" s="2" customFormat="1"/>
    <row r="50322" s="2" customFormat="1"/>
    <row r="50323" s="2" customFormat="1"/>
    <row r="50324" s="2" customFormat="1"/>
    <row r="50325" s="2" customFormat="1"/>
    <row r="50326" s="2" customFormat="1"/>
    <row r="50327" s="2" customFormat="1"/>
    <row r="50328" s="2" customFormat="1"/>
    <row r="50329" s="2" customFormat="1"/>
    <row r="50330" s="2" customFormat="1"/>
    <row r="50331" s="2" customFormat="1"/>
    <row r="50332" s="2" customFormat="1"/>
    <row r="50333" s="2" customFormat="1"/>
    <row r="50334" s="2" customFormat="1"/>
    <row r="50335" s="2" customFormat="1"/>
    <row r="50336" s="2" customFormat="1"/>
    <row r="50337" s="2" customFormat="1"/>
    <row r="50338" s="2" customFormat="1"/>
    <row r="50339" s="2" customFormat="1"/>
    <row r="50340" s="2" customFormat="1"/>
    <row r="50341" s="2" customFormat="1"/>
    <row r="50342" s="2" customFormat="1"/>
    <row r="50343" s="2" customFormat="1"/>
    <row r="50344" s="2" customFormat="1"/>
    <row r="50345" s="2" customFormat="1"/>
    <row r="50346" s="2" customFormat="1"/>
    <row r="50347" s="2" customFormat="1"/>
    <row r="50348" s="2" customFormat="1"/>
    <row r="50349" s="2" customFormat="1"/>
    <row r="50350" s="2" customFormat="1"/>
    <row r="50351" s="2" customFormat="1"/>
    <row r="50352" s="2" customFormat="1"/>
    <row r="50353" s="2" customFormat="1"/>
    <row r="50354" s="2" customFormat="1"/>
    <row r="50355" s="2" customFormat="1"/>
    <row r="50356" s="2" customFormat="1"/>
    <row r="50357" s="2" customFormat="1"/>
    <row r="50358" s="2" customFormat="1"/>
    <row r="50359" s="2" customFormat="1"/>
    <row r="50360" s="2" customFormat="1"/>
    <row r="50361" s="2" customFormat="1"/>
    <row r="50362" s="2" customFormat="1"/>
    <row r="50363" s="2" customFormat="1"/>
    <row r="50364" s="2" customFormat="1"/>
    <row r="50365" s="2" customFormat="1"/>
    <row r="50366" s="2" customFormat="1"/>
    <row r="50367" s="2" customFormat="1"/>
    <row r="50368" s="2" customFormat="1"/>
    <row r="50369" s="2" customFormat="1"/>
    <row r="50370" s="2" customFormat="1"/>
    <row r="50371" s="2" customFormat="1"/>
    <row r="50372" s="2" customFormat="1"/>
    <row r="50373" s="2" customFormat="1"/>
    <row r="50374" s="2" customFormat="1"/>
    <row r="50375" s="2" customFormat="1"/>
    <row r="50376" s="2" customFormat="1"/>
    <row r="50377" s="2" customFormat="1"/>
    <row r="50378" s="2" customFormat="1"/>
    <row r="50379" s="2" customFormat="1"/>
    <row r="50380" s="2" customFormat="1"/>
    <row r="50381" s="2" customFormat="1"/>
    <row r="50382" s="2" customFormat="1"/>
    <row r="50383" s="2" customFormat="1"/>
    <row r="50384" s="2" customFormat="1"/>
    <row r="50385" s="2" customFormat="1"/>
    <row r="50386" s="2" customFormat="1"/>
    <row r="50387" s="2" customFormat="1"/>
    <row r="50388" s="2" customFormat="1"/>
    <row r="50389" s="2" customFormat="1"/>
    <row r="50390" s="2" customFormat="1"/>
    <row r="50391" s="2" customFormat="1"/>
    <row r="50392" s="2" customFormat="1"/>
    <row r="50393" s="2" customFormat="1"/>
    <row r="50394" s="2" customFormat="1"/>
    <row r="50395" s="2" customFormat="1"/>
    <row r="50396" s="2" customFormat="1"/>
    <row r="50397" s="2" customFormat="1"/>
    <row r="50398" s="2" customFormat="1"/>
    <row r="50399" s="2" customFormat="1"/>
    <row r="50400" s="2" customFormat="1"/>
    <row r="50401" s="2" customFormat="1"/>
    <row r="50402" s="2" customFormat="1"/>
    <row r="50403" s="2" customFormat="1"/>
    <row r="50404" s="2" customFormat="1"/>
    <row r="50405" s="2" customFormat="1"/>
    <row r="50406" s="2" customFormat="1"/>
    <row r="50407" s="2" customFormat="1"/>
    <row r="50408" s="2" customFormat="1"/>
    <row r="50409" s="2" customFormat="1"/>
    <row r="50410" s="2" customFormat="1"/>
    <row r="50411" s="2" customFormat="1"/>
    <row r="50412" s="2" customFormat="1"/>
    <row r="50413" s="2" customFormat="1"/>
    <row r="50414" s="2" customFormat="1"/>
    <row r="50415" s="2" customFormat="1"/>
    <row r="50416" s="2" customFormat="1"/>
    <row r="50417" s="2" customFormat="1"/>
    <row r="50418" s="2" customFormat="1"/>
    <row r="50419" s="2" customFormat="1"/>
    <row r="50420" s="2" customFormat="1"/>
    <row r="50421" s="2" customFormat="1"/>
    <row r="50422" s="2" customFormat="1"/>
    <row r="50423" s="2" customFormat="1"/>
    <row r="50424" s="2" customFormat="1"/>
    <row r="50425" s="2" customFormat="1"/>
    <row r="50426" s="2" customFormat="1"/>
    <row r="50427" s="2" customFormat="1"/>
    <row r="50428" s="2" customFormat="1"/>
    <row r="50429" s="2" customFormat="1"/>
    <row r="50430" s="2" customFormat="1"/>
    <row r="50431" s="2" customFormat="1"/>
    <row r="50432" s="2" customFormat="1"/>
    <row r="50433" s="2" customFormat="1"/>
    <row r="50434" s="2" customFormat="1"/>
    <row r="50435" s="2" customFormat="1"/>
    <row r="50436" s="2" customFormat="1"/>
    <row r="50437" s="2" customFormat="1"/>
    <row r="50438" s="2" customFormat="1"/>
    <row r="50439" s="2" customFormat="1"/>
    <row r="50440" s="2" customFormat="1"/>
    <row r="50441" s="2" customFormat="1"/>
    <row r="50442" s="2" customFormat="1"/>
    <row r="50443" s="2" customFormat="1"/>
    <row r="50444" s="2" customFormat="1"/>
    <row r="50445" s="2" customFormat="1"/>
    <row r="50446" s="2" customFormat="1"/>
    <row r="50447" s="2" customFormat="1"/>
    <row r="50448" s="2" customFormat="1"/>
    <row r="50449" s="2" customFormat="1"/>
    <row r="50450" s="2" customFormat="1"/>
    <row r="50451" s="2" customFormat="1"/>
    <row r="50452" s="2" customFormat="1"/>
    <row r="50453" s="2" customFormat="1"/>
    <row r="50454" s="2" customFormat="1"/>
    <row r="50455" s="2" customFormat="1"/>
    <row r="50456" s="2" customFormat="1"/>
    <row r="50457" s="2" customFormat="1"/>
    <row r="50458" s="2" customFormat="1"/>
    <row r="50459" s="2" customFormat="1"/>
    <row r="50460" s="2" customFormat="1"/>
    <row r="50461" s="2" customFormat="1"/>
    <row r="50462" s="2" customFormat="1"/>
    <row r="50463" s="2" customFormat="1"/>
    <row r="50464" s="2" customFormat="1"/>
    <row r="50465" s="2" customFormat="1"/>
    <row r="50466" s="2" customFormat="1"/>
    <row r="50467" s="2" customFormat="1"/>
    <row r="50468" s="2" customFormat="1"/>
    <row r="50469" s="2" customFormat="1"/>
    <row r="50470" s="2" customFormat="1"/>
    <row r="50471" s="2" customFormat="1"/>
    <row r="50472" s="2" customFormat="1"/>
    <row r="50473" s="2" customFormat="1"/>
    <row r="50474" s="2" customFormat="1"/>
    <row r="50475" s="2" customFormat="1"/>
    <row r="50476" s="2" customFormat="1"/>
    <row r="50477" s="2" customFormat="1"/>
    <row r="50478" s="2" customFormat="1"/>
    <row r="50479" s="2" customFormat="1"/>
    <row r="50480" s="2" customFormat="1"/>
    <row r="50481" s="2" customFormat="1"/>
    <row r="50482" s="2" customFormat="1"/>
    <row r="50483" s="2" customFormat="1"/>
    <row r="50484" s="2" customFormat="1"/>
    <row r="50485" s="2" customFormat="1"/>
    <row r="50486" s="2" customFormat="1"/>
    <row r="50487" s="2" customFormat="1"/>
    <row r="50488" s="2" customFormat="1"/>
    <row r="50489" s="2" customFormat="1"/>
    <row r="50490" s="2" customFormat="1"/>
    <row r="50491" s="2" customFormat="1"/>
    <row r="50492" s="2" customFormat="1"/>
    <row r="50493" s="2" customFormat="1"/>
    <row r="50494" s="2" customFormat="1"/>
    <row r="50495" s="2" customFormat="1"/>
    <row r="50496" s="2" customFormat="1"/>
    <row r="50497" s="2" customFormat="1"/>
    <row r="50498" s="2" customFormat="1"/>
    <row r="50499" s="2" customFormat="1"/>
    <row r="50500" s="2" customFormat="1"/>
    <row r="50501" s="2" customFormat="1"/>
    <row r="50502" s="2" customFormat="1"/>
    <row r="50503" s="2" customFormat="1"/>
    <row r="50504" s="2" customFormat="1"/>
    <row r="50505" s="2" customFormat="1"/>
    <row r="50506" s="2" customFormat="1"/>
    <row r="50507" s="2" customFormat="1"/>
    <row r="50508" s="2" customFormat="1"/>
    <row r="50509" s="2" customFormat="1"/>
    <row r="50510" s="2" customFormat="1"/>
    <row r="50511" s="2" customFormat="1"/>
    <row r="50512" s="2" customFormat="1"/>
    <row r="50513" s="2" customFormat="1"/>
    <row r="50514" s="2" customFormat="1"/>
    <row r="50515" s="2" customFormat="1"/>
    <row r="50516" s="2" customFormat="1"/>
    <row r="50517" s="2" customFormat="1"/>
    <row r="50518" s="2" customFormat="1"/>
    <row r="50519" s="2" customFormat="1"/>
    <row r="50520" s="2" customFormat="1"/>
    <row r="50521" s="2" customFormat="1"/>
    <row r="50522" s="2" customFormat="1"/>
    <row r="50523" s="2" customFormat="1"/>
    <row r="50524" s="2" customFormat="1"/>
    <row r="50525" s="2" customFormat="1"/>
    <row r="50526" s="2" customFormat="1"/>
    <row r="50527" s="2" customFormat="1"/>
    <row r="50528" s="2" customFormat="1"/>
    <row r="50529" s="2" customFormat="1"/>
    <row r="50530" s="2" customFormat="1"/>
    <row r="50531" s="2" customFormat="1"/>
    <row r="50532" s="2" customFormat="1"/>
    <row r="50533" s="2" customFormat="1"/>
    <row r="50534" s="2" customFormat="1"/>
    <row r="50535" s="2" customFormat="1"/>
    <row r="50536" s="2" customFormat="1"/>
    <row r="50537" s="2" customFormat="1"/>
    <row r="50538" s="2" customFormat="1"/>
    <row r="50539" s="2" customFormat="1"/>
    <row r="50540" s="2" customFormat="1"/>
    <row r="50541" s="2" customFormat="1"/>
    <row r="50542" s="2" customFormat="1"/>
    <row r="50543" s="2" customFormat="1"/>
    <row r="50544" s="2" customFormat="1"/>
    <row r="50545" s="2" customFormat="1"/>
    <row r="50546" s="2" customFormat="1"/>
    <row r="50547" s="2" customFormat="1"/>
    <row r="50548" s="2" customFormat="1"/>
    <row r="50549" s="2" customFormat="1"/>
    <row r="50550" s="2" customFormat="1"/>
    <row r="50551" s="2" customFormat="1"/>
    <row r="50552" s="2" customFormat="1"/>
    <row r="50553" s="2" customFormat="1"/>
    <row r="50554" s="2" customFormat="1"/>
    <row r="50555" s="2" customFormat="1"/>
    <row r="50556" s="2" customFormat="1"/>
    <row r="50557" s="2" customFormat="1"/>
    <row r="50558" s="2" customFormat="1"/>
    <row r="50559" s="2" customFormat="1"/>
    <row r="50560" s="2" customFormat="1"/>
    <row r="50561" s="2" customFormat="1"/>
    <row r="50562" s="2" customFormat="1"/>
    <row r="50563" s="2" customFormat="1"/>
    <row r="50564" s="2" customFormat="1"/>
    <row r="50565" s="2" customFormat="1"/>
    <row r="50566" s="2" customFormat="1"/>
    <row r="50567" s="2" customFormat="1"/>
    <row r="50568" s="2" customFormat="1"/>
    <row r="50569" s="2" customFormat="1"/>
    <row r="50570" s="2" customFormat="1"/>
    <row r="50571" s="2" customFormat="1"/>
    <row r="50572" s="2" customFormat="1"/>
    <row r="50573" s="2" customFormat="1"/>
    <row r="50574" s="2" customFormat="1"/>
    <row r="50575" s="2" customFormat="1"/>
    <row r="50576" s="2" customFormat="1"/>
    <row r="50577" s="2" customFormat="1"/>
    <row r="50578" s="2" customFormat="1"/>
    <row r="50579" s="2" customFormat="1"/>
    <row r="50580" s="2" customFormat="1"/>
    <row r="50581" s="2" customFormat="1"/>
    <row r="50582" s="2" customFormat="1"/>
    <row r="50583" s="2" customFormat="1"/>
    <row r="50584" s="2" customFormat="1"/>
    <row r="50585" s="2" customFormat="1"/>
    <row r="50586" s="2" customFormat="1"/>
    <row r="50587" s="2" customFormat="1"/>
    <row r="50588" s="2" customFormat="1"/>
    <row r="50589" s="2" customFormat="1"/>
    <row r="50590" s="2" customFormat="1"/>
    <row r="50591" s="2" customFormat="1"/>
    <row r="50592" s="2" customFormat="1"/>
    <row r="50593" s="2" customFormat="1"/>
    <row r="50594" s="2" customFormat="1"/>
    <row r="50595" s="2" customFormat="1"/>
    <row r="50596" s="2" customFormat="1"/>
    <row r="50597" s="2" customFormat="1"/>
    <row r="50598" s="2" customFormat="1"/>
    <row r="50599" s="2" customFormat="1"/>
    <row r="50600" s="2" customFormat="1"/>
    <row r="50601" s="2" customFormat="1"/>
    <row r="50602" s="2" customFormat="1"/>
    <row r="50603" s="2" customFormat="1"/>
    <row r="50604" s="2" customFormat="1"/>
    <row r="50605" s="2" customFormat="1"/>
    <row r="50606" s="2" customFormat="1"/>
    <row r="50607" s="2" customFormat="1"/>
    <row r="50608" s="2" customFormat="1"/>
    <row r="50609" s="2" customFormat="1"/>
    <row r="50610" s="2" customFormat="1"/>
    <row r="50611" s="2" customFormat="1"/>
    <row r="50612" s="2" customFormat="1"/>
    <row r="50613" s="2" customFormat="1"/>
    <row r="50614" s="2" customFormat="1"/>
    <row r="50615" s="2" customFormat="1"/>
    <row r="50616" s="2" customFormat="1"/>
    <row r="50617" s="2" customFormat="1"/>
    <row r="50618" s="2" customFormat="1"/>
    <row r="50619" s="2" customFormat="1"/>
    <row r="50620" s="2" customFormat="1"/>
    <row r="50621" s="2" customFormat="1"/>
    <row r="50622" s="2" customFormat="1"/>
    <row r="50623" s="2" customFormat="1"/>
    <row r="50624" s="2" customFormat="1"/>
    <row r="50625" s="2" customFormat="1"/>
    <row r="50626" s="2" customFormat="1"/>
    <row r="50627" s="2" customFormat="1"/>
    <row r="50628" s="2" customFormat="1"/>
    <row r="50629" s="2" customFormat="1"/>
    <row r="50630" s="2" customFormat="1"/>
    <row r="50631" s="2" customFormat="1"/>
    <row r="50632" s="2" customFormat="1"/>
    <row r="50633" s="2" customFormat="1"/>
    <row r="50634" s="2" customFormat="1"/>
    <row r="50635" s="2" customFormat="1"/>
    <row r="50636" s="2" customFormat="1"/>
    <row r="50637" s="2" customFormat="1"/>
    <row r="50638" s="2" customFormat="1"/>
    <row r="50639" s="2" customFormat="1"/>
    <row r="50640" s="2" customFormat="1"/>
    <row r="50641" s="2" customFormat="1"/>
    <row r="50642" s="2" customFormat="1"/>
    <row r="50643" s="2" customFormat="1"/>
    <row r="50644" s="2" customFormat="1"/>
    <row r="50645" s="2" customFormat="1"/>
    <row r="50646" s="2" customFormat="1"/>
    <row r="50647" s="2" customFormat="1"/>
    <row r="50648" s="2" customFormat="1"/>
    <row r="50649" s="2" customFormat="1"/>
    <row r="50650" s="2" customFormat="1"/>
    <row r="50651" s="2" customFormat="1"/>
    <row r="50652" s="2" customFormat="1"/>
    <row r="50653" s="2" customFormat="1"/>
    <row r="50654" s="2" customFormat="1"/>
    <row r="50655" s="2" customFormat="1"/>
    <row r="50656" s="2" customFormat="1"/>
    <row r="50657" s="2" customFormat="1"/>
    <row r="50658" s="2" customFormat="1"/>
    <row r="50659" s="2" customFormat="1"/>
    <row r="50660" s="2" customFormat="1"/>
    <row r="50661" s="2" customFormat="1"/>
    <row r="50662" s="2" customFormat="1"/>
    <row r="50663" s="2" customFormat="1"/>
    <row r="50664" s="2" customFormat="1"/>
    <row r="50665" s="2" customFormat="1"/>
    <row r="50666" s="2" customFormat="1"/>
    <row r="50667" s="2" customFormat="1"/>
    <row r="50668" s="2" customFormat="1"/>
    <row r="50669" s="2" customFormat="1"/>
    <row r="50670" s="2" customFormat="1"/>
    <row r="50671" s="2" customFormat="1"/>
    <row r="50672" s="2" customFormat="1"/>
    <row r="50673" s="2" customFormat="1"/>
    <row r="50674" s="2" customFormat="1"/>
    <row r="50675" s="2" customFormat="1"/>
    <row r="50676" s="2" customFormat="1"/>
    <row r="50677" s="2" customFormat="1"/>
    <row r="50678" s="2" customFormat="1"/>
    <row r="50679" s="2" customFormat="1"/>
    <row r="50680" s="2" customFormat="1"/>
    <row r="50681" s="2" customFormat="1"/>
    <row r="50682" s="2" customFormat="1"/>
    <row r="50683" s="2" customFormat="1"/>
    <row r="50684" s="2" customFormat="1"/>
    <row r="50685" s="2" customFormat="1"/>
    <row r="50686" s="2" customFormat="1"/>
    <row r="50687" s="2" customFormat="1"/>
    <row r="50688" s="2" customFormat="1"/>
    <row r="50689" s="2" customFormat="1"/>
    <row r="50690" s="2" customFormat="1"/>
    <row r="50691" s="2" customFormat="1"/>
    <row r="50692" s="2" customFormat="1"/>
    <row r="50693" s="2" customFormat="1"/>
    <row r="50694" s="2" customFormat="1"/>
    <row r="50695" s="2" customFormat="1"/>
    <row r="50696" s="2" customFormat="1"/>
    <row r="50697" s="2" customFormat="1"/>
    <row r="50698" s="2" customFormat="1"/>
    <row r="50699" s="2" customFormat="1"/>
    <row r="50700" s="2" customFormat="1"/>
    <row r="50701" s="2" customFormat="1"/>
    <row r="50702" s="2" customFormat="1"/>
    <row r="50703" s="2" customFormat="1"/>
    <row r="50704" s="2" customFormat="1"/>
    <row r="50705" s="2" customFormat="1"/>
    <row r="50706" s="2" customFormat="1"/>
    <row r="50707" s="2" customFormat="1"/>
    <row r="50708" s="2" customFormat="1"/>
    <row r="50709" s="2" customFormat="1"/>
    <row r="50710" s="2" customFormat="1"/>
    <row r="50711" s="2" customFormat="1"/>
    <row r="50712" s="2" customFormat="1"/>
    <row r="50713" s="2" customFormat="1"/>
    <row r="50714" s="2" customFormat="1"/>
    <row r="50715" s="2" customFormat="1"/>
    <row r="50716" s="2" customFormat="1"/>
    <row r="50717" s="2" customFormat="1"/>
    <row r="50718" s="2" customFormat="1"/>
    <row r="50719" s="2" customFormat="1"/>
    <row r="50720" s="2" customFormat="1"/>
    <row r="50721" s="2" customFormat="1"/>
    <row r="50722" s="2" customFormat="1"/>
    <row r="50723" s="2" customFormat="1"/>
    <row r="50724" s="2" customFormat="1"/>
    <row r="50725" s="2" customFormat="1"/>
    <row r="50726" s="2" customFormat="1"/>
    <row r="50727" s="2" customFormat="1"/>
    <row r="50728" s="2" customFormat="1"/>
    <row r="50729" s="2" customFormat="1"/>
    <row r="50730" s="2" customFormat="1"/>
    <row r="50731" s="2" customFormat="1"/>
    <row r="50732" s="2" customFormat="1"/>
    <row r="50733" s="2" customFormat="1"/>
    <row r="50734" s="2" customFormat="1"/>
    <row r="50735" s="2" customFormat="1"/>
    <row r="50736" s="2" customFormat="1"/>
    <row r="50737" s="2" customFormat="1"/>
    <row r="50738" s="2" customFormat="1"/>
    <row r="50739" s="2" customFormat="1"/>
    <row r="50740" s="2" customFormat="1"/>
    <row r="50741" s="2" customFormat="1"/>
    <row r="50742" s="2" customFormat="1"/>
    <row r="50743" s="2" customFormat="1"/>
    <row r="50744" s="2" customFormat="1"/>
    <row r="50745" s="2" customFormat="1"/>
    <row r="50746" s="2" customFormat="1"/>
    <row r="50747" s="2" customFormat="1"/>
    <row r="50748" s="2" customFormat="1"/>
    <row r="50749" s="2" customFormat="1"/>
    <row r="50750" s="2" customFormat="1"/>
    <row r="50751" s="2" customFormat="1"/>
    <row r="50752" s="2" customFormat="1"/>
    <row r="50753" s="2" customFormat="1"/>
    <row r="50754" s="2" customFormat="1"/>
    <row r="50755" s="2" customFormat="1"/>
    <row r="50756" s="2" customFormat="1"/>
    <row r="50757" s="2" customFormat="1"/>
    <row r="50758" s="2" customFormat="1"/>
    <row r="50759" s="2" customFormat="1"/>
    <row r="50760" s="2" customFormat="1"/>
    <row r="50761" s="2" customFormat="1"/>
    <row r="50762" s="2" customFormat="1"/>
    <row r="50763" s="2" customFormat="1"/>
    <row r="50764" s="2" customFormat="1"/>
    <row r="50765" s="2" customFormat="1"/>
    <row r="50766" s="2" customFormat="1"/>
    <row r="50767" s="2" customFormat="1"/>
    <row r="50768" s="2" customFormat="1"/>
    <row r="50769" s="2" customFormat="1"/>
    <row r="50770" s="2" customFormat="1"/>
    <row r="50771" s="2" customFormat="1"/>
    <row r="50772" s="2" customFormat="1"/>
    <row r="50773" s="2" customFormat="1"/>
    <row r="50774" s="2" customFormat="1"/>
    <row r="50775" s="2" customFormat="1"/>
    <row r="50776" s="2" customFormat="1"/>
    <row r="50777" s="2" customFormat="1"/>
    <row r="50778" s="2" customFormat="1"/>
    <row r="50779" s="2" customFormat="1"/>
    <row r="50780" s="2" customFormat="1"/>
    <row r="50781" s="2" customFormat="1"/>
    <row r="50782" s="2" customFormat="1"/>
    <row r="50783" s="2" customFormat="1"/>
    <row r="50784" s="2" customFormat="1"/>
    <row r="50785" s="2" customFormat="1"/>
    <row r="50786" s="2" customFormat="1"/>
    <row r="50787" s="2" customFormat="1"/>
    <row r="50788" s="2" customFormat="1"/>
    <row r="50789" s="2" customFormat="1"/>
    <row r="50790" s="2" customFormat="1"/>
    <row r="50791" s="2" customFormat="1"/>
    <row r="50792" s="2" customFormat="1"/>
    <row r="50793" s="2" customFormat="1"/>
    <row r="50794" s="2" customFormat="1"/>
    <row r="50795" s="2" customFormat="1"/>
    <row r="50796" s="2" customFormat="1"/>
    <row r="50797" s="2" customFormat="1"/>
    <row r="50798" s="2" customFormat="1"/>
    <row r="50799" s="2" customFormat="1"/>
    <row r="50800" s="2" customFormat="1"/>
    <row r="50801" s="2" customFormat="1"/>
    <row r="50802" s="2" customFormat="1"/>
    <row r="50803" s="2" customFormat="1"/>
    <row r="50804" s="2" customFormat="1"/>
    <row r="50805" s="2" customFormat="1"/>
    <row r="50806" s="2" customFormat="1"/>
    <row r="50807" s="2" customFormat="1"/>
    <row r="50808" s="2" customFormat="1"/>
    <row r="50809" s="2" customFormat="1"/>
    <row r="50810" s="2" customFormat="1"/>
    <row r="50811" s="2" customFormat="1"/>
    <row r="50812" s="2" customFormat="1"/>
    <row r="50813" s="2" customFormat="1"/>
    <row r="50814" s="2" customFormat="1"/>
    <row r="50815" s="2" customFormat="1"/>
    <row r="50816" s="2" customFormat="1"/>
    <row r="50817" s="2" customFormat="1"/>
    <row r="50818" s="2" customFormat="1"/>
    <row r="50819" s="2" customFormat="1"/>
    <row r="50820" s="2" customFormat="1"/>
    <row r="50821" s="2" customFormat="1"/>
    <row r="50822" s="2" customFormat="1"/>
    <row r="50823" s="2" customFormat="1"/>
    <row r="50824" s="2" customFormat="1"/>
    <row r="50825" s="2" customFormat="1"/>
    <row r="50826" s="2" customFormat="1"/>
    <row r="50827" s="2" customFormat="1"/>
    <row r="50828" s="2" customFormat="1"/>
    <row r="50829" s="2" customFormat="1"/>
    <row r="50830" s="2" customFormat="1"/>
    <row r="50831" s="2" customFormat="1"/>
    <row r="50832" s="2" customFormat="1"/>
    <row r="50833" s="2" customFormat="1"/>
    <row r="50834" s="2" customFormat="1"/>
    <row r="50835" s="2" customFormat="1"/>
    <row r="50836" s="2" customFormat="1"/>
    <row r="50837" s="2" customFormat="1"/>
    <row r="50838" s="2" customFormat="1"/>
    <row r="50839" s="2" customFormat="1"/>
    <row r="50840" s="2" customFormat="1"/>
    <row r="50841" s="2" customFormat="1"/>
    <row r="50842" s="2" customFormat="1"/>
    <row r="50843" s="2" customFormat="1"/>
    <row r="50844" s="2" customFormat="1"/>
    <row r="50845" s="2" customFormat="1"/>
    <row r="50846" s="2" customFormat="1"/>
    <row r="50847" s="2" customFormat="1"/>
    <row r="50848" s="2" customFormat="1"/>
    <row r="50849" s="2" customFormat="1"/>
    <row r="50850" s="2" customFormat="1"/>
    <row r="50851" s="2" customFormat="1"/>
    <row r="50852" s="2" customFormat="1"/>
    <row r="50853" s="2" customFormat="1"/>
    <row r="50854" s="2" customFormat="1"/>
    <row r="50855" s="2" customFormat="1"/>
    <row r="50856" s="2" customFormat="1"/>
    <row r="50857" s="2" customFormat="1"/>
    <row r="50858" s="2" customFormat="1"/>
    <row r="50859" s="2" customFormat="1"/>
    <row r="50860" s="2" customFormat="1"/>
    <row r="50861" s="2" customFormat="1"/>
    <row r="50862" s="2" customFormat="1"/>
    <row r="50863" s="2" customFormat="1"/>
    <row r="50864" s="2" customFormat="1"/>
    <row r="50865" s="2" customFormat="1"/>
    <row r="50866" s="2" customFormat="1"/>
    <row r="50867" s="2" customFormat="1"/>
    <row r="50868" s="2" customFormat="1"/>
    <row r="50869" s="2" customFormat="1"/>
    <row r="50870" s="2" customFormat="1"/>
    <row r="50871" s="2" customFormat="1"/>
    <row r="50872" s="2" customFormat="1"/>
    <row r="50873" s="2" customFormat="1"/>
    <row r="50874" s="2" customFormat="1"/>
    <row r="50875" s="2" customFormat="1"/>
    <row r="50876" s="2" customFormat="1"/>
    <row r="50877" s="2" customFormat="1"/>
    <row r="50878" s="2" customFormat="1"/>
    <row r="50879" s="2" customFormat="1"/>
    <row r="50880" s="2" customFormat="1"/>
    <row r="50881" s="2" customFormat="1"/>
    <row r="50882" s="2" customFormat="1"/>
    <row r="50883" s="2" customFormat="1"/>
    <row r="50884" s="2" customFormat="1"/>
    <row r="50885" s="2" customFormat="1"/>
    <row r="50886" s="2" customFormat="1"/>
    <row r="50887" s="2" customFormat="1"/>
    <row r="50888" s="2" customFormat="1"/>
    <row r="50889" s="2" customFormat="1"/>
    <row r="50890" s="2" customFormat="1"/>
    <row r="50891" s="2" customFormat="1"/>
    <row r="50892" s="2" customFormat="1"/>
    <row r="50893" s="2" customFormat="1"/>
    <row r="50894" s="2" customFormat="1"/>
    <row r="50895" s="2" customFormat="1"/>
    <row r="50896" s="2" customFormat="1"/>
    <row r="50897" s="2" customFormat="1"/>
    <row r="50898" s="2" customFormat="1"/>
    <row r="50899" s="2" customFormat="1"/>
    <row r="50900" s="2" customFormat="1"/>
    <row r="50901" s="2" customFormat="1"/>
    <row r="50902" s="2" customFormat="1"/>
    <row r="50903" s="2" customFormat="1"/>
    <row r="50904" s="2" customFormat="1"/>
    <row r="50905" s="2" customFormat="1"/>
    <row r="50906" s="2" customFormat="1"/>
    <row r="50907" s="2" customFormat="1"/>
    <row r="50908" s="2" customFormat="1"/>
    <row r="50909" s="2" customFormat="1"/>
    <row r="50910" s="2" customFormat="1"/>
    <row r="50911" s="2" customFormat="1"/>
    <row r="50912" s="2" customFormat="1"/>
    <row r="50913" s="2" customFormat="1"/>
    <row r="50914" s="2" customFormat="1"/>
    <row r="50915" s="2" customFormat="1"/>
    <row r="50916" s="2" customFormat="1"/>
    <row r="50917" s="2" customFormat="1"/>
    <row r="50918" s="2" customFormat="1"/>
    <row r="50919" s="2" customFormat="1"/>
    <row r="50920" s="2" customFormat="1"/>
    <row r="50921" s="2" customFormat="1"/>
    <row r="50922" s="2" customFormat="1"/>
    <row r="50923" s="2" customFormat="1"/>
    <row r="50924" s="2" customFormat="1"/>
    <row r="50925" s="2" customFormat="1"/>
    <row r="50926" s="2" customFormat="1"/>
    <row r="50927" s="2" customFormat="1"/>
    <row r="50928" s="2" customFormat="1"/>
    <row r="50929" s="2" customFormat="1"/>
    <row r="50930" s="2" customFormat="1"/>
    <row r="50931" s="2" customFormat="1"/>
    <row r="50932" s="2" customFormat="1"/>
    <row r="50933" s="2" customFormat="1"/>
    <row r="50934" s="2" customFormat="1"/>
    <row r="50935" s="2" customFormat="1"/>
    <row r="50936" s="2" customFormat="1"/>
    <row r="50937" s="2" customFormat="1"/>
    <row r="50938" s="2" customFormat="1"/>
    <row r="50939" s="2" customFormat="1"/>
    <row r="50940" s="2" customFormat="1"/>
    <row r="50941" s="2" customFormat="1"/>
    <row r="50942" s="2" customFormat="1"/>
    <row r="50943" s="2" customFormat="1"/>
    <row r="50944" s="2" customFormat="1"/>
    <row r="50945" s="2" customFormat="1"/>
    <row r="50946" s="2" customFormat="1"/>
    <row r="50947" s="2" customFormat="1"/>
    <row r="50948" s="2" customFormat="1"/>
    <row r="50949" s="2" customFormat="1"/>
    <row r="50950" s="2" customFormat="1"/>
    <row r="50951" s="2" customFormat="1"/>
    <row r="50952" s="2" customFormat="1"/>
    <row r="50953" s="2" customFormat="1"/>
    <row r="50954" s="2" customFormat="1"/>
    <row r="50955" s="2" customFormat="1"/>
    <row r="50956" s="2" customFormat="1"/>
    <row r="50957" s="2" customFormat="1"/>
    <row r="50958" s="2" customFormat="1"/>
    <row r="50959" s="2" customFormat="1"/>
    <row r="50960" s="2" customFormat="1"/>
    <row r="50961" s="2" customFormat="1"/>
    <row r="50962" s="2" customFormat="1"/>
    <row r="50963" s="2" customFormat="1"/>
    <row r="50964" s="2" customFormat="1"/>
    <row r="50965" s="2" customFormat="1"/>
    <row r="50966" s="2" customFormat="1"/>
    <row r="50967" s="2" customFormat="1"/>
    <row r="50968" s="2" customFormat="1"/>
    <row r="50969" s="2" customFormat="1"/>
    <row r="50970" s="2" customFormat="1"/>
    <row r="50971" s="2" customFormat="1"/>
    <row r="50972" s="2" customFormat="1"/>
    <row r="50973" s="2" customFormat="1"/>
    <row r="50974" s="2" customFormat="1"/>
    <row r="50975" s="2" customFormat="1"/>
    <row r="50976" s="2" customFormat="1"/>
    <row r="50977" s="2" customFormat="1"/>
    <row r="50978" s="2" customFormat="1"/>
    <row r="50979" s="2" customFormat="1"/>
    <row r="50980" s="2" customFormat="1"/>
    <row r="50981" s="2" customFormat="1"/>
    <row r="50982" s="2" customFormat="1"/>
    <row r="50983" s="2" customFormat="1"/>
    <row r="50984" s="2" customFormat="1"/>
    <row r="50985" s="2" customFormat="1"/>
    <row r="50986" s="2" customFormat="1"/>
    <row r="50987" s="2" customFormat="1"/>
    <row r="50988" s="2" customFormat="1"/>
    <row r="50989" s="2" customFormat="1"/>
    <row r="50990" s="2" customFormat="1"/>
    <row r="50991" s="2" customFormat="1"/>
    <row r="50992" s="2" customFormat="1"/>
    <row r="50993" s="2" customFormat="1"/>
    <row r="50994" s="2" customFormat="1"/>
    <row r="50995" s="2" customFormat="1"/>
    <row r="50996" s="2" customFormat="1"/>
    <row r="50997" s="2" customFormat="1"/>
    <row r="50998" s="2" customFormat="1"/>
    <row r="50999" s="2" customFormat="1"/>
    <row r="51000" s="2" customFormat="1"/>
    <row r="51001" s="2" customFormat="1"/>
    <row r="51002" s="2" customFormat="1"/>
    <row r="51003" s="2" customFormat="1"/>
    <row r="51004" s="2" customFormat="1"/>
    <row r="51005" s="2" customFormat="1"/>
    <row r="51006" s="2" customFormat="1"/>
    <row r="51007" s="2" customFormat="1"/>
    <row r="51008" s="2" customFormat="1"/>
    <row r="51009" s="2" customFormat="1"/>
    <row r="51010" s="2" customFormat="1"/>
    <row r="51011" s="2" customFormat="1"/>
    <row r="51012" s="2" customFormat="1"/>
    <row r="51013" s="2" customFormat="1"/>
    <row r="51014" s="2" customFormat="1"/>
    <row r="51015" s="2" customFormat="1"/>
    <row r="51016" s="2" customFormat="1"/>
    <row r="51017" s="2" customFormat="1"/>
    <row r="51018" s="2" customFormat="1"/>
    <row r="51019" s="2" customFormat="1"/>
    <row r="51020" s="2" customFormat="1"/>
    <row r="51021" s="2" customFormat="1"/>
    <row r="51022" s="2" customFormat="1"/>
    <row r="51023" s="2" customFormat="1"/>
    <row r="51024" s="2" customFormat="1"/>
    <row r="51025" s="2" customFormat="1"/>
    <row r="51026" s="2" customFormat="1"/>
    <row r="51027" s="2" customFormat="1"/>
    <row r="51028" s="2" customFormat="1"/>
    <row r="51029" s="2" customFormat="1"/>
    <row r="51030" s="2" customFormat="1"/>
    <row r="51031" s="2" customFormat="1"/>
    <row r="51032" s="2" customFormat="1"/>
    <row r="51033" s="2" customFormat="1"/>
    <row r="51034" s="2" customFormat="1"/>
    <row r="51035" s="2" customFormat="1"/>
    <row r="51036" s="2" customFormat="1"/>
    <row r="51037" s="2" customFormat="1"/>
    <row r="51038" s="2" customFormat="1"/>
    <row r="51039" s="2" customFormat="1"/>
    <row r="51040" s="2" customFormat="1"/>
    <row r="51041" s="2" customFormat="1"/>
    <row r="51042" s="2" customFormat="1"/>
    <row r="51043" s="2" customFormat="1"/>
    <row r="51044" s="2" customFormat="1"/>
    <row r="51045" s="2" customFormat="1"/>
    <row r="51046" s="2" customFormat="1"/>
    <row r="51047" s="2" customFormat="1"/>
    <row r="51048" s="2" customFormat="1"/>
    <row r="51049" s="2" customFormat="1"/>
    <row r="51050" s="2" customFormat="1"/>
    <row r="51051" s="2" customFormat="1"/>
    <row r="51052" s="2" customFormat="1"/>
    <row r="51053" s="2" customFormat="1"/>
    <row r="51054" s="2" customFormat="1"/>
    <row r="51055" s="2" customFormat="1"/>
    <row r="51056" s="2" customFormat="1"/>
    <row r="51057" s="2" customFormat="1"/>
    <row r="51058" s="2" customFormat="1"/>
    <row r="51059" s="2" customFormat="1"/>
    <row r="51060" s="2" customFormat="1"/>
    <row r="51061" s="2" customFormat="1"/>
    <row r="51062" s="2" customFormat="1"/>
    <row r="51063" s="2" customFormat="1"/>
    <row r="51064" s="2" customFormat="1"/>
    <row r="51065" s="2" customFormat="1"/>
    <row r="51066" s="2" customFormat="1"/>
    <row r="51067" s="2" customFormat="1"/>
    <row r="51068" s="2" customFormat="1"/>
    <row r="51069" s="2" customFormat="1"/>
    <row r="51070" s="2" customFormat="1"/>
    <row r="51071" s="2" customFormat="1"/>
    <row r="51072" s="2" customFormat="1"/>
    <row r="51073" s="2" customFormat="1"/>
    <row r="51074" s="2" customFormat="1"/>
    <row r="51075" s="2" customFormat="1"/>
    <row r="51076" s="2" customFormat="1"/>
    <row r="51077" s="2" customFormat="1"/>
    <row r="51078" s="2" customFormat="1"/>
    <row r="51079" s="2" customFormat="1"/>
    <row r="51080" s="2" customFormat="1"/>
    <row r="51081" s="2" customFormat="1"/>
    <row r="51082" s="2" customFormat="1"/>
    <row r="51083" s="2" customFormat="1"/>
    <row r="51084" s="2" customFormat="1"/>
    <row r="51085" s="2" customFormat="1"/>
    <row r="51086" s="2" customFormat="1"/>
    <row r="51087" s="2" customFormat="1"/>
    <row r="51088" s="2" customFormat="1"/>
    <row r="51089" s="2" customFormat="1"/>
    <row r="51090" s="2" customFormat="1"/>
    <row r="51091" s="2" customFormat="1"/>
    <row r="51092" s="2" customFormat="1"/>
    <row r="51093" s="2" customFormat="1"/>
    <row r="51094" s="2" customFormat="1"/>
    <row r="51095" s="2" customFormat="1"/>
    <row r="51096" s="2" customFormat="1"/>
    <row r="51097" s="2" customFormat="1"/>
    <row r="51098" s="2" customFormat="1"/>
    <row r="51099" s="2" customFormat="1"/>
    <row r="51100" s="2" customFormat="1"/>
    <row r="51101" s="2" customFormat="1"/>
    <row r="51102" s="2" customFormat="1"/>
    <row r="51103" s="2" customFormat="1"/>
    <row r="51104" s="2" customFormat="1"/>
    <row r="51105" s="2" customFormat="1"/>
    <row r="51106" s="2" customFormat="1"/>
    <row r="51107" s="2" customFormat="1"/>
    <row r="51108" s="2" customFormat="1"/>
    <row r="51109" s="2" customFormat="1"/>
    <row r="51110" s="2" customFormat="1"/>
    <row r="51111" s="2" customFormat="1"/>
    <row r="51112" s="2" customFormat="1"/>
    <row r="51113" s="2" customFormat="1"/>
    <row r="51114" s="2" customFormat="1"/>
    <row r="51115" s="2" customFormat="1"/>
    <row r="51116" s="2" customFormat="1"/>
    <row r="51117" s="2" customFormat="1"/>
    <row r="51118" s="2" customFormat="1"/>
    <row r="51119" s="2" customFormat="1"/>
    <row r="51120" s="2" customFormat="1"/>
    <row r="51121" s="2" customFormat="1"/>
    <row r="51122" s="2" customFormat="1"/>
    <row r="51123" s="2" customFormat="1"/>
    <row r="51124" s="2" customFormat="1"/>
    <row r="51125" s="2" customFormat="1"/>
    <row r="51126" s="2" customFormat="1"/>
    <row r="51127" s="2" customFormat="1"/>
    <row r="51128" s="2" customFormat="1"/>
    <row r="51129" s="2" customFormat="1"/>
    <row r="51130" s="2" customFormat="1"/>
    <row r="51131" s="2" customFormat="1"/>
    <row r="51132" s="2" customFormat="1"/>
    <row r="51133" s="2" customFormat="1"/>
    <row r="51134" s="2" customFormat="1"/>
    <row r="51135" s="2" customFormat="1"/>
    <row r="51136" s="2" customFormat="1"/>
    <row r="51137" s="2" customFormat="1"/>
    <row r="51138" s="2" customFormat="1"/>
    <row r="51139" s="2" customFormat="1"/>
    <row r="51140" s="2" customFormat="1"/>
    <row r="51141" s="2" customFormat="1"/>
    <row r="51142" s="2" customFormat="1"/>
    <row r="51143" s="2" customFormat="1"/>
    <row r="51144" s="2" customFormat="1"/>
    <row r="51145" s="2" customFormat="1"/>
    <row r="51146" s="2" customFormat="1"/>
    <row r="51147" s="2" customFormat="1"/>
    <row r="51148" s="2" customFormat="1"/>
    <row r="51149" s="2" customFormat="1"/>
    <row r="51150" s="2" customFormat="1"/>
    <row r="51151" s="2" customFormat="1"/>
    <row r="51152" s="2" customFormat="1"/>
    <row r="51153" s="2" customFormat="1"/>
    <row r="51154" s="2" customFormat="1"/>
    <row r="51155" s="2" customFormat="1"/>
    <row r="51156" s="2" customFormat="1"/>
    <row r="51157" s="2" customFormat="1"/>
    <row r="51158" s="2" customFormat="1"/>
    <row r="51159" s="2" customFormat="1"/>
    <row r="51160" s="2" customFormat="1"/>
    <row r="51161" s="2" customFormat="1"/>
    <row r="51162" s="2" customFormat="1"/>
    <row r="51163" s="2" customFormat="1"/>
    <row r="51164" s="2" customFormat="1"/>
    <row r="51165" s="2" customFormat="1"/>
    <row r="51166" s="2" customFormat="1"/>
    <row r="51167" s="2" customFormat="1"/>
    <row r="51168" s="2" customFormat="1"/>
    <row r="51169" s="2" customFormat="1"/>
    <row r="51170" s="2" customFormat="1"/>
    <row r="51171" s="2" customFormat="1"/>
    <row r="51172" s="2" customFormat="1"/>
    <row r="51173" s="2" customFormat="1"/>
    <row r="51174" s="2" customFormat="1"/>
    <row r="51175" s="2" customFormat="1"/>
    <row r="51176" s="2" customFormat="1"/>
    <row r="51177" s="2" customFormat="1"/>
    <row r="51178" s="2" customFormat="1"/>
    <row r="51179" s="2" customFormat="1"/>
    <row r="51180" s="2" customFormat="1"/>
    <row r="51181" s="2" customFormat="1"/>
    <row r="51182" s="2" customFormat="1"/>
    <row r="51183" s="2" customFormat="1"/>
    <row r="51184" s="2" customFormat="1"/>
    <row r="51185" s="2" customFormat="1"/>
    <row r="51186" s="2" customFormat="1"/>
    <row r="51187" s="2" customFormat="1"/>
    <row r="51188" s="2" customFormat="1"/>
    <row r="51189" s="2" customFormat="1"/>
    <row r="51190" s="2" customFormat="1"/>
    <row r="51191" s="2" customFormat="1"/>
    <row r="51192" s="2" customFormat="1"/>
    <row r="51193" s="2" customFormat="1"/>
    <row r="51194" s="2" customFormat="1"/>
    <row r="51195" s="2" customFormat="1"/>
    <row r="51196" s="2" customFormat="1"/>
    <row r="51197" s="2" customFormat="1"/>
    <row r="51198" s="2" customFormat="1"/>
    <row r="51199" s="2" customFormat="1"/>
    <row r="51200" s="2" customFormat="1"/>
    <row r="51201" s="2" customFormat="1"/>
    <row r="51202" s="2" customFormat="1"/>
    <row r="51203" s="2" customFormat="1"/>
    <row r="51204" s="2" customFormat="1"/>
    <row r="51205" s="2" customFormat="1"/>
    <row r="51206" s="2" customFormat="1"/>
    <row r="51207" s="2" customFormat="1"/>
    <row r="51208" s="2" customFormat="1"/>
    <row r="51209" s="2" customFormat="1"/>
    <row r="51210" s="2" customFormat="1"/>
    <row r="51211" s="2" customFormat="1"/>
    <row r="51212" s="2" customFormat="1"/>
    <row r="51213" s="2" customFormat="1"/>
    <row r="51214" s="2" customFormat="1"/>
    <row r="51215" s="2" customFormat="1"/>
    <row r="51216" s="2" customFormat="1"/>
    <row r="51217" s="2" customFormat="1"/>
    <row r="51218" s="2" customFormat="1"/>
    <row r="51219" s="2" customFormat="1"/>
    <row r="51220" s="2" customFormat="1"/>
    <row r="51221" s="2" customFormat="1"/>
    <row r="51222" s="2" customFormat="1"/>
    <row r="51223" s="2" customFormat="1"/>
    <row r="51224" s="2" customFormat="1"/>
    <row r="51225" s="2" customFormat="1"/>
    <row r="51226" s="2" customFormat="1"/>
    <row r="51227" s="2" customFormat="1"/>
    <row r="51228" s="2" customFormat="1"/>
    <row r="51229" s="2" customFormat="1"/>
    <row r="51230" s="2" customFormat="1"/>
    <row r="51231" s="2" customFormat="1"/>
    <row r="51232" s="2" customFormat="1"/>
    <row r="51233" s="2" customFormat="1"/>
    <row r="51234" s="2" customFormat="1"/>
    <row r="51235" s="2" customFormat="1"/>
    <row r="51236" s="2" customFormat="1"/>
    <row r="51237" s="2" customFormat="1"/>
    <row r="51238" s="2" customFormat="1"/>
    <row r="51239" s="2" customFormat="1"/>
    <row r="51240" s="2" customFormat="1"/>
    <row r="51241" s="2" customFormat="1"/>
    <row r="51242" s="2" customFormat="1"/>
    <row r="51243" s="2" customFormat="1"/>
    <row r="51244" s="2" customFormat="1"/>
    <row r="51245" s="2" customFormat="1"/>
    <row r="51246" s="2" customFormat="1"/>
    <row r="51247" s="2" customFormat="1"/>
    <row r="51248" s="2" customFormat="1"/>
    <row r="51249" s="2" customFormat="1"/>
    <row r="51250" s="2" customFormat="1"/>
    <row r="51251" s="2" customFormat="1"/>
    <row r="51252" s="2" customFormat="1"/>
    <row r="51253" s="2" customFormat="1"/>
    <row r="51254" s="2" customFormat="1"/>
    <row r="51255" s="2" customFormat="1"/>
    <row r="51256" s="2" customFormat="1"/>
    <row r="51257" s="2" customFormat="1"/>
    <row r="51258" s="2" customFormat="1"/>
    <row r="51259" s="2" customFormat="1"/>
    <row r="51260" s="2" customFormat="1"/>
    <row r="51261" s="2" customFormat="1"/>
    <row r="51262" s="2" customFormat="1"/>
    <row r="51263" s="2" customFormat="1"/>
    <row r="51264" s="2" customFormat="1"/>
    <row r="51265" s="2" customFormat="1"/>
    <row r="51266" s="2" customFormat="1"/>
    <row r="51267" s="2" customFormat="1"/>
    <row r="51268" s="2" customFormat="1"/>
    <row r="51269" s="2" customFormat="1"/>
    <row r="51270" s="2" customFormat="1"/>
    <row r="51271" s="2" customFormat="1"/>
    <row r="51272" s="2" customFormat="1"/>
    <row r="51273" s="2" customFormat="1"/>
    <row r="51274" s="2" customFormat="1"/>
    <row r="51275" s="2" customFormat="1"/>
    <row r="51276" s="2" customFormat="1"/>
    <row r="51277" s="2" customFormat="1"/>
    <row r="51278" s="2" customFormat="1"/>
    <row r="51279" s="2" customFormat="1"/>
    <row r="51280" s="2" customFormat="1"/>
    <row r="51281" s="2" customFormat="1"/>
    <row r="51282" s="2" customFormat="1"/>
    <row r="51283" s="2" customFormat="1"/>
    <row r="51284" s="2" customFormat="1"/>
    <row r="51285" s="2" customFormat="1"/>
    <row r="51286" s="2" customFormat="1"/>
    <row r="51287" s="2" customFormat="1"/>
    <row r="51288" s="2" customFormat="1"/>
    <row r="51289" s="2" customFormat="1"/>
    <row r="51290" s="2" customFormat="1"/>
    <row r="51291" s="2" customFormat="1"/>
    <row r="51292" s="2" customFormat="1"/>
    <row r="51293" s="2" customFormat="1"/>
    <row r="51294" s="2" customFormat="1"/>
    <row r="51295" s="2" customFormat="1"/>
    <row r="51296" s="2" customFormat="1"/>
    <row r="51297" s="2" customFormat="1"/>
    <row r="51298" s="2" customFormat="1"/>
    <row r="51299" s="2" customFormat="1"/>
    <row r="51300" s="2" customFormat="1"/>
    <row r="51301" s="2" customFormat="1"/>
    <row r="51302" s="2" customFormat="1"/>
    <row r="51303" s="2" customFormat="1"/>
    <row r="51304" s="2" customFormat="1"/>
    <row r="51305" s="2" customFormat="1"/>
    <row r="51306" s="2" customFormat="1"/>
    <row r="51307" s="2" customFormat="1"/>
    <row r="51308" s="2" customFormat="1"/>
    <row r="51309" s="2" customFormat="1"/>
    <row r="51310" s="2" customFormat="1"/>
    <row r="51311" s="2" customFormat="1"/>
    <row r="51312" s="2" customFormat="1"/>
    <row r="51313" s="2" customFormat="1"/>
    <row r="51314" s="2" customFormat="1"/>
    <row r="51315" s="2" customFormat="1"/>
    <row r="51316" s="2" customFormat="1"/>
    <row r="51317" s="2" customFormat="1"/>
    <row r="51318" s="2" customFormat="1"/>
    <row r="51319" s="2" customFormat="1"/>
    <row r="51320" s="2" customFormat="1"/>
    <row r="51321" s="2" customFormat="1"/>
    <row r="51322" s="2" customFormat="1"/>
    <row r="51323" s="2" customFormat="1"/>
    <row r="51324" s="2" customFormat="1"/>
    <row r="51325" s="2" customFormat="1"/>
    <row r="51326" s="2" customFormat="1"/>
    <row r="51327" s="2" customFormat="1"/>
    <row r="51328" s="2" customFormat="1"/>
    <row r="51329" s="2" customFormat="1"/>
    <row r="51330" s="2" customFormat="1"/>
    <row r="51331" s="2" customFormat="1"/>
    <row r="51332" s="2" customFormat="1"/>
    <row r="51333" s="2" customFormat="1"/>
    <row r="51334" s="2" customFormat="1"/>
    <row r="51335" s="2" customFormat="1"/>
    <row r="51336" s="2" customFormat="1"/>
    <row r="51337" s="2" customFormat="1"/>
    <row r="51338" s="2" customFormat="1"/>
    <row r="51339" s="2" customFormat="1"/>
    <row r="51340" s="2" customFormat="1"/>
    <row r="51341" s="2" customFormat="1"/>
    <row r="51342" s="2" customFormat="1"/>
    <row r="51343" s="2" customFormat="1"/>
    <row r="51344" s="2" customFormat="1"/>
    <row r="51345" s="2" customFormat="1"/>
    <row r="51346" s="2" customFormat="1"/>
    <row r="51347" s="2" customFormat="1"/>
    <row r="51348" s="2" customFormat="1"/>
    <row r="51349" s="2" customFormat="1"/>
    <row r="51350" s="2" customFormat="1"/>
    <row r="51351" s="2" customFormat="1"/>
    <row r="51352" s="2" customFormat="1"/>
    <row r="51353" s="2" customFormat="1"/>
    <row r="51354" s="2" customFormat="1"/>
    <row r="51355" s="2" customFormat="1"/>
    <row r="51356" s="2" customFormat="1"/>
    <row r="51357" s="2" customFormat="1"/>
    <row r="51358" s="2" customFormat="1"/>
    <row r="51359" s="2" customFormat="1"/>
    <row r="51360" s="2" customFormat="1"/>
    <row r="51361" s="2" customFormat="1"/>
    <row r="51362" s="2" customFormat="1"/>
    <row r="51363" s="2" customFormat="1"/>
    <row r="51364" s="2" customFormat="1"/>
    <row r="51365" s="2" customFormat="1"/>
    <row r="51366" s="2" customFormat="1"/>
    <row r="51367" s="2" customFormat="1"/>
    <row r="51368" s="2" customFormat="1"/>
    <row r="51369" s="2" customFormat="1"/>
    <row r="51370" s="2" customFormat="1"/>
    <row r="51371" s="2" customFormat="1"/>
    <row r="51372" s="2" customFormat="1"/>
    <row r="51373" s="2" customFormat="1"/>
    <row r="51374" s="2" customFormat="1"/>
    <row r="51375" s="2" customFormat="1"/>
    <row r="51376" s="2" customFormat="1"/>
    <row r="51377" s="2" customFormat="1"/>
    <row r="51378" s="2" customFormat="1"/>
    <row r="51379" s="2" customFormat="1"/>
    <row r="51380" s="2" customFormat="1"/>
    <row r="51381" s="2" customFormat="1"/>
    <row r="51382" s="2" customFormat="1"/>
    <row r="51383" s="2" customFormat="1"/>
    <row r="51384" s="2" customFormat="1"/>
    <row r="51385" s="2" customFormat="1"/>
    <row r="51386" s="2" customFormat="1"/>
    <row r="51387" s="2" customFormat="1"/>
    <row r="51388" s="2" customFormat="1"/>
    <row r="51389" s="2" customFormat="1"/>
    <row r="51390" s="2" customFormat="1"/>
    <row r="51391" s="2" customFormat="1"/>
    <row r="51392" s="2" customFormat="1"/>
    <row r="51393" s="2" customFormat="1"/>
    <row r="51394" s="2" customFormat="1"/>
    <row r="51395" s="2" customFormat="1"/>
    <row r="51396" s="2" customFormat="1"/>
    <row r="51397" s="2" customFormat="1"/>
    <row r="51398" s="2" customFormat="1"/>
    <row r="51399" s="2" customFormat="1"/>
    <row r="51400" s="2" customFormat="1"/>
    <row r="51401" s="2" customFormat="1"/>
    <row r="51402" s="2" customFormat="1"/>
    <row r="51403" s="2" customFormat="1"/>
    <row r="51404" s="2" customFormat="1"/>
    <row r="51405" s="2" customFormat="1"/>
    <row r="51406" s="2" customFormat="1"/>
    <row r="51407" s="2" customFormat="1"/>
    <row r="51408" s="2" customFormat="1"/>
    <row r="51409" s="2" customFormat="1"/>
    <row r="51410" s="2" customFormat="1"/>
    <row r="51411" s="2" customFormat="1"/>
    <row r="51412" s="2" customFormat="1"/>
    <row r="51413" s="2" customFormat="1"/>
    <row r="51414" s="2" customFormat="1"/>
    <row r="51415" s="2" customFormat="1"/>
    <row r="51416" s="2" customFormat="1"/>
    <row r="51417" s="2" customFormat="1"/>
    <row r="51418" s="2" customFormat="1"/>
    <row r="51419" s="2" customFormat="1"/>
    <row r="51420" s="2" customFormat="1"/>
    <row r="51421" s="2" customFormat="1"/>
    <row r="51422" s="2" customFormat="1"/>
    <row r="51423" s="2" customFormat="1"/>
    <row r="51424" s="2" customFormat="1"/>
    <row r="51425" s="2" customFormat="1"/>
    <row r="51426" s="2" customFormat="1"/>
    <row r="51427" s="2" customFormat="1"/>
    <row r="51428" s="2" customFormat="1"/>
    <row r="51429" s="2" customFormat="1"/>
    <row r="51430" s="2" customFormat="1"/>
    <row r="51431" s="2" customFormat="1"/>
    <row r="51432" s="2" customFormat="1"/>
    <row r="51433" s="2" customFormat="1"/>
    <row r="51434" s="2" customFormat="1"/>
    <row r="51435" s="2" customFormat="1"/>
    <row r="51436" s="2" customFormat="1"/>
    <row r="51437" s="2" customFormat="1"/>
    <row r="51438" s="2" customFormat="1"/>
    <row r="51439" s="2" customFormat="1"/>
    <row r="51440" s="2" customFormat="1"/>
    <row r="51441" s="2" customFormat="1"/>
    <row r="51442" s="2" customFormat="1"/>
    <row r="51443" s="2" customFormat="1"/>
    <row r="51444" s="2" customFormat="1"/>
    <row r="51445" s="2" customFormat="1"/>
    <row r="51446" s="2" customFormat="1"/>
    <row r="51447" s="2" customFormat="1"/>
    <row r="51448" s="2" customFormat="1"/>
    <row r="51449" s="2" customFormat="1"/>
    <row r="51450" s="2" customFormat="1"/>
    <row r="51451" s="2" customFormat="1"/>
    <row r="51452" s="2" customFormat="1"/>
    <row r="51453" s="2" customFormat="1"/>
    <row r="51454" s="2" customFormat="1"/>
    <row r="51455" s="2" customFormat="1"/>
    <row r="51456" s="2" customFormat="1"/>
    <row r="51457" s="2" customFormat="1"/>
    <row r="51458" s="2" customFormat="1"/>
    <row r="51459" s="2" customFormat="1"/>
    <row r="51460" s="2" customFormat="1"/>
    <row r="51461" s="2" customFormat="1"/>
    <row r="51462" s="2" customFormat="1"/>
    <row r="51463" s="2" customFormat="1"/>
    <row r="51464" s="2" customFormat="1"/>
    <row r="51465" s="2" customFormat="1"/>
    <row r="51466" s="2" customFormat="1"/>
    <row r="51467" s="2" customFormat="1"/>
    <row r="51468" s="2" customFormat="1"/>
    <row r="51469" s="2" customFormat="1"/>
    <row r="51470" s="2" customFormat="1"/>
    <row r="51471" s="2" customFormat="1"/>
    <row r="51472" s="2" customFormat="1"/>
    <row r="51473" s="2" customFormat="1"/>
    <row r="51474" s="2" customFormat="1"/>
    <row r="51475" s="2" customFormat="1"/>
    <row r="51476" s="2" customFormat="1"/>
    <row r="51477" s="2" customFormat="1"/>
    <row r="51478" s="2" customFormat="1"/>
    <row r="51479" s="2" customFormat="1"/>
    <row r="51480" s="2" customFormat="1"/>
    <row r="51481" s="2" customFormat="1"/>
    <row r="51482" s="2" customFormat="1"/>
    <row r="51483" s="2" customFormat="1"/>
    <row r="51484" s="2" customFormat="1"/>
    <row r="51485" s="2" customFormat="1"/>
    <row r="51486" s="2" customFormat="1"/>
    <row r="51487" s="2" customFormat="1"/>
    <row r="51488" s="2" customFormat="1"/>
    <row r="51489" s="2" customFormat="1"/>
    <row r="51490" s="2" customFormat="1"/>
    <row r="51491" s="2" customFormat="1"/>
    <row r="51492" s="2" customFormat="1"/>
    <row r="51493" s="2" customFormat="1"/>
    <row r="51494" s="2" customFormat="1"/>
    <row r="51495" s="2" customFormat="1"/>
    <row r="51496" s="2" customFormat="1"/>
    <row r="51497" s="2" customFormat="1"/>
    <row r="51498" s="2" customFormat="1"/>
    <row r="51499" s="2" customFormat="1"/>
    <row r="51500" s="2" customFormat="1"/>
    <row r="51501" s="2" customFormat="1"/>
    <row r="51502" s="2" customFormat="1"/>
    <row r="51503" s="2" customFormat="1"/>
    <row r="51504" s="2" customFormat="1"/>
    <row r="51505" s="2" customFormat="1"/>
    <row r="51506" s="2" customFormat="1"/>
    <row r="51507" s="2" customFormat="1"/>
    <row r="51508" s="2" customFormat="1"/>
    <row r="51509" s="2" customFormat="1"/>
    <row r="51510" s="2" customFormat="1"/>
    <row r="51511" s="2" customFormat="1"/>
    <row r="51512" s="2" customFormat="1"/>
    <row r="51513" s="2" customFormat="1"/>
    <row r="51514" s="2" customFormat="1"/>
    <row r="51515" s="2" customFormat="1"/>
    <row r="51516" s="2" customFormat="1"/>
    <row r="51517" s="2" customFormat="1"/>
    <row r="51518" s="2" customFormat="1"/>
    <row r="51519" s="2" customFormat="1"/>
    <row r="51520" s="2" customFormat="1"/>
    <row r="51521" s="2" customFormat="1"/>
    <row r="51522" s="2" customFormat="1"/>
    <row r="51523" s="2" customFormat="1"/>
    <row r="51524" s="2" customFormat="1"/>
    <row r="51525" s="2" customFormat="1"/>
    <row r="51526" s="2" customFormat="1"/>
    <row r="51527" s="2" customFormat="1"/>
    <row r="51528" s="2" customFormat="1"/>
    <row r="51529" s="2" customFormat="1"/>
    <row r="51530" s="2" customFormat="1"/>
    <row r="51531" s="2" customFormat="1"/>
    <row r="51532" s="2" customFormat="1"/>
    <row r="51533" s="2" customFormat="1"/>
    <row r="51534" s="2" customFormat="1"/>
    <row r="51535" s="2" customFormat="1"/>
    <row r="51536" s="2" customFormat="1"/>
    <row r="51537" s="2" customFormat="1"/>
    <row r="51538" s="2" customFormat="1"/>
    <row r="51539" s="2" customFormat="1"/>
    <row r="51540" s="2" customFormat="1"/>
    <row r="51541" s="2" customFormat="1"/>
    <row r="51542" s="2" customFormat="1"/>
    <row r="51543" s="2" customFormat="1"/>
    <row r="51544" s="2" customFormat="1"/>
    <row r="51545" s="2" customFormat="1"/>
    <row r="51546" s="2" customFormat="1"/>
    <row r="51547" s="2" customFormat="1"/>
    <row r="51548" s="2" customFormat="1"/>
    <row r="51549" s="2" customFormat="1"/>
    <row r="51550" s="2" customFormat="1"/>
    <row r="51551" s="2" customFormat="1"/>
    <row r="51552" s="2" customFormat="1"/>
    <row r="51553" s="2" customFormat="1"/>
    <row r="51554" s="2" customFormat="1"/>
    <row r="51555" s="2" customFormat="1"/>
    <row r="51556" s="2" customFormat="1"/>
    <row r="51557" s="2" customFormat="1"/>
    <row r="51558" s="2" customFormat="1"/>
    <row r="51559" s="2" customFormat="1"/>
    <row r="51560" s="2" customFormat="1"/>
    <row r="51561" s="2" customFormat="1"/>
    <row r="51562" s="2" customFormat="1"/>
    <row r="51563" s="2" customFormat="1"/>
    <row r="51564" s="2" customFormat="1"/>
    <row r="51565" s="2" customFormat="1"/>
    <row r="51566" s="2" customFormat="1"/>
    <row r="51567" s="2" customFormat="1"/>
    <row r="51568" s="2" customFormat="1"/>
    <row r="51569" s="2" customFormat="1"/>
    <row r="51570" s="2" customFormat="1"/>
    <row r="51571" s="2" customFormat="1"/>
    <row r="51572" s="2" customFormat="1"/>
    <row r="51573" s="2" customFormat="1"/>
    <row r="51574" s="2" customFormat="1"/>
    <row r="51575" s="2" customFormat="1"/>
    <row r="51576" s="2" customFormat="1"/>
    <row r="51577" s="2" customFormat="1"/>
    <row r="51578" s="2" customFormat="1"/>
    <row r="51579" s="2" customFormat="1"/>
    <row r="51580" s="2" customFormat="1"/>
    <row r="51581" s="2" customFormat="1"/>
    <row r="51582" s="2" customFormat="1"/>
    <row r="51583" s="2" customFormat="1"/>
    <row r="51584" s="2" customFormat="1"/>
    <row r="51585" s="2" customFormat="1"/>
    <row r="51586" s="2" customFormat="1"/>
    <row r="51587" s="2" customFormat="1"/>
    <row r="51588" s="2" customFormat="1"/>
    <row r="51589" s="2" customFormat="1"/>
    <row r="51590" s="2" customFormat="1"/>
    <row r="51591" s="2" customFormat="1"/>
    <row r="51592" s="2" customFormat="1"/>
    <row r="51593" s="2" customFormat="1"/>
    <row r="51594" s="2" customFormat="1"/>
    <row r="51595" s="2" customFormat="1"/>
    <row r="51596" s="2" customFormat="1"/>
    <row r="51597" s="2" customFormat="1"/>
    <row r="51598" s="2" customFormat="1"/>
    <row r="51599" s="2" customFormat="1"/>
    <row r="51600" s="2" customFormat="1"/>
    <row r="51601" s="2" customFormat="1"/>
    <row r="51602" s="2" customFormat="1"/>
    <row r="51603" s="2" customFormat="1"/>
    <row r="51604" s="2" customFormat="1"/>
    <row r="51605" s="2" customFormat="1"/>
    <row r="51606" s="2" customFormat="1"/>
    <row r="51607" s="2" customFormat="1"/>
    <row r="51608" s="2" customFormat="1"/>
    <row r="51609" s="2" customFormat="1"/>
    <row r="51610" s="2" customFormat="1"/>
    <row r="51611" s="2" customFormat="1"/>
    <row r="51612" s="2" customFormat="1"/>
    <row r="51613" s="2" customFormat="1"/>
    <row r="51614" s="2" customFormat="1"/>
    <row r="51615" s="2" customFormat="1"/>
    <row r="51616" s="2" customFormat="1"/>
    <row r="51617" s="2" customFormat="1"/>
    <row r="51618" s="2" customFormat="1"/>
    <row r="51619" s="2" customFormat="1"/>
    <row r="51620" s="2" customFormat="1"/>
    <row r="51621" s="2" customFormat="1"/>
    <row r="51622" s="2" customFormat="1"/>
    <row r="51623" s="2" customFormat="1"/>
    <row r="51624" s="2" customFormat="1"/>
    <row r="51625" s="2" customFormat="1"/>
    <row r="51626" s="2" customFormat="1"/>
    <row r="51627" s="2" customFormat="1"/>
    <row r="51628" s="2" customFormat="1"/>
    <row r="51629" s="2" customFormat="1"/>
    <row r="51630" s="2" customFormat="1"/>
    <row r="51631" s="2" customFormat="1"/>
    <row r="51632" s="2" customFormat="1"/>
    <row r="51633" s="2" customFormat="1"/>
    <row r="51634" s="2" customFormat="1"/>
    <row r="51635" s="2" customFormat="1"/>
    <row r="51636" s="2" customFormat="1"/>
    <row r="51637" s="2" customFormat="1"/>
    <row r="51638" s="2" customFormat="1"/>
    <row r="51639" s="2" customFormat="1"/>
    <row r="51640" s="2" customFormat="1"/>
    <row r="51641" s="2" customFormat="1"/>
    <row r="51642" s="2" customFormat="1"/>
    <row r="51643" s="2" customFormat="1"/>
    <row r="51644" s="2" customFormat="1"/>
    <row r="51645" s="2" customFormat="1"/>
    <row r="51646" s="2" customFormat="1"/>
    <row r="51647" s="2" customFormat="1"/>
    <row r="51648" s="2" customFormat="1"/>
    <row r="51649" s="2" customFormat="1"/>
    <row r="51650" s="2" customFormat="1"/>
    <row r="51651" s="2" customFormat="1"/>
    <row r="51652" s="2" customFormat="1"/>
    <row r="51653" s="2" customFormat="1"/>
    <row r="51654" s="2" customFormat="1"/>
    <row r="51655" s="2" customFormat="1"/>
    <row r="51656" s="2" customFormat="1"/>
    <row r="51657" s="2" customFormat="1"/>
    <row r="51658" s="2" customFormat="1"/>
    <row r="51659" s="2" customFormat="1"/>
    <row r="51660" s="2" customFormat="1"/>
    <row r="51661" s="2" customFormat="1"/>
    <row r="51662" s="2" customFormat="1"/>
    <row r="51663" s="2" customFormat="1"/>
    <row r="51664" s="2" customFormat="1"/>
    <row r="51665" s="2" customFormat="1"/>
    <row r="51666" s="2" customFormat="1"/>
    <row r="51667" s="2" customFormat="1"/>
    <row r="51668" s="2" customFormat="1"/>
    <row r="51669" s="2" customFormat="1"/>
    <row r="51670" s="2" customFormat="1"/>
    <row r="51671" s="2" customFormat="1"/>
    <row r="51672" s="2" customFormat="1"/>
    <row r="51673" s="2" customFormat="1"/>
    <row r="51674" s="2" customFormat="1"/>
    <row r="51675" s="2" customFormat="1"/>
    <row r="51676" s="2" customFormat="1"/>
    <row r="51677" s="2" customFormat="1"/>
    <row r="51678" s="2" customFormat="1"/>
    <row r="51679" s="2" customFormat="1"/>
    <row r="51680" s="2" customFormat="1"/>
    <row r="51681" s="2" customFormat="1"/>
    <row r="51682" s="2" customFormat="1"/>
    <row r="51683" s="2" customFormat="1"/>
    <row r="51684" s="2" customFormat="1"/>
    <row r="51685" s="2" customFormat="1"/>
    <row r="51686" s="2" customFormat="1"/>
    <row r="51687" s="2" customFormat="1"/>
    <row r="51688" s="2" customFormat="1"/>
    <row r="51689" s="2" customFormat="1"/>
    <row r="51690" s="2" customFormat="1"/>
    <row r="51691" s="2" customFormat="1"/>
    <row r="51692" s="2" customFormat="1"/>
    <row r="51693" s="2" customFormat="1"/>
    <row r="51694" s="2" customFormat="1"/>
    <row r="51695" s="2" customFormat="1"/>
    <row r="51696" s="2" customFormat="1"/>
    <row r="51697" s="2" customFormat="1"/>
    <row r="51698" s="2" customFormat="1"/>
    <row r="51699" s="2" customFormat="1"/>
    <row r="51700" s="2" customFormat="1"/>
    <row r="51701" s="2" customFormat="1"/>
    <row r="51702" s="2" customFormat="1"/>
    <row r="51703" s="2" customFormat="1"/>
    <row r="51704" s="2" customFormat="1"/>
    <row r="51705" s="2" customFormat="1"/>
    <row r="51706" s="2" customFormat="1"/>
    <row r="51707" s="2" customFormat="1"/>
    <row r="51708" s="2" customFormat="1"/>
    <row r="51709" s="2" customFormat="1"/>
    <row r="51710" s="2" customFormat="1"/>
    <row r="51711" s="2" customFormat="1"/>
    <row r="51712" s="2" customFormat="1"/>
    <row r="51713" s="2" customFormat="1"/>
    <row r="51714" s="2" customFormat="1"/>
    <row r="51715" s="2" customFormat="1"/>
    <row r="51716" s="2" customFormat="1"/>
    <row r="51717" s="2" customFormat="1"/>
    <row r="51718" s="2" customFormat="1"/>
    <row r="51719" s="2" customFormat="1"/>
    <row r="51720" s="2" customFormat="1"/>
    <row r="51721" s="2" customFormat="1"/>
    <row r="51722" s="2" customFormat="1"/>
    <row r="51723" s="2" customFormat="1"/>
    <row r="51724" s="2" customFormat="1"/>
    <row r="51725" s="2" customFormat="1"/>
    <row r="51726" s="2" customFormat="1"/>
    <row r="51727" s="2" customFormat="1"/>
    <row r="51728" s="2" customFormat="1"/>
    <row r="51729" s="2" customFormat="1"/>
    <row r="51730" s="2" customFormat="1"/>
    <row r="51731" s="2" customFormat="1"/>
    <row r="51732" s="2" customFormat="1"/>
    <row r="51733" s="2" customFormat="1"/>
    <row r="51734" s="2" customFormat="1"/>
    <row r="51735" s="2" customFormat="1"/>
    <row r="51736" s="2" customFormat="1"/>
    <row r="51737" s="2" customFormat="1"/>
    <row r="51738" s="2" customFormat="1"/>
    <row r="51739" s="2" customFormat="1"/>
    <row r="51740" s="2" customFormat="1"/>
    <row r="51741" s="2" customFormat="1"/>
    <row r="51742" s="2" customFormat="1"/>
    <row r="51743" s="2" customFormat="1"/>
    <row r="51744" s="2" customFormat="1"/>
    <row r="51745" s="2" customFormat="1"/>
    <row r="51746" s="2" customFormat="1"/>
    <row r="51747" s="2" customFormat="1"/>
    <row r="51748" s="2" customFormat="1"/>
    <row r="51749" s="2" customFormat="1"/>
    <row r="51750" s="2" customFormat="1"/>
    <row r="51751" s="2" customFormat="1"/>
    <row r="51752" s="2" customFormat="1"/>
    <row r="51753" s="2" customFormat="1"/>
    <row r="51754" s="2" customFormat="1"/>
    <row r="51755" s="2" customFormat="1"/>
    <row r="51756" s="2" customFormat="1"/>
    <row r="51757" s="2" customFormat="1"/>
    <row r="51758" s="2" customFormat="1"/>
    <row r="51759" s="2" customFormat="1"/>
    <row r="51760" s="2" customFormat="1"/>
    <row r="51761" s="2" customFormat="1"/>
    <row r="51762" s="2" customFormat="1"/>
    <row r="51763" s="2" customFormat="1"/>
    <row r="51764" s="2" customFormat="1"/>
    <row r="51765" s="2" customFormat="1"/>
    <row r="51766" s="2" customFormat="1"/>
    <row r="51767" s="2" customFormat="1"/>
    <row r="51768" s="2" customFormat="1"/>
    <row r="51769" s="2" customFormat="1"/>
    <row r="51770" s="2" customFormat="1"/>
    <row r="51771" s="2" customFormat="1"/>
    <row r="51772" s="2" customFormat="1"/>
    <row r="51773" s="2" customFormat="1"/>
    <row r="51774" s="2" customFormat="1"/>
    <row r="51775" s="2" customFormat="1"/>
    <row r="51776" s="2" customFormat="1"/>
    <row r="51777" s="2" customFormat="1"/>
    <row r="51778" s="2" customFormat="1"/>
    <row r="51779" s="2" customFormat="1"/>
    <row r="51780" s="2" customFormat="1"/>
    <row r="51781" s="2" customFormat="1"/>
    <row r="51782" s="2" customFormat="1"/>
    <row r="51783" s="2" customFormat="1"/>
    <row r="51784" s="2" customFormat="1"/>
    <row r="51785" s="2" customFormat="1"/>
    <row r="51786" s="2" customFormat="1"/>
    <row r="51787" s="2" customFormat="1"/>
    <row r="51788" s="2" customFormat="1"/>
    <row r="51789" s="2" customFormat="1"/>
    <row r="51790" s="2" customFormat="1"/>
    <row r="51791" s="2" customFormat="1"/>
    <row r="51792" s="2" customFormat="1"/>
    <row r="51793" s="2" customFormat="1"/>
    <row r="51794" s="2" customFormat="1"/>
    <row r="51795" s="2" customFormat="1"/>
    <row r="51796" s="2" customFormat="1"/>
    <row r="51797" s="2" customFormat="1"/>
    <row r="51798" s="2" customFormat="1"/>
    <row r="51799" s="2" customFormat="1"/>
    <row r="51800" s="2" customFormat="1"/>
    <row r="51801" s="2" customFormat="1"/>
    <row r="51802" s="2" customFormat="1"/>
    <row r="51803" s="2" customFormat="1"/>
    <row r="51804" s="2" customFormat="1"/>
    <row r="51805" s="2" customFormat="1"/>
    <row r="51806" s="2" customFormat="1"/>
    <row r="51807" s="2" customFormat="1"/>
    <row r="51808" s="2" customFormat="1"/>
    <row r="51809" s="2" customFormat="1"/>
    <row r="51810" s="2" customFormat="1"/>
    <row r="51811" s="2" customFormat="1"/>
    <row r="51812" s="2" customFormat="1"/>
    <row r="51813" s="2" customFormat="1"/>
    <row r="51814" s="2" customFormat="1"/>
    <row r="51815" s="2" customFormat="1"/>
    <row r="51816" s="2" customFormat="1"/>
    <row r="51817" s="2" customFormat="1"/>
    <row r="51818" s="2" customFormat="1"/>
    <row r="51819" s="2" customFormat="1"/>
    <row r="51820" s="2" customFormat="1"/>
    <row r="51821" s="2" customFormat="1"/>
    <row r="51822" s="2" customFormat="1"/>
    <row r="51823" s="2" customFormat="1"/>
    <row r="51824" s="2" customFormat="1"/>
    <row r="51825" s="2" customFormat="1"/>
    <row r="51826" s="2" customFormat="1"/>
    <row r="51827" s="2" customFormat="1"/>
    <row r="51828" s="2" customFormat="1"/>
    <row r="51829" s="2" customFormat="1"/>
    <row r="51830" s="2" customFormat="1"/>
    <row r="51831" s="2" customFormat="1"/>
    <row r="51832" s="2" customFormat="1"/>
    <row r="51833" s="2" customFormat="1"/>
    <row r="51834" s="2" customFormat="1"/>
    <row r="51835" s="2" customFormat="1"/>
    <row r="51836" s="2" customFormat="1"/>
    <row r="51837" s="2" customFormat="1"/>
    <row r="51838" s="2" customFormat="1"/>
    <row r="51839" s="2" customFormat="1"/>
    <row r="51840" s="2" customFormat="1"/>
    <row r="51841" s="2" customFormat="1"/>
    <row r="51842" s="2" customFormat="1"/>
    <row r="51843" s="2" customFormat="1"/>
    <row r="51844" s="2" customFormat="1"/>
    <row r="51845" s="2" customFormat="1"/>
    <row r="51846" s="2" customFormat="1"/>
    <row r="51847" s="2" customFormat="1"/>
    <row r="51848" s="2" customFormat="1"/>
    <row r="51849" s="2" customFormat="1"/>
    <row r="51850" s="2" customFormat="1"/>
    <row r="51851" s="2" customFormat="1"/>
    <row r="51852" s="2" customFormat="1"/>
    <row r="51853" s="2" customFormat="1"/>
    <row r="51854" s="2" customFormat="1"/>
    <row r="51855" s="2" customFormat="1"/>
    <row r="51856" s="2" customFormat="1"/>
    <row r="51857" s="2" customFormat="1"/>
    <row r="51858" s="2" customFormat="1"/>
    <row r="51859" s="2" customFormat="1"/>
    <row r="51860" s="2" customFormat="1"/>
    <row r="51861" s="2" customFormat="1"/>
    <row r="51862" s="2" customFormat="1"/>
    <row r="51863" s="2" customFormat="1"/>
    <row r="51864" s="2" customFormat="1"/>
    <row r="51865" s="2" customFormat="1"/>
    <row r="51866" s="2" customFormat="1"/>
    <row r="51867" s="2" customFormat="1"/>
    <row r="51868" s="2" customFormat="1"/>
    <row r="51869" s="2" customFormat="1"/>
    <row r="51870" s="2" customFormat="1"/>
    <row r="51871" s="2" customFormat="1"/>
    <row r="51872" s="2" customFormat="1"/>
    <row r="51873" s="2" customFormat="1"/>
    <row r="51874" s="2" customFormat="1"/>
    <row r="51875" s="2" customFormat="1"/>
    <row r="51876" s="2" customFormat="1"/>
    <row r="51877" s="2" customFormat="1"/>
    <row r="51878" s="2" customFormat="1"/>
    <row r="51879" s="2" customFormat="1"/>
    <row r="51880" s="2" customFormat="1"/>
    <row r="51881" s="2" customFormat="1"/>
    <row r="51882" s="2" customFormat="1"/>
    <row r="51883" s="2" customFormat="1"/>
    <row r="51884" s="2" customFormat="1"/>
    <row r="51885" s="2" customFormat="1"/>
    <row r="51886" s="2" customFormat="1"/>
    <row r="51887" s="2" customFormat="1"/>
    <row r="51888" s="2" customFormat="1"/>
    <row r="51889" s="2" customFormat="1"/>
    <row r="51890" s="2" customFormat="1"/>
    <row r="51891" s="2" customFormat="1"/>
    <row r="51892" s="2" customFormat="1"/>
    <row r="51893" s="2" customFormat="1"/>
    <row r="51894" s="2" customFormat="1"/>
    <row r="51895" s="2" customFormat="1"/>
    <row r="51896" s="2" customFormat="1"/>
    <row r="51897" s="2" customFormat="1"/>
    <row r="51898" s="2" customFormat="1"/>
    <row r="51899" s="2" customFormat="1"/>
    <row r="51900" s="2" customFormat="1"/>
    <row r="51901" s="2" customFormat="1"/>
    <row r="51902" s="2" customFormat="1"/>
    <row r="51903" s="2" customFormat="1"/>
    <row r="51904" s="2" customFormat="1"/>
    <row r="51905" s="2" customFormat="1"/>
    <row r="51906" s="2" customFormat="1"/>
    <row r="51907" s="2" customFormat="1"/>
    <row r="51908" s="2" customFormat="1"/>
    <row r="51909" s="2" customFormat="1"/>
    <row r="51910" s="2" customFormat="1"/>
    <row r="51911" s="2" customFormat="1"/>
    <row r="51912" s="2" customFormat="1"/>
    <row r="51913" s="2" customFormat="1"/>
    <row r="51914" s="2" customFormat="1"/>
    <row r="51915" s="2" customFormat="1"/>
    <row r="51916" s="2" customFormat="1"/>
    <row r="51917" s="2" customFormat="1"/>
    <row r="51918" s="2" customFormat="1"/>
    <row r="51919" s="2" customFormat="1"/>
    <row r="51920" s="2" customFormat="1"/>
    <row r="51921" s="2" customFormat="1"/>
    <row r="51922" s="2" customFormat="1"/>
    <row r="51923" s="2" customFormat="1"/>
    <row r="51924" s="2" customFormat="1"/>
    <row r="51925" s="2" customFormat="1"/>
    <row r="51926" s="2" customFormat="1"/>
    <row r="51927" s="2" customFormat="1"/>
    <row r="51928" s="2" customFormat="1"/>
    <row r="51929" s="2" customFormat="1"/>
    <row r="51930" s="2" customFormat="1"/>
    <row r="51931" s="2" customFormat="1"/>
    <row r="51932" s="2" customFormat="1"/>
    <row r="51933" s="2" customFormat="1"/>
    <row r="51934" s="2" customFormat="1"/>
    <row r="51935" s="2" customFormat="1"/>
    <row r="51936" s="2" customFormat="1"/>
    <row r="51937" s="2" customFormat="1"/>
    <row r="51938" s="2" customFormat="1"/>
    <row r="51939" s="2" customFormat="1"/>
    <row r="51940" s="2" customFormat="1"/>
    <row r="51941" s="2" customFormat="1"/>
    <row r="51942" s="2" customFormat="1"/>
    <row r="51943" s="2" customFormat="1"/>
    <row r="51944" s="2" customFormat="1"/>
    <row r="51945" s="2" customFormat="1"/>
    <row r="51946" s="2" customFormat="1"/>
    <row r="51947" s="2" customFormat="1"/>
    <row r="51948" s="2" customFormat="1"/>
    <row r="51949" s="2" customFormat="1"/>
    <row r="51950" s="2" customFormat="1"/>
    <row r="51951" s="2" customFormat="1"/>
    <row r="51952" s="2" customFormat="1"/>
    <row r="51953" s="2" customFormat="1"/>
    <row r="51954" s="2" customFormat="1"/>
    <row r="51955" s="2" customFormat="1"/>
    <row r="51956" s="2" customFormat="1"/>
    <row r="51957" s="2" customFormat="1"/>
    <row r="51958" s="2" customFormat="1"/>
    <row r="51959" s="2" customFormat="1"/>
    <row r="51960" s="2" customFormat="1"/>
    <row r="51961" s="2" customFormat="1"/>
    <row r="51962" s="2" customFormat="1"/>
    <row r="51963" s="2" customFormat="1"/>
    <row r="51964" s="2" customFormat="1"/>
    <row r="51965" s="2" customFormat="1"/>
    <row r="51966" s="2" customFormat="1"/>
    <row r="51967" s="2" customFormat="1"/>
    <row r="51968" s="2" customFormat="1"/>
    <row r="51969" s="2" customFormat="1"/>
    <row r="51970" s="2" customFormat="1"/>
    <row r="51971" s="2" customFormat="1"/>
    <row r="51972" s="2" customFormat="1"/>
    <row r="51973" s="2" customFormat="1"/>
    <row r="51974" s="2" customFormat="1"/>
    <row r="51975" s="2" customFormat="1"/>
    <row r="51976" s="2" customFormat="1"/>
    <row r="51977" s="2" customFormat="1"/>
    <row r="51978" s="2" customFormat="1"/>
    <row r="51979" s="2" customFormat="1"/>
    <row r="51980" s="2" customFormat="1"/>
    <row r="51981" s="2" customFormat="1"/>
    <row r="51982" s="2" customFormat="1"/>
    <row r="51983" s="2" customFormat="1"/>
    <row r="51984" s="2" customFormat="1"/>
    <row r="51985" s="2" customFormat="1"/>
    <row r="51986" s="2" customFormat="1"/>
    <row r="51987" s="2" customFormat="1"/>
    <row r="51988" s="2" customFormat="1"/>
    <row r="51989" s="2" customFormat="1"/>
    <row r="51990" s="2" customFormat="1"/>
    <row r="51991" s="2" customFormat="1"/>
    <row r="51992" s="2" customFormat="1"/>
    <row r="51993" s="2" customFormat="1"/>
    <row r="51994" s="2" customFormat="1"/>
    <row r="51995" s="2" customFormat="1"/>
    <row r="51996" s="2" customFormat="1"/>
    <row r="51997" s="2" customFormat="1"/>
    <row r="51998" s="2" customFormat="1"/>
    <row r="51999" s="2" customFormat="1"/>
    <row r="52000" s="2" customFormat="1"/>
    <row r="52001" s="2" customFormat="1"/>
    <row r="52002" s="2" customFormat="1"/>
    <row r="52003" s="2" customFormat="1"/>
    <row r="52004" s="2" customFormat="1"/>
    <row r="52005" s="2" customFormat="1"/>
    <row r="52006" s="2" customFormat="1"/>
    <row r="52007" s="2" customFormat="1"/>
    <row r="52008" s="2" customFormat="1"/>
    <row r="52009" s="2" customFormat="1"/>
    <row r="52010" s="2" customFormat="1"/>
    <row r="52011" s="2" customFormat="1"/>
    <row r="52012" s="2" customFormat="1"/>
    <row r="52013" s="2" customFormat="1"/>
    <row r="52014" s="2" customFormat="1"/>
    <row r="52015" s="2" customFormat="1"/>
    <row r="52016" s="2" customFormat="1"/>
    <row r="52017" s="2" customFormat="1"/>
    <row r="52018" s="2" customFormat="1"/>
    <row r="52019" s="2" customFormat="1"/>
    <row r="52020" s="2" customFormat="1"/>
    <row r="52021" s="2" customFormat="1"/>
    <row r="52022" s="2" customFormat="1"/>
    <row r="52023" s="2" customFormat="1"/>
    <row r="52024" s="2" customFormat="1"/>
    <row r="52025" s="2" customFormat="1"/>
    <row r="52026" s="2" customFormat="1"/>
    <row r="52027" s="2" customFormat="1"/>
    <row r="52028" s="2" customFormat="1"/>
    <row r="52029" s="2" customFormat="1"/>
    <row r="52030" s="2" customFormat="1"/>
    <row r="52031" s="2" customFormat="1"/>
    <row r="52032" s="2" customFormat="1"/>
    <row r="52033" s="2" customFormat="1"/>
    <row r="52034" s="2" customFormat="1"/>
    <row r="52035" s="2" customFormat="1"/>
    <row r="52036" s="2" customFormat="1"/>
    <row r="52037" s="2" customFormat="1"/>
    <row r="52038" s="2" customFormat="1"/>
    <row r="52039" s="2" customFormat="1"/>
    <row r="52040" s="2" customFormat="1"/>
    <row r="52041" s="2" customFormat="1"/>
    <row r="52042" s="2" customFormat="1"/>
    <row r="52043" s="2" customFormat="1"/>
    <row r="52044" s="2" customFormat="1"/>
    <row r="52045" s="2" customFormat="1"/>
    <row r="52046" s="2" customFormat="1"/>
    <row r="52047" s="2" customFormat="1"/>
    <row r="52048" s="2" customFormat="1"/>
    <row r="52049" s="2" customFormat="1"/>
    <row r="52050" s="2" customFormat="1"/>
    <row r="52051" s="2" customFormat="1"/>
    <row r="52052" s="2" customFormat="1"/>
    <row r="52053" s="2" customFormat="1"/>
    <row r="52054" s="2" customFormat="1"/>
    <row r="52055" s="2" customFormat="1"/>
    <row r="52056" s="2" customFormat="1"/>
    <row r="52057" s="2" customFormat="1"/>
    <row r="52058" s="2" customFormat="1"/>
    <row r="52059" s="2" customFormat="1"/>
    <row r="52060" s="2" customFormat="1"/>
    <row r="52061" s="2" customFormat="1"/>
    <row r="52062" s="2" customFormat="1"/>
    <row r="52063" s="2" customFormat="1"/>
    <row r="52064" s="2" customFormat="1"/>
    <row r="52065" s="2" customFormat="1"/>
    <row r="52066" s="2" customFormat="1"/>
    <row r="52067" s="2" customFormat="1"/>
    <row r="52068" s="2" customFormat="1"/>
    <row r="52069" s="2" customFormat="1"/>
    <row r="52070" s="2" customFormat="1"/>
    <row r="52071" s="2" customFormat="1"/>
    <row r="52072" s="2" customFormat="1"/>
    <row r="52073" s="2" customFormat="1"/>
    <row r="52074" s="2" customFormat="1"/>
    <row r="52075" s="2" customFormat="1"/>
    <row r="52076" s="2" customFormat="1"/>
    <row r="52077" s="2" customFormat="1"/>
    <row r="52078" s="2" customFormat="1"/>
    <row r="52079" s="2" customFormat="1"/>
    <row r="52080" s="2" customFormat="1"/>
    <row r="52081" s="2" customFormat="1"/>
    <row r="52082" s="2" customFormat="1"/>
    <row r="52083" s="2" customFormat="1"/>
    <row r="52084" s="2" customFormat="1"/>
    <row r="52085" s="2" customFormat="1"/>
    <row r="52086" s="2" customFormat="1"/>
    <row r="52087" s="2" customFormat="1"/>
    <row r="52088" s="2" customFormat="1"/>
    <row r="52089" s="2" customFormat="1"/>
    <row r="52090" s="2" customFormat="1"/>
    <row r="52091" s="2" customFormat="1"/>
    <row r="52092" s="2" customFormat="1"/>
    <row r="52093" s="2" customFormat="1"/>
    <row r="52094" s="2" customFormat="1"/>
    <row r="52095" s="2" customFormat="1"/>
    <row r="52096" s="2" customFormat="1"/>
    <row r="52097" s="2" customFormat="1"/>
    <row r="52098" s="2" customFormat="1"/>
    <row r="52099" s="2" customFormat="1"/>
    <row r="52100" s="2" customFormat="1"/>
    <row r="52101" s="2" customFormat="1"/>
    <row r="52102" s="2" customFormat="1"/>
    <row r="52103" s="2" customFormat="1"/>
    <row r="52104" s="2" customFormat="1"/>
    <row r="52105" s="2" customFormat="1"/>
    <row r="52106" s="2" customFormat="1"/>
    <row r="52107" s="2" customFormat="1"/>
    <row r="52108" s="2" customFormat="1"/>
    <row r="52109" s="2" customFormat="1"/>
    <row r="52110" s="2" customFormat="1"/>
    <row r="52111" s="2" customFormat="1"/>
    <row r="52112" s="2" customFormat="1"/>
    <row r="52113" s="2" customFormat="1"/>
    <row r="52114" s="2" customFormat="1"/>
    <row r="52115" s="2" customFormat="1"/>
    <row r="52116" s="2" customFormat="1"/>
    <row r="52117" s="2" customFormat="1"/>
    <row r="52118" s="2" customFormat="1"/>
    <row r="52119" s="2" customFormat="1"/>
    <row r="52120" s="2" customFormat="1"/>
    <row r="52121" s="2" customFormat="1"/>
    <row r="52122" s="2" customFormat="1"/>
    <row r="52123" s="2" customFormat="1"/>
    <row r="52124" s="2" customFormat="1"/>
    <row r="52125" s="2" customFormat="1"/>
    <row r="52126" s="2" customFormat="1"/>
    <row r="52127" s="2" customFormat="1"/>
    <row r="52128" s="2" customFormat="1"/>
    <row r="52129" s="2" customFormat="1"/>
    <row r="52130" s="2" customFormat="1"/>
    <row r="52131" s="2" customFormat="1"/>
    <row r="52132" s="2" customFormat="1"/>
    <row r="52133" s="2" customFormat="1"/>
    <row r="52134" s="2" customFormat="1"/>
    <row r="52135" s="2" customFormat="1"/>
    <row r="52136" s="2" customFormat="1"/>
    <row r="52137" s="2" customFormat="1"/>
    <row r="52138" s="2" customFormat="1"/>
    <row r="52139" s="2" customFormat="1"/>
    <row r="52140" s="2" customFormat="1"/>
    <row r="52141" s="2" customFormat="1"/>
    <row r="52142" s="2" customFormat="1"/>
    <row r="52143" s="2" customFormat="1"/>
    <row r="52144" s="2" customFormat="1"/>
    <row r="52145" s="2" customFormat="1"/>
    <row r="52146" s="2" customFormat="1"/>
    <row r="52147" s="2" customFormat="1"/>
    <row r="52148" s="2" customFormat="1"/>
    <row r="52149" s="2" customFormat="1"/>
    <row r="52150" s="2" customFormat="1"/>
    <row r="52151" s="2" customFormat="1"/>
    <row r="52152" s="2" customFormat="1"/>
    <row r="52153" s="2" customFormat="1"/>
    <row r="52154" s="2" customFormat="1"/>
    <row r="52155" s="2" customFormat="1"/>
    <row r="52156" s="2" customFormat="1"/>
    <row r="52157" s="2" customFormat="1"/>
    <row r="52158" s="2" customFormat="1"/>
    <row r="52159" s="2" customFormat="1"/>
    <row r="52160" s="2" customFormat="1"/>
    <row r="52161" s="2" customFormat="1"/>
    <row r="52162" s="2" customFormat="1"/>
    <row r="52163" s="2" customFormat="1"/>
    <row r="52164" s="2" customFormat="1"/>
    <row r="52165" s="2" customFormat="1"/>
    <row r="52166" s="2" customFormat="1"/>
    <row r="52167" s="2" customFormat="1"/>
    <row r="52168" s="2" customFormat="1"/>
    <row r="52169" s="2" customFormat="1"/>
    <row r="52170" s="2" customFormat="1"/>
    <row r="52171" s="2" customFormat="1"/>
    <row r="52172" s="2" customFormat="1"/>
    <row r="52173" s="2" customFormat="1"/>
    <row r="52174" s="2" customFormat="1"/>
    <row r="52175" s="2" customFormat="1"/>
    <row r="52176" s="2" customFormat="1"/>
    <row r="52177" s="2" customFormat="1"/>
    <row r="52178" s="2" customFormat="1"/>
    <row r="52179" s="2" customFormat="1"/>
    <row r="52180" s="2" customFormat="1"/>
    <row r="52181" s="2" customFormat="1"/>
    <row r="52182" s="2" customFormat="1"/>
    <row r="52183" s="2" customFormat="1"/>
    <row r="52184" s="2" customFormat="1"/>
    <row r="52185" s="2" customFormat="1"/>
    <row r="52186" s="2" customFormat="1"/>
    <row r="52187" s="2" customFormat="1"/>
    <row r="52188" s="2" customFormat="1"/>
    <row r="52189" s="2" customFormat="1"/>
    <row r="52190" s="2" customFormat="1"/>
    <row r="52191" s="2" customFormat="1"/>
    <row r="52192" s="2" customFormat="1"/>
    <row r="52193" s="2" customFormat="1"/>
    <row r="52194" s="2" customFormat="1"/>
    <row r="52195" s="2" customFormat="1"/>
    <row r="52196" s="2" customFormat="1"/>
    <row r="52197" s="2" customFormat="1"/>
    <row r="52198" s="2" customFormat="1"/>
    <row r="52199" s="2" customFormat="1"/>
    <row r="52200" s="2" customFormat="1"/>
    <row r="52201" s="2" customFormat="1"/>
    <row r="52202" s="2" customFormat="1"/>
    <row r="52203" s="2" customFormat="1"/>
    <row r="52204" s="2" customFormat="1"/>
    <row r="52205" s="2" customFormat="1"/>
    <row r="52206" s="2" customFormat="1"/>
    <row r="52207" s="2" customFormat="1"/>
    <row r="52208" s="2" customFormat="1"/>
    <row r="52209" s="2" customFormat="1"/>
    <row r="52210" s="2" customFormat="1"/>
    <row r="52211" s="2" customFormat="1"/>
    <row r="52212" s="2" customFormat="1"/>
    <row r="52213" s="2" customFormat="1"/>
    <row r="52214" s="2" customFormat="1"/>
    <row r="52215" s="2" customFormat="1"/>
    <row r="52216" s="2" customFormat="1"/>
    <row r="52217" s="2" customFormat="1"/>
    <row r="52218" s="2" customFormat="1"/>
    <row r="52219" s="2" customFormat="1"/>
    <row r="52220" s="2" customFormat="1"/>
    <row r="52221" s="2" customFormat="1"/>
    <row r="52222" s="2" customFormat="1"/>
    <row r="52223" s="2" customFormat="1"/>
    <row r="52224" s="2" customFormat="1"/>
    <row r="52225" s="2" customFormat="1"/>
    <row r="52226" s="2" customFormat="1"/>
    <row r="52227" s="2" customFormat="1"/>
    <row r="52228" s="2" customFormat="1"/>
    <row r="52229" s="2" customFormat="1"/>
    <row r="52230" s="2" customFormat="1"/>
    <row r="52231" s="2" customFormat="1"/>
    <row r="52232" s="2" customFormat="1"/>
    <row r="52233" s="2" customFormat="1"/>
    <row r="52234" s="2" customFormat="1"/>
    <row r="52235" s="2" customFormat="1"/>
    <row r="52236" s="2" customFormat="1"/>
    <row r="52237" s="2" customFormat="1"/>
    <row r="52238" s="2" customFormat="1"/>
    <row r="52239" s="2" customFormat="1"/>
    <row r="52240" s="2" customFormat="1"/>
    <row r="52241" s="2" customFormat="1"/>
    <row r="52242" s="2" customFormat="1"/>
    <row r="52243" s="2" customFormat="1"/>
    <row r="52244" s="2" customFormat="1"/>
    <row r="52245" s="2" customFormat="1"/>
    <row r="52246" s="2" customFormat="1"/>
    <row r="52247" s="2" customFormat="1"/>
    <row r="52248" s="2" customFormat="1"/>
    <row r="52249" s="2" customFormat="1"/>
    <row r="52250" s="2" customFormat="1"/>
    <row r="52251" s="2" customFormat="1"/>
    <row r="52252" s="2" customFormat="1"/>
    <row r="52253" s="2" customFormat="1"/>
    <row r="52254" s="2" customFormat="1"/>
    <row r="52255" s="2" customFormat="1"/>
    <row r="52256" s="2" customFormat="1"/>
    <row r="52257" s="2" customFormat="1"/>
    <row r="52258" s="2" customFormat="1"/>
    <row r="52259" s="2" customFormat="1"/>
    <row r="52260" s="2" customFormat="1"/>
    <row r="52261" s="2" customFormat="1"/>
    <row r="52262" s="2" customFormat="1"/>
    <row r="52263" s="2" customFormat="1"/>
    <row r="52264" s="2" customFormat="1"/>
    <row r="52265" s="2" customFormat="1"/>
    <row r="52266" s="2" customFormat="1"/>
    <row r="52267" s="2" customFormat="1"/>
    <row r="52268" s="2" customFormat="1"/>
    <row r="52269" s="2" customFormat="1"/>
    <row r="52270" s="2" customFormat="1"/>
    <row r="52271" s="2" customFormat="1"/>
    <row r="52272" s="2" customFormat="1"/>
    <row r="52273" s="2" customFormat="1"/>
    <row r="52274" s="2" customFormat="1"/>
    <row r="52275" s="2" customFormat="1"/>
    <row r="52276" s="2" customFormat="1"/>
    <row r="52277" s="2" customFormat="1"/>
    <row r="52278" s="2" customFormat="1"/>
    <row r="52279" s="2" customFormat="1"/>
    <row r="52280" s="2" customFormat="1"/>
    <row r="52281" s="2" customFormat="1"/>
    <row r="52282" s="2" customFormat="1"/>
    <row r="52283" s="2" customFormat="1"/>
    <row r="52284" s="2" customFormat="1"/>
    <row r="52285" s="2" customFormat="1"/>
    <row r="52286" s="2" customFormat="1"/>
    <row r="52287" s="2" customFormat="1"/>
    <row r="52288" s="2" customFormat="1"/>
    <row r="52289" s="2" customFormat="1"/>
    <row r="52290" s="2" customFormat="1"/>
    <row r="52291" s="2" customFormat="1"/>
    <row r="52292" s="2" customFormat="1"/>
    <row r="52293" s="2" customFormat="1"/>
    <row r="52294" s="2" customFormat="1"/>
    <row r="52295" s="2" customFormat="1"/>
    <row r="52296" s="2" customFormat="1"/>
    <row r="52297" s="2" customFormat="1"/>
    <row r="52298" s="2" customFormat="1"/>
    <row r="52299" s="2" customFormat="1"/>
    <row r="52300" s="2" customFormat="1"/>
    <row r="52301" s="2" customFormat="1"/>
    <row r="52302" s="2" customFormat="1"/>
    <row r="52303" s="2" customFormat="1"/>
    <row r="52304" s="2" customFormat="1"/>
    <row r="52305" s="2" customFormat="1"/>
    <row r="52306" s="2" customFormat="1"/>
    <row r="52307" s="2" customFormat="1"/>
    <row r="52308" s="2" customFormat="1"/>
    <row r="52309" s="2" customFormat="1"/>
    <row r="52310" s="2" customFormat="1"/>
    <row r="52311" s="2" customFormat="1"/>
    <row r="52312" s="2" customFormat="1"/>
    <row r="52313" s="2" customFormat="1"/>
    <row r="52314" s="2" customFormat="1"/>
    <row r="52315" s="2" customFormat="1"/>
    <row r="52316" s="2" customFormat="1"/>
    <row r="52317" s="2" customFormat="1"/>
    <row r="52318" s="2" customFormat="1"/>
    <row r="52319" s="2" customFormat="1"/>
    <row r="52320" s="2" customFormat="1"/>
    <row r="52321" s="2" customFormat="1"/>
    <row r="52322" s="2" customFormat="1"/>
    <row r="52323" s="2" customFormat="1"/>
    <row r="52324" s="2" customFormat="1"/>
    <row r="52325" s="2" customFormat="1"/>
    <row r="52326" s="2" customFormat="1"/>
    <row r="52327" s="2" customFormat="1"/>
    <row r="52328" s="2" customFormat="1"/>
    <row r="52329" s="2" customFormat="1"/>
    <row r="52330" s="2" customFormat="1"/>
    <row r="52331" s="2" customFormat="1"/>
    <row r="52332" s="2" customFormat="1"/>
    <row r="52333" s="2" customFormat="1"/>
    <row r="52334" s="2" customFormat="1"/>
    <row r="52335" s="2" customFormat="1"/>
    <row r="52336" s="2" customFormat="1"/>
    <row r="52337" s="2" customFormat="1"/>
    <row r="52338" s="2" customFormat="1"/>
    <row r="52339" s="2" customFormat="1"/>
    <row r="52340" s="2" customFormat="1"/>
    <row r="52341" s="2" customFormat="1"/>
    <row r="52342" s="2" customFormat="1"/>
    <row r="52343" s="2" customFormat="1"/>
    <row r="52344" s="2" customFormat="1"/>
    <row r="52345" s="2" customFormat="1"/>
    <row r="52346" s="2" customFormat="1"/>
    <row r="52347" s="2" customFormat="1"/>
    <row r="52348" s="2" customFormat="1"/>
    <row r="52349" s="2" customFormat="1"/>
    <row r="52350" s="2" customFormat="1"/>
    <row r="52351" s="2" customFormat="1"/>
    <row r="52352" s="2" customFormat="1"/>
    <row r="52353" s="2" customFormat="1"/>
    <row r="52354" s="2" customFormat="1"/>
    <row r="52355" s="2" customFormat="1"/>
    <row r="52356" s="2" customFormat="1"/>
    <row r="52357" s="2" customFormat="1"/>
    <row r="52358" s="2" customFormat="1"/>
    <row r="52359" s="2" customFormat="1"/>
    <row r="52360" s="2" customFormat="1"/>
    <row r="52361" s="2" customFormat="1"/>
    <row r="52362" s="2" customFormat="1"/>
    <row r="52363" s="2" customFormat="1"/>
    <row r="52364" s="2" customFormat="1"/>
    <row r="52365" s="2" customFormat="1"/>
    <row r="52366" s="2" customFormat="1"/>
    <row r="52367" s="2" customFormat="1"/>
    <row r="52368" s="2" customFormat="1"/>
    <row r="52369" s="2" customFormat="1"/>
    <row r="52370" s="2" customFormat="1"/>
    <row r="52371" s="2" customFormat="1"/>
    <row r="52372" s="2" customFormat="1"/>
    <row r="52373" s="2" customFormat="1"/>
    <row r="52374" s="2" customFormat="1"/>
    <row r="52375" s="2" customFormat="1"/>
    <row r="52376" s="2" customFormat="1"/>
    <row r="52377" s="2" customFormat="1"/>
    <row r="52378" s="2" customFormat="1"/>
    <row r="52379" s="2" customFormat="1"/>
    <row r="52380" s="2" customFormat="1"/>
    <row r="52381" s="2" customFormat="1"/>
    <row r="52382" s="2" customFormat="1"/>
    <row r="52383" s="2" customFormat="1"/>
    <row r="52384" s="2" customFormat="1"/>
    <row r="52385" s="2" customFormat="1"/>
    <row r="52386" s="2" customFormat="1"/>
    <row r="52387" s="2" customFormat="1"/>
    <row r="52388" s="2" customFormat="1"/>
    <row r="52389" s="2" customFormat="1"/>
    <row r="52390" s="2" customFormat="1"/>
    <row r="52391" s="2" customFormat="1"/>
    <row r="52392" s="2" customFormat="1"/>
    <row r="52393" s="2" customFormat="1"/>
    <row r="52394" s="2" customFormat="1"/>
    <row r="52395" s="2" customFormat="1"/>
    <row r="52396" s="2" customFormat="1"/>
    <row r="52397" s="2" customFormat="1"/>
    <row r="52398" s="2" customFormat="1"/>
    <row r="52399" s="2" customFormat="1"/>
    <row r="52400" s="2" customFormat="1"/>
    <row r="52401" s="2" customFormat="1"/>
    <row r="52402" s="2" customFormat="1"/>
    <row r="52403" s="2" customFormat="1"/>
    <row r="52404" s="2" customFormat="1"/>
    <row r="52405" s="2" customFormat="1"/>
    <row r="52406" s="2" customFormat="1"/>
    <row r="52407" s="2" customFormat="1"/>
    <row r="52408" s="2" customFormat="1"/>
    <row r="52409" s="2" customFormat="1"/>
    <row r="52410" s="2" customFormat="1"/>
    <row r="52411" s="2" customFormat="1"/>
    <row r="52412" s="2" customFormat="1"/>
    <row r="52413" s="2" customFormat="1"/>
    <row r="52414" s="2" customFormat="1"/>
    <row r="52415" s="2" customFormat="1"/>
    <row r="52416" s="2" customFormat="1"/>
    <row r="52417" s="2" customFormat="1"/>
    <row r="52418" s="2" customFormat="1"/>
    <row r="52419" s="2" customFormat="1"/>
    <row r="52420" s="2" customFormat="1"/>
    <row r="52421" s="2" customFormat="1"/>
    <row r="52422" s="2" customFormat="1"/>
    <row r="52423" s="2" customFormat="1"/>
    <row r="52424" s="2" customFormat="1"/>
    <row r="52425" s="2" customFormat="1"/>
    <row r="52426" s="2" customFormat="1"/>
    <row r="52427" s="2" customFormat="1"/>
    <row r="52428" s="2" customFormat="1"/>
    <row r="52429" s="2" customFormat="1"/>
    <row r="52430" s="2" customFormat="1"/>
    <row r="52431" s="2" customFormat="1"/>
    <row r="52432" s="2" customFormat="1"/>
    <row r="52433" s="2" customFormat="1"/>
    <row r="52434" s="2" customFormat="1"/>
    <row r="52435" s="2" customFormat="1"/>
    <row r="52436" s="2" customFormat="1"/>
    <row r="52437" s="2" customFormat="1"/>
    <row r="52438" s="2" customFormat="1"/>
    <row r="52439" s="2" customFormat="1"/>
    <row r="52440" s="2" customFormat="1"/>
    <row r="52441" s="2" customFormat="1"/>
    <row r="52442" s="2" customFormat="1"/>
    <row r="52443" s="2" customFormat="1"/>
    <row r="52444" s="2" customFormat="1"/>
    <row r="52445" s="2" customFormat="1"/>
    <row r="52446" s="2" customFormat="1"/>
    <row r="52447" s="2" customFormat="1"/>
    <row r="52448" s="2" customFormat="1"/>
    <row r="52449" s="2" customFormat="1"/>
    <row r="52450" s="2" customFormat="1"/>
    <row r="52451" s="2" customFormat="1"/>
    <row r="52452" s="2" customFormat="1"/>
    <row r="52453" s="2" customFormat="1"/>
    <row r="52454" s="2" customFormat="1"/>
    <row r="52455" s="2" customFormat="1"/>
    <row r="52456" s="2" customFormat="1"/>
    <row r="52457" s="2" customFormat="1"/>
    <row r="52458" s="2" customFormat="1"/>
    <row r="52459" s="2" customFormat="1"/>
    <row r="52460" s="2" customFormat="1"/>
    <row r="52461" s="2" customFormat="1"/>
    <row r="52462" s="2" customFormat="1"/>
    <row r="52463" s="2" customFormat="1"/>
    <row r="52464" s="2" customFormat="1"/>
    <row r="52465" s="2" customFormat="1"/>
    <row r="52466" s="2" customFormat="1"/>
    <row r="52467" s="2" customFormat="1"/>
    <row r="52468" s="2" customFormat="1"/>
    <row r="52469" s="2" customFormat="1"/>
    <row r="52470" s="2" customFormat="1"/>
    <row r="52471" s="2" customFormat="1"/>
    <row r="52472" s="2" customFormat="1"/>
    <row r="52473" s="2" customFormat="1"/>
    <row r="52474" s="2" customFormat="1"/>
    <row r="52475" s="2" customFormat="1"/>
    <row r="52476" s="2" customFormat="1"/>
    <row r="52477" s="2" customFormat="1"/>
    <row r="52478" s="2" customFormat="1"/>
    <row r="52479" s="2" customFormat="1"/>
    <row r="52480" s="2" customFormat="1"/>
    <row r="52481" s="2" customFormat="1"/>
    <row r="52482" s="2" customFormat="1"/>
    <row r="52483" s="2" customFormat="1"/>
    <row r="52484" s="2" customFormat="1"/>
    <row r="52485" s="2" customFormat="1"/>
    <row r="52486" s="2" customFormat="1"/>
    <row r="52487" s="2" customFormat="1"/>
    <row r="52488" s="2" customFormat="1"/>
    <row r="52489" s="2" customFormat="1"/>
    <row r="52490" s="2" customFormat="1"/>
    <row r="52491" s="2" customFormat="1"/>
    <row r="52492" s="2" customFormat="1"/>
    <row r="52493" s="2" customFormat="1"/>
    <row r="52494" s="2" customFormat="1"/>
    <row r="52495" s="2" customFormat="1"/>
    <row r="52496" s="2" customFormat="1"/>
    <row r="52497" s="2" customFormat="1"/>
    <row r="52498" s="2" customFormat="1"/>
    <row r="52499" s="2" customFormat="1"/>
    <row r="52500" s="2" customFormat="1"/>
    <row r="52501" s="2" customFormat="1"/>
    <row r="52502" s="2" customFormat="1"/>
    <row r="52503" s="2" customFormat="1"/>
    <row r="52504" s="2" customFormat="1"/>
    <row r="52505" s="2" customFormat="1"/>
    <row r="52506" s="2" customFormat="1"/>
    <row r="52507" s="2" customFormat="1"/>
    <row r="52508" s="2" customFormat="1"/>
    <row r="52509" s="2" customFormat="1"/>
    <row r="52510" s="2" customFormat="1"/>
    <row r="52511" s="2" customFormat="1"/>
    <row r="52512" s="2" customFormat="1"/>
    <row r="52513" s="2" customFormat="1"/>
    <row r="52514" s="2" customFormat="1"/>
    <row r="52515" s="2" customFormat="1"/>
    <row r="52516" s="2" customFormat="1"/>
    <row r="52517" s="2" customFormat="1"/>
    <row r="52518" s="2" customFormat="1"/>
    <row r="52519" s="2" customFormat="1"/>
    <row r="52520" s="2" customFormat="1"/>
    <row r="52521" s="2" customFormat="1"/>
    <row r="52522" s="2" customFormat="1"/>
    <row r="52523" s="2" customFormat="1"/>
    <row r="52524" s="2" customFormat="1"/>
    <row r="52525" s="2" customFormat="1"/>
    <row r="52526" s="2" customFormat="1"/>
    <row r="52527" s="2" customFormat="1"/>
    <row r="52528" s="2" customFormat="1"/>
    <row r="52529" s="2" customFormat="1"/>
    <row r="52530" s="2" customFormat="1"/>
    <row r="52531" s="2" customFormat="1"/>
    <row r="52532" s="2" customFormat="1"/>
    <row r="52533" s="2" customFormat="1"/>
    <row r="52534" s="2" customFormat="1"/>
    <row r="52535" s="2" customFormat="1"/>
    <row r="52536" s="2" customFormat="1"/>
    <row r="52537" s="2" customFormat="1"/>
    <row r="52538" s="2" customFormat="1"/>
    <row r="52539" s="2" customFormat="1"/>
    <row r="52540" s="2" customFormat="1"/>
    <row r="52541" s="2" customFormat="1"/>
    <row r="52542" s="2" customFormat="1"/>
    <row r="52543" s="2" customFormat="1"/>
    <row r="52544" s="2" customFormat="1"/>
    <row r="52545" s="2" customFormat="1"/>
    <row r="52546" s="2" customFormat="1"/>
    <row r="52547" s="2" customFormat="1"/>
    <row r="52548" s="2" customFormat="1"/>
    <row r="52549" s="2" customFormat="1"/>
    <row r="52550" s="2" customFormat="1"/>
    <row r="52551" s="2" customFormat="1"/>
    <row r="52552" s="2" customFormat="1"/>
    <row r="52553" s="2" customFormat="1"/>
    <row r="52554" s="2" customFormat="1"/>
    <row r="52555" s="2" customFormat="1"/>
    <row r="52556" s="2" customFormat="1"/>
    <row r="52557" s="2" customFormat="1"/>
    <row r="52558" s="2" customFormat="1"/>
    <row r="52559" s="2" customFormat="1"/>
    <row r="52560" s="2" customFormat="1"/>
    <row r="52561" s="2" customFormat="1"/>
    <row r="52562" s="2" customFormat="1"/>
    <row r="52563" s="2" customFormat="1"/>
    <row r="52564" s="2" customFormat="1"/>
    <row r="52565" s="2" customFormat="1"/>
    <row r="52566" s="2" customFormat="1"/>
    <row r="52567" s="2" customFormat="1"/>
    <row r="52568" s="2" customFormat="1"/>
    <row r="52569" s="2" customFormat="1"/>
    <row r="52570" s="2" customFormat="1"/>
    <row r="52571" s="2" customFormat="1"/>
    <row r="52572" s="2" customFormat="1"/>
    <row r="52573" s="2" customFormat="1"/>
    <row r="52574" s="2" customFormat="1"/>
    <row r="52575" s="2" customFormat="1"/>
    <row r="52576" s="2" customFormat="1"/>
    <row r="52577" s="2" customFormat="1"/>
    <row r="52578" s="2" customFormat="1"/>
    <row r="52579" s="2" customFormat="1"/>
    <row r="52580" s="2" customFormat="1"/>
    <row r="52581" s="2" customFormat="1"/>
    <row r="52582" s="2" customFormat="1"/>
    <row r="52583" s="2" customFormat="1"/>
    <row r="52584" s="2" customFormat="1"/>
    <row r="52585" s="2" customFormat="1"/>
    <row r="52586" s="2" customFormat="1"/>
    <row r="52587" s="2" customFormat="1"/>
    <row r="52588" s="2" customFormat="1"/>
    <row r="52589" s="2" customFormat="1"/>
    <row r="52590" s="2" customFormat="1"/>
    <row r="52591" s="2" customFormat="1"/>
    <row r="52592" s="2" customFormat="1"/>
    <row r="52593" s="2" customFormat="1"/>
    <row r="52594" s="2" customFormat="1"/>
    <row r="52595" s="2" customFormat="1"/>
    <row r="52596" s="2" customFormat="1"/>
    <row r="52597" s="2" customFormat="1"/>
    <row r="52598" s="2" customFormat="1"/>
    <row r="52599" s="2" customFormat="1"/>
    <row r="52600" s="2" customFormat="1"/>
    <row r="52601" s="2" customFormat="1"/>
    <row r="52602" s="2" customFormat="1"/>
    <row r="52603" s="2" customFormat="1"/>
    <row r="52604" s="2" customFormat="1"/>
    <row r="52605" s="2" customFormat="1"/>
    <row r="52606" s="2" customFormat="1"/>
    <row r="52607" s="2" customFormat="1"/>
    <row r="52608" s="2" customFormat="1"/>
    <row r="52609" s="2" customFormat="1"/>
    <row r="52610" s="2" customFormat="1"/>
    <row r="52611" s="2" customFormat="1"/>
    <row r="52612" s="2" customFormat="1"/>
    <row r="52613" s="2" customFormat="1"/>
    <row r="52614" s="2" customFormat="1"/>
    <row r="52615" s="2" customFormat="1"/>
    <row r="52616" s="2" customFormat="1"/>
    <row r="52617" s="2" customFormat="1"/>
    <row r="52618" s="2" customFormat="1"/>
    <row r="52619" s="2" customFormat="1"/>
    <row r="52620" s="2" customFormat="1"/>
    <row r="52621" s="2" customFormat="1"/>
    <row r="52622" s="2" customFormat="1"/>
    <row r="52623" s="2" customFormat="1"/>
    <row r="52624" s="2" customFormat="1"/>
    <row r="52625" s="2" customFormat="1"/>
    <row r="52626" s="2" customFormat="1"/>
    <row r="52627" s="2" customFormat="1"/>
    <row r="52628" s="2" customFormat="1"/>
    <row r="52629" s="2" customFormat="1"/>
    <row r="52630" s="2" customFormat="1"/>
    <row r="52631" s="2" customFormat="1"/>
    <row r="52632" s="2" customFormat="1"/>
    <row r="52633" s="2" customFormat="1"/>
    <row r="52634" s="2" customFormat="1"/>
    <row r="52635" s="2" customFormat="1"/>
    <row r="52636" s="2" customFormat="1"/>
    <row r="52637" s="2" customFormat="1"/>
    <row r="52638" s="2" customFormat="1"/>
    <row r="52639" s="2" customFormat="1"/>
    <row r="52640" s="2" customFormat="1"/>
    <row r="52641" s="2" customFormat="1"/>
    <row r="52642" s="2" customFormat="1"/>
    <row r="52643" s="2" customFormat="1"/>
    <row r="52644" s="2" customFormat="1"/>
    <row r="52645" s="2" customFormat="1"/>
    <row r="52646" s="2" customFormat="1"/>
    <row r="52647" s="2" customFormat="1"/>
    <row r="52648" s="2" customFormat="1"/>
    <row r="52649" s="2" customFormat="1"/>
    <row r="52650" s="2" customFormat="1"/>
    <row r="52651" s="2" customFormat="1"/>
    <row r="52652" s="2" customFormat="1"/>
    <row r="52653" s="2" customFormat="1"/>
    <row r="52654" s="2" customFormat="1"/>
    <row r="52655" s="2" customFormat="1"/>
    <row r="52656" s="2" customFormat="1"/>
    <row r="52657" s="2" customFormat="1"/>
    <row r="52658" s="2" customFormat="1"/>
    <row r="52659" s="2" customFormat="1"/>
    <row r="52660" s="2" customFormat="1"/>
    <row r="52661" s="2" customFormat="1"/>
    <row r="52662" s="2" customFormat="1"/>
    <row r="52663" s="2" customFormat="1"/>
    <row r="52664" s="2" customFormat="1"/>
    <row r="52665" s="2" customFormat="1"/>
    <row r="52666" s="2" customFormat="1"/>
    <row r="52667" s="2" customFormat="1"/>
    <row r="52668" s="2" customFormat="1"/>
    <row r="52669" s="2" customFormat="1"/>
    <row r="52670" s="2" customFormat="1"/>
    <row r="52671" s="2" customFormat="1"/>
    <row r="52672" s="2" customFormat="1"/>
    <row r="52673" s="2" customFormat="1"/>
    <row r="52674" s="2" customFormat="1"/>
    <row r="52675" s="2" customFormat="1"/>
    <row r="52676" s="2" customFormat="1"/>
    <row r="52677" s="2" customFormat="1"/>
    <row r="52678" s="2" customFormat="1"/>
    <row r="52679" s="2" customFormat="1"/>
    <row r="52680" s="2" customFormat="1"/>
    <row r="52681" s="2" customFormat="1"/>
    <row r="52682" s="2" customFormat="1"/>
    <row r="52683" s="2" customFormat="1"/>
    <row r="52684" s="2" customFormat="1"/>
    <row r="52685" s="2" customFormat="1"/>
    <row r="52686" s="2" customFormat="1"/>
    <row r="52687" s="2" customFormat="1"/>
    <row r="52688" s="2" customFormat="1"/>
    <row r="52689" s="2" customFormat="1"/>
    <row r="52690" s="2" customFormat="1"/>
    <row r="52691" s="2" customFormat="1"/>
    <row r="52692" s="2" customFormat="1"/>
    <row r="52693" s="2" customFormat="1"/>
    <row r="52694" s="2" customFormat="1"/>
    <row r="52695" s="2" customFormat="1"/>
    <row r="52696" s="2" customFormat="1"/>
    <row r="52697" s="2" customFormat="1"/>
    <row r="52698" s="2" customFormat="1"/>
    <row r="52699" s="2" customFormat="1"/>
    <row r="52700" s="2" customFormat="1"/>
    <row r="52701" s="2" customFormat="1"/>
    <row r="52702" s="2" customFormat="1"/>
    <row r="52703" s="2" customFormat="1"/>
    <row r="52704" s="2" customFormat="1"/>
    <row r="52705" s="2" customFormat="1"/>
    <row r="52706" s="2" customFormat="1"/>
    <row r="52707" s="2" customFormat="1"/>
    <row r="52708" s="2" customFormat="1"/>
    <row r="52709" s="2" customFormat="1"/>
    <row r="52710" s="2" customFormat="1"/>
    <row r="52711" s="2" customFormat="1"/>
    <row r="52712" s="2" customFormat="1"/>
    <row r="52713" s="2" customFormat="1"/>
    <row r="52714" s="2" customFormat="1"/>
    <row r="52715" s="2" customFormat="1"/>
    <row r="52716" s="2" customFormat="1"/>
    <row r="52717" s="2" customFormat="1"/>
    <row r="52718" s="2" customFormat="1"/>
    <row r="52719" s="2" customFormat="1"/>
    <row r="52720" s="2" customFormat="1"/>
    <row r="52721" s="2" customFormat="1"/>
    <row r="52722" s="2" customFormat="1"/>
    <row r="52723" s="2" customFormat="1"/>
    <row r="52724" s="2" customFormat="1"/>
    <row r="52725" s="2" customFormat="1"/>
    <row r="52726" s="2" customFormat="1"/>
    <row r="52727" s="2" customFormat="1"/>
    <row r="52728" s="2" customFormat="1"/>
    <row r="52729" s="2" customFormat="1"/>
    <row r="52730" s="2" customFormat="1"/>
    <row r="52731" s="2" customFormat="1"/>
    <row r="52732" s="2" customFormat="1"/>
    <row r="52733" s="2" customFormat="1"/>
    <row r="52734" s="2" customFormat="1"/>
    <row r="52735" s="2" customFormat="1"/>
    <row r="52736" s="2" customFormat="1"/>
    <row r="52737" s="2" customFormat="1"/>
    <row r="52738" s="2" customFormat="1"/>
    <row r="52739" s="2" customFormat="1"/>
    <row r="52740" s="2" customFormat="1"/>
    <row r="52741" s="2" customFormat="1"/>
    <row r="52742" s="2" customFormat="1"/>
    <row r="52743" s="2" customFormat="1"/>
    <row r="52744" s="2" customFormat="1"/>
    <row r="52745" s="2" customFormat="1"/>
    <row r="52746" s="2" customFormat="1"/>
    <row r="52747" s="2" customFormat="1"/>
    <row r="52748" s="2" customFormat="1"/>
    <row r="52749" s="2" customFormat="1"/>
    <row r="52750" s="2" customFormat="1"/>
    <row r="52751" s="2" customFormat="1"/>
    <row r="52752" s="2" customFormat="1"/>
    <row r="52753" s="2" customFormat="1"/>
    <row r="52754" s="2" customFormat="1"/>
    <row r="52755" s="2" customFormat="1"/>
    <row r="52756" s="2" customFormat="1"/>
    <row r="52757" s="2" customFormat="1"/>
    <row r="52758" s="2" customFormat="1"/>
    <row r="52759" s="2" customFormat="1"/>
    <row r="52760" s="2" customFormat="1"/>
    <row r="52761" s="2" customFormat="1"/>
    <row r="52762" s="2" customFormat="1"/>
    <row r="52763" s="2" customFormat="1"/>
    <row r="52764" s="2" customFormat="1"/>
    <row r="52765" s="2" customFormat="1"/>
    <row r="52766" s="2" customFormat="1"/>
    <row r="52767" s="2" customFormat="1"/>
    <row r="52768" s="2" customFormat="1"/>
    <row r="52769" s="2" customFormat="1"/>
    <row r="52770" s="2" customFormat="1"/>
    <row r="52771" s="2" customFormat="1"/>
    <row r="52772" s="2" customFormat="1"/>
    <row r="52773" s="2" customFormat="1"/>
    <row r="52774" s="2" customFormat="1"/>
    <row r="52775" s="2" customFormat="1"/>
    <row r="52776" s="2" customFormat="1"/>
    <row r="52777" s="2" customFormat="1"/>
    <row r="52778" s="2" customFormat="1"/>
    <row r="52779" s="2" customFormat="1"/>
    <row r="52780" s="2" customFormat="1"/>
    <row r="52781" s="2" customFormat="1"/>
    <row r="52782" s="2" customFormat="1"/>
    <row r="52783" s="2" customFormat="1"/>
    <row r="52784" s="2" customFormat="1"/>
    <row r="52785" s="2" customFormat="1"/>
    <row r="52786" s="2" customFormat="1"/>
    <row r="52787" s="2" customFormat="1"/>
    <row r="52788" s="2" customFormat="1"/>
    <row r="52789" s="2" customFormat="1"/>
    <row r="52790" s="2" customFormat="1"/>
    <row r="52791" s="2" customFormat="1"/>
    <row r="52792" s="2" customFormat="1"/>
    <row r="52793" s="2" customFormat="1"/>
    <row r="52794" s="2" customFormat="1"/>
    <row r="52795" s="2" customFormat="1"/>
    <row r="52796" s="2" customFormat="1"/>
    <row r="52797" s="2" customFormat="1"/>
    <row r="52798" s="2" customFormat="1"/>
    <row r="52799" s="2" customFormat="1"/>
    <row r="52800" s="2" customFormat="1"/>
    <row r="52801" s="2" customFormat="1"/>
    <row r="52802" s="2" customFormat="1"/>
    <row r="52803" s="2" customFormat="1"/>
    <row r="52804" s="2" customFormat="1"/>
    <row r="52805" s="2" customFormat="1"/>
    <row r="52806" s="2" customFormat="1"/>
    <row r="52807" s="2" customFormat="1"/>
    <row r="52808" s="2" customFormat="1"/>
    <row r="52809" s="2" customFormat="1"/>
    <row r="52810" s="2" customFormat="1"/>
    <row r="52811" s="2" customFormat="1"/>
    <row r="52812" s="2" customFormat="1"/>
    <row r="52813" s="2" customFormat="1"/>
    <row r="52814" s="2" customFormat="1"/>
    <row r="52815" s="2" customFormat="1"/>
    <row r="52816" s="2" customFormat="1"/>
    <row r="52817" s="2" customFormat="1"/>
    <row r="52818" s="2" customFormat="1"/>
    <row r="52819" s="2" customFormat="1"/>
    <row r="52820" s="2" customFormat="1"/>
    <row r="52821" s="2" customFormat="1"/>
    <row r="52822" s="2" customFormat="1"/>
    <row r="52823" s="2" customFormat="1"/>
    <row r="52824" s="2" customFormat="1"/>
    <row r="52825" s="2" customFormat="1"/>
    <row r="52826" s="2" customFormat="1"/>
    <row r="52827" s="2" customFormat="1"/>
    <row r="52828" s="2" customFormat="1"/>
    <row r="52829" s="2" customFormat="1"/>
    <row r="52830" s="2" customFormat="1"/>
    <row r="52831" s="2" customFormat="1"/>
    <row r="52832" s="2" customFormat="1"/>
    <row r="52833" s="2" customFormat="1"/>
    <row r="52834" s="2" customFormat="1"/>
    <row r="52835" s="2" customFormat="1"/>
    <row r="52836" s="2" customFormat="1"/>
    <row r="52837" s="2" customFormat="1"/>
    <row r="52838" s="2" customFormat="1"/>
    <row r="52839" s="2" customFormat="1"/>
    <row r="52840" s="2" customFormat="1"/>
    <row r="52841" s="2" customFormat="1"/>
    <row r="52842" s="2" customFormat="1"/>
    <row r="52843" s="2" customFormat="1"/>
    <row r="52844" s="2" customFormat="1"/>
    <row r="52845" s="2" customFormat="1"/>
    <row r="52846" s="2" customFormat="1"/>
    <row r="52847" s="2" customFormat="1"/>
    <row r="52848" s="2" customFormat="1"/>
    <row r="52849" s="2" customFormat="1"/>
    <row r="52850" s="2" customFormat="1"/>
    <row r="52851" s="2" customFormat="1"/>
    <row r="52852" s="2" customFormat="1"/>
    <row r="52853" s="2" customFormat="1"/>
    <row r="52854" s="2" customFormat="1"/>
    <row r="52855" s="2" customFormat="1"/>
    <row r="52856" s="2" customFormat="1"/>
    <row r="52857" s="2" customFormat="1"/>
    <row r="52858" s="2" customFormat="1"/>
    <row r="52859" s="2" customFormat="1"/>
    <row r="52860" s="2" customFormat="1"/>
    <row r="52861" s="2" customFormat="1"/>
    <row r="52862" s="2" customFormat="1"/>
    <row r="52863" s="2" customFormat="1"/>
    <row r="52864" s="2" customFormat="1"/>
    <row r="52865" s="2" customFormat="1"/>
    <row r="52866" s="2" customFormat="1"/>
    <row r="52867" s="2" customFormat="1"/>
    <row r="52868" s="2" customFormat="1"/>
    <row r="52869" s="2" customFormat="1"/>
    <row r="52870" s="2" customFormat="1"/>
    <row r="52871" s="2" customFormat="1"/>
    <row r="52872" s="2" customFormat="1"/>
    <row r="52873" s="2" customFormat="1"/>
    <row r="52874" s="2" customFormat="1"/>
    <row r="52875" s="2" customFormat="1"/>
    <row r="52876" s="2" customFormat="1"/>
    <row r="52877" s="2" customFormat="1"/>
    <row r="52878" s="2" customFormat="1"/>
    <row r="52879" s="2" customFormat="1"/>
    <row r="52880" s="2" customFormat="1"/>
    <row r="52881" s="2" customFormat="1"/>
    <row r="52882" s="2" customFormat="1"/>
    <row r="52883" s="2" customFormat="1"/>
    <row r="52884" s="2" customFormat="1"/>
    <row r="52885" s="2" customFormat="1"/>
    <row r="52886" s="2" customFormat="1"/>
    <row r="52887" s="2" customFormat="1"/>
    <row r="52888" s="2" customFormat="1"/>
    <row r="52889" s="2" customFormat="1"/>
    <row r="52890" s="2" customFormat="1"/>
    <row r="52891" s="2" customFormat="1"/>
    <row r="52892" s="2" customFormat="1"/>
    <row r="52893" s="2" customFormat="1"/>
    <row r="52894" s="2" customFormat="1"/>
    <row r="52895" s="2" customFormat="1"/>
    <row r="52896" s="2" customFormat="1"/>
    <row r="52897" s="2" customFormat="1"/>
    <row r="52898" s="2" customFormat="1"/>
    <row r="52899" s="2" customFormat="1"/>
    <row r="52900" s="2" customFormat="1"/>
    <row r="52901" s="2" customFormat="1"/>
    <row r="52902" s="2" customFormat="1"/>
    <row r="52903" s="2" customFormat="1"/>
    <row r="52904" s="2" customFormat="1"/>
    <row r="52905" s="2" customFormat="1"/>
    <row r="52906" s="2" customFormat="1"/>
    <row r="52907" s="2" customFormat="1"/>
    <row r="52908" s="2" customFormat="1"/>
    <row r="52909" s="2" customFormat="1"/>
    <row r="52910" s="2" customFormat="1"/>
    <row r="52911" s="2" customFormat="1"/>
    <row r="52912" s="2" customFormat="1"/>
    <row r="52913" s="2" customFormat="1"/>
    <row r="52914" s="2" customFormat="1"/>
    <row r="52915" s="2" customFormat="1"/>
    <row r="52916" s="2" customFormat="1"/>
    <row r="52917" s="2" customFormat="1"/>
    <row r="52918" s="2" customFormat="1"/>
    <row r="52919" s="2" customFormat="1"/>
    <row r="52920" s="2" customFormat="1"/>
    <row r="52921" s="2" customFormat="1"/>
    <row r="52922" s="2" customFormat="1"/>
    <row r="52923" s="2" customFormat="1"/>
    <row r="52924" s="2" customFormat="1"/>
    <row r="52925" s="2" customFormat="1"/>
    <row r="52926" s="2" customFormat="1"/>
    <row r="52927" s="2" customFormat="1"/>
    <row r="52928" s="2" customFormat="1"/>
    <row r="52929" s="2" customFormat="1"/>
    <row r="52930" s="2" customFormat="1"/>
    <row r="52931" s="2" customFormat="1"/>
    <row r="52932" s="2" customFormat="1"/>
    <row r="52933" s="2" customFormat="1"/>
    <row r="52934" s="2" customFormat="1"/>
    <row r="52935" s="2" customFormat="1"/>
    <row r="52936" s="2" customFormat="1"/>
    <row r="52937" s="2" customFormat="1"/>
    <row r="52938" s="2" customFormat="1"/>
    <row r="52939" s="2" customFormat="1"/>
    <row r="52940" s="2" customFormat="1"/>
    <row r="52941" s="2" customFormat="1"/>
    <row r="52942" s="2" customFormat="1"/>
    <row r="52943" s="2" customFormat="1"/>
    <row r="52944" s="2" customFormat="1"/>
    <row r="52945" s="2" customFormat="1"/>
    <row r="52946" s="2" customFormat="1"/>
    <row r="52947" s="2" customFormat="1"/>
    <row r="52948" s="2" customFormat="1"/>
    <row r="52949" s="2" customFormat="1"/>
    <row r="52950" s="2" customFormat="1"/>
    <row r="52951" s="2" customFormat="1"/>
    <row r="52952" s="2" customFormat="1"/>
    <row r="52953" s="2" customFormat="1"/>
    <row r="52954" s="2" customFormat="1"/>
    <row r="52955" s="2" customFormat="1"/>
    <row r="52956" s="2" customFormat="1"/>
    <row r="52957" s="2" customFormat="1"/>
    <row r="52958" s="2" customFormat="1"/>
    <row r="52959" s="2" customFormat="1"/>
    <row r="52960" s="2" customFormat="1"/>
    <row r="52961" s="2" customFormat="1"/>
    <row r="52962" s="2" customFormat="1"/>
    <row r="52963" s="2" customFormat="1"/>
    <row r="52964" s="2" customFormat="1"/>
    <row r="52965" s="2" customFormat="1"/>
    <row r="52966" s="2" customFormat="1"/>
    <row r="52967" s="2" customFormat="1"/>
    <row r="52968" s="2" customFormat="1"/>
    <row r="52969" s="2" customFormat="1"/>
    <row r="52970" s="2" customFormat="1"/>
    <row r="52971" s="2" customFormat="1"/>
    <row r="52972" s="2" customFormat="1"/>
    <row r="52973" s="2" customFormat="1"/>
    <row r="52974" s="2" customFormat="1"/>
    <row r="52975" s="2" customFormat="1"/>
    <row r="52976" s="2" customFormat="1"/>
    <row r="52977" s="2" customFormat="1"/>
    <row r="52978" s="2" customFormat="1"/>
    <row r="52979" s="2" customFormat="1"/>
    <row r="52980" s="2" customFormat="1"/>
    <row r="52981" s="2" customFormat="1"/>
    <row r="52982" s="2" customFormat="1"/>
    <row r="52983" s="2" customFormat="1"/>
    <row r="52984" s="2" customFormat="1"/>
    <row r="52985" s="2" customFormat="1"/>
    <row r="52986" s="2" customFormat="1"/>
    <row r="52987" s="2" customFormat="1"/>
    <row r="52988" s="2" customFormat="1"/>
    <row r="52989" s="2" customFormat="1"/>
    <row r="52990" s="2" customFormat="1"/>
    <row r="52991" s="2" customFormat="1"/>
    <row r="52992" s="2" customFormat="1"/>
    <row r="52993" s="2" customFormat="1"/>
    <row r="52994" s="2" customFormat="1"/>
    <row r="52995" s="2" customFormat="1"/>
    <row r="52996" s="2" customFormat="1"/>
    <row r="52997" s="2" customFormat="1"/>
    <row r="52998" s="2" customFormat="1"/>
    <row r="52999" s="2" customFormat="1"/>
    <row r="53000" s="2" customFormat="1"/>
    <row r="53001" s="2" customFormat="1"/>
    <row r="53002" s="2" customFormat="1"/>
    <row r="53003" s="2" customFormat="1"/>
    <row r="53004" s="2" customFormat="1"/>
    <row r="53005" s="2" customFormat="1"/>
    <row r="53006" s="2" customFormat="1"/>
    <row r="53007" s="2" customFormat="1"/>
    <row r="53008" s="2" customFormat="1"/>
    <row r="53009" s="2" customFormat="1"/>
    <row r="53010" s="2" customFormat="1"/>
    <row r="53011" s="2" customFormat="1"/>
    <row r="53012" s="2" customFormat="1"/>
    <row r="53013" s="2" customFormat="1"/>
    <row r="53014" s="2" customFormat="1"/>
    <row r="53015" s="2" customFormat="1"/>
    <row r="53016" s="2" customFormat="1"/>
    <row r="53017" s="2" customFormat="1"/>
    <row r="53018" s="2" customFormat="1"/>
    <row r="53019" s="2" customFormat="1"/>
    <row r="53020" s="2" customFormat="1"/>
    <row r="53021" s="2" customFormat="1"/>
    <row r="53022" s="2" customFormat="1"/>
    <row r="53023" s="2" customFormat="1"/>
    <row r="53024" s="2" customFormat="1"/>
    <row r="53025" s="2" customFormat="1"/>
    <row r="53026" s="2" customFormat="1"/>
    <row r="53027" s="2" customFormat="1"/>
    <row r="53028" s="2" customFormat="1"/>
    <row r="53029" s="2" customFormat="1"/>
    <row r="53030" s="2" customFormat="1"/>
    <row r="53031" s="2" customFormat="1"/>
    <row r="53032" s="2" customFormat="1"/>
    <row r="53033" s="2" customFormat="1"/>
    <row r="53034" s="2" customFormat="1"/>
    <row r="53035" s="2" customFormat="1"/>
    <row r="53036" s="2" customFormat="1"/>
    <row r="53037" s="2" customFormat="1"/>
    <row r="53038" s="2" customFormat="1"/>
    <row r="53039" s="2" customFormat="1"/>
    <row r="53040" s="2" customFormat="1"/>
    <row r="53041" s="2" customFormat="1"/>
    <row r="53042" s="2" customFormat="1"/>
    <row r="53043" s="2" customFormat="1"/>
    <row r="53044" s="2" customFormat="1"/>
    <row r="53045" s="2" customFormat="1"/>
    <row r="53046" s="2" customFormat="1"/>
    <row r="53047" s="2" customFormat="1"/>
    <row r="53048" s="2" customFormat="1"/>
    <row r="53049" s="2" customFormat="1"/>
    <row r="53050" s="2" customFormat="1"/>
    <row r="53051" s="2" customFormat="1"/>
    <row r="53052" s="2" customFormat="1"/>
    <row r="53053" s="2" customFormat="1"/>
    <row r="53054" s="2" customFormat="1"/>
    <row r="53055" s="2" customFormat="1"/>
    <row r="53056" s="2" customFormat="1"/>
    <row r="53057" s="2" customFormat="1"/>
    <row r="53058" s="2" customFormat="1"/>
    <row r="53059" s="2" customFormat="1"/>
    <row r="53060" s="2" customFormat="1"/>
    <row r="53061" s="2" customFormat="1"/>
    <row r="53062" s="2" customFormat="1"/>
    <row r="53063" s="2" customFormat="1"/>
    <row r="53064" s="2" customFormat="1"/>
    <row r="53065" s="2" customFormat="1"/>
    <row r="53066" s="2" customFormat="1"/>
    <row r="53067" s="2" customFormat="1"/>
    <row r="53068" s="2" customFormat="1"/>
    <row r="53069" s="2" customFormat="1"/>
    <row r="53070" s="2" customFormat="1"/>
    <row r="53071" s="2" customFormat="1"/>
    <row r="53072" s="2" customFormat="1"/>
    <row r="53073" s="2" customFormat="1"/>
    <row r="53074" s="2" customFormat="1"/>
    <row r="53075" s="2" customFormat="1"/>
    <row r="53076" s="2" customFormat="1"/>
    <row r="53077" s="2" customFormat="1"/>
    <row r="53078" s="2" customFormat="1"/>
    <row r="53079" s="2" customFormat="1"/>
    <row r="53080" s="2" customFormat="1"/>
    <row r="53081" s="2" customFormat="1"/>
    <row r="53082" s="2" customFormat="1"/>
    <row r="53083" s="2" customFormat="1"/>
    <row r="53084" s="2" customFormat="1"/>
    <row r="53085" s="2" customFormat="1"/>
    <row r="53086" s="2" customFormat="1"/>
    <row r="53087" s="2" customFormat="1"/>
    <row r="53088" s="2" customFormat="1"/>
    <row r="53089" s="2" customFormat="1"/>
    <row r="53090" s="2" customFormat="1"/>
    <row r="53091" s="2" customFormat="1"/>
    <row r="53092" s="2" customFormat="1"/>
    <row r="53093" s="2" customFormat="1"/>
    <row r="53094" s="2" customFormat="1"/>
    <row r="53095" s="2" customFormat="1"/>
    <row r="53096" s="2" customFormat="1"/>
    <row r="53097" s="2" customFormat="1"/>
    <row r="53098" s="2" customFormat="1"/>
    <row r="53099" s="2" customFormat="1"/>
    <row r="53100" s="2" customFormat="1"/>
    <row r="53101" s="2" customFormat="1"/>
    <row r="53102" s="2" customFormat="1"/>
    <row r="53103" s="2" customFormat="1"/>
    <row r="53104" s="2" customFormat="1"/>
    <row r="53105" s="2" customFormat="1"/>
    <row r="53106" s="2" customFormat="1"/>
    <row r="53107" s="2" customFormat="1"/>
    <row r="53108" s="2" customFormat="1"/>
    <row r="53109" s="2" customFormat="1"/>
    <row r="53110" s="2" customFormat="1"/>
    <row r="53111" s="2" customFormat="1"/>
    <row r="53112" s="2" customFormat="1"/>
    <row r="53113" s="2" customFormat="1"/>
    <row r="53114" s="2" customFormat="1"/>
    <row r="53115" s="2" customFormat="1"/>
    <row r="53116" s="2" customFormat="1"/>
    <row r="53117" s="2" customFormat="1"/>
    <row r="53118" s="2" customFormat="1"/>
    <row r="53119" s="2" customFormat="1"/>
    <row r="53120" s="2" customFormat="1"/>
    <row r="53121" s="2" customFormat="1"/>
    <row r="53122" s="2" customFormat="1"/>
    <row r="53123" s="2" customFormat="1"/>
    <row r="53124" s="2" customFormat="1"/>
    <row r="53125" s="2" customFormat="1"/>
    <row r="53126" s="2" customFormat="1"/>
    <row r="53127" s="2" customFormat="1"/>
    <row r="53128" s="2" customFormat="1"/>
    <row r="53129" s="2" customFormat="1"/>
    <row r="53130" s="2" customFormat="1"/>
    <row r="53131" s="2" customFormat="1"/>
    <row r="53132" s="2" customFormat="1"/>
    <row r="53133" s="2" customFormat="1"/>
    <row r="53134" s="2" customFormat="1"/>
    <row r="53135" s="2" customFormat="1"/>
    <row r="53136" s="2" customFormat="1"/>
    <row r="53137" s="2" customFormat="1"/>
    <row r="53138" s="2" customFormat="1"/>
    <row r="53139" s="2" customFormat="1"/>
    <row r="53140" s="2" customFormat="1"/>
    <row r="53141" s="2" customFormat="1"/>
    <row r="53142" s="2" customFormat="1"/>
    <row r="53143" s="2" customFormat="1"/>
    <row r="53144" s="2" customFormat="1"/>
    <row r="53145" s="2" customFormat="1"/>
    <row r="53146" s="2" customFormat="1"/>
    <row r="53147" s="2" customFormat="1"/>
    <row r="53148" s="2" customFormat="1"/>
    <row r="53149" s="2" customFormat="1"/>
    <row r="53150" s="2" customFormat="1"/>
    <row r="53151" s="2" customFormat="1"/>
    <row r="53152" s="2" customFormat="1"/>
    <row r="53153" s="2" customFormat="1"/>
    <row r="53154" s="2" customFormat="1"/>
    <row r="53155" s="2" customFormat="1"/>
    <row r="53156" s="2" customFormat="1"/>
    <row r="53157" s="2" customFormat="1"/>
    <row r="53158" s="2" customFormat="1"/>
    <row r="53159" s="2" customFormat="1"/>
    <row r="53160" s="2" customFormat="1"/>
    <row r="53161" s="2" customFormat="1"/>
    <row r="53162" s="2" customFormat="1"/>
    <row r="53163" s="2" customFormat="1"/>
    <row r="53164" s="2" customFormat="1"/>
    <row r="53165" s="2" customFormat="1"/>
    <row r="53166" s="2" customFormat="1"/>
    <row r="53167" s="2" customFormat="1"/>
    <row r="53168" s="2" customFormat="1"/>
    <row r="53169" s="2" customFormat="1"/>
    <row r="53170" s="2" customFormat="1"/>
    <row r="53171" s="2" customFormat="1"/>
    <row r="53172" s="2" customFormat="1"/>
    <row r="53173" s="2" customFormat="1"/>
    <row r="53174" s="2" customFormat="1"/>
    <row r="53175" s="2" customFormat="1"/>
    <row r="53176" s="2" customFormat="1"/>
    <row r="53177" s="2" customFormat="1"/>
    <row r="53178" s="2" customFormat="1"/>
    <row r="53179" s="2" customFormat="1"/>
    <row r="53180" s="2" customFormat="1"/>
    <row r="53181" s="2" customFormat="1"/>
    <row r="53182" s="2" customFormat="1"/>
    <row r="53183" s="2" customFormat="1"/>
    <row r="53184" s="2" customFormat="1"/>
    <row r="53185" s="2" customFormat="1"/>
    <row r="53186" s="2" customFormat="1"/>
    <row r="53187" s="2" customFormat="1"/>
    <row r="53188" s="2" customFormat="1"/>
    <row r="53189" s="2" customFormat="1"/>
    <row r="53190" s="2" customFormat="1"/>
    <row r="53191" s="2" customFormat="1"/>
    <row r="53192" s="2" customFormat="1"/>
    <row r="53193" s="2" customFormat="1"/>
    <row r="53194" s="2" customFormat="1"/>
    <row r="53195" s="2" customFormat="1"/>
    <row r="53196" s="2" customFormat="1"/>
    <row r="53197" s="2" customFormat="1"/>
    <row r="53198" s="2" customFormat="1"/>
    <row r="53199" s="2" customFormat="1"/>
    <row r="53200" s="2" customFormat="1"/>
    <row r="53201" s="2" customFormat="1"/>
    <row r="53202" s="2" customFormat="1"/>
    <row r="53203" s="2" customFormat="1"/>
    <row r="53204" s="2" customFormat="1"/>
    <row r="53205" s="2" customFormat="1"/>
    <row r="53206" s="2" customFormat="1"/>
    <row r="53207" s="2" customFormat="1"/>
    <row r="53208" s="2" customFormat="1"/>
    <row r="53209" s="2" customFormat="1"/>
    <row r="53210" s="2" customFormat="1"/>
    <row r="53211" s="2" customFormat="1"/>
    <row r="53212" s="2" customFormat="1"/>
    <row r="53213" s="2" customFormat="1"/>
    <row r="53214" s="2" customFormat="1"/>
    <row r="53215" s="2" customFormat="1"/>
    <row r="53216" s="2" customFormat="1"/>
    <row r="53217" s="2" customFormat="1"/>
    <row r="53218" s="2" customFormat="1"/>
    <row r="53219" s="2" customFormat="1"/>
    <row r="53220" s="2" customFormat="1"/>
    <row r="53221" s="2" customFormat="1"/>
    <row r="53222" s="2" customFormat="1"/>
    <row r="53223" s="2" customFormat="1"/>
    <row r="53224" s="2" customFormat="1"/>
    <row r="53225" s="2" customFormat="1"/>
    <row r="53226" s="2" customFormat="1"/>
    <row r="53227" s="2" customFormat="1"/>
    <row r="53228" s="2" customFormat="1"/>
    <row r="53229" s="2" customFormat="1"/>
    <row r="53230" s="2" customFormat="1"/>
    <row r="53231" s="2" customFormat="1"/>
    <row r="53232" s="2" customFormat="1"/>
    <row r="53233" s="2" customFormat="1"/>
    <row r="53234" s="2" customFormat="1"/>
    <row r="53235" s="2" customFormat="1"/>
    <row r="53236" s="2" customFormat="1"/>
    <row r="53237" s="2" customFormat="1"/>
    <row r="53238" s="2" customFormat="1"/>
    <row r="53239" s="2" customFormat="1"/>
    <row r="53240" s="2" customFormat="1"/>
    <row r="53241" s="2" customFormat="1"/>
    <row r="53242" s="2" customFormat="1"/>
    <row r="53243" s="2" customFormat="1"/>
    <row r="53244" s="2" customFormat="1"/>
    <row r="53245" s="2" customFormat="1"/>
    <row r="53246" s="2" customFormat="1"/>
    <row r="53247" s="2" customFormat="1"/>
    <row r="53248" s="2" customFormat="1"/>
    <row r="53249" s="2" customFormat="1"/>
    <row r="53250" s="2" customFormat="1"/>
    <row r="53251" s="2" customFormat="1"/>
    <row r="53252" s="2" customFormat="1"/>
    <row r="53253" s="2" customFormat="1"/>
    <row r="53254" s="2" customFormat="1"/>
    <row r="53255" s="2" customFormat="1"/>
    <row r="53256" s="2" customFormat="1"/>
    <row r="53257" s="2" customFormat="1"/>
    <row r="53258" s="2" customFormat="1"/>
    <row r="53259" s="2" customFormat="1"/>
    <row r="53260" s="2" customFormat="1"/>
    <row r="53261" s="2" customFormat="1"/>
    <row r="53262" s="2" customFormat="1"/>
    <row r="53263" s="2" customFormat="1"/>
    <row r="53264" s="2" customFormat="1"/>
    <row r="53265" s="2" customFormat="1"/>
    <row r="53266" s="2" customFormat="1"/>
    <row r="53267" s="2" customFormat="1"/>
    <row r="53268" s="2" customFormat="1"/>
    <row r="53269" s="2" customFormat="1"/>
    <row r="53270" s="2" customFormat="1"/>
    <row r="53271" s="2" customFormat="1"/>
    <row r="53272" s="2" customFormat="1"/>
    <row r="53273" s="2" customFormat="1"/>
    <row r="53274" s="2" customFormat="1"/>
    <row r="53275" s="2" customFormat="1"/>
    <row r="53276" s="2" customFormat="1"/>
    <row r="53277" s="2" customFormat="1"/>
    <row r="53278" s="2" customFormat="1"/>
    <row r="53279" s="2" customFormat="1"/>
    <row r="53280" s="2" customFormat="1"/>
    <row r="53281" s="2" customFormat="1"/>
    <row r="53282" s="2" customFormat="1"/>
    <row r="53283" s="2" customFormat="1"/>
    <row r="53284" s="2" customFormat="1"/>
    <row r="53285" s="2" customFormat="1"/>
    <row r="53286" s="2" customFormat="1"/>
    <row r="53287" s="2" customFormat="1"/>
    <row r="53288" s="2" customFormat="1"/>
    <row r="53289" s="2" customFormat="1"/>
    <row r="53290" s="2" customFormat="1"/>
    <row r="53291" s="2" customFormat="1"/>
    <row r="53292" s="2" customFormat="1"/>
    <row r="53293" s="2" customFormat="1"/>
    <row r="53294" s="2" customFormat="1"/>
    <row r="53295" s="2" customFormat="1"/>
    <row r="53296" s="2" customFormat="1"/>
    <row r="53297" s="2" customFormat="1"/>
    <row r="53298" s="2" customFormat="1"/>
    <row r="53299" s="2" customFormat="1"/>
    <row r="53300" s="2" customFormat="1"/>
    <row r="53301" s="2" customFormat="1"/>
    <row r="53302" s="2" customFormat="1"/>
    <row r="53303" s="2" customFormat="1"/>
    <row r="53304" s="2" customFormat="1"/>
    <row r="53305" s="2" customFormat="1"/>
    <row r="53306" s="2" customFormat="1"/>
    <row r="53307" s="2" customFormat="1"/>
    <row r="53308" s="2" customFormat="1"/>
    <row r="53309" s="2" customFormat="1"/>
    <row r="53310" s="2" customFormat="1"/>
    <row r="53311" s="2" customFormat="1"/>
    <row r="53312" s="2" customFormat="1"/>
    <row r="53313" s="2" customFormat="1"/>
    <row r="53314" s="2" customFormat="1"/>
    <row r="53315" s="2" customFormat="1"/>
    <row r="53316" s="2" customFormat="1"/>
    <row r="53317" s="2" customFormat="1"/>
    <row r="53318" s="2" customFormat="1"/>
    <row r="53319" s="2" customFormat="1"/>
    <row r="53320" s="2" customFormat="1"/>
    <row r="53321" s="2" customFormat="1"/>
    <row r="53322" s="2" customFormat="1"/>
    <row r="53323" s="2" customFormat="1"/>
    <row r="53324" s="2" customFormat="1"/>
    <row r="53325" s="2" customFormat="1"/>
    <row r="53326" s="2" customFormat="1"/>
    <row r="53327" s="2" customFormat="1"/>
    <row r="53328" s="2" customFormat="1"/>
    <row r="53329" s="2" customFormat="1"/>
    <row r="53330" s="2" customFormat="1"/>
    <row r="53331" s="2" customFormat="1"/>
    <row r="53332" s="2" customFormat="1"/>
    <row r="53333" s="2" customFormat="1"/>
    <row r="53334" s="2" customFormat="1"/>
    <row r="53335" s="2" customFormat="1"/>
    <row r="53336" s="2" customFormat="1"/>
    <row r="53337" s="2" customFormat="1"/>
    <row r="53338" s="2" customFormat="1"/>
    <row r="53339" s="2" customFormat="1"/>
    <row r="53340" s="2" customFormat="1"/>
    <row r="53341" s="2" customFormat="1"/>
    <row r="53342" s="2" customFormat="1"/>
    <row r="53343" s="2" customFormat="1"/>
    <row r="53344" s="2" customFormat="1"/>
    <row r="53345" s="2" customFormat="1"/>
    <row r="53346" s="2" customFormat="1"/>
    <row r="53347" s="2" customFormat="1"/>
    <row r="53348" s="2" customFormat="1"/>
    <row r="53349" s="2" customFormat="1"/>
    <row r="53350" s="2" customFormat="1"/>
    <row r="53351" s="2" customFormat="1"/>
    <row r="53352" s="2" customFormat="1"/>
    <row r="53353" s="2" customFormat="1"/>
    <row r="53354" s="2" customFormat="1"/>
    <row r="53355" s="2" customFormat="1"/>
    <row r="53356" s="2" customFormat="1"/>
    <row r="53357" s="2" customFormat="1"/>
    <row r="53358" s="2" customFormat="1"/>
    <row r="53359" s="2" customFormat="1"/>
    <row r="53360" s="2" customFormat="1"/>
    <row r="53361" s="2" customFormat="1"/>
    <row r="53362" s="2" customFormat="1"/>
    <row r="53363" s="2" customFormat="1"/>
    <row r="53364" s="2" customFormat="1"/>
    <row r="53365" s="2" customFormat="1"/>
    <row r="53366" s="2" customFormat="1"/>
    <row r="53367" s="2" customFormat="1"/>
    <row r="53368" s="2" customFormat="1"/>
    <row r="53369" s="2" customFormat="1"/>
    <row r="53370" s="2" customFormat="1"/>
    <row r="53371" s="2" customFormat="1"/>
    <row r="53372" s="2" customFormat="1"/>
    <row r="53373" s="2" customFormat="1"/>
    <row r="53374" s="2" customFormat="1"/>
    <row r="53375" s="2" customFormat="1"/>
    <row r="53376" s="2" customFormat="1"/>
    <row r="53377" s="2" customFormat="1"/>
    <row r="53378" s="2" customFormat="1"/>
    <row r="53379" s="2" customFormat="1"/>
    <row r="53380" s="2" customFormat="1"/>
    <row r="53381" s="2" customFormat="1"/>
    <row r="53382" s="2" customFormat="1"/>
    <row r="53383" s="2" customFormat="1"/>
    <row r="53384" s="2" customFormat="1"/>
    <row r="53385" s="2" customFormat="1"/>
    <row r="53386" s="2" customFormat="1"/>
    <row r="53387" s="2" customFormat="1"/>
    <row r="53388" s="2" customFormat="1"/>
    <row r="53389" s="2" customFormat="1"/>
    <row r="53390" s="2" customFormat="1"/>
    <row r="53391" s="2" customFormat="1"/>
    <row r="53392" s="2" customFormat="1"/>
    <row r="53393" s="2" customFormat="1"/>
    <row r="53394" s="2" customFormat="1"/>
    <row r="53395" s="2" customFormat="1"/>
    <row r="53396" s="2" customFormat="1"/>
    <row r="53397" s="2" customFormat="1"/>
    <row r="53398" s="2" customFormat="1"/>
    <row r="53399" s="2" customFormat="1"/>
    <row r="53400" s="2" customFormat="1"/>
    <row r="53401" s="2" customFormat="1"/>
    <row r="53402" s="2" customFormat="1"/>
    <row r="53403" s="2" customFormat="1"/>
    <row r="53404" s="2" customFormat="1"/>
    <row r="53405" s="2" customFormat="1"/>
    <row r="53406" s="2" customFormat="1"/>
    <row r="53407" s="2" customFormat="1"/>
    <row r="53408" s="2" customFormat="1"/>
    <row r="53409" s="2" customFormat="1"/>
    <row r="53410" s="2" customFormat="1"/>
    <row r="53411" s="2" customFormat="1"/>
    <row r="53412" s="2" customFormat="1"/>
    <row r="53413" s="2" customFormat="1"/>
    <row r="53414" s="2" customFormat="1"/>
    <row r="53415" s="2" customFormat="1"/>
    <row r="53416" s="2" customFormat="1"/>
    <row r="53417" s="2" customFormat="1"/>
    <row r="53418" s="2" customFormat="1"/>
    <row r="53419" s="2" customFormat="1"/>
    <row r="53420" s="2" customFormat="1"/>
    <row r="53421" s="2" customFormat="1"/>
    <row r="53422" s="2" customFormat="1"/>
    <row r="53423" s="2" customFormat="1"/>
    <row r="53424" s="2" customFormat="1"/>
    <row r="53425" s="2" customFormat="1"/>
    <row r="53426" s="2" customFormat="1"/>
    <row r="53427" s="2" customFormat="1"/>
    <row r="53428" s="2" customFormat="1"/>
    <row r="53429" s="2" customFormat="1"/>
    <row r="53430" s="2" customFormat="1"/>
    <row r="53431" s="2" customFormat="1"/>
    <row r="53432" s="2" customFormat="1"/>
    <row r="53433" s="2" customFormat="1"/>
    <row r="53434" s="2" customFormat="1"/>
    <row r="53435" s="2" customFormat="1"/>
    <row r="53436" s="2" customFormat="1"/>
    <row r="53437" s="2" customFormat="1"/>
    <row r="53438" s="2" customFormat="1"/>
    <row r="53439" s="2" customFormat="1"/>
    <row r="53440" s="2" customFormat="1"/>
    <row r="53441" s="2" customFormat="1"/>
    <row r="53442" s="2" customFormat="1"/>
    <row r="53443" s="2" customFormat="1"/>
    <row r="53444" s="2" customFormat="1"/>
    <row r="53445" s="2" customFormat="1"/>
    <row r="53446" s="2" customFormat="1"/>
    <row r="53447" s="2" customFormat="1"/>
    <row r="53448" s="2" customFormat="1"/>
    <row r="53449" s="2" customFormat="1"/>
    <row r="53450" s="2" customFormat="1"/>
    <row r="53451" s="2" customFormat="1"/>
    <row r="53452" s="2" customFormat="1"/>
    <row r="53453" s="2" customFormat="1"/>
    <row r="53454" s="2" customFormat="1"/>
    <row r="53455" s="2" customFormat="1"/>
    <row r="53456" s="2" customFormat="1"/>
    <row r="53457" s="2" customFormat="1"/>
    <row r="53458" s="2" customFormat="1"/>
    <row r="53459" s="2" customFormat="1"/>
    <row r="53460" s="2" customFormat="1"/>
    <row r="53461" s="2" customFormat="1"/>
    <row r="53462" s="2" customFormat="1"/>
    <row r="53463" s="2" customFormat="1"/>
    <row r="53464" s="2" customFormat="1"/>
    <row r="53465" s="2" customFormat="1"/>
    <row r="53466" s="2" customFormat="1"/>
    <row r="53467" s="2" customFormat="1"/>
    <row r="53468" s="2" customFormat="1"/>
    <row r="53469" s="2" customFormat="1"/>
    <row r="53470" s="2" customFormat="1"/>
    <row r="53471" s="2" customFormat="1"/>
    <row r="53472" s="2" customFormat="1"/>
    <row r="53473" s="2" customFormat="1"/>
    <row r="53474" s="2" customFormat="1"/>
    <row r="53475" s="2" customFormat="1"/>
    <row r="53476" s="2" customFormat="1"/>
    <row r="53477" s="2" customFormat="1"/>
    <row r="53478" s="2" customFormat="1"/>
    <row r="53479" s="2" customFormat="1"/>
    <row r="53480" s="2" customFormat="1"/>
    <row r="53481" s="2" customFormat="1"/>
    <row r="53482" s="2" customFormat="1"/>
    <row r="53483" s="2" customFormat="1"/>
    <row r="53484" s="2" customFormat="1"/>
    <row r="53485" s="2" customFormat="1"/>
    <row r="53486" s="2" customFormat="1"/>
    <row r="53487" s="2" customFormat="1"/>
    <row r="53488" s="2" customFormat="1"/>
    <row r="53489" s="2" customFormat="1"/>
    <row r="53490" s="2" customFormat="1"/>
    <row r="53491" s="2" customFormat="1"/>
    <row r="53492" s="2" customFormat="1"/>
    <row r="53493" s="2" customFormat="1"/>
    <row r="53494" s="2" customFormat="1"/>
    <row r="53495" s="2" customFormat="1"/>
    <row r="53496" s="2" customFormat="1"/>
    <row r="53497" s="2" customFormat="1"/>
    <row r="53498" s="2" customFormat="1"/>
    <row r="53499" s="2" customFormat="1"/>
    <row r="53500" s="2" customFormat="1"/>
    <row r="53501" s="2" customFormat="1"/>
    <row r="53502" s="2" customFormat="1"/>
    <row r="53503" s="2" customFormat="1"/>
    <row r="53504" s="2" customFormat="1"/>
    <row r="53505" s="2" customFormat="1"/>
    <row r="53506" s="2" customFormat="1"/>
    <row r="53507" s="2" customFormat="1"/>
    <row r="53508" s="2" customFormat="1"/>
    <row r="53509" s="2" customFormat="1"/>
    <row r="53510" s="2" customFormat="1"/>
    <row r="53511" s="2" customFormat="1"/>
    <row r="53512" s="2" customFormat="1"/>
    <row r="53513" s="2" customFormat="1"/>
    <row r="53514" s="2" customFormat="1"/>
    <row r="53515" s="2" customFormat="1"/>
    <row r="53516" s="2" customFormat="1"/>
    <row r="53517" s="2" customFormat="1"/>
    <row r="53518" s="2" customFormat="1"/>
    <row r="53519" s="2" customFormat="1"/>
    <row r="53520" s="2" customFormat="1"/>
    <row r="53521" s="2" customFormat="1"/>
    <row r="53522" s="2" customFormat="1"/>
    <row r="53523" s="2" customFormat="1"/>
    <row r="53524" s="2" customFormat="1"/>
    <row r="53525" s="2" customFormat="1"/>
    <row r="53526" s="2" customFormat="1"/>
    <row r="53527" s="2" customFormat="1"/>
    <row r="53528" s="2" customFormat="1"/>
    <row r="53529" s="2" customFormat="1"/>
    <row r="53530" s="2" customFormat="1"/>
    <row r="53531" s="2" customFormat="1"/>
    <row r="53532" s="2" customFormat="1"/>
    <row r="53533" s="2" customFormat="1"/>
    <row r="53534" s="2" customFormat="1"/>
    <row r="53535" s="2" customFormat="1"/>
    <row r="53536" s="2" customFormat="1"/>
    <row r="53537" s="2" customFormat="1"/>
    <row r="53538" s="2" customFormat="1"/>
    <row r="53539" s="2" customFormat="1"/>
    <row r="53540" s="2" customFormat="1"/>
    <row r="53541" s="2" customFormat="1"/>
    <row r="53542" s="2" customFormat="1"/>
    <row r="53543" s="2" customFormat="1"/>
    <row r="53544" s="2" customFormat="1"/>
    <row r="53545" s="2" customFormat="1"/>
    <row r="53546" s="2" customFormat="1"/>
    <row r="53547" s="2" customFormat="1"/>
    <row r="53548" s="2" customFormat="1"/>
    <row r="53549" s="2" customFormat="1"/>
    <row r="53550" s="2" customFormat="1"/>
    <row r="53551" s="2" customFormat="1"/>
    <row r="53552" s="2" customFormat="1"/>
    <row r="53553" s="2" customFormat="1"/>
    <row r="53554" s="2" customFormat="1"/>
    <row r="53555" s="2" customFormat="1"/>
    <row r="53556" s="2" customFormat="1"/>
    <row r="53557" s="2" customFormat="1"/>
    <row r="53558" s="2" customFormat="1"/>
    <row r="53559" s="2" customFormat="1"/>
    <row r="53560" s="2" customFormat="1"/>
    <row r="53561" s="2" customFormat="1"/>
    <row r="53562" s="2" customFormat="1"/>
    <row r="53563" s="2" customFormat="1"/>
    <row r="53564" s="2" customFormat="1"/>
    <row r="53565" s="2" customFormat="1"/>
    <row r="53566" s="2" customFormat="1"/>
    <row r="53567" s="2" customFormat="1"/>
    <row r="53568" s="2" customFormat="1"/>
    <row r="53569" s="2" customFormat="1"/>
    <row r="53570" s="2" customFormat="1"/>
    <row r="53571" s="2" customFormat="1"/>
    <row r="53572" s="2" customFormat="1"/>
    <row r="53573" s="2" customFormat="1"/>
    <row r="53574" s="2" customFormat="1"/>
    <row r="53575" s="2" customFormat="1"/>
    <row r="53576" s="2" customFormat="1"/>
    <row r="53577" s="2" customFormat="1"/>
    <row r="53578" s="2" customFormat="1"/>
    <row r="53579" s="2" customFormat="1"/>
    <row r="53580" s="2" customFormat="1"/>
    <row r="53581" s="2" customFormat="1"/>
    <row r="53582" s="2" customFormat="1"/>
    <row r="53583" s="2" customFormat="1"/>
    <row r="53584" s="2" customFormat="1"/>
    <row r="53585" s="2" customFormat="1"/>
    <row r="53586" s="2" customFormat="1"/>
    <row r="53587" s="2" customFormat="1"/>
    <row r="53588" s="2" customFormat="1"/>
    <row r="53589" s="2" customFormat="1"/>
    <row r="53590" s="2" customFormat="1"/>
    <row r="53591" s="2" customFormat="1"/>
    <row r="53592" s="2" customFormat="1"/>
    <row r="53593" s="2" customFormat="1"/>
    <row r="53594" s="2" customFormat="1"/>
    <row r="53595" s="2" customFormat="1"/>
    <row r="53596" s="2" customFormat="1"/>
    <row r="53597" s="2" customFormat="1"/>
    <row r="53598" s="2" customFormat="1"/>
    <row r="53599" s="2" customFormat="1"/>
    <row r="53600" s="2" customFormat="1"/>
    <row r="53601" s="2" customFormat="1"/>
    <row r="53602" s="2" customFormat="1"/>
    <row r="53603" s="2" customFormat="1"/>
    <row r="53604" s="2" customFormat="1"/>
    <row r="53605" s="2" customFormat="1"/>
    <row r="53606" s="2" customFormat="1"/>
    <row r="53607" s="2" customFormat="1"/>
    <row r="53608" s="2" customFormat="1"/>
    <row r="53609" s="2" customFormat="1"/>
    <row r="53610" s="2" customFormat="1"/>
    <row r="53611" s="2" customFormat="1"/>
    <row r="53612" s="2" customFormat="1"/>
    <row r="53613" s="2" customFormat="1"/>
    <row r="53614" s="2" customFormat="1"/>
    <row r="53615" s="2" customFormat="1"/>
    <row r="53616" s="2" customFormat="1"/>
    <row r="53617" s="2" customFormat="1"/>
    <row r="53618" s="2" customFormat="1"/>
    <row r="53619" s="2" customFormat="1"/>
    <row r="53620" s="2" customFormat="1"/>
    <row r="53621" s="2" customFormat="1"/>
    <row r="53622" s="2" customFormat="1"/>
    <row r="53623" s="2" customFormat="1"/>
    <row r="53624" s="2" customFormat="1"/>
    <row r="53625" s="2" customFormat="1"/>
    <row r="53626" s="2" customFormat="1"/>
    <row r="53627" s="2" customFormat="1"/>
    <row r="53628" s="2" customFormat="1"/>
    <row r="53629" s="2" customFormat="1"/>
    <row r="53630" s="2" customFormat="1"/>
    <row r="53631" s="2" customFormat="1"/>
    <row r="53632" s="2" customFormat="1"/>
    <row r="53633" s="2" customFormat="1"/>
    <row r="53634" s="2" customFormat="1"/>
    <row r="53635" s="2" customFormat="1"/>
    <row r="53636" s="2" customFormat="1"/>
    <row r="53637" s="2" customFormat="1"/>
    <row r="53638" s="2" customFormat="1"/>
    <row r="53639" s="2" customFormat="1"/>
    <row r="53640" s="2" customFormat="1"/>
    <row r="53641" s="2" customFormat="1"/>
    <row r="53642" s="2" customFormat="1"/>
    <row r="53643" s="2" customFormat="1"/>
    <row r="53644" s="2" customFormat="1"/>
    <row r="53645" s="2" customFormat="1"/>
    <row r="53646" s="2" customFormat="1"/>
    <row r="53647" s="2" customFormat="1"/>
    <row r="53648" s="2" customFormat="1"/>
    <row r="53649" s="2" customFormat="1"/>
    <row r="53650" s="2" customFormat="1"/>
    <row r="53651" s="2" customFormat="1"/>
    <row r="53652" s="2" customFormat="1"/>
    <row r="53653" s="2" customFormat="1"/>
    <row r="53654" s="2" customFormat="1"/>
    <row r="53655" s="2" customFormat="1"/>
    <row r="53656" s="2" customFormat="1"/>
    <row r="53657" s="2" customFormat="1"/>
    <row r="53658" s="2" customFormat="1"/>
    <row r="53659" s="2" customFormat="1"/>
    <row r="53660" s="2" customFormat="1"/>
    <row r="53661" s="2" customFormat="1"/>
    <row r="53662" s="2" customFormat="1"/>
    <row r="53663" s="2" customFormat="1"/>
    <row r="53664" s="2" customFormat="1"/>
    <row r="53665" s="2" customFormat="1"/>
    <row r="53666" s="2" customFormat="1"/>
    <row r="53667" s="2" customFormat="1"/>
    <row r="53668" s="2" customFormat="1"/>
    <row r="53669" s="2" customFormat="1"/>
    <row r="53670" s="2" customFormat="1"/>
    <row r="53671" s="2" customFormat="1"/>
    <row r="53672" s="2" customFormat="1"/>
    <row r="53673" s="2" customFormat="1"/>
    <row r="53674" s="2" customFormat="1"/>
    <row r="53675" s="2" customFormat="1"/>
    <row r="53676" s="2" customFormat="1"/>
    <row r="53677" s="2" customFormat="1"/>
    <row r="53678" s="2" customFormat="1"/>
    <row r="53679" s="2" customFormat="1"/>
    <row r="53680" s="2" customFormat="1"/>
    <row r="53681" s="2" customFormat="1"/>
    <row r="53682" s="2" customFormat="1"/>
    <row r="53683" s="2" customFormat="1"/>
    <row r="53684" s="2" customFormat="1"/>
    <row r="53685" s="2" customFormat="1"/>
    <row r="53686" s="2" customFormat="1"/>
    <row r="53687" s="2" customFormat="1"/>
    <row r="53688" s="2" customFormat="1"/>
    <row r="53689" s="2" customFormat="1"/>
    <row r="53690" s="2" customFormat="1"/>
    <row r="53691" s="2" customFormat="1"/>
    <row r="53692" s="2" customFormat="1"/>
    <row r="53693" s="2" customFormat="1"/>
    <row r="53694" s="2" customFormat="1"/>
    <row r="53695" s="2" customFormat="1"/>
    <row r="53696" s="2" customFormat="1"/>
    <row r="53697" s="2" customFormat="1"/>
    <row r="53698" s="2" customFormat="1"/>
    <row r="53699" s="2" customFormat="1"/>
    <row r="53700" s="2" customFormat="1"/>
    <row r="53701" s="2" customFormat="1"/>
    <row r="53702" s="2" customFormat="1"/>
    <row r="53703" s="2" customFormat="1"/>
    <row r="53704" s="2" customFormat="1"/>
    <row r="53705" s="2" customFormat="1"/>
    <row r="53706" s="2" customFormat="1"/>
    <row r="53707" s="2" customFormat="1"/>
    <row r="53708" s="2" customFormat="1"/>
    <row r="53709" s="2" customFormat="1"/>
    <row r="53710" s="2" customFormat="1"/>
    <row r="53711" s="2" customFormat="1"/>
    <row r="53712" s="2" customFormat="1"/>
    <row r="53713" s="2" customFormat="1"/>
    <row r="53714" s="2" customFormat="1"/>
    <row r="53715" s="2" customFormat="1"/>
    <row r="53716" s="2" customFormat="1"/>
    <row r="53717" s="2" customFormat="1"/>
    <row r="53718" s="2" customFormat="1"/>
    <row r="53719" s="2" customFormat="1"/>
    <row r="53720" s="2" customFormat="1"/>
    <row r="53721" s="2" customFormat="1"/>
    <row r="53722" s="2" customFormat="1"/>
    <row r="53723" s="2" customFormat="1"/>
    <row r="53724" s="2" customFormat="1"/>
    <row r="53725" s="2" customFormat="1"/>
    <row r="53726" s="2" customFormat="1"/>
    <row r="53727" s="2" customFormat="1"/>
    <row r="53728" s="2" customFormat="1"/>
    <row r="53729" s="2" customFormat="1"/>
    <row r="53730" s="2" customFormat="1"/>
    <row r="53731" s="2" customFormat="1"/>
    <row r="53732" s="2" customFormat="1"/>
    <row r="53733" s="2" customFormat="1"/>
    <row r="53734" s="2" customFormat="1"/>
    <row r="53735" s="2" customFormat="1"/>
    <row r="53736" s="2" customFormat="1"/>
    <row r="53737" s="2" customFormat="1"/>
    <row r="53738" s="2" customFormat="1"/>
    <row r="53739" s="2" customFormat="1"/>
    <row r="53740" s="2" customFormat="1"/>
    <row r="53741" s="2" customFormat="1"/>
    <row r="53742" s="2" customFormat="1"/>
    <row r="53743" s="2" customFormat="1"/>
    <row r="53744" s="2" customFormat="1"/>
    <row r="53745" s="2" customFormat="1"/>
    <row r="53746" s="2" customFormat="1"/>
    <row r="53747" s="2" customFormat="1"/>
    <row r="53748" s="2" customFormat="1"/>
    <row r="53749" s="2" customFormat="1"/>
    <row r="53750" s="2" customFormat="1"/>
    <row r="53751" s="2" customFormat="1"/>
    <row r="53752" s="2" customFormat="1"/>
    <row r="53753" s="2" customFormat="1"/>
    <row r="53754" s="2" customFormat="1"/>
    <row r="53755" s="2" customFormat="1"/>
    <row r="53756" s="2" customFormat="1"/>
    <row r="53757" s="2" customFormat="1"/>
    <row r="53758" s="2" customFormat="1"/>
    <row r="53759" s="2" customFormat="1"/>
    <row r="53760" s="2" customFormat="1"/>
    <row r="53761" s="2" customFormat="1"/>
    <row r="53762" s="2" customFormat="1"/>
    <row r="53763" s="2" customFormat="1"/>
    <row r="53764" s="2" customFormat="1"/>
    <row r="53765" s="2" customFormat="1"/>
    <row r="53766" s="2" customFormat="1"/>
    <row r="53767" s="2" customFormat="1"/>
    <row r="53768" s="2" customFormat="1"/>
    <row r="53769" s="2" customFormat="1"/>
    <row r="53770" s="2" customFormat="1"/>
    <row r="53771" s="2" customFormat="1"/>
    <row r="53772" s="2" customFormat="1"/>
    <row r="53773" s="2" customFormat="1"/>
    <row r="53774" s="2" customFormat="1"/>
    <row r="53775" s="2" customFormat="1"/>
    <row r="53776" s="2" customFormat="1"/>
    <row r="53777" s="2" customFormat="1"/>
    <row r="53778" s="2" customFormat="1"/>
    <row r="53779" s="2" customFormat="1"/>
    <row r="53780" s="2" customFormat="1"/>
    <row r="53781" s="2" customFormat="1"/>
    <row r="53782" s="2" customFormat="1"/>
    <row r="53783" s="2" customFormat="1"/>
    <row r="53784" s="2" customFormat="1"/>
    <row r="53785" s="2" customFormat="1"/>
    <row r="53786" s="2" customFormat="1"/>
    <row r="53787" s="2" customFormat="1"/>
    <row r="53788" s="2" customFormat="1"/>
    <row r="53789" s="2" customFormat="1"/>
    <row r="53790" s="2" customFormat="1"/>
    <row r="53791" s="2" customFormat="1"/>
    <row r="53792" s="2" customFormat="1"/>
    <row r="53793" s="2" customFormat="1"/>
    <row r="53794" s="2" customFormat="1"/>
    <row r="53795" s="2" customFormat="1"/>
    <row r="53796" s="2" customFormat="1"/>
    <row r="53797" s="2" customFormat="1"/>
    <row r="53798" s="2" customFormat="1"/>
    <row r="53799" s="2" customFormat="1"/>
    <row r="53800" s="2" customFormat="1"/>
    <row r="53801" s="2" customFormat="1"/>
    <row r="53802" s="2" customFormat="1"/>
    <row r="53803" s="2" customFormat="1"/>
    <row r="53804" s="2" customFormat="1"/>
    <row r="53805" s="2" customFormat="1"/>
    <row r="53806" s="2" customFormat="1"/>
    <row r="53807" s="2" customFormat="1"/>
    <row r="53808" s="2" customFormat="1"/>
    <row r="53809" s="2" customFormat="1"/>
    <row r="53810" s="2" customFormat="1"/>
    <row r="53811" s="2" customFormat="1"/>
    <row r="53812" s="2" customFormat="1"/>
    <row r="53813" s="2" customFormat="1"/>
    <row r="53814" s="2" customFormat="1"/>
    <row r="53815" s="2" customFormat="1"/>
    <row r="53816" s="2" customFormat="1"/>
    <row r="53817" s="2" customFormat="1"/>
    <row r="53818" s="2" customFormat="1"/>
    <row r="53819" s="2" customFormat="1"/>
    <row r="53820" s="2" customFormat="1"/>
    <row r="53821" s="2" customFormat="1"/>
    <row r="53822" s="2" customFormat="1"/>
    <row r="53823" s="2" customFormat="1"/>
    <row r="53824" s="2" customFormat="1"/>
    <row r="53825" s="2" customFormat="1"/>
    <row r="53826" s="2" customFormat="1"/>
    <row r="53827" s="2" customFormat="1"/>
    <row r="53828" s="2" customFormat="1"/>
    <row r="53829" s="2" customFormat="1"/>
    <row r="53830" s="2" customFormat="1"/>
    <row r="53831" s="2" customFormat="1"/>
    <row r="53832" s="2" customFormat="1"/>
    <row r="53833" s="2" customFormat="1"/>
    <row r="53834" s="2" customFormat="1"/>
    <row r="53835" s="2" customFormat="1"/>
    <row r="53836" s="2" customFormat="1"/>
    <row r="53837" s="2" customFormat="1"/>
    <row r="53838" s="2" customFormat="1"/>
    <row r="53839" s="2" customFormat="1"/>
    <row r="53840" s="2" customFormat="1"/>
    <row r="53841" s="2" customFormat="1"/>
    <row r="53842" s="2" customFormat="1"/>
    <row r="53843" s="2" customFormat="1"/>
    <row r="53844" s="2" customFormat="1"/>
    <row r="53845" s="2" customFormat="1"/>
    <row r="53846" s="2" customFormat="1"/>
    <row r="53847" s="2" customFormat="1"/>
    <row r="53848" s="2" customFormat="1"/>
    <row r="53849" s="2" customFormat="1"/>
    <row r="53850" s="2" customFormat="1"/>
    <row r="53851" s="2" customFormat="1"/>
    <row r="53852" s="2" customFormat="1"/>
    <row r="53853" s="2" customFormat="1"/>
    <row r="53854" s="2" customFormat="1"/>
    <row r="53855" s="2" customFormat="1"/>
    <row r="53856" s="2" customFormat="1"/>
    <row r="53857" s="2" customFormat="1"/>
    <row r="53858" s="2" customFormat="1"/>
    <row r="53859" s="2" customFormat="1"/>
    <row r="53860" s="2" customFormat="1"/>
    <row r="53861" s="2" customFormat="1"/>
    <row r="53862" s="2" customFormat="1"/>
    <row r="53863" s="2" customFormat="1"/>
    <row r="53864" s="2" customFormat="1"/>
    <row r="53865" s="2" customFormat="1"/>
    <row r="53866" s="2" customFormat="1"/>
    <row r="53867" s="2" customFormat="1"/>
    <row r="53868" s="2" customFormat="1"/>
    <row r="53869" s="2" customFormat="1"/>
    <row r="53870" s="2" customFormat="1"/>
    <row r="53871" s="2" customFormat="1"/>
    <row r="53872" s="2" customFormat="1"/>
    <row r="53873" s="2" customFormat="1"/>
    <row r="53874" s="2" customFormat="1"/>
    <row r="53875" s="2" customFormat="1"/>
    <row r="53876" s="2" customFormat="1"/>
    <row r="53877" s="2" customFormat="1"/>
    <row r="53878" s="2" customFormat="1"/>
    <row r="53879" s="2" customFormat="1"/>
    <row r="53880" s="2" customFormat="1"/>
    <row r="53881" s="2" customFormat="1"/>
    <row r="53882" s="2" customFormat="1"/>
    <row r="53883" s="2" customFormat="1"/>
    <row r="53884" s="2" customFormat="1"/>
    <row r="53885" s="2" customFormat="1"/>
    <row r="53886" s="2" customFormat="1"/>
    <row r="53887" s="2" customFormat="1"/>
    <row r="53888" s="2" customFormat="1"/>
    <row r="53889" s="2" customFormat="1"/>
    <row r="53890" s="2" customFormat="1"/>
    <row r="53891" s="2" customFormat="1"/>
    <row r="53892" s="2" customFormat="1"/>
    <row r="53893" s="2" customFormat="1"/>
    <row r="53894" s="2" customFormat="1"/>
    <row r="53895" s="2" customFormat="1"/>
    <row r="53896" s="2" customFormat="1"/>
    <row r="53897" s="2" customFormat="1"/>
    <row r="53898" s="2" customFormat="1"/>
    <row r="53899" s="2" customFormat="1"/>
    <row r="53900" s="2" customFormat="1"/>
    <row r="53901" s="2" customFormat="1"/>
    <row r="53902" s="2" customFormat="1"/>
    <row r="53903" s="2" customFormat="1"/>
    <row r="53904" s="2" customFormat="1"/>
    <row r="53905" s="2" customFormat="1"/>
    <row r="53906" s="2" customFormat="1"/>
    <row r="53907" s="2" customFormat="1"/>
    <row r="53908" s="2" customFormat="1"/>
    <row r="53909" s="2" customFormat="1"/>
    <row r="53910" s="2" customFormat="1"/>
    <row r="53911" s="2" customFormat="1"/>
    <row r="53912" s="2" customFormat="1"/>
    <row r="53913" s="2" customFormat="1"/>
    <row r="53914" s="2" customFormat="1"/>
    <row r="53915" s="2" customFormat="1"/>
    <row r="53916" s="2" customFormat="1"/>
    <row r="53917" s="2" customFormat="1"/>
    <row r="53918" s="2" customFormat="1"/>
    <row r="53919" s="2" customFormat="1"/>
    <row r="53920" s="2" customFormat="1"/>
    <row r="53921" s="2" customFormat="1"/>
    <row r="53922" s="2" customFormat="1"/>
    <row r="53923" s="2" customFormat="1"/>
    <row r="53924" s="2" customFormat="1"/>
    <row r="53925" s="2" customFormat="1"/>
    <row r="53926" s="2" customFormat="1"/>
    <row r="53927" s="2" customFormat="1"/>
    <row r="53928" s="2" customFormat="1"/>
    <row r="53929" s="2" customFormat="1"/>
    <row r="53930" s="2" customFormat="1"/>
    <row r="53931" s="2" customFormat="1"/>
    <row r="53932" s="2" customFormat="1"/>
    <row r="53933" s="2" customFormat="1"/>
    <row r="53934" s="2" customFormat="1"/>
    <row r="53935" s="2" customFormat="1"/>
    <row r="53936" s="2" customFormat="1"/>
    <row r="53937" s="2" customFormat="1"/>
    <row r="53938" s="2" customFormat="1"/>
    <row r="53939" s="2" customFormat="1"/>
    <row r="53940" s="2" customFormat="1"/>
    <row r="53941" s="2" customFormat="1"/>
    <row r="53942" s="2" customFormat="1"/>
    <row r="53943" s="2" customFormat="1"/>
    <row r="53944" s="2" customFormat="1"/>
    <row r="53945" s="2" customFormat="1"/>
    <row r="53946" s="2" customFormat="1"/>
    <row r="53947" s="2" customFormat="1"/>
    <row r="53948" s="2" customFormat="1"/>
    <row r="53949" s="2" customFormat="1"/>
    <row r="53950" s="2" customFormat="1"/>
    <row r="53951" s="2" customFormat="1"/>
    <row r="53952" s="2" customFormat="1"/>
    <row r="53953" s="2" customFormat="1"/>
    <row r="53954" s="2" customFormat="1"/>
    <row r="53955" s="2" customFormat="1"/>
    <row r="53956" s="2" customFormat="1"/>
    <row r="53957" s="2" customFormat="1"/>
    <row r="53958" s="2" customFormat="1"/>
    <row r="53959" s="2" customFormat="1"/>
    <row r="53960" s="2" customFormat="1"/>
    <row r="53961" s="2" customFormat="1"/>
    <row r="53962" s="2" customFormat="1"/>
    <row r="53963" s="2" customFormat="1"/>
    <row r="53964" s="2" customFormat="1"/>
    <row r="53965" s="2" customFormat="1"/>
    <row r="53966" s="2" customFormat="1"/>
    <row r="53967" s="2" customFormat="1"/>
    <row r="53968" s="2" customFormat="1"/>
    <row r="53969" s="2" customFormat="1"/>
    <row r="53970" s="2" customFormat="1"/>
    <row r="53971" s="2" customFormat="1"/>
    <row r="53972" s="2" customFormat="1"/>
    <row r="53973" s="2" customFormat="1"/>
    <row r="53974" s="2" customFormat="1"/>
    <row r="53975" s="2" customFormat="1"/>
    <row r="53976" s="2" customFormat="1"/>
    <row r="53977" s="2" customFormat="1"/>
    <row r="53978" s="2" customFormat="1"/>
    <row r="53979" s="2" customFormat="1"/>
    <row r="53980" s="2" customFormat="1"/>
    <row r="53981" s="2" customFormat="1"/>
    <row r="53982" s="2" customFormat="1"/>
    <row r="53983" s="2" customFormat="1"/>
    <row r="53984" s="2" customFormat="1"/>
    <row r="53985" s="2" customFormat="1"/>
    <row r="53986" s="2" customFormat="1"/>
    <row r="53987" s="2" customFormat="1"/>
    <row r="53988" s="2" customFormat="1"/>
    <row r="53989" s="2" customFormat="1"/>
    <row r="53990" s="2" customFormat="1"/>
    <row r="53991" s="2" customFormat="1"/>
    <row r="53992" s="2" customFormat="1"/>
    <row r="53993" s="2" customFormat="1"/>
    <row r="53994" s="2" customFormat="1"/>
    <row r="53995" s="2" customFormat="1"/>
    <row r="53996" s="2" customFormat="1"/>
    <row r="53997" s="2" customFormat="1"/>
    <row r="53998" s="2" customFormat="1"/>
    <row r="53999" s="2" customFormat="1"/>
    <row r="54000" s="2" customFormat="1"/>
    <row r="54001" s="2" customFormat="1"/>
    <row r="54002" s="2" customFormat="1"/>
    <row r="54003" s="2" customFormat="1"/>
    <row r="54004" s="2" customFormat="1"/>
    <row r="54005" s="2" customFormat="1"/>
    <row r="54006" s="2" customFormat="1"/>
    <row r="54007" s="2" customFormat="1"/>
    <row r="54008" s="2" customFormat="1"/>
    <row r="54009" s="2" customFormat="1"/>
    <row r="54010" s="2" customFormat="1"/>
    <row r="54011" s="2" customFormat="1"/>
    <row r="54012" s="2" customFormat="1"/>
    <row r="54013" s="2" customFormat="1"/>
    <row r="54014" s="2" customFormat="1"/>
    <row r="54015" s="2" customFormat="1"/>
    <row r="54016" s="2" customFormat="1"/>
    <row r="54017" s="2" customFormat="1"/>
    <row r="54018" s="2" customFormat="1"/>
    <row r="54019" s="2" customFormat="1"/>
    <row r="54020" s="2" customFormat="1"/>
    <row r="54021" s="2" customFormat="1"/>
    <row r="54022" s="2" customFormat="1"/>
    <row r="54023" s="2" customFormat="1"/>
    <row r="54024" s="2" customFormat="1"/>
    <row r="54025" s="2" customFormat="1"/>
    <row r="54026" s="2" customFormat="1"/>
    <row r="54027" s="2" customFormat="1"/>
    <row r="54028" s="2" customFormat="1"/>
    <row r="54029" s="2" customFormat="1"/>
    <row r="54030" s="2" customFormat="1"/>
    <row r="54031" s="2" customFormat="1"/>
    <row r="54032" s="2" customFormat="1"/>
    <row r="54033" s="2" customFormat="1"/>
    <row r="54034" s="2" customFormat="1"/>
    <row r="54035" s="2" customFormat="1"/>
    <row r="54036" s="2" customFormat="1"/>
    <row r="54037" s="2" customFormat="1"/>
    <row r="54038" s="2" customFormat="1"/>
    <row r="54039" s="2" customFormat="1"/>
    <row r="54040" s="2" customFormat="1"/>
    <row r="54041" s="2" customFormat="1"/>
    <row r="54042" s="2" customFormat="1"/>
    <row r="54043" s="2" customFormat="1"/>
    <row r="54044" s="2" customFormat="1"/>
    <row r="54045" s="2" customFormat="1"/>
    <row r="54046" s="2" customFormat="1"/>
    <row r="54047" s="2" customFormat="1"/>
    <row r="54048" s="2" customFormat="1"/>
    <row r="54049" s="2" customFormat="1"/>
    <row r="54050" s="2" customFormat="1"/>
    <row r="54051" s="2" customFormat="1"/>
    <row r="54052" s="2" customFormat="1"/>
    <row r="54053" s="2" customFormat="1"/>
    <row r="54054" s="2" customFormat="1"/>
    <row r="54055" s="2" customFormat="1"/>
    <row r="54056" s="2" customFormat="1"/>
    <row r="54057" s="2" customFormat="1"/>
    <row r="54058" s="2" customFormat="1"/>
    <row r="54059" s="2" customFormat="1"/>
    <row r="54060" s="2" customFormat="1"/>
    <row r="54061" s="2" customFormat="1"/>
    <row r="54062" s="2" customFormat="1"/>
    <row r="54063" s="2" customFormat="1"/>
    <row r="54064" s="2" customFormat="1"/>
    <row r="54065" s="2" customFormat="1"/>
    <row r="54066" s="2" customFormat="1"/>
    <row r="54067" s="2" customFormat="1"/>
    <row r="54068" s="2" customFormat="1"/>
    <row r="54069" s="2" customFormat="1"/>
    <row r="54070" s="2" customFormat="1"/>
    <row r="54071" s="2" customFormat="1"/>
    <row r="54072" s="2" customFormat="1"/>
    <row r="54073" s="2" customFormat="1"/>
    <row r="54074" s="2" customFormat="1"/>
    <row r="54075" s="2" customFormat="1"/>
    <row r="54076" s="2" customFormat="1"/>
    <row r="54077" s="2" customFormat="1"/>
    <row r="54078" s="2" customFormat="1"/>
    <row r="54079" s="2" customFormat="1"/>
    <row r="54080" s="2" customFormat="1"/>
    <row r="54081" s="2" customFormat="1"/>
    <row r="54082" s="2" customFormat="1"/>
    <row r="54083" s="2" customFormat="1"/>
    <row r="54084" s="2" customFormat="1"/>
    <row r="54085" s="2" customFormat="1"/>
    <row r="54086" s="2" customFormat="1"/>
    <row r="54087" s="2" customFormat="1"/>
    <row r="54088" s="2" customFormat="1"/>
    <row r="54089" s="2" customFormat="1"/>
    <row r="54090" s="2" customFormat="1"/>
    <row r="54091" s="2" customFormat="1"/>
    <row r="54092" s="2" customFormat="1"/>
    <row r="54093" s="2" customFormat="1"/>
    <row r="54094" s="2" customFormat="1"/>
    <row r="54095" s="2" customFormat="1"/>
    <row r="54096" s="2" customFormat="1"/>
    <row r="54097" s="2" customFormat="1"/>
    <row r="54098" s="2" customFormat="1"/>
    <row r="54099" s="2" customFormat="1"/>
    <row r="54100" s="2" customFormat="1"/>
    <row r="54101" s="2" customFormat="1"/>
    <row r="54102" s="2" customFormat="1"/>
    <row r="54103" s="2" customFormat="1"/>
    <row r="54104" s="2" customFormat="1"/>
    <row r="54105" s="2" customFormat="1"/>
    <row r="54106" s="2" customFormat="1"/>
    <row r="54107" s="2" customFormat="1"/>
    <row r="54108" s="2" customFormat="1"/>
    <row r="54109" s="2" customFormat="1"/>
    <row r="54110" s="2" customFormat="1"/>
    <row r="54111" s="2" customFormat="1"/>
    <row r="54112" s="2" customFormat="1"/>
    <row r="54113" s="2" customFormat="1"/>
    <row r="54114" s="2" customFormat="1"/>
    <row r="54115" s="2" customFormat="1"/>
    <row r="54116" s="2" customFormat="1"/>
    <row r="54117" s="2" customFormat="1"/>
    <row r="54118" s="2" customFormat="1"/>
    <row r="54119" s="2" customFormat="1"/>
    <row r="54120" s="2" customFormat="1"/>
    <row r="54121" s="2" customFormat="1"/>
    <row r="54122" s="2" customFormat="1"/>
    <row r="54123" s="2" customFormat="1"/>
    <row r="54124" s="2" customFormat="1"/>
    <row r="54125" s="2" customFormat="1"/>
    <row r="54126" s="2" customFormat="1"/>
    <row r="54127" s="2" customFormat="1"/>
    <row r="54128" s="2" customFormat="1"/>
    <row r="54129" s="2" customFormat="1"/>
    <row r="54130" s="2" customFormat="1"/>
    <row r="54131" s="2" customFormat="1"/>
    <row r="54132" s="2" customFormat="1"/>
    <row r="54133" s="2" customFormat="1"/>
    <row r="54134" s="2" customFormat="1"/>
    <row r="54135" s="2" customFormat="1"/>
    <row r="54136" s="2" customFormat="1"/>
    <row r="54137" s="2" customFormat="1"/>
    <row r="54138" s="2" customFormat="1"/>
    <row r="54139" s="2" customFormat="1"/>
    <row r="54140" s="2" customFormat="1"/>
    <row r="54141" s="2" customFormat="1"/>
    <row r="54142" s="2" customFormat="1"/>
    <row r="54143" s="2" customFormat="1"/>
    <row r="54144" s="2" customFormat="1"/>
    <row r="54145" s="2" customFormat="1"/>
    <row r="54146" s="2" customFormat="1"/>
    <row r="54147" s="2" customFormat="1"/>
    <row r="54148" s="2" customFormat="1"/>
    <row r="54149" s="2" customFormat="1"/>
    <row r="54150" s="2" customFormat="1"/>
    <row r="54151" s="2" customFormat="1"/>
    <row r="54152" s="2" customFormat="1"/>
    <row r="54153" s="2" customFormat="1"/>
    <row r="54154" s="2" customFormat="1"/>
    <row r="54155" s="2" customFormat="1"/>
    <row r="54156" s="2" customFormat="1"/>
    <row r="54157" s="2" customFormat="1"/>
    <row r="54158" s="2" customFormat="1"/>
    <row r="54159" s="2" customFormat="1"/>
    <row r="54160" s="2" customFormat="1"/>
    <row r="54161" s="2" customFormat="1"/>
    <row r="54162" s="2" customFormat="1"/>
    <row r="54163" s="2" customFormat="1"/>
    <row r="54164" s="2" customFormat="1"/>
    <row r="54165" s="2" customFormat="1"/>
    <row r="54166" s="2" customFormat="1"/>
    <row r="54167" s="2" customFormat="1"/>
    <row r="54168" s="2" customFormat="1"/>
    <row r="54169" s="2" customFormat="1"/>
    <row r="54170" s="2" customFormat="1"/>
    <row r="54171" s="2" customFormat="1"/>
    <row r="54172" s="2" customFormat="1"/>
    <row r="54173" s="2" customFormat="1"/>
    <row r="54174" s="2" customFormat="1"/>
    <row r="54175" s="2" customFormat="1"/>
    <row r="54176" s="2" customFormat="1"/>
    <row r="54177" s="2" customFormat="1"/>
    <row r="54178" s="2" customFormat="1"/>
    <row r="54179" s="2" customFormat="1"/>
    <row r="54180" s="2" customFormat="1"/>
    <row r="54181" s="2" customFormat="1"/>
    <row r="54182" s="2" customFormat="1"/>
    <row r="54183" s="2" customFormat="1"/>
    <row r="54184" s="2" customFormat="1"/>
    <row r="54185" s="2" customFormat="1"/>
    <row r="54186" s="2" customFormat="1"/>
    <row r="54187" s="2" customFormat="1"/>
    <row r="54188" s="2" customFormat="1"/>
    <row r="54189" s="2" customFormat="1"/>
    <row r="54190" s="2" customFormat="1"/>
    <row r="54191" s="2" customFormat="1"/>
    <row r="54192" s="2" customFormat="1"/>
    <row r="54193" s="2" customFormat="1"/>
    <row r="54194" s="2" customFormat="1"/>
    <row r="54195" s="2" customFormat="1"/>
    <row r="54196" s="2" customFormat="1"/>
    <row r="54197" s="2" customFormat="1"/>
    <row r="54198" s="2" customFormat="1"/>
    <row r="54199" s="2" customFormat="1"/>
    <row r="54200" s="2" customFormat="1"/>
    <row r="54201" s="2" customFormat="1"/>
    <row r="54202" s="2" customFormat="1"/>
    <row r="54203" s="2" customFormat="1"/>
    <row r="54204" s="2" customFormat="1"/>
    <row r="54205" s="2" customFormat="1"/>
    <row r="54206" s="2" customFormat="1"/>
    <row r="54207" s="2" customFormat="1"/>
    <row r="54208" s="2" customFormat="1"/>
    <row r="54209" s="2" customFormat="1"/>
    <row r="54210" s="2" customFormat="1"/>
    <row r="54211" s="2" customFormat="1"/>
    <row r="54212" s="2" customFormat="1"/>
    <row r="54213" s="2" customFormat="1"/>
    <row r="54214" s="2" customFormat="1"/>
    <row r="54215" s="2" customFormat="1"/>
    <row r="54216" s="2" customFormat="1"/>
    <row r="54217" s="2" customFormat="1"/>
    <row r="54218" s="2" customFormat="1"/>
    <row r="54219" s="2" customFormat="1"/>
    <row r="54220" s="2" customFormat="1"/>
    <row r="54221" s="2" customFormat="1"/>
    <row r="54222" s="2" customFormat="1"/>
    <row r="54223" s="2" customFormat="1"/>
    <row r="54224" s="2" customFormat="1"/>
    <row r="54225" s="2" customFormat="1"/>
    <row r="54226" s="2" customFormat="1"/>
    <row r="54227" s="2" customFormat="1"/>
    <row r="54228" s="2" customFormat="1"/>
    <row r="54229" s="2" customFormat="1"/>
    <row r="54230" s="2" customFormat="1"/>
    <row r="54231" s="2" customFormat="1"/>
    <row r="54232" s="2" customFormat="1"/>
    <row r="54233" s="2" customFormat="1"/>
    <row r="54234" s="2" customFormat="1"/>
    <row r="54235" s="2" customFormat="1"/>
    <row r="54236" s="2" customFormat="1"/>
    <row r="54237" s="2" customFormat="1"/>
    <row r="54238" s="2" customFormat="1"/>
    <row r="54239" s="2" customFormat="1"/>
    <row r="54240" s="2" customFormat="1"/>
    <row r="54241" s="2" customFormat="1"/>
    <row r="54242" s="2" customFormat="1"/>
    <row r="54243" s="2" customFormat="1"/>
    <row r="54244" s="2" customFormat="1"/>
    <row r="54245" s="2" customFormat="1"/>
    <row r="54246" s="2" customFormat="1"/>
    <row r="54247" s="2" customFormat="1"/>
    <row r="54248" s="2" customFormat="1"/>
    <row r="54249" s="2" customFormat="1"/>
    <row r="54250" s="2" customFormat="1"/>
    <row r="54251" s="2" customFormat="1"/>
    <row r="54252" s="2" customFormat="1"/>
    <row r="54253" s="2" customFormat="1"/>
    <row r="54254" s="2" customFormat="1"/>
    <row r="54255" s="2" customFormat="1"/>
    <row r="54256" s="2" customFormat="1"/>
    <row r="54257" s="2" customFormat="1"/>
    <row r="54258" s="2" customFormat="1"/>
    <row r="54259" s="2" customFormat="1"/>
    <row r="54260" s="2" customFormat="1"/>
    <row r="54261" s="2" customFormat="1"/>
    <row r="54262" s="2" customFormat="1"/>
    <row r="54263" s="2" customFormat="1"/>
    <row r="54264" s="2" customFormat="1"/>
    <row r="54265" s="2" customFormat="1"/>
    <row r="54266" s="2" customFormat="1"/>
    <row r="54267" s="2" customFormat="1"/>
    <row r="54268" s="2" customFormat="1"/>
    <row r="54269" s="2" customFormat="1"/>
    <row r="54270" s="2" customFormat="1"/>
    <row r="54271" s="2" customFormat="1"/>
    <row r="54272" s="2" customFormat="1"/>
    <row r="54273" s="2" customFormat="1"/>
    <row r="54274" s="2" customFormat="1"/>
    <row r="54275" s="2" customFormat="1"/>
    <row r="54276" s="2" customFormat="1"/>
    <row r="54277" s="2" customFormat="1"/>
    <row r="54278" s="2" customFormat="1"/>
    <row r="54279" s="2" customFormat="1"/>
    <row r="54280" s="2" customFormat="1"/>
    <row r="54281" s="2" customFormat="1"/>
    <row r="54282" s="2" customFormat="1"/>
    <row r="54283" s="2" customFormat="1"/>
    <row r="54284" s="2" customFormat="1"/>
    <row r="54285" s="2" customFormat="1"/>
    <row r="54286" s="2" customFormat="1"/>
    <row r="54287" s="2" customFormat="1"/>
    <row r="54288" s="2" customFormat="1"/>
    <row r="54289" s="2" customFormat="1"/>
    <row r="54290" s="2" customFormat="1"/>
    <row r="54291" s="2" customFormat="1"/>
    <row r="54292" s="2" customFormat="1"/>
    <row r="54293" s="2" customFormat="1"/>
    <row r="54294" s="2" customFormat="1"/>
    <row r="54295" s="2" customFormat="1"/>
    <row r="54296" s="2" customFormat="1"/>
    <row r="54297" s="2" customFormat="1"/>
    <row r="54298" s="2" customFormat="1"/>
    <row r="54299" s="2" customFormat="1"/>
    <row r="54300" s="2" customFormat="1"/>
    <row r="54301" s="2" customFormat="1"/>
    <row r="54302" s="2" customFormat="1"/>
    <row r="54303" s="2" customFormat="1"/>
    <row r="54304" s="2" customFormat="1"/>
    <row r="54305" s="2" customFormat="1"/>
    <row r="54306" s="2" customFormat="1"/>
    <row r="54307" s="2" customFormat="1"/>
    <row r="54308" s="2" customFormat="1"/>
    <row r="54309" s="2" customFormat="1"/>
    <row r="54310" s="2" customFormat="1"/>
    <row r="54311" s="2" customFormat="1"/>
    <row r="54312" s="2" customFormat="1"/>
    <row r="54313" s="2" customFormat="1"/>
    <row r="54314" s="2" customFormat="1"/>
    <row r="54315" s="2" customFormat="1"/>
    <row r="54316" s="2" customFormat="1"/>
    <row r="54317" s="2" customFormat="1"/>
    <row r="54318" s="2" customFormat="1"/>
    <row r="54319" s="2" customFormat="1"/>
    <row r="54320" s="2" customFormat="1"/>
    <row r="54321" s="2" customFormat="1"/>
    <row r="54322" s="2" customFormat="1"/>
    <row r="54323" s="2" customFormat="1"/>
    <row r="54324" s="2" customFormat="1"/>
    <row r="54325" s="2" customFormat="1"/>
    <row r="54326" s="2" customFormat="1"/>
    <row r="54327" s="2" customFormat="1"/>
    <row r="54328" s="2" customFormat="1"/>
    <row r="54329" s="2" customFormat="1"/>
    <row r="54330" s="2" customFormat="1"/>
    <row r="54331" s="2" customFormat="1"/>
    <row r="54332" s="2" customFormat="1"/>
    <row r="54333" s="2" customFormat="1"/>
    <row r="54334" s="2" customFormat="1"/>
    <row r="54335" s="2" customFormat="1"/>
    <row r="54336" s="2" customFormat="1"/>
    <row r="54337" s="2" customFormat="1"/>
    <row r="54338" s="2" customFormat="1"/>
    <row r="54339" s="2" customFormat="1"/>
    <row r="54340" s="2" customFormat="1"/>
    <row r="54341" s="2" customFormat="1"/>
    <row r="54342" s="2" customFormat="1"/>
    <row r="54343" s="2" customFormat="1"/>
    <row r="54344" s="2" customFormat="1"/>
    <row r="54345" s="2" customFormat="1"/>
    <row r="54346" s="2" customFormat="1"/>
    <row r="54347" s="2" customFormat="1"/>
    <row r="54348" s="2" customFormat="1"/>
    <row r="54349" s="2" customFormat="1"/>
    <row r="54350" s="2" customFormat="1"/>
    <row r="54351" s="2" customFormat="1"/>
    <row r="54352" s="2" customFormat="1"/>
    <row r="54353" s="2" customFormat="1"/>
    <row r="54354" s="2" customFormat="1"/>
    <row r="54355" s="2" customFormat="1"/>
    <row r="54356" s="2" customFormat="1"/>
    <row r="54357" s="2" customFormat="1"/>
    <row r="54358" s="2" customFormat="1"/>
    <row r="54359" s="2" customFormat="1"/>
    <row r="54360" s="2" customFormat="1"/>
    <row r="54361" s="2" customFormat="1"/>
    <row r="54362" s="2" customFormat="1"/>
    <row r="54363" s="2" customFormat="1"/>
    <row r="54364" s="2" customFormat="1"/>
    <row r="54365" s="2" customFormat="1"/>
    <row r="54366" s="2" customFormat="1"/>
    <row r="54367" s="2" customFormat="1"/>
    <row r="54368" s="2" customFormat="1"/>
    <row r="54369" s="2" customFormat="1"/>
    <row r="54370" s="2" customFormat="1"/>
    <row r="54371" s="2" customFormat="1"/>
    <row r="54372" s="2" customFormat="1"/>
    <row r="54373" s="2" customFormat="1"/>
    <row r="54374" s="2" customFormat="1"/>
    <row r="54375" s="2" customFormat="1"/>
    <row r="54376" s="2" customFormat="1"/>
    <row r="54377" s="2" customFormat="1"/>
    <row r="54378" s="2" customFormat="1"/>
    <row r="54379" s="2" customFormat="1"/>
    <row r="54380" s="2" customFormat="1"/>
    <row r="54381" s="2" customFormat="1"/>
    <row r="54382" s="2" customFormat="1"/>
    <row r="54383" s="2" customFormat="1"/>
    <row r="54384" s="2" customFormat="1"/>
    <row r="54385" s="2" customFormat="1"/>
    <row r="54386" s="2" customFormat="1"/>
    <row r="54387" s="2" customFormat="1"/>
    <row r="54388" s="2" customFormat="1"/>
    <row r="54389" s="2" customFormat="1"/>
    <row r="54390" s="2" customFormat="1"/>
    <row r="54391" s="2" customFormat="1"/>
    <row r="54392" s="2" customFormat="1"/>
    <row r="54393" s="2" customFormat="1"/>
    <row r="54394" s="2" customFormat="1"/>
    <row r="54395" s="2" customFormat="1"/>
    <row r="54396" s="2" customFormat="1"/>
    <row r="54397" s="2" customFormat="1"/>
    <row r="54398" s="2" customFormat="1"/>
    <row r="54399" s="2" customFormat="1"/>
    <row r="54400" s="2" customFormat="1"/>
    <row r="54401" s="2" customFormat="1"/>
    <row r="54402" s="2" customFormat="1"/>
    <row r="54403" s="2" customFormat="1"/>
    <row r="54404" s="2" customFormat="1"/>
    <row r="54405" s="2" customFormat="1"/>
    <row r="54406" s="2" customFormat="1"/>
    <row r="54407" s="2" customFormat="1"/>
    <row r="54408" s="2" customFormat="1"/>
    <row r="54409" s="2" customFormat="1"/>
    <row r="54410" s="2" customFormat="1"/>
    <row r="54411" s="2" customFormat="1"/>
    <row r="54412" s="2" customFormat="1"/>
    <row r="54413" s="2" customFormat="1"/>
    <row r="54414" s="2" customFormat="1"/>
    <row r="54415" s="2" customFormat="1"/>
    <row r="54416" s="2" customFormat="1"/>
    <row r="54417" s="2" customFormat="1"/>
    <row r="54418" s="2" customFormat="1"/>
    <row r="54419" s="2" customFormat="1"/>
    <row r="54420" s="2" customFormat="1"/>
    <row r="54421" s="2" customFormat="1"/>
    <row r="54422" s="2" customFormat="1"/>
    <row r="54423" s="2" customFormat="1"/>
    <row r="54424" s="2" customFormat="1"/>
    <row r="54425" s="2" customFormat="1"/>
    <row r="54426" s="2" customFormat="1"/>
    <row r="54427" s="2" customFormat="1"/>
    <row r="54428" s="2" customFormat="1"/>
    <row r="54429" s="2" customFormat="1"/>
    <row r="54430" s="2" customFormat="1"/>
    <row r="54431" s="2" customFormat="1"/>
    <row r="54432" s="2" customFormat="1"/>
    <row r="54433" s="2" customFormat="1"/>
    <row r="54434" s="2" customFormat="1"/>
    <row r="54435" s="2" customFormat="1"/>
    <row r="54436" s="2" customFormat="1"/>
    <row r="54437" s="2" customFormat="1"/>
    <row r="54438" s="2" customFormat="1"/>
    <row r="54439" s="2" customFormat="1"/>
    <row r="54440" s="2" customFormat="1"/>
    <row r="54441" s="2" customFormat="1"/>
    <row r="54442" s="2" customFormat="1"/>
    <row r="54443" s="2" customFormat="1"/>
    <row r="54444" s="2" customFormat="1"/>
    <row r="54445" s="2" customFormat="1"/>
    <row r="54446" s="2" customFormat="1"/>
    <row r="54447" s="2" customFormat="1"/>
    <row r="54448" s="2" customFormat="1"/>
    <row r="54449" s="2" customFormat="1"/>
    <row r="54450" s="2" customFormat="1"/>
    <row r="54451" s="2" customFormat="1"/>
    <row r="54452" s="2" customFormat="1"/>
    <row r="54453" s="2" customFormat="1"/>
    <row r="54454" s="2" customFormat="1"/>
    <row r="54455" s="2" customFormat="1"/>
    <row r="54456" s="2" customFormat="1"/>
    <row r="54457" s="2" customFormat="1"/>
    <row r="54458" s="2" customFormat="1"/>
    <row r="54459" s="2" customFormat="1"/>
    <row r="54460" s="2" customFormat="1"/>
    <row r="54461" s="2" customFormat="1"/>
    <row r="54462" s="2" customFormat="1"/>
    <row r="54463" s="2" customFormat="1"/>
    <row r="54464" s="2" customFormat="1"/>
    <row r="54465" s="2" customFormat="1"/>
    <row r="54466" s="2" customFormat="1"/>
    <row r="54467" s="2" customFormat="1"/>
    <row r="54468" s="2" customFormat="1"/>
    <row r="54469" s="2" customFormat="1"/>
    <row r="54470" s="2" customFormat="1"/>
    <row r="54471" s="2" customFormat="1"/>
    <row r="54472" s="2" customFormat="1"/>
    <row r="54473" s="2" customFormat="1"/>
    <row r="54474" s="2" customFormat="1"/>
    <row r="54475" s="2" customFormat="1"/>
    <row r="54476" s="2" customFormat="1"/>
    <row r="54477" s="2" customFormat="1"/>
    <row r="54478" s="2" customFormat="1"/>
    <row r="54479" s="2" customFormat="1"/>
    <row r="54480" s="2" customFormat="1"/>
    <row r="54481" s="2" customFormat="1"/>
    <row r="54482" s="2" customFormat="1"/>
    <row r="54483" s="2" customFormat="1"/>
    <row r="54484" s="2" customFormat="1"/>
    <row r="54485" s="2" customFormat="1"/>
    <row r="54486" s="2" customFormat="1"/>
    <row r="54487" s="2" customFormat="1"/>
    <row r="54488" s="2" customFormat="1"/>
    <row r="54489" s="2" customFormat="1"/>
    <row r="54490" s="2" customFormat="1"/>
    <row r="54491" s="2" customFormat="1"/>
    <row r="54492" s="2" customFormat="1"/>
    <row r="54493" s="2" customFormat="1"/>
    <row r="54494" s="2" customFormat="1"/>
    <row r="54495" s="2" customFormat="1"/>
    <row r="54496" s="2" customFormat="1"/>
    <row r="54497" s="2" customFormat="1"/>
    <row r="54498" s="2" customFormat="1"/>
    <row r="54499" s="2" customFormat="1"/>
    <row r="54500" s="2" customFormat="1"/>
    <row r="54501" s="2" customFormat="1"/>
    <row r="54502" s="2" customFormat="1"/>
    <row r="54503" s="2" customFormat="1"/>
    <row r="54504" s="2" customFormat="1"/>
    <row r="54505" s="2" customFormat="1"/>
    <row r="54506" s="2" customFormat="1"/>
    <row r="54507" s="2" customFormat="1"/>
    <row r="54508" s="2" customFormat="1"/>
    <row r="54509" s="2" customFormat="1"/>
    <row r="54510" s="2" customFormat="1"/>
    <row r="54511" s="2" customFormat="1"/>
    <row r="54512" s="2" customFormat="1"/>
    <row r="54513" s="2" customFormat="1"/>
    <row r="54514" s="2" customFormat="1"/>
    <row r="54515" s="2" customFormat="1"/>
    <row r="54516" s="2" customFormat="1"/>
    <row r="54517" s="2" customFormat="1"/>
    <row r="54518" s="2" customFormat="1"/>
    <row r="54519" s="2" customFormat="1"/>
    <row r="54520" s="2" customFormat="1"/>
    <row r="54521" s="2" customFormat="1"/>
    <row r="54522" s="2" customFormat="1"/>
    <row r="54523" s="2" customFormat="1"/>
    <row r="54524" s="2" customFormat="1"/>
    <row r="54525" s="2" customFormat="1"/>
    <row r="54526" s="2" customFormat="1"/>
    <row r="54527" s="2" customFormat="1"/>
    <row r="54528" s="2" customFormat="1"/>
    <row r="54529" s="2" customFormat="1"/>
    <row r="54530" s="2" customFormat="1"/>
    <row r="54531" s="2" customFormat="1"/>
    <row r="54532" s="2" customFormat="1"/>
    <row r="54533" s="2" customFormat="1"/>
    <row r="54534" s="2" customFormat="1"/>
    <row r="54535" s="2" customFormat="1"/>
    <row r="54536" s="2" customFormat="1"/>
    <row r="54537" s="2" customFormat="1"/>
    <row r="54538" s="2" customFormat="1"/>
    <row r="54539" s="2" customFormat="1"/>
    <row r="54540" s="2" customFormat="1"/>
    <row r="54541" s="2" customFormat="1"/>
    <row r="54542" s="2" customFormat="1"/>
    <row r="54543" s="2" customFormat="1"/>
    <row r="54544" s="2" customFormat="1"/>
    <row r="54545" s="2" customFormat="1"/>
    <row r="54546" s="2" customFormat="1"/>
    <row r="54547" s="2" customFormat="1"/>
    <row r="54548" s="2" customFormat="1"/>
    <row r="54549" s="2" customFormat="1"/>
    <row r="54550" s="2" customFormat="1"/>
    <row r="54551" s="2" customFormat="1"/>
    <row r="54552" s="2" customFormat="1"/>
    <row r="54553" s="2" customFormat="1"/>
    <row r="54554" s="2" customFormat="1"/>
    <row r="54555" s="2" customFormat="1"/>
    <row r="54556" s="2" customFormat="1"/>
    <row r="54557" s="2" customFormat="1"/>
    <row r="54558" s="2" customFormat="1"/>
    <row r="54559" s="2" customFormat="1"/>
    <row r="54560" s="2" customFormat="1"/>
    <row r="54561" s="2" customFormat="1"/>
    <row r="54562" s="2" customFormat="1"/>
    <row r="54563" s="2" customFormat="1"/>
    <row r="54564" s="2" customFormat="1"/>
    <row r="54565" s="2" customFormat="1"/>
    <row r="54566" s="2" customFormat="1"/>
    <row r="54567" s="2" customFormat="1"/>
    <row r="54568" s="2" customFormat="1"/>
    <row r="54569" s="2" customFormat="1"/>
    <row r="54570" s="2" customFormat="1"/>
    <row r="54571" s="2" customFormat="1"/>
    <row r="54572" s="2" customFormat="1"/>
    <row r="54573" s="2" customFormat="1"/>
    <row r="54574" s="2" customFormat="1"/>
    <row r="54575" s="2" customFormat="1"/>
    <row r="54576" s="2" customFormat="1"/>
    <row r="54577" s="2" customFormat="1"/>
    <row r="54578" s="2" customFormat="1"/>
    <row r="54579" s="2" customFormat="1"/>
    <row r="54580" s="2" customFormat="1"/>
    <row r="54581" s="2" customFormat="1"/>
    <row r="54582" s="2" customFormat="1"/>
    <row r="54583" s="2" customFormat="1"/>
    <row r="54584" s="2" customFormat="1"/>
    <row r="54585" s="2" customFormat="1"/>
    <row r="54586" s="2" customFormat="1"/>
    <row r="54587" s="2" customFormat="1"/>
    <row r="54588" s="2" customFormat="1"/>
    <row r="54589" s="2" customFormat="1"/>
    <row r="54590" s="2" customFormat="1"/>
    <row r="54591" s="2" customFormat="1"/>
    <row r="54592" s="2" customFormat="1"/>
    <row r="54593" s="2" customFormat="1"/>
    <row r="54594" s="2" customFormat="1"/>
    <row r="54595" s="2" customFormat="1"/>
    <row r="54596" s="2" customFormat="1"/>
    <row r="54597" s="2" customFormat="1"/>
    <row r="54598" s="2" customFormat="1"/>
    <row r="54599" s="2" customFormat="1"/>
    <row r="54600" s="2" customFormat="1"/>
    <row r="54601" s="2" customFormat="1"/>
    <row r="54602" s="2" customFormat="1"/>
    <row r="54603" s="2" customFormat="1"/>
    <row r="54604" s="2" customFormat="1"/>
    <row r="54605" s="2" customFormat="1"/>
    <row r="54606" s="2" customFormat="1"/>
    <row r="54607" s="2" customFormat="1"/>
    <row r="54608" s="2" customFormat="1"/>
    <row r="54609" s="2" customFormat="1"/>
    <row r="54610" s="2" customFormat="1"/>
    <row r="54611" s="2" customFormat="1"/>
    <row r="54612" s="2" customFormat="1"/>
    <row r="54613" s="2" customFormat="1"/>
    <row r="54614" s="2" customFormat="1"/>
    <row r="54615" s="2" customFormat="1"/>
    <row r="54616" s="2" customFormat="1"/>
    <row r="54617" s="2" customFormat="1"/>
    <row r="54618" s="2" customFormat="1"/>
    <row r="54619" s="2" customFormat="1"/>
    <row r="54620" s="2" customFormat="1"/>
    <row r="54621" s="2" customFormat="1"/>
    <row r="54622" s="2" customFormat="1"/>
    <row r="54623" s="2" customFormat="1"/>
    <row r="54624" s="2" customFormat="1"/>
    <row r="54625" s="2" customFormat="1"/>
    <row r="54626" s="2" customFormat="1"/>
    <row r="54627" s="2" customFormat="1"/>
    <row r="54628" s="2" customFormat="1"/>
    <row r="54629" s="2" customFormat="1"/>
    <row r="54630" s="2" customFormat="1"/>
    <row r="54631" s="2" customFormat="1"/>
    <row r="54632" s="2" customFormat="1"/>
    <row r="54633" s="2" customFormat="1"/>
    <row r="54634" s="2" customFormat="1"/>
    <row r="54635" s="2" customFormat="1"/>
    <row r="54636" s="2" customFormat="1"/>
    <row r="54637" s="2" customFormat="1"/>
    <row r="54638" s="2" customFormat="1"/>
    <row r="54639" s="2" customFormat="1"/>
    <row r="54640" s="2" customFormat="1"/>
    <row r="54641" s="2" customFormat="1"/>
    <row r="54642" s="2" customFormat="1"/>
    <row r="54643" s="2" customFormat="1"/>
    <row r="54644" s="2" customFormat="1"/>
    <row r="54645" s="2" customFormat="1"/>
    <row r="54646" s="2" customFormat="1"/>
    <row r="54647" s="2" customFormat="1"/>
    <row r="54648" s="2" customFormat="1"/>
    <row r="54649" s="2" customFormat="1"/>
    <row r="54650" s="2" customFormat="1"/>
    <row r="54651" s="2" customFormat="1"/>
    <row r="54652" s="2" customFormat="1"/>
    <row r="54653" s="2" customFormat="1"/>
    <row r="54654" s="2" customFormat="1"/>
    <row r="54655" s="2" customFormat="1"/>
    <row r="54656" s="2" customFormat="1"/>
    <row r="54657" s="2" customFormat="1"/>
    <row r="54658" s="2" customFormat="1"/>
    <row r="54659" s="2" customFormat="1"/>
    <row r="54660" s="2" customFormat="1"/>
    <row r="54661" s="2" customFormat="1"/>
    <row r="54662" s="2" customFormat="1"/>
    <row r="54663" s="2" customFormat="1"/>
    <row r="54664" s="2" customFormat="1"/>
    <row r="54665" s="2" customFormat="1"/>
    <row r="54666" s="2" customFormat="1"/>
    <row r="54667" s="2" customFormat="1"/>
    <row r="54668" s="2" customFormat="1"/>
    <row r="54669" s="2" customFormat="1"/>
    <row r="54670" s="2" customFormat="1"/>
    <row r="54671" s="2" customFormat="1"/>
    <row r="54672" s="2" customFormat="1"/>
    <row r="54673" s="2" customFormat="1"/>
    <row r="54674" s="2" customFormat="1"/>
    <row r="54675" s="2" customFormat="1"/>
    <row r="54676" s="2" customFormat="1"/>
    <row r="54677" s="2" customFormat="1"/>
    <row r="54678" s="2" customFormat="1"/>
    <row r="54679" s="2" customFormat="1"/>
    <row r="54680" s="2" customFormat="1"/>
    <row r="54681" s="2" customFormat="1"/>
    <row r="54682" s="2" customFormat="1"/>
    <row r="54683" s="2" customFormat="1"/>
    <row r="54684" s="2" customFormat="1"/>
    <row r="54685" s="2" customFormat="1"/>
    <row r="54686" s="2" customFormat="1"/>
    <row r="54687" s="2" customFormat="1"/>
    <row r="54688" s="2" customFormat="1"/>
    <row r="54689" s="2" customFormat="1"/>
    <row r="54690" s="2" customFormat="1"/>
    <row r="54691" s="2" customFormat="1"/>
    <row r="54692" s="2" customFormat="1"/>
    <row r="54693" s="2" customFormat="1"/>
    <row r="54694" s="2" customFormat="1"/>
    <row r="54695" s="2" customFormat="1"/>
    <row r="54696" s="2" customFormat="1"/>
    <row r="54697" s="2" customFormat="1"/>
    <row r="54698" s="2" customFormat="1"/>
    <row r="54699" s="2" customFormat="1"/>
    <row r="54700" s="2" customFormat="1"/>
    <row r="54701" s="2" customFormat="1"/>
    <row r="54702" s="2" customFormat="1"/>
    <row r="54703" s="2" customFormat="1"/>
    <row r="54704" s="2" customFormat="1"/>
    <row r="54705" s="2" customFormat="1"/>
    <row r="54706" s="2" customFormat="1"/>
    <row r="54707" s="2" customFormat="1"/>
    <row r="54708" s="2" customFormat="1"/>
    <row r="54709" s="2" customFormat="1"/>
    <row r="54710" s="2" customFormat="1"/>
    <row r="54711" s="2" customFormat="1"/>
    <row r="54712" s="2" customFormat="1"/>
    <row r="54713" s="2" customFormat="1"/>
    <row r="54714" s="2" customFormat="1"/>
    <row r="54715" s="2" customFormat="1"/>
    <row r="54716" s="2" customFormat="1"/>
    <row r="54717" s="2" customFormat="1"/>
    <row r="54718" s="2" customFormat="1"/>
    <row r="54719" s="2" customFormat="1"/>
    <row r="54720" s="2" customFormat="1"/>
    <row r="54721" s="2" customFormat="1"/>
    <row r="54722" s="2" customFormat="1"/>
    <row r="54723" s="2" customFormat="1"/>
    <row r="54724" s="2" customFormat="1"/>
    <row r="54725" s="2" customFormat="1"/>
    <row r="54726" s="2" customFormat="1"/>
    <row r="54727" s="2" customFormat="1"/>
    <row r="54728" s="2" customFormat="1"/>
    <row r="54729" s="2" customFormat="1"/>
    <row r="54730" s="2" customFormat="1"/>
    <row r="54731" s="2" customFormat="1"/>
    <row r="54732" s="2" customFormat="1"/>
    <row r="54733" s="2" customFormat="1"/>
    <row r="54734" s="2" customFormat="1"/>
    <row r="54735" s="2" customFormat="1"/>
    <row r="54736" s="2" customFormat="1"/>
    <row r="54737" s="2" customFormat="1"/>
    <row r="54738" s="2" customFormat="1"/>
    <row r="54739" s="2" customFormat="1"/>
    <row r="54740" s="2" customFormat="1"/>
    <row r="54741" s="2" customFormat="1"/>
    <row r="54742" s="2" customFormat="1"/>
    <row r="54743" s="2" customFormat="1"/>
    <row r="54744" s="2" customFormat="1"/>
    <row r="54745" s="2" customFormat="1"/>
    <row r="54746" s="2" customFormat="1"/>
    <row r="54747" s="2" customFormat="1"/>
    <row r="54748" s="2" customFormat="1"/>
    <row r="54749" s="2" customFormat="1"/>
    <row r="54750" s="2" customFormat="1"/>
    <row r="54751" s="2" customFormat="1"/>
    <row r="54752" s="2" customFormat="1"/>
    <row r="54753" s="2" customFormat="1"/>
    <row r="54754" s="2" customFormat="1"/>
    <row r="54755" s="2" customFormat="1"/>
    <row r="54756" s="2" customFormat="1"/>
    <row r="54757" s="2" customFormat="1"/>
    <row r="54758" s="2" customFormat="1"/>
    <row r="54759" s="2" customFormat="1"/>
    <row r="54760" s="2" customFormat="1"/>
    <row r="54761" s="2" customFormat="1"/>
    <row r="54762" s="2" customFormat="1"/>
    <row r="54763" s="2" customFormat="1"/>
    <row r="54764" s="2" customFormat="1"/>
    <row r="54765" s="2" customFormat="1"/>
    <row r="54766" s="2" customFormat="1"/>
    <row r="54767" s="2" customFormat="1"/>
    <row r="54768" s="2" customFormat="1"/>
    <row r="54769" s="2" customFormat="1"/>
    <row r="54770" s="2" customFormat="1"/>
    <row r="54771" s="2" customFormat="1"/>
    <row r="54772" s="2" customFormat="1"/>
    <row r="54773" s="2" customFormat="1"/>
    <row r="54774" s="2" customFormat="1"/>
    <row r="54775" s="2" customFormat="1"/>
    <row r="54776" s="2" customFormat="1"/>
    <row r="54777" s="2" customFormat="1"/>
    <row r="54778" s="2" customFormat="1"/>
    <row r="54779" s="2" customFormat="1"/>
    <row r="54780" s="2" customFormat="1"/>
    <row r="54781" s="2" customFormat="1"/>
    <row r="54782" s="2" customFormat="1"/>
    <row r="54783" s="2" customFormat="1"/>
    <row r="54784" s="2" customFormat="1"/>
    <row r="54785" s="2" customFormat="1"/>
    <row r="54786" s="2" customFormat="1"/>
    <row r="54787" s="2" customFormat="1"/>
    <row r="54788" s="2" customFormat="1"/>
    <row r="54789" s="2" customFormat="1"/>
    <row r="54790" s="2" customFormat="1"/>
    <row r="54791" s="2" customFormat="1"/>
    <row r="54792" s="2" customFormat="1"/>
    <row r="54793" s="2" customFormat="1"/>
    <row r="54794" s="2" customFormat="1"/>
    <row r="54795" s="2" customFormat="1"/>
    <row r="54796" s="2" customFormat="1"/>
    <row r="54797" s="2" customFormat="1"/>
    <row r="54798" s="2" customFormat="1"/>
    <row r="54799" s="2" customFormat="1"/>
    <row r="54800" s="2" customFormat="1"/>
    <row r="54801" s="2" customFormat="1"/>
    <row r="54802" s="2" customFormat="1"/>
    <row r="54803" s="2" customFormat="1"/>
    <row r="54804" s="2" customFormat="1"/>
    <row r="54805" s="2" customFormat="1"/>
    <row r="54806" s="2" customFormat="1"/>
    <row r="54807" s="2" customFormat="1"/>
    <row r="54808" s="2" customFormat="1"/>
    <row r="54809" s="2" customFormat="1"/>
    <row r="54810" s="2" customFormat="1"/>
    <row r="54811" s="2" customFormat="1"/>
    <row r="54812" s="2" customFormat="1"/>
    <row r="54813" s="2" customFormat="1"/>
    <row r="54814" s="2" customFormat="1"/>
    <row r="54815" s="2" customFormat="1"/>
    <row r="54816" s="2" customFormat="1"/>
    <row r="54817" s="2" customFormat="1"/>
    <row r="54818" s="2" customFormat="1"/>
    <row r="54819" s="2" customFormat="1"/>
    <row r="54820" s="2" customFormat="1"/>
    <row r="54821" s="2" customFormat="1"/>
    <row r="54822" s="2" customFormat="1"/>
    <row r="54823" s="2" customFormat="1"/>
    <row r="54824" s="2" customFormat="1"/>
    <row r="54825" s="2" customFormat="1"/>
    <row r="54826" s="2" customFormat="1"/>
    <row r="54827" s="2" customFormat="1"/>
    <row r="54828" s="2" customFormat="1"/>
    <row r="54829" s="2" customFormat="1"/>
    <row r="54830" s="2" customFormat="1"/>
    <row r="54831" s="2" customFormat="1"/>
    <row r="54832" s="2" customFormat="1"/>
    <row r="54833" s="2" customFormat="1"/>
    <row r="54834" s="2" customFormat="1"/>
    <row r="54835" s="2" customFormat="1"/>
    <row r="54836" s="2" customFormat="1"/>
    <row r="54837" s="2" customFormat="1"/>
    <row r="54838" s="2" customFormat="1"/>
    <row r="54839" s="2" customFormat="1"/>
    <row r="54840" s="2" customFormat="1"/>
    <row r="54841" s="2" customFormat="1"/>
    <row r="54842" s="2" customFormat="1"/>
    <row r="54843" s="2" customFormat="1"/>
    <row r="54844" s="2" customFormat="1"/>
    <row r="54845" s="2" customFormat="1"/>
    <row r="54846" s="2" customFormat="1"/>
    <row r="54847" s="2" customFormat="1"/>
    <row r="54848" s="2" customFormat="1"/>
    <row r="54849" s="2" customFormat="1"/>
    <row r="54850" s="2" customFormat="1"/>
    <row r="54851" s="2" customFormat="1"/>
    <row r="54852" s="2" customFormat="1"/>
    <row r="54853" s="2" customFormat="1"/>
    <row r="54854" s="2" customFormat="1"/>
    <row r="54855" s="2" customFormat="1"/>
    <row r="54856" s="2" customFormat="1"/>
    <row r="54857" s="2" customFormat="1"/>
    <row r="54858" s="2" customFormat="1"/>
    <row r="54859" s="2" customFormat="1"/>
    <row r="54860" s="2" customFormat="1"/>
    <row r="54861" s="2" customFormat="1"/>
    <row r="54862" s="2" customFormat="1"/>
    <row r="54863" s="2" customFormat="1"/>
    <row r="54864" s="2" customFormat="1"/>
    <row r="54865" s="2" customFormat="1"/>
    <row r="54866" s="2" customFormat="1"/>
    <row r="54867" s="2" customFormat="1"/>
    <row r="54868" s="2" customFormat="1"/>
    <row r="54869" s="2" customFormat="1"/>
    <row r="54870" s="2" customFormat="1"/>
    <row r="54871" s="2" customFormat="1"/>
    <row r="54872" s="2" customFormat="1"/>
    <row r="54873" s="2" customFormat="1"/>
    <row r="54874" s="2" customFormat="1"/>
    <row r="54875" s="2" customFormat="1"/>
    <row r="54876" s="2" customFormat="1"/>
    <row r="54877" s="2" customFormat="1"/>
    <row r="54878" s="2" customFormat="1"/>
    <row r="54879" s="2" customFormat="1"/>
    <row r="54880" s="2" customFormat="1"/>
    <row r="54881" s="2" customFormat="1"/>
    <row r="54882" s="2" customFormat="1"/>
    <row r="54883" s="2" customFormat="1"/>
    <row r="54884" s="2" customFormat="1"/>
    <row r="54885" s="2" customFormat="1"/>
    <row r="54886" s="2" customFormat="1"/>
    <row r="54887" s="2" customFormat="1"/>
    <row r="54888" s="2" customFormat="1"/>
    <row r="54889" s="2" customFormat="1"/>
    <row r="54890" s="2" customFormat="1"/>
    <row r="54891" s="2" customFormat="1"/>
    <row r="54892" s="2" customFormat="1"/>
    <row r="54893" s="2" customFormat="1"/>
    <row r="54894" s="2" customFormat="1"/>
    <row r="54895" s="2" customFormat="1"/>
    <row r="54896" s="2" customFormat="1"/>
    <row r="54897" s="2" customFormat="1"/>
    <row r="54898" s="2" customFormat="1"/>
    <row r="54899" s="2" customFormat="1"/>
    <row r="54900" s="2" customFormat="1"/>
    <row r="54901" s="2" customFormat="1"/>
    <row r="54902" s="2" customFormat="1"/>
    <row r="54903" s="2" customFormat="1"/>
    <row r="54904" s="2" customFormat="1"/>
    <row r="54905" s="2" customFormat="1"/>
    <row r="54906" s="2" customFormat="1"/>
    <row r="54907" s="2" customFormat="1"/>
    <row r="54908" s="2" customFormat="1"/>
    <row r="54909" s="2" customFormat="1"/>
    <row r="54910" s="2" customFormat="1"/>
    <row r="54911" s="2" customFormat="1"/>
    <row r="54912" s="2" customFormat="1"/>
    <row r="54913" s="2" customFormat="1"/>
    <row r="54914" s="2" customFormat="1"/>
    <row r="54915" s="2" customFormat="1"/>
    <row r="54916" s="2" customFormat="1"/>
    <row r="54917" s="2" customFormat="1"/>
    <row r="54918" s="2" customFormat="1"/>
    <row r="54919" s="2" customFormat="1"/>
    <row r="54920" s="2" customFormat="1"/>
    <row r="54921" s="2" customFormat="1"/>
    <row r="54922" s="2" customFormat="1"/>
    <row r="54923" s="2" customFormat="1"/>
    <row r="54924" s="2" customFormat="1"/>
    <row r="54925" s="2" customFormat="1"/>
    <row r="54926" s="2" customFormat="1"/>
    <row r="54927" s="2" customFormat="1"/>
    <row r="54928" s="2" customFormat="1"/>
    <row r="54929" s="2" customFormat="1"/>
    <row r="54930" s="2" customFormat="1"/>
    <row r="54931" s="2" customFormat="1"/>
    <row r="54932" s="2" customFormat="1"/>
    <row r="54933" s="2" customFormat="1"/>
    <row r="54934" s="2" customFormat="1"/>
    <row r="54935" s="2" customFormat="1"/>
    <row r="54936" s="2" customFormat="1"/>
    <row r="54937" s="2" customFormat="1"/>
    <row r="54938" s="2" customFormat="1"/>
    <row r="54939" s="2" customFormat="1"/>
    <row r="54940" s="2" customFormat="1"/>
    <row r="54941" s="2" customFormat="1"/>
    <row r="54942" s="2" customFormat="1"/>
    <row r="54943" s="2" customFormat="1"/>
    <row r="54944" s="2" customFormat="1"/>
    <row r="54945" s="2" customFormat="1"/>
    <row r="54946" s="2" customFormat="1"/>
    <row r="54947" s="2" customFormat="1"/>
    <row r="54948" s="2" customFormat="1"/>
    <row r="54949" s="2" customFormat="1"/>
    <row r="54950" s="2" customFormat="1"/>
    <row r="54951" s="2" customFormat="1"/>
    <row r="54952" s="2" customFormat="1"/>
    <row r="54953" s="2" customFormat="1"/>
    <row r="54954" s="2" customFormat="1"/>
    <row r="54955" s="2" customFormat="1"/>
    <row r="54956" s="2" customFormat="1"/>
    <row r="54957" s="2" customFormat="1"/>
    <row r="54958" s="2" customFormat="1"/>
    <row r="54959" s="2" customFormat="1"/>
    <row r="54960" s="2" customFormat="1"/>
    <row r="54961" s="2" customFormat="1"/>
    <row r="54962" s="2" customFormat="1"/>
    <row r="54963" s="2" customFormat="1"/>
    <row r="54964" s="2" customFormat="1"/>
    <row r="54965" s="2" customFormat="1"/>
    <row r="54966" s="2" customFormat="1"/>
    <row r="54967" s="2" customFormat="1"/>
    <row r="54968" s="2" customFormat="1"/>
    <row r="54969" s="2" customFormat="1"/>
    <row r="54970" s="2" customFormat="1"/>
    <row r="54971" s="2" customFormat="1"/>
    <row r="54972" s="2" customFormat="1"/>
    <row r="54973" s="2" customFormat="1"/>
    <row r="54974" s="2" customFormat="1"/>
    <row r="54975" s="2" customFormat="1"/>
    <row r="54976" s="2" customFormat="1"/>
    <row r="54977" s="2" customFormat="1"/>
    <row r="54978" s="2" customFormat="1"/>
    <row r="54979" s="2" customFormat="1"/>
    <row r="54980" s="2" customFormat="1"/>
    <row r="54981" s="2" customFormat="1"/>
    <row r="54982" s="2" customFormat="1"/>
    <row r="54983" s="2" customFormat="1"/>
    <row r="54984" s="2" customFormat="1"/>
    <row r="54985" s="2" customFormat="1"/>
    <row r="54986" s="2" customFormat="1"/>
    <row r="54987" s="2" customFormat="1"/>
    <row r="54988" s="2" customFormat="1"/>
    <row r="54989" s="2" customFormat="1"/>
    <row r="54990" s="2" customFormat="1"/>
    <row r="54991" s="2" customFormat="1"/>
    <row r="54992" s="2" customFormat="1"/>
    <row r="54993" s="2" customFormat="1"/>
    <row r="54994" s="2" customFormat="1"/>
    <row r="54995" s="2" customFormat="1"/>
    <row r="54996" s="2" customFormat="1"/>
    <row r="54997" s="2" customFormat="1"/>
    <row r="54998" s="2" customFormat="1"/>
    <row r="54999" s="2" customFormat="1"/>
    <row r="55000" s="2" customFormat="1"/>
    <row r="55001" s="2" customFormat="1"/>
    <row r="55002" s="2" customFormat="1"/>
    <row r="55003" s="2" customFormat="1"/>
    <row r="55004" s="2" customFormat="1"/>
    <row r="55005" s="2" customFormat="1"/>
    <row r="55006" s="2" customFormat="1"/>
    <row r="55007" s="2" customFormat="1"/>
    <row r="55008" s="2" customFormat="1"/>
    <row r="55009" s="2" customFormat="1"/>
    <row r="55010" s="2" customFormat="1"/>
    <row r="55011" s="2" customFormat="1"/>
    <row r="55012" s="2" customFormat="1"/>
    <row r="55013" s="2" customFormat="1"/>
    <row r="55014" s="2" customFormat="1"/>
    <row r="55015" s="2" customFormat="1"/>
    <row r="55016" s="2" customFormat="1"/>
    <row r="55017" s="2" customFormat="1"/>
    <row r="55018" s="2" customFormat="1"/>
    <row r="55019" s="2" customFormat="1"/>
    <row r="55020" s="2" customFormat="1"/>
    <row r="55021" s="2" customFormat="1"/>
    <row r="55022" s="2" customFormat="1"/>
    <row r="55023" s="2" customFormat="1"/>
    <row r="55024" s="2" customFormat="1"/>
    <row r="55025" s="2" customFormat="1"/>
    <row r="55026" s="2" customFormat="1"/>
    <row r="55027" s="2" customFormat="1"/>
    <row r="55028" s="2" customFormat="1"/>
    <row r="55029" s="2" customFormat="1"/>
    <row r="55030" s="2" customFormat="1"/>
    <row r="55031" s="2" customFormat="1"/>
    <row r="55032" s="2" customFormat="1"/>
    <row r="55033" s="2" customFormat="1"/>
    <row r="55034" s="2" customFormat="1"/>
    <row r="55035" s="2" customFormat="1"/>
    <row r="55036" s="2" customFormat="1"/>
    <row r="55037" s="2" customFormat="1"/>
    <row r="55038" s="2" customFormat="1"/>
    <row r="55039" s="2" customFormat="1"/>
    <row r="55040" s="2" customFormat="1"/>
    <row r="55041" s="2" customFormat="1"/>
    <row r="55042" s="2" customFormat="1"/>
    <row r="55043" s="2" customFormat="1"/>
    <row r="55044" s="2" customFormat="1"/>
    <row r="55045" s="2" customFormat="1"/>
    <row r="55046" s="2" customFormat="1"/>
    <row r="55047" s="2" customFormat="1"/>
    <row r="55048" s="2" customFormat="1"/>
    <row r="55049" s="2" customFormat="1"/>
    <row r="55050" s="2" customFormat="1"/>
    <row r="55051" s="2" customFormat="1"/>
    <row r="55052" s="2" customFormat="1"/>
    <row r="55053" s="2" customFormat="1"/>
    <row r="55054" s="2" customFormat="1"/>
    <row r="55055" s="2" customFormat="1"/>
    <row r="55056" s="2" customFormat="1"/>
    <row r="55057" s="2" customFormat="1"/>
    <row r="55058" s="2" customFormat="1"/>
    <row r="55059" s="2" customFormat="1"/>
    <row r="55060" s="2" customFormat="1"/>
    <row r="55061" s="2" customFormat="1"/>
    <row r="55062" s="2" customFormat="1"/>
    <row r="55063" s="2" customFormat="1"/>
    <row r="55064" s="2" customFormat="1"/>
    <row r="55065" s="2" customFormat="1"/>
    <row r="55066" s="2" customFormat="1"/>
    <row r="55067" s="2" customFormat="1"/>
    <row r="55068" s="2" customFormat="1"/>
    <row r="55069" s="2" customFormat="1"/>
    <row r="55070" s="2" customFormat="1"/>
    <row r="55071" s="2" customFormat="1"/>
    <row r="55072" s="2" customFormat="1"/>
    <row r="55073" s="2" customFormat="1"/>
    <row r="55074" s="2" customFormat="1"/>
    <row r="55075" s="2" customFormat="1"/>
    <row r="55076" s="2" customFormat="1"/>
    <row r="55077" s="2" customFormat="1"/>
    <row r="55078" s="2" customFormat="1"/>
    <row r="55079" s="2" customFormat="1"/>
    <row r="55080" s="2" customFormat="1"/>
    <row r="55081" s="2" customFormat="1"/>
    <row r="55082" s="2" customFormat="1"/>
    <row r="55083" s="2" customFormat="1"/>
    <row r="55084" s="2" customFormat="1"/>
    <row r="55085" s="2" customFormat="1"/>
    <row r="55086" s="2" customFormat="1"/>
    <row r="55087" s="2" customFormat="1"/>
    <row r="55088" s="2" customFormat="1"/>
    <row r="55089" s="2" customFormat="1"/>
    <row r="55090" s="2" customFormat="1"/>
    <row r="55091" s="2" customFormat="1"/>
    <row r="55092" s="2" customFormat="1"/>
    <row r="55093" s="2" customFormat="1"/>
    <row r="55094" s="2" customFormat="1"/>
    <row r="55095" s="2" customFormat="1"/>
    <row r="55096" s="2" customFormat="1"/>
    <row r="55097" s="2" customFormat="1"/>
    <row r="55098" s="2" customFormat="1"/>
    <row r="55099" s="2" customFormat="1"/>
    <row r="55100" s="2" customFormat="1"/>
    <row r="55101" s="2" customFormat="1"/>
    <row r="55102" s="2" customFormat="1"/>
    <row r="55103" s="2" customFormat="1"/>
    <row r="55104" s="2" customFormat="1"/>
    <row r="55105" s="2" customFormat="1"/>
    <row r="55106" s="2" customFormat="1"/>
    <row r="55107" s="2" customFormat="1"/>
    <row r="55108" s="2" customFormat="1"/>
    <row r="55109" s="2" customFormat="1"/>
    <row r="55110" s="2" customFormat="1"/>
    <row r="55111" s="2" customFormat="1"/>
    <row r="55112" s="2" customFormat="1"/>
    <row r="55113" s="2" customFormat="1"/>
    <row r="55114" s="2" customFormat="1"/>
    <row r="55115" s="2" customFormat="1"/>
    <row r="55116" s="2" customFormat="1"/>
    <row r="55117" s="2" customFormat="1"/>
    <row r="55118" s="2" customFormat="1"/>
    <row r="55119" s="2" customFormat="1"/>
    <row r="55120" s="2" customFormat="1"/>
    <row r="55121" s="2" customFormat="1"/>
    <row r="55122" s="2" customFormat="1"/>
    <row r="55123" s="2" customFormat="1"/>
    <row r="55124" s="2" customFormat="1"/>
    <row r="55125" s="2" customFormat="1"/>
    <row r="55126" s="2" customFormat="1"/>
    <row r="55127" s="2" customFormat="1"/>
    <row r="55128" s="2" customFormat="1"/>
    <row r="55129" s="2" customFormat="1"/>
    <row r="55130" s="2" customFormat="1"/>
    <row r="55131" s="2" customFormat="1"/>
    <row r="55132" s="2" customFormat="1"/>
    <row r="55133" s="2" customFormat="1"/>
    <row r="55134" s="2" customFormat="1"/>
    <row r="55135" s="2" customFormat="1"/>
    <row r="55136" s="2" customFormat="1"/>
    <row r="55137" s="2" customFormat="1"/>
    <row r="55138" s="2" customFormat="1"/>
    <row r="55139" s="2" customFormat="1"/>
    <row r="55140" s="2" customFormat="1"/>
    <row r="55141" s="2" customFormat="1"/>
    <row r="55142" s="2" customFormat="1"/>
    <row r="55143" s="2" customFormat="1"/>
    <row r="55144" s="2" customFormat="1"/>
    <row r="55145" s="2" customFormat="1"/>
    <row r="55146" s="2" customFormat="1"/>
    <row r="55147" s="2" customFormat="1"/>
    <row r="55148" s="2" customFormat="1"/>
    <row r="55149" s="2" customFormat="1"/>
    <row r="55150" s="2" customFormat="1"/>
    <row r="55151" s="2" customFormat="1"/>
    <row r="55152" s="2" customFormat="1"/>
    <row r="55153" s="2" customFormat="1"/>
    <row r="55154" s="2" customFormat="1"/>
    <row r="55155" s="2" customFormat="1"/>
    <row r="55156" s="2" customFormat="1"/>
    <row r="55157" s="2" customFormat="1"/>
    <row r="55158" s="2" customFormat="1"/>
    <row r="55159" s="2" customFormat="1"/>
    <row r="55160" s="2" customFormat="1"/>
    <row r="55161" s="2" customFormat="1"/>
    <row r="55162" s="2" customFormat="1"/>
    <row r="55163" s="2" customFormat="1"/>
    <row r="55164" s="2" customFormat="1"/>
    <row r="55165" s="2" customFormat="1"/>
    <row r="55166" s="2" customFormat="1"/>
    <row r="55167" s="2" customFormat="1"/>
    <row r="55168" s="2" customFormat="1"/>
    <row r="55169" s="2" customFormat="1"/>
    <row r="55170" s="2" customFormat="1"/>
    <row r="55171" s="2" customFormat="1"/>
    <row r="55172" s="2" customFormat="1"/>
    <row r="55173" s="2" customFormat="1"/>
    <row r="55174" s="2" customFormat="1"/>
    <row r="55175" s="2" customFormat="1"/>
    <row r="55176" s="2" customFormat="1"/>
    <row r="55177" s="2" customFormat="1"/>
    <row r="55178" s="2" customFormat="1"/>
    <row r="55179" s="2" customFormat="1"/>
    <row r="55180" s="2" customFormat="1"/>
    <row r="55181" s="2" customFormat="1"/>
    <row r="55182" s="2" customFormat="1"/>
    <row r="55183" s="2" customFormat="1"/>
    <row r="55184" s="2" customFormat="1"/>
    <row r="55185" s="2" customFormat="1"/>
    <row r="55186" s="2" customFormat="1"/>
    <row r="55187" s="2" customFormat="1"/>
    <row r="55188" s="2" customFormat="1"/>
    <row r="55189" s="2" customFormat="1"/>
    <row r="55190" s="2" customFormat="1"/>
    <row r="55191" s="2" customFormat="1"/>
    <row r="55192" s="2" customFormat="1"/>
    <row r="55193" s="2" customFormat="1"/>
    <row r="55194" s="2" customFormat="1"/>
    <row r="55195" s="2" customFormat="1"/>
    <row r="55196" s="2" customFormat="1"/>
    <row r="55197" s="2" customFormat="1"/>
    <row r="55198" s="2" customFormat="1"/>
    <row r="55199" s="2" customFormat="1"/>
    <row r="55200" s="2" customFormat="1"/>
    <row r="55201" s="2" customFormat="1"/>
    <row r="55202" s="2" customFormat="1"/>
    <row r="55203" s="2" customFormat="1"/>
    <row r="55204" s="2" customFormat="1"/>
    <row r="55205" s="2" customFormat="1"/>
    <row r="55206" s="2" customFormat="1"/>
    <row r="55207" s="2" customFormat="1"/>
    <row r="55208" s="2" customFormat="1"/>
    <row r="55209" s="2" customFormat="1"/>
    <row r="55210" s="2" customFormat="1"/>
    <row r="55211" s="2" customFormat="1"/>
    <row r="55212" s="2" customFormat="1"/>
    <row r="55213" s="2" customFormat="1"/>
    <row r="55214" s="2" customFormat="1"/>
    <row r="55215" s="2" customFormat="1"/>
    <row r="55216" s="2" customFormat="1"/>
    <row r="55217" s="2" customFormat="1"/>
    <row r="55218" s="2" customFormat="1"/>
    <row r="55219" s="2" customFormat="1"/>
    <row r="55220" s="2" customFormat="1"/>
    <row r="55221" s="2" customFormat="1"/>
    <row r="55222" s="2" customFormat="1"/>
    <row r="55223" s="2" customFormat="1"/>
    <row r="55224" s="2" customFormat="1"/>
    <row r="55225" s="2" customFormat="1"/>
    <row r="55226" s="2" customFormat="1"/>
    <row r="55227" s="2" customFormat="1"/>
    <row r="55228" s="2" customFormat="1"/>
    <row r="55229" s="2" customFormat="1"/>
    <row r="55230" s="2" customFormat="1"/>
    <row r="55231" s="2" customFormat="1"/>
    <row r="55232" s="2" customFormat="1"/>
    <row r="55233" s="2" customFormat="1"/>
    <row r="55234" s="2" customFormat="1"/>
    <row r="55235" s="2" customFormat="1"/>
    <row r="55236" s="2" customFormat="1"/>
    <row r="55237" s="2" customFormat="1"/>
    <row r="55238" s="2" customFormat="1"/>
    <row r="55239" s="2" customFormat="1"/>
    <row r="55240" s="2" customFormat="1"/>
    <row r="55241" s="2" customFormat="1"/>
    <row r="55242" s="2" customFormat="1"/>
    <row r="55243" s="2" customFormat="1"/>
    <row r="55244" s="2" customFormat="1"/>
    <row r="55245" s="2" customFormat="1"/>
    <row r="55246" s="2" customFormat="1"/>
    <row r="55247" s="2" customFormat="1"/>
    <row r="55248" s="2" customFormat="1"/>
    <row r="55249" s="2" customFormat="1"/>
    <row r="55250" s="2" customFormat="1"/>
    <row r="55251" s="2" customFormat="1"/>
    <row r="55252" s="2" customFormat="1"/>
    <row r="55253" s="2" customFormat="1"/>
    <row r="55254" s="2" customFormat="1"/>
    <row r="55255" s="2" customFormat="1"/>
    <row r="55256" s="2" customFormat="1"/>
    <row r="55257" s="2" customFormat="1"/>
    <row r="55258" s="2" customFormat="1"/>
    <row r="55259" s="2" customFormat="1"/>
    <row r="55260" s="2" customFormat="1"/>
    <row r="55261" s="2" customFormat="1"/>
    <row r="55262" s="2" customFormat="1"/>
    <row r="55263" s="2" customFormat="1"/>
    <row r="55264" s="2" customFormat="1"/>
    <row r="55265" s="2" customFormat="1"/>
    <row r="55266" s="2" customFormat="1"/>
    <row r="55267" s="2" customFormat="1"/>
    <row r="55268" s="2" customFormat="1"/>
    <row r="55269" s="2" customFormat="1"/>
    <row r="55270" s="2" customFormat="1"/>
    <row r="55271" s="2" customFormat="1"/>
    <row r="55272" s="2" customFormat="1"/>
    <row r="55273" s="2" customFormat="1"/>
    <row r="55274" s="2" customFormat="1"/>
    <row r="55275" s="2" customFormat="1"/>
    <row r="55276" s="2" customFormat="1"/>
    <row r="55277" s="2" customFormat="1"/>
    <row r="55278" s="2" customFormat="1"/>
    <row r="55279" s="2" customFormat="1"/>
    <row r="55280" s="2" customFormat="1"/>
    <row r="55281" s="2" customFormat="1"/>
    <row r="55282" s="2" customFormat="1"/>
    <row r="55283" s="2" customFormat="1"/>
    <row r="55284" s="2" customFormat="1"/>
    <row r="55285" s="2" customFormat="1"/>
    <row r="55286" s="2" customFormat="1"/>
    <row r="55287" s="2" customFormat="1"/>
    <row r="55288" s="2" customFormat="1"/>
    <row r="55289" s="2" customFormat="1"/>
    <row r="55290" s="2" customFormat="1"/>
    <row r="55291" s="2" customFormat="1"/>
    <row r="55292" s="2" customFormat="1"/>
    <row r="55293" s="2" customFormat="1"/>
    <row r="55294" s="2" customFormat="1"/>
    <row r="55295" s="2" customFormat="1"/>
    <row r="55296" s="2" customFormat="1"/>
    <row r="55297" s="2" customFormat="1"/>
    <row r="55298" s="2" customFormat="1"/>
    <row r="55299" s="2" customFormat="1"/>
    <row r="55300" s="2" customFormat="1"/>
    <row r="55301" s="2" customFormat="1"/>
    <row r="55302" s="2" customFormat="1"/>
    <row r="55303" s="2" customFormat="1"/>
    <row r="55304" s="2" customFormat="1"/>
    <row r="55305" s="2" customFormat="1"/>
    <row r="55306" s="2" customFormat="1"/>
    <row r="55307" s="2" customFormat="1"/>
    <row r="55308" s="2" customFormat="1"/>
    <row r="55309" s="2" customFormat="1"/>
    <row r="55310" s="2" customFormat="1"/>
    <row r="55311" s="2" customFormat="1"/>
    <row r="55312" s="2" customFormat="1"/>
    <row r="55313" s="2" customFormat="1"/>
    <row r="55314" s="2" customFormat="1"/>
    <row r="55315" s="2" customFormat="1"/>
    <row r="55316" s="2" customFormat="1"/>
    <row r="55317" s="2" customFormat="1"/>
    <row r="55318" s="2" customFormat="1"/>
    <row r="55319" s="2" customFormat="1"/>
    <row r="55320" s="2" customFormat="1"/>
    <row r="55321" s="2" customFormat="1"/>
    <row r="55322" s="2" customFormat="1"/>
    <row r="55323" s="2" customFormat="1"/>
    <row r="55324" s="2" customFormat="1"/>
    <row r="55325" s="2" customFormat="1"/>
    <row r="55326" s="2" customFormat="1"/>
    <row r="55327" s="2" customFormat="1"/>
    <row r="55328" s="2" customFormat="1"/>
    <row r="55329" s="2" customFormat="1"/>
    <row r="55330" s="2" customFormat="1"/>
    <row r="55331" s="2" customFormat="1"/>
    <row r="55332" s="2" customFormat="1"/>
    <row r="55333" s="2" customFormat="1"/>
    <row r="55334" s="2" customFormat="1"/>
    <row r="55335" s="2" customFormat="1"/>
    <row r="55336" s="2" customFormat="1"/>
    <row r="55337" s="2" customFormat="1"/>
    <row r="55338" s="2" customFormat="1"/>
    <row r="55339" s="2" customFormat="1"/>
    <row r="55340" s="2" customFormat="1"/>
    <row r="55341" s="2" customFormat="1"/>
    <row r="55342" s="2" customFormat="1"/>
    <row r="55343" s="2" customFormat="1"/>
    <row r="55344" s="2" customFormat="1"/>
    <row r="55345" s="2" customFormat="1"/>
    <row r="55346" s="2" customFormat="1"/>
    <row r="55347" s="2" customFormat="1"/>
    <row r="55348" s="2" customFormat="1"/>
    <row r="55349" s="2" customFormat="1"/>
    <row r="55350" s="2" customFormat="1"/>
    <row r="55351" s="2" customFormat="1"/>
    <row r="55352" s="2" customFormat="1"/>
    <row r="55353" s="2" customFormat="1"/>
    <row r="55354" s="2" customFormat="1"/>
    <row r="55355" s="2" customFormat="1"/>
    <row r="55356" s="2" customFormat="1"/>
    <row r="55357" s="2" customFormat="1"/>
    <row r="55358" s="2" customFormat="1"/>
    <row r="55359" s="2" customFormat="1"/>
    <row r="55360" s="2" customFormat="1"/>
    <row r="55361" s="2" customFormat="1"/>
    <row r="55362" s="2" customFormat="1"/>
    <row r="55363" s="2" customFormat="1"/>
    <row r="55364" s="2" customFormat="1"/>
    <row r="55365" s="2" customFormat="1"/>
    <row r="55366" s="2" customFormat="1"/>
    <row r="55367" s="2" customFormat="1"/>
    <row r="55368" s="2" customFormat="1"/>
    <row r="55369" s="2" customFormat="1"/>
    <row r="55370" s="2" customFormat="1"/>
    <row r="55371" s="2" customFormat="1"/>
    <row r="55372" s="2" customFormat="1"/>
    <row r="55373" s="2" customFormat="1"/>
    <row r="55374" s="2" customFormat="1"/>
    <row r="55375" s="2" customFormat="1"/>
    <row r="55376" s="2" customFormat="1"/>
    <row r="55377" s="2" customFormat="1"/>
    <row r="55378" s="2" customFormat="1"/>
    <row r="55379" s="2" customFormat="1"/>
    <row r="55380" s="2" customFormat="1"/>
    <row r="55381" s="2" customFormat="1"/>
    <row r="55382" s="2" customFormat="1"/>
    <row r="55383" s="2" customFormat="1"/>
    <row r="55384" s="2" customFormat="1"/>
    <row r="55385" s="2" customFormat="1"/>
    <row r="55386" s="2" customFormat="1"/>
    <row r="55387" s="2" customFormat="1"/>
    <row r="55388" s="2" customFormat="1"/>
    <row r="55389" s="2" customFormat="1"/>
    <row r="55390" s="2" customFormat="1"/>
    <row r="55391" s="2" customFormat="1"/>
    <row r="55392" s="2" customFormat="1"/>
    <row r="55393" s="2" customFormat="1"/>
    <row r="55394" s="2" customFormat="1"/>
    <row r="55395" s="2" customFormat="1"/>
    <row r="55396" s="2" customFormat="1"/>
    <row r="55397" s="2" customFormat="1"/>
    <row r="55398" s="2" customFormat="1"/>
    <row r="55399" s="2" customFormat="1"/>
    <row r="55400" s="2" customFormat="1"/>
    <row r="55401" s="2" customFormat="1"/>
    <row r="55402" s="2" customFormat="1"/>
    <row r="55403" s="2" customFormat="1"/>
    <row r="55404" s="2" customFormat="1"/>
    <row r="55405" s="2" customFormat="1"/>
    <row r="55406" s="2" customFormat="1"/>
    <row r="55407" s="2" customFormat="1"/>
    <row r="55408" s="2" customFormat="1"/>
    <row r="55409" s="2" customFormat="1"/>
    <row r="55410" s="2" customFormat="1"/>
    <row r="55411" s="2" customFormat="1"/>
    <row r="55412" s="2" customFormat="1"/>
    <row r="55413" s="2" customFormat="1"/>
    <row r="55414" s="2" customFormat="1"/>
    <row r="55415" s="2" customFormat="1"/>
    <row r="55416" s="2" customFormat="1"/>
    <row r="55417" s="2" customFormat="1"/>
    <row r="55418" s="2" customFormat="1"/>
    <row r="55419" s="2" customFormat="1"/>
    <row r="55420" s="2" customFormat="1"/>
    <row r="55421" s="2" customFormat="1"/>
    <row r="55422" s="2" customFormat="1"/>
    <row r="55423" s="2" customFormat="1"/>
    <row r="55424" s="2" customFormat="1"/>
    <row r="55425" s="2" customFormat="1"/>
    <row r="55426" s="2" customFormat="1"/>
    <row r="55427" s="2" customFormat="1"/>
    <row r="55428" s="2" customFormat="1"/>
    <row r="55429" s="2" customFormat="1"/>
    <row r="55430" s="2" customFormat="1"/>
    <row r="55431" s="2" customFormat="1"/>
    <row r="55432" s="2" customFormat="1"/>
    <row r="55433" s="2" customFormat="1"/>
    <row r="55434" s="2" customFormat="1"/>
    <row r="55435" s="2" customFormat="1"/>
    <row r="55436" s="2" customFormat="1"/>
    <row r="55437" s="2" customFormat="1"/>
    <row r="55438" s="2" customFormat="1"/>
    <row r="55439" s="2" customFormat="1"/>
    <row r="55440" s="2" customFormat="1"/>
    <row r="55441" s="2" customFormat="1"/>
    <row r="55442" s="2" customFormat="1"/>
    <row r="55443" s="2" customFormat="1"/>
    <row r="55444" s="2" customFormat="1"/>
    <row r="55445" s="2" customFormat="1"/>
    <row r="55446" s="2" customFormat="1"/>
    <row r="55447" s="2" customFormat="1"/>
    <row r="55448" s="2" customFormat="1"/>
    <row r="55449" s="2" customFormat="1"/>
    <row r="55450" s="2" customFormat="1"/>
    <row r="55451" s="2" customFormat="1"/>
    <row r="55452" s="2" customFormat="1"/>
    <row r="55453" s="2" customFormat="1"/>
    <row r="55454" s="2" customFormat="1"/>
    <row r="55455" s="2" customFormat="1"/>
    <row r="55456" s="2" customFormat="1"/>
    <row r="55457" s="2" customFormat="1"/>
    <row r="55458" s="2" customFormat="1"/>
    <row r="55459" s="2" customFormat="1"/>
    <row r="55460" s="2" customFormat="1"/>
    <row r="55461" s="2" customFormat="1"/>
    <row r="55462" s="2" customFormat="1"/>
    <row r="55463" s="2" customFormat="1"/>
    <row r="55464" s="2" customFormat="1"/>
    <row r="55465" s="2" customFormat="1"/>
    <row r="55466" s="2" customFormat="1"/>
    <row r="55467" s="2" customFormat="1"/>
    <row r="55468" s="2" customFormat="1"/>
    <row r="55469" s="2" customFormat="1"/>
    <row r="55470" s="2" customFormat="1"/>
    <row r="55471" s="2" customFormat="1"/>
    <row r="55472" s="2" customFormat="1"/>
    <row r="55473" s="2" customFormat="1"/>
    <row r="55474" s="2" customFormat="1"/>
    <row r="55475" s="2" customFormat="1"/>
    <row r="55476" s="2" customFormat="1"/>
    <row r="55477" s="2" customFormat="1"/>
    <row r="55478" s="2" customFormat="1"/>
    <row r="55479" s="2" customFormat="1"/>
    <row r="55480" s="2" customFormat="1"/>
    <row r="55481" s="2" customFormat="1"/>
    <row r="55482" s="2" customFormat="1"/>
    <row r="55483" s="2" customFormat="1"/>
    <row r="55484" s="2" customFormat="1"/>
    <row r="55485" s="2" customFormat="1"/>
    <row r="55486" s="2" customFormat="1"/>
    <row r="55487" s="2" customFormat="1"/>
    <row r="55488" s="2" customFormat="1"/>
    <row r="55489" s="2" customFormat="1"/>
    <row r="55490" s="2" customFormat="1"/>
    <row r="55491" s="2" customFormat="1"/>
    <row r="55492" s="2" customFormat="1"/>
    <row r="55493" s="2" customFormat="1"/>
    <row r="55494" s="2" customFormat="1"/>
    <row r="55495" s="2" customFormat="1"/>
    <row r="55496" s="2" customFormat="1"/>
    <row r="55497" s="2" customFormat="1"/>
    <row r="55498" s="2" customFormat="1"/>
    <row r="55499" s="2" customFormat="1"/>
    <row r="55500" s="2" customFormat="1"/>
    <row r="55501" s="2" customFormat="1"/>
    <row r="55502" s="2" customFormat="1"/>
    <row r="55503" s="2" customFormat="1"/>
    <row r="55504" s="2" customFormat="1"/>
    <row r="55505" s="2" customFormat="1"/>
    <row r="55506" s="2" customFormat="1"/>
    <row r="55507" s="2" customFormat="1"/>
    <row r="55508" s="2" customFormat="1"/>
    <row r="55509" s="2" customFormat="1"/>
    <row r="55510" s="2" customFormat="1"/>
    <row r="55511" s="2" customFormat="1"/>
    <row r="55512" s="2" customFormat="1"/>
    <row r="55513" s="2" customFormat="1"/>
    <row r="55514" s="2" customFormat="1"/>
    <row r="55515" s="2" customFormat="1"/>
    <row r="55516" s="2" customFormat="1"/>
    <row r="55517" s="2" customFormat="1"/>
    <row r="55518" s="2" customFormat="1"/>
    <row r="55519" s="2" customFormat="1"/>
    <row r="55520" s="2" customFormat="1"/>
    <row r="55521" s="2" customFormat="1"/>
    <row r="55522" s="2" customFormat="1"/>
    <row r="55523" s="2" customFormat="1"/>
    <row r="55524" s="2" customFormat="1"/>
    <row r="55525" s="2" customFormat="1"/>
    <row r="55526" s="2" customFormat="1"/>
    <row r="55527" s="2" customFormat="1"/>
    <row r="55528" s="2" customFormat="1"/>
    <row r="55529" s="2" customFormat="1"/>
    <row r="55530" s="2" customFormat="1"/>
    <row r="55531" s="2" customFormat="1"/>
    <row r="55532" s="2" customFormat="1"/>
    <row r="55533" s="2" customFormat="1"/>
    <row r="55534" s="2" customFormat="1"/>
    <row r="55535" s="2" customFormat="1"/>
    <row r="55536" s="2" customFormat="1"/>
    <row r="55537" s="2" customFormat="1"/>
    <row r="55538" s="2" customFormat="1"/>
    <row r="55539" s="2" customFormat="1"/>
    <row r="55540" s="2" customFormat="1"/>
    <row r="55541" s="2" customFormat="1"/>
    <row r="55542" s="2" customFormat="1"/>
    <row r="55543" s="2" customFormat="1"/>
    <row r="55544" s="2" customFormat="1"/>
    <row r="55545" s="2" customFormat="1"/>
    <row r="55546" s="2" customFormat="1"/>
    <row r="55547" s="2" customFormat="1"/>
    <row r="55548" s="2" customFormat="1"/>
    <row r="55549" s="2" customFormat="1"/>
    <row r="55550" s="2" customFormat="1"/>
    <row r="55551" s="2" customFormat="1"/>
    <row r="55552" s="2" customFormat="1"/>
    <row r="55553" s="2" customFormat="1"/>
    <row r="55554" s="2" customFormat="1"/>
    <row r="55555" s="2" customFormat="1"/>
    <row r="55556" s="2" customFormat="1"/>
    <row r="55557" s="2" customFormat="1"/>
    <row r="55558" s="2" customFormat="1"/>
    <row r="55559" s="2" customFormat="1"/>
    <row r="55560" s="2" customFormat="1"/>
    <row r="55561" s="2" customFormat="1"/>
    <row r="55562" s="2" customFormat="1"/>
    <row r="55563" s="2" customFormat="1"/>
    <row r="55564" s="2" customFormat="1"/>
    <row r="55565" s="2" customFormat="1"/>
    <row r="55566" s="2" customFormat="1"/>
    <row r="55567" s="2" customFormat="1"/>
    <row r="55568" s="2" customFormat="1"/>
    <row r="55569" s="2" customFormat="1"/>
    <row r="55570" s="2" customFormat="1"/>
    <row r="55571" s="2" customFormat="1"/>
    <row r="55572" s="2" customFormat="1"/>
    <row r="55573" s="2" customFormat="1"/>
    <row r="55574" s="2" customFormat="1"/>
    <row r="55575" s="2" customFormat="1"/>
    <row r="55576" s="2" customFormat="1"/>
    <row r="55577" s="2" customFormat="1"/>
    <row r="55578" s="2" customFormat="1"/>
    <row r="55579" s="2" customFormat="1"/>
    <row r="55580" s="2" customFormat="1"/>
    <row r="55581" s="2" customFormat="1"/>
    <row r="55582" s="2" customFormat="1"/>
    <row r="55583" s="2" customFormat="1"/>
    <row r="55584" s="2" customFormat="1"/>
    <row r="55585" s="2" customFormat="1"/>
    <row r="55586" s="2" customFormat="1"/>
    <row r="55587" s="2" customFormat="1"/>
    <row r="55588" s="2" customFormat="1"/>
    <row r="55589" s="2" customFormat="1"/>
    <row r="55590" s="2" customFormat="1"/>
    <row r="55591" s="2" customFormat="1"/>
    <row r="55592" s="2" customFormat="1"/>
    <row r="55593" s="2" customFormat="1"/>
    <row r="55594" s="2" customFormat="1"/>
    <row r="55595" s="2" customFormat="1"/>
    <row r="55596" s="2" customFormat="1"/>
    <row r="55597" s="2" customFormat="1"/>
    <row r="55598" s="2" customFormat="1"/>
    <row r="55599" s="2" customFormat="1"/>
    <row r="55600" s="2" customFormat="1"/>
    <row r="55601" s="2" customFormat="1"/>
    <row r="55602" s="2" customFormat="1"/>
    <row r="55603" s="2" customFormat="1"/>
    <row r="55604" s="2" customFormat="1"/>
    <row r="55605" s="2" customFormat="1"/>
    <row r="55606" s="2" customFormat="1"/>
    <row r="55607" s="2" customFormat="1"/>
    <row r="55608" s="2" customFormat="1"/>
    <row r="55609" s="2" customFormat="1"/>
    <row r="55610" s="2" customFormat="1"/>
    <row r="55611" s="2" customFormat="1"/>
    <row r="55612" s="2" customFormat="1"/>
    <row r="55613" s="2" customFormat="1"/>
    <row r="55614" s="2" customFormat="1"/>
    <row r="55615" s="2" customFormat="1"/>
    <row r="55616" s="2" customFormat="1"/>
    <row r="55617" s="2" customFormat="1"/>
    <row r="55618" s="2" customFormat="1"/>
    <row r="55619" s="2" customFormat="1"/>
    <row r="55620" s="2" customFormat="1"/>
    <row r="55621" s="2" customFormat="1"/>
    <row r="55622" s="2" customFormat="1"/>
    <row r="55623" s="2" customFormat="1"/>
    <row r="55624" s="2" customFormat="1"/>
    <row r="55625" s="2" customFormat="1"/>
    <row r="55626" s="2" customFormat="1"/>
    <row r="55627" s="2" customFormat="1"/>
    <row r="55628" s="2" customFormat="1"/>
    <row r="55629" s="2" customFormat="1"/>
    <row r="55630" s="2" customFormat="1"/>
    <row r="55631" s="2" customFormat="1"/>
    <row r="55632" s="2" customFormat="1"/>
    <row r="55633" s="2" customFormat="1"/>
    <row r="55634" s="2" customFormat="1"/>
    <row r="55635" s="2" customFormat="1"/>
    <row r="55636" s="2" customFormat="1"/>
    <row r="55637" s="2" customFormat="1"/>
    <row r="55638" s="2" customFormat="1"/>
    <row r="55639" s="2" customFormat="1"/>
    <row r="55640" s="2" customFormat="1"/>
    <row r="55641" s="2" customFormat="1"/>
    <row r="55642" s="2" customFormat="1"/>
    <row r="55643" s="2" customFormat="1"/>
    <row r="55644" s="2" customFormat="1"/>
    <row r="55645" s="2" customFormat="1"/>
    <row r="55646" s="2" customFormat="1"/>
    <row r="55647" s="2" customFormat="1"/>
    <row r="55648" s="2" customFormat="1"/>
    <row r="55649" s="2" customFormat="1"/>
    <row r="55650" s="2" customFormat="1"/>
    <row r="55651" s="2" customFormat="1"/>
    <row r="55652" s="2" customFormat="1"/>
    <row r="55653" s="2" customFormat="1"/>
    <row r="55654" s="2" customFormat="1"/>
    <row r="55655" s="2" customFormat="1"/>
    <row r="55656" s="2" customFormat="1"/>
    <row r="55657" s="2" customFormat="1"/>
    <row r="55658" s="2" customFormat="1"/>
    <row r="55659" s="2" customFormat="1"/>
    <row r="55660" s="2" customFormat="1"/>
    <row r="55661" s="2" customFormat="1"/>
    <row r="55662" s="2" customFormat="1"/>
    <row r="55663" s="2" customFormat="1"/>
    <row r="55664" s="2" customFormat="1"/>
    <row r="55665" s="2" customFormat="1"/>
    <row r="55666" s="2" customFormat="1"/>
    <row r="55667" s="2" customFormat="1"/>
    <row r="55668" s="2" customFormat="1"/>
    <row r="55669" s="2" customFormat="1"/>
    <row r="55670" s="2" customFormat="1"/>
    <row r="55671" s="2" customFormat="1"/>
    <row r="55672" s="2" customFormat="1"/>
    <row r="55673" s="2" customFormat="1"/>
    <row r="55674" s="2" customFormat="1"/>
    <row r="55675" s="2" customFormat="1"/>
    <row r="55676" s="2" customFormat="1"/>
    <row r="55677" s="2" customFormat="1"/>
    <row r="55678" s="2" customFormat="1"/>
    <row r="55679" s="2" customFormat="1"/>
    <row r="55680" s="2" customFormat="1"/>
    <row r="55681" s="2" customFormat="1"/>
    <row r="55682" s="2" customFormat="1"/>
    <row r="55683" s="2" customFormat="1"/>
    <row r="55684" s="2" customFormat="1"/>
    <row r="55685" s="2" customFormat="1"/>
    <row r="55686" s="2" customFormat="1"/>
    <row r="55687" s="2" customFormat="1"/>
    <row r="55688" s="2" customFormat="1"/>
    <row r="55689" s="2" customFormat="1"/>
    <row r="55690" s="2" customFormat="1"/>
    <row r="55691" s="2" customFormat="1"/>
    <row r="55692" s="2" customFormat="1"/>
    <row r="55693" s="2" customFormat="1"/>
    <row r="55694" s="2" customFormat="1"/>
    <row r="55695" s="2" customFormat="1"/>
    <row r="55696" s="2" customFormat="1"/>
    <row r="55697" s="2" customFormat="1"/>
    <row r="55698" s="2" customFormat="1"/>
    <row r="55699" s="2" customFormat="1"/>
    <row r="55700" s="2" customFormat="1"/>
    <row r="55701" s="2" customFormat="1"/>
    <row r="55702" s="2" customFormat="1"/>
    <row r="55703" s="2" customFormat="1"/>
    <row r="55704" s="2" customFormat="1"/>
    <row r="55705" s="2" customFormat="1"/>
    <row r="55706" s="2" customFormat="1"/>
    <row r="55707" s="2" customFormat="1"/>
    <row r="55708" s="2" customFormat="1"/>
    <row r="55709" s="2" customFormat="1"/>
    <row r="55710" s="2" customFormat="1"/>
    <row r="55711" s="2" customFormat="1"/>
    <row r="55712" s="2" customFormat="1"/>
    <row r="55713" s="2" customFormat="1"/>
    <row r="55714" s="2" customFormat="1"/>
    <row r="55715" s="2" customFormat="1"/>
    <row r="55716" s="2" customFormat="1"/>
    <row r="55717" s="2" customFormat="1"/>
    <row r="55718" s="2" customFormat="1"/>
    <row r="55719" s="2" customFormat="1"/>
    <row r="55720" s="2" customFormat="1"/>
    <row r="55721" s="2" customFormat="1"/>
    <row r="55722" s="2" customFormat="1"/>
    <row r="55723" s="2" customFormat="1"/>
    <row r="55724" s="2" customFormat="1"/>
    <row r="55725" s="2" customFormat="1"/>
    <row r="55726" s="2" customFormat="1"/>
    <row r="55727" s="2" customFormat="1"/>
    <row r="55728" s="2" customFormat="1"/>
    <row r="55729" s="2" customFormat="1"/>
    <row r="55730" s="2" customFormat="1"/>
    <row r="55731" s="2" customFormat="1"/>
    <row r="55732" s="2" customFormat="1"/>
    <row r="55733" s="2" customFormat="1"/>
    <row r="55734" s="2" customFormat="1"/>
    <row r="55735" s="2" customFormat="1"/>
    <row r="55736" s="2" customFormat="1"/>
    <row r="55737" s="2" customFormat="1"/>
    <row r="55738" s="2" customFormat="1"/>
    <row r="55739" s="2" customFormat="1"/>
    <row r="55740" s="2" customFormat="1"/>
    <row r="55741" s="2" customFormat="1"/>
    <row r="55742" s="2" customFormat="1"/>
    <row r="55743" s="2" customFormat="1"/>
    <row r="55744" s="2" customFormat="1"/>
    <row r="55745" s="2" customFormat="1"/>
    <row r="55746" s="2" customFormat="1"/>
    <row r="55747" s="2" customFormat="1"/>
    <row r="55748" s="2" customFormat="1"/>
    <row r="55749" s="2" customFormat="1"/>
    <row r="55750" s="2" customFormat="1"/>
    <row r="55751" s="2" customFormat="1"/>
    <row r="55752" s="2" customFormat="1"/>
    <row r="55753" s="2" customFormat="1"/>
    <row r="55754" s="2" customFormat="1"/>
    <row r="55755" s="2" customFormat="1"/>
    <row r="55756" s="2" customFormat="1"/>
    <row r="55757" s="2" customFormat="1"/>
    <row r="55758" s="2" customFormat="1"/>
    <row r="55759" s="2" customFormat="1"/>
    <row r="55760" s="2" customFormat="1"/>
    <row r="55761" s="2" customFormat="1"/>
    <row r="55762" s="2" customFormat="1"/>
    <row r="55763" s="2" customFormat="1"/>
    <row r="55764" s="2" customFormat="1"/>
    <row r="55765" s="2" customFormat="1"/>
    <row r="55766" s="2" customFormat="1"/>
    <row r="55767" s="2" customFormat="1"/>
    <row r="55768" s="2" customFormat="1"/>
    <row r="55769" s="2" customFormat="1"/>
    <row r="55770" s="2" customFormat="1"/>
    <row r="55771" s="2" customFormat="1"/>
    <row r="55772" s="2" customFormat="1"/>
    <row r="55773" s="2" customFormat="1"/>
    <row r="55774" s="2" customFormat="1"/>
    <row r="55775" s="2" customFormat="1"/>
    <row r="55776" s="2" customFormat="1"/>
    <row r="55777" s="2" customFormat="1"/>
    <row r="55778" s="2" customFormat="1"/>
    <row r="55779" s="2" customFormat="1"/>
    <row r="55780" s="2" customFormat="1"/>
    <row r="55781" s="2" customFormat="1"/>
    <row r="55782" s="2" customFormat="1"/>
    <row r="55783" s="2" customFormat="1"/>
    <row r="55784" s="2" customFormat="1"/>
    <row r="55785" s="2" customFormat="1"/>
    <row r="55786" s="2" customFormat="1"/>
    <row r="55787" s="2" customFormat="1"/>
    <row r="55788" s="2" customFormat="1"/>
    <row r="55789" s="2" customFormat="1"/>
    <row r="55790" s="2" customFormat="1"/>
    <row r="55791" s="2" customFormat="1"/>
    <row r="55792" s="2" customFormat="1"/>
    <row r="55793" s="2" customFormat="1"/>
    <row r="55794" s="2" customFormat="1"/>
    <row r="55795" s="2" customFormat="1"/>
    <row r="55796" s="2" customFormat="1"/>
    <row r="55797" s="2" customFormat="1"/>
    <row r="55798" s="2" customFormat="1"/>
    <row r="55799" s="2" customFormat="1"/>
    <row r="55800" s="2" customFormat="1"/>
    <row r="55801" s="2" customFormat="1"/>
    <row r="55802" s="2" customFormat="1"/>
    <row r="55803" s="2" customFormat="1"/>
    <row r="55804" s="2" customFormat="1"/>
    <row r="55805" s="2" customFormat="1"/>
    <row r="55806" s="2" customFormat="1"/>
    <row r="55807" s="2" customFormat="1"/>
    <row r="55808" s="2" customFormat="1"/>
    <row r="55809" s="2" customFormat="1"/>
    <row r="55810" s="2" customFormat="1"/>
    <row r="55811" s="2" customFormat="1"/>
    <row r="55812" s="2" customFormat="1"/>
    <row r="55813" s="2" customFormat="1"/>
    <row r="55814" s="2" customFormat="1"/>
    <row r="55815" s="2" customFormat="1"/>
    <row r="55816" s="2" customFormat="1"/>
    <row r="55817" s="2" customFormat="1"/>
    <row r="55818" s="2" customFormat="1"/>
    <row r="55819" s="2" customFormat="1"/>
    <row r="55820" s="2" customFormat="1"/>
    <row r="55821" s="2" customFormat="1"/>
    <row r="55822" s="2" customFormat="1"/>
    <row r="55823" s="2" customFormat="1"/>
    <row r="55824" s="2" customFormat="1"/>
    <row r="55825" s="2" customFormat="1"/>
    <row r="55826" s="2" customFormat="1"/>
    <row r="55827" s="2" customFormat="1"/>
    <row r="55828" s="2" customFormat="1"/>
    <row r="55829" s="2" customFormat="1"/>
    <row r="55830" s="2" customFormat="1"/>
    <row r="55831" s="2" customFormat="1"/>
    <row r="55832" s="2" customFormat="1"/>
    <row r="55833" s="2" customFormat="1"/>
    <row r="55834" s="2" customFormat="1"/>
    <row r="55835" s="2" customFormat="1"/>
    <row r="55836" s="2" customFormat="1"/>
    <row r="55837" s="2" customFormat="1"/>
    <row r="55838" s="2" customFormat="1"/>
    <row r="55839" s="2" customFormat="1"/>
    <row r="55840" s="2" customFormat="1"/>
    <row r="55841" s="2" customFormat="1"/>
    <row r="55842" s="2" customFormat="1"/>
    <row r="55843" s="2" customFormat="1"/>
    <row r="55844" s="2" customFormat="1"/>
    <row r="55845" s="2" customFormat="1"/>
    <row r="55846" s="2" customFormat="1"/>
    <row r="55847" s="2" customFormat="1"/>
    <row r="55848" s="2" customFormat="1"/>
    <row r="55849" s="2" customFormat="1"/>
    <row r="55850" s="2" customFormat="1"/>
    <row r="55851" s="2" customFormat="1"/>
    <row r="55852" s="2" customFormat="1"/>
    <row r="55853" s="2" customFormat="1"/>
    <row r="55854" s="2" customFormat="1"/>
    <row r="55855" s="2" customFormat="1"/>
    <row r="55856" s="2" customFormat="1"/>
    <row r="55857" s="2" customFormat="1"/>
    <row r="55858" s="2" customFormat="1"/>
    <row r="55859" s="2" customFormat="1"/>
    <row r="55860" s="2" customFormat="1"/>
    <row r="55861" s="2" customFormat="1"/>
    <row r="55862" s="2" customFormat="1"/>
    <row r="55863" s="2" customFormat="1"/>
    <row r="55864" s="2" customFormat="1"/>
    <row r="55865" s="2" customFormat="1"/>
    <row r="55866" s="2" customFormat="1"/>
    <row r="55867" s="2" customFormat="1"/>
    <row r="55868" s="2" customFormat="1"/>
    <row r="55869" s="2" customFormat="1"/>
    <row r="55870" s="2" customFormat="1"/>
    <row r="55871" s="2" customFormat="1"/>
    <row r="55872" s="2" customFormat="1"/>
    <row r="55873" s="2" customFormat="1"/>
    <row r="55874" s="2" customFormat="1"/>
    <row r="55875" s="2" customFormat="1"/>
    <row r="55876" s="2" customFormat="1"/>
    <row r="55877" s="2" customFormat="1"/>
    <row r="55878" s="2" customFormat="1"/>
    <row r="55879" s="2" customFormat="1"/>
    <row r="55880" s="2" customFormat="1"/>
    <row r="55881" s="2" customFormat="1"/>
    <row r="55882" s="2" customFormat="1"/>
    <row r="55883" s="2" customFormat="1"/>
    <row r="55884" s="2" customFormat="1"/>
    <row r="55885" s="2" customFormat="1"/>
    <row r="55886" s="2" customFormat="1"/>
    <row r="55887" s="2" customFormat="1"/>
    <row r="55888" s="2" customFormat="1"/>
    <row r="55889" s="2" customFormat="1"/>
    <row r="55890" s="2" customFormat="1"/>
    <row r="55891" s="2" customFormat="1"/>
    <row r="55892" s="2" customFormat="1"/>
    <row r="55893" s="2" customFormat="1"/>
    <row r="55894" s="2" customFormat="1"/>
    <row r="55895" s="2" customFormat="1"/>
    <row r="55896" s="2" customFormat="1"/>
    <row r="55897" s="2" customFormat="1"/>
    <row r="55898" s="2" customFormat="1"/>
    <row r="55899" s="2" customFormat="1"/>
    <row r="55900" s="2" customFormat="1"/>
    <row r="55901" s="2" customFormat="1"/>
    <row r="55902" s="2" customFormat="1"/>
    <row r="55903" s="2" customFormat="1"/>
    <row r="55904" s="2" customFormat="1"/>
    <row r="55905" s="2" customFormat="1"/>
    <row r="55906" s="2" customFormat="1"/>
    <row r="55907" s="2" customFormat="1"/>
    <row r="55908" s="2" customFormat="1"/>
    <row r="55909" s="2" customFormat="1"/>
    <row r="55910" s="2" customFormat="1"/>
    <row r="55911" s="2" customFormat="1"/>
    <row r="55912" s="2" customFormat="1"/>
    <row r="55913" s="2" customFormat="1"/>
    <row r="55914" s="2" customFormat="1"/>
    <row r="55915" s="2" customFormat="1"/>
    <row r="55916" s="2" customFormat="1"/>
    <row r="55917" s="2" customFormat="1"/>
    <row r="55918" s="2" customFormat="1"/>
    <row r="55919" s="2" customFormat="1"/>
    <row r="55920" s="2" customFormat="1"/>
    <row r="55921" s="2" customFormat="1"/>
    <row r="55922" s="2" customFormat="1"/>
    <row r="55923" s="2" customFormat="1"/>
    <row r="55924" s="2" customFormat="1"/>
    <row r="55925" s="2" customFormat="1"/>
    <row r="55926" s="2" customFormat="1"/>
    <row r="55927" s="2" customFormat="1"/>
    <row r="55928" s="2" customFormat="1"/>
    <row r="55929" s="2" customFormat="1"/>
    <row r="55930" s="2" customFormat="1"/>
    <row r="55931" s="2" customFormat="1"/>
    <row r="55932" s="2" customFormat="1"/>
    <row r="55933" s="2" customFormat="1"/>
    <row r="55934" s="2" customFormat="1"/>
    <row r="55935" s="2" customFormat="1"/>
    <row r="55936" s="2" customFormat="1"/>
    <row r="55937" s="2" customFormat="1"/>
    <row r="55938" s="2" customFormat="1"/>
    <row r="55939" s="2" customFormat="1"/>
    <row r="55940" s="2" customFormat="1"/>
    <row r="55941" s="2" customFormat="1"/>
    <row r="55942" s="2" customFormat="1"/>
    <row r="55943" s="2" customFormat="1"/>
    <row r="55944" s="2" customFormat="1"/>
    <row r="55945" s="2" customFormat="1"/>
    <row r="55946" s="2" customFormat="1"/>
    <row r="55947" s="2" customFormat="1"/>
    <row r="55948" s="2" customFormat="1"/>
    <row r="55949" s="2" customFormat="1"/>
    <row r="55950" s="2" customFormat="1"/>
    <row r="55951" s="2" customFormat="1"/>
    <row r="55952" s="2" customFormat="1"/>
    <row r="55953" s="2" customFormat="1"/>
    <row r="55954" s="2" customFormat="1"/>
    <row r="55955" s="2" customFormat="1"/>
    <row r="55956" s="2" customFormat="1"/>
    <row r="55957" s="2" customFormat="1"/>
    <row r="55958" s="2" customFormat="1"/>
    <row r="55959" s="2" customFormat="1"/>
    <row r="55960" s="2" customFormat="1"/>
    <row r="55961" s="2" customFormat="1"/>
    <row r="55962" s="2" customFormat="1"/>
    <row r="55963" s="2" customFormat="1"/>
    <row r="55964" s="2" customFormat="1"/>
    <row r="55965" s="2" customFormat="1"/>
    <row r="55966" s="2" customFormat="1"/>
    <row r="55967" s="2" customFormat="1"/>
    <row r="55968" s="2" customFormat="1"/>
    <row r="55969" s="2" customFormat="1"/>
    <row r="55970" s="2" customFormat="1"/>
    <row r="55971" s="2" customFormat="1"/>
    <row r="55972" s="2" customFormat="1"/>
    <row r="55973" s="2" customFormat="1"/>
    <row r="55974" s="2" customFormat="1"/>
    <row r="55975" s="2" customFormat="1"/>
    <row r="55976" s="2" customFormat="1"/>
    <row r="55977" s="2" customFormat="1"/>
    <row r="55978" s="2" customFormat="1"/>
    <row r="55979" s="2" customFormat="1"/>
    <row r="55980" s="2" customFormat="1"/>
    <row r="55981" s="2" customFormat="1"/>
    <row r="55982" s="2" customFormat="1"/>
    <row r="55983" s="2" customFormat="1"/>
    <row r="55984" s="2" customFormat="1"/>
    <row r="55985" s="2" customFormat="1"/>
    <row r="55986" s="2" customFormat="1"/>
    <row r="55987" s="2" customFormat="1"/>
    <row r="55988" s="2" customFormat="1"/>
    <row r="55989" s="2" customFormat="1"/>
    <row r="55990" s="2" customFormat="1"/>
    <row r="55991" s="2" customFormat="1"/>
    <row r="55992" s="2" customFormat="1"/>
    <row r="55993" s="2" customFormat="1"/>
    <row r="55994" s="2" customFormat="1"/>
    <row r="55995" s="2" customFormat="1"/>
    <row r="55996" s="2" customFormat="1"/>
    <row r="55997" s="2" customFormat="1"/>
    <row r="55998" s="2" customFormat="1"/>
    <row r="55999" s="2" customFormat="1"/>
    <row r="56000" s="2" customFormat="1"/>
    <row r="56001" s="2" customFormat="1"/>
    <row r="56002" s="2" customFormat="1"/>
    <row r="56003" s="2" customFormat="1"/>
    <row r="56004" s="2" customFormat="1"/>
    <row r="56005" s="2" customFormat="1"/>
    <row r="56006" s="2" customFormat="1"/>
    <row r="56007" s="2" customFormat="1"/>
    <row r="56008" s="2" customFormat="1"/>
    <row r="56009" s="2" customFormat="1"/>
    <row r="56010" s="2" customFormat="1"/>
    <row r="56011" s="2" customFormat="1"/>
    <row r="56012" s="2" customFormat="1"/>
    <row r="56013" s="2" customFormat="1"/>
    <row r="56014" s="2" customFormat="1"/>
    <row r="56015" s="2" customFormat="1"/>
    <row r="56016" s="2" customFormat="1"/>
    <row r="56017" s="2" customFormat="1"/>
    <row r="56018" s="2" customFormat="1"/>
    <row r="56019" s="2" customFormat="1"/>
    <row r="56020" s="2" customFormat="1"/>
    <row r="56021" s="2" customFormat="1"/>
    <row r="56022" s="2" customFormat="1"/>
    <row r="56023" s="2" customFormat="1"/>
    <row r="56024" s="2" customFormat="1"/>
    <row r="56025" s="2" customFormat="1"/>
    <row r="56026" s="2" customFormat="1"/>
    <row r="56027" s="2" customFormat="1"/>
    <row r="56028" s="2" customFormat="1"/>
    <row r="56029" s="2" customFormat="1"/>
    <row r="56030" s="2" customFormat="1"/>
    <row r="56031" s="2" customFormat="1"/>
    <row r="56032" s="2" customFormat="1"/>
    <row r="56033" s="2" customFormat="1"/>
    <row r="56034" s="2" customFormat="1"/>
    <row r="56035" s="2" customFormat="1"/>
    <row r="56036" s="2" customFormat="1"/>
    <row r="56037" s="2" customFormat="1"/>
    <row r="56038" s="2" customFormat="1"/>
    <row r="56039" s="2" customFormat="1"/>
    <row r="56040" s="2" customFormat="1"/>
    <row r="56041" s="2" customFormat="1"/>
    <row r="56042" s="2" customFormat="1"/>
    <row r="56043" s="2" customFormat="1"/>
    <row r="56044" s="2" customFormat="1"/>
    <row r="56045" s="2" customFormat="1"/>
    <row r="56046" s="2" customFormat="1"/>
    <row r="56047" s="2" customFormat="1"/>
    <row r="56048" s="2" customFormat="1"/>
    <row r="56049" s="2" customFormat="1"/>
    <row r="56050" s="2" customFormat="1"/>
    <row r="56051" s="2" customFormat="1"/>
    <row r="56052" s="2" customFormat="1"/>
    <row r="56053" s="2" customFormat="1"/>
    <row r="56054" s="2" customFormat="1"/>
    <row r="56055" s="2" customFormat="1"/>
    <row r="56056" s="2" customFormat="1"/>
    <row r="56057" s="2" customFormat="1"/>
    <row r="56058" s="2" customFormat="1"/>
    <row r="56059" s="2" customFormat="1"/>
    <row r="56060" s="2" customFormat="1"/>
    <row r="56061" s="2" customFormat="1"/>
    <row r="56062" s="2" customFormat="1"/>
    <row r="56063" s="2" customFormat="1"/>
    <row r="56064" s="2" customFormat="1"/>
    <row r="56065" s="2" customFormat="1"/>
    <row r="56066" s="2" customFormat="1"/>
    <row r="56067" s="2" customFormat="1"/>
    <row r="56068" s="2" customFormat="1"/>
    <row r="56069" s="2" customFormat="1"/>
    <row r="56070" s="2" customFormat="1"/>
    <row r="56071" s="2" customFormat="1"/>
    <row r="56072" s="2" customFormat="1"/>
    <row r="56073" s="2" customFormat="1"/>
    <row r="56074" s="2" customFormat="1"/>
    <row r="56075" s="2" customFormat="1"/>
    <row r="56076" s="2" customFormat="1"/>
    <row r="56077" s="2" customFormat="1"/>
    <row r="56078" s="2" customFormat="1"/>
    <row r="56079" s="2" customFormat="1"/>
    <row r="56080" s="2" customFormat="1"/>
    <row r="56081" s="2" customFormat="1"/>
    <row r="56082" s="2" customFormat="1"/>
    <row r="56083" s="2" customFormat="1"/>
    <row r="56084" s="2" customFormat="1"/>
    <row r="56085" s="2" customFormat="1"/>
    <row r="56086" s="2" customFormat="1"/>
    <row r="56087" s="2" customFormat="1"/>
    <row r="56088" s="2" customFormat="1"/>
    <row r="56089" s="2" customFormat="1"/>
    <row r="56090" s="2" customFormat="1"/>
    <row r="56091" s="2" customFormat="1"/>
    <row r="56092" s="2" customFormat="1"/>
    <row r="56093" s="2" customFormat="1"/>
    <row r="56094" s="2" customFormat="1"/>
    <row r="56095" s="2" customFormat="1"/>
    <row r="56096" s="2" customFormat="1"/>
    <row r="56097" s="2" customFormat="1"/>
    <row r="56098" s="2" customFormat="1"/>
    <row r="56099" s="2" customFormat="1"/>
    <row r="56100" s="2" customFormat="1"/>
    <row r="56101" s="2" customFormat="1"/>
    <row r="56102" s="2" customFormat="1"/>
    <row r="56103" s="2" customFormat="1"/>
    <row r="56104" s="2" customFormat="1"/>
    <row r="56105" s="2" customFormat="1"/>
    <row r="56106" s="2" customFormat="1"/>
    <row r="56107" s="2" customFormat="1"/>
    <row r="56108" s="2" customFormat="1"/>
    <row r="56109" s="2" customFormat="1"/>
    <row r="56110" s="2" customFormat="1"/>
    <row r="56111" s="2" customFormat="1"/>
    <row r="56112" s="2" customFormat="1"/>
    <row r="56113" s="2" customFormat="1"/>
    <row r="56114" s="2" customFormat="1"/>
    <row r="56115" s="2" customFormat="1"/>
    <row r="56116" s="2" customFormat="1"/>
    <row r="56117" s="2" customFormat="1"/>
    <row r="56118" s="2" customFormat="1"/>
    <row r="56119" s="2" customFormat="1"/>
    <row r="56120" s="2" customFormat="1"/>
    <row r="56121" s="2" customFormat="1"/>
    <row r="56122" s="2" customFormat="1"/>
    <row r="56123" s="2" customFormat="1"/>
    <row r="56124" s="2" customFormat="1"/>
    <row r="56125" s="2" customFormat="1"/>
    <row r="56126" s="2" customFormat="1"/>
    <row r="56127" s="2" customFormat="1"/>
    <row r="56128" s="2" customFormat="1"/>
    <row r="56129" s="2" customFormat="1"/>
    <row r="56130" s="2" customFormat="1"/>
    <row r="56131" s="2" customFormat="1"/>
    <row r="56132" s="2" customFormat="1"/>
    <row r="56133" s="2" customFormat="1"/>
    <row r="56134" s="2" customFormat="1"/>
    <row r="56135" s="2" customFormat="1"/>
    <row r="56136" s="2" customFormat="1"/>
    <row r="56137" s="2" customFormat="1"/>
    <row r="56138" s="2" customFormat="1"/>
    <row r="56139" s="2" customFormat="1"/>
    <row r="56140" s="2" customFormat="1"/>
    <row r="56141" s="2" customFormat="1"/>
    <row r="56142" s="2" customFormat="1"/>
    <row r="56143" s="2" customFormat="1"/>
    <row r="56144" s="2" customFormat="1"/>
    <row r="56145" s="2" customFormat="1"/>
    <row r="56146" s="2" customFormat="1"/>
    <row r="56147" s="2" customFormat="1"/>
    <row r="56148" s="2" customFormat="1"/>
    <row r="56149" s="2" customFormat="1"/>
    <row r="56150" s="2" customFormat="1"/>
    <row r="56151" s="2" customFormat="1"/>
    <row r="56152" s="2" customFormat="1"/>
    <row r="56153" s="2" customFormat="1"/>
    <row r="56154" s="2" customFormat="1"/>
    <row r="56155" s="2" customFormat="1"/>
    <row r="56156" s="2" customFormat="1"/>
    <row r="56157" s="2" customFormat="1"/>
    <row r="56158" s="2" customFormat="1"/>
    <row r="56159" s="2" customFormat="1"/>
    <row r="56160" s="2" customFormat="1"/>
    <row r="56161" s="2" customFormat="1"/>
    <row r="56162" s="2" customFormat="1"/>
    <row r="56163" s="2" customFormat="1"/>
    <row r="56164" s="2" customFormat="1"/>
    <row r="56165" s="2" customFormat="1"/>
    <row r="56166" s="2" customFormat="1"/>
    <row r="56167" s="2" customFormat="1"/>
    <row r="56168" s="2" customFormat="1"/>
    <row r="56169" s="2" customFormat="1"/>
    <row r="56170" s="2" customFormat="1"/>
    <row r="56171" s="2" customFormat="1"/>
    <row r="56172" s="2" customFormat="1"/>
    <row r="56173" s="2" customFormat="1"/>
    <row r="56174" s="2" customFormat="1"/>
    <row r="56175" s="2" customFormat="1"/>
    <row r="56176" s="2" customFormat="1"/>
    <row r="56177" s="2" customFormat="1"/>
    <row r="56178" s="2" customFormat="1"/>
    <row r="56179" s="2" customFormat="1"/>
    <row r="56180" s="2" customFormat="1"/>
    <row r="56181" s="2" customFormat="1"/>
    <row r="56182" s="2" customFormat="1"/>
    <row r="56183" s="2" customFormat="1"/>
    <row r="56184" s="2" customFormat="1"/>
    <row r="56185" s="2" customFormat="1"/>
    <row r="56186" s="2" customFormat="1"/>
    <row r="56187" s="2" customFormat="1"/>
    <row r="56188" s="2" customFormat="1"/>
    <row r="56189" s="2" customFormat="1"/>
    <row r="56190" s="2" customFormat="1"/>
    <row r="56191" s="2" customFormat="1"/>
    <row r="56192" s="2" customFormat="1"/>
    <row r="56193" s="2" customFormat="1"/>
    <row r="56194" s="2" customFormat="1"/>
    <row r="56195" s="2" customFormat="1"/>
    <row r="56196" s="2" customFormat="1"/>
    <row r="56197" s="2" customFormat="1"/>
    <row r="56198" s="2" customFormat="1"/>
    <row r="56199" s="2" customFormat="1"/>
    <row r="56200" s="2" customFormat="1"/>
    <row r="56201" s="2" customFormat="1"/>
    <row r="56202" s="2" customFormat="1"/>
    <row r="56203" s="2" customFormat="1"/>
    <row r="56204" s="2" customFormat="1"/>
    <row r="56205" s="2" customFormat="1"/>
    <row r="56206" s="2" customFormat="1"/>
    <row r="56207" s="2" customFormat="1"/>
    <row r="56208" s="2" customFormat="1"/>
    <row r="56209" s="2" customFormat="1"/>
    <row r="56210" s="2" customFormat="1"/>
    <row r="56211" s="2" customFormat="1"/>
    <row r="56212" s="2" customFormat="1"/>
    <row r="56213" s="2" customFormat="1"/>
    <row r="56214" s="2" customFormat="1"/>
    <row r="56215" s="2" customFormat="1"/>
    <row r="56216" s="2" customFormat="1"/>
    <row r="56217" s="2" customFormat="1"/>
    <row r="56218" s="2" customFormat="1"/>
    <row r="56219" s="2" customFormat="1"/>
    <row r="56220" s="2" customFormat="1"/>
    <row r="56221" s="2" customFormat="1"/>
    <row r="56222" s="2" customFormat="1"/>
    <row r="56223" s="2" customFormat="1"/>
    <row r="56224" s="2" customFormat="1"/>
    <row r="56225" s="2" customFormat="1"/>
    <row r="56226" s="2" customFormat="1"/>
    <row r="56227" s="2" customFormat="1"/>
    <row r="56228" s="2" customFormat="1"/>
    <row r="56229" s="2" customFormat="1"/>
    <row r="56230" s="2" customFormat="1"/>
    <row r="56231" s="2" customFormat="1"/>
    <row r="56232" s="2" customFormat="1"/>
    <row r="56233" s="2" customFormat="1"/>
    <row r="56234" s="2" customFormat="1"/>
    <row r="56235" s="2" customFormat="1"/>
    <row r="56236" s="2" customFormat="1"/>
    <row r="56237" s="2" customFormat="1"/>
    <row r="56238" s="2" customFormat="1"/>
    <row r="56239" s="2" customFormat="1"/>
    <row r="56240" s="2" customFormat="1"/>
    <row r="56241" s="2" customFormat="1"/>
    <row r="56242" s="2" customFormat="1"/>
    <row r="56243" s="2" customFormat="1"/>
    <row r="56244" s="2" customFormat="1"/>
    <row r="56245" s="2" customFormat="1"/>
    <row r="56246" s="2" customFormat="1"/>
    <row r="56247" s="2" customFormat="1"/>
    <row r="56248" s="2" customFormat="1"/>
    <row r="56249" s="2" customFormat="1"/>
    <row r="56250" s="2" customFormat="1"/>
    <row r="56251" s="2" customFormat="1"/>
    <row r="56252" s="2" customFormat="1"/>
    <row r="56253" s="2" customFormat="1"/>
    <row r="56254" s="2" customFormat="1"/>
    <row r="56255" s="2" customFormat="1"/>
    <row r="56256" s="2" customFormat="1"/>
    <row r="56257" s="2" customFormat="1"/>
    <row r="56258" s="2" customFormat="1"/>
    <row r="56259" s="2" customFormat="1"/>
    <row r="56260" s="2" customFormat="1"/>
    <row r="56261" s="2" customFormat="1"/>
    <row r="56262" s="2" customFormat="1"/>
    <row r="56263" s="2" customFormat="1"/>
    <row r="56264" s="2" customFormat="1"/>
    <row r="56265" s="2" customFormat="1"/>
    <row r="56266" s="2" customFormat="1"/>
    <row r="56267" s="2" customFormat="1"/>
    <row r="56268" s="2" customFormat="1"/>
    <row r="56269" s="2" customFormat="1"/>
    <row r="56270" s="2" customFormat="1"/>
    <row r="56271" s="2" customFormat="1"/>
    <row r="56272" s="2" customFormat="1"/>
    <row r="56273" s="2" customFormat="1"/>
    <row r="56274" s="2" customFormat="1"/>
    <row r="56275" s="2" customFormat="1"/>
    <row r="56276" s="2" customFormat="1"/>
    <row r="56277" s="2" customFormat="1"/>
    <row r="56278" s="2" customFormat="1"/>
    <row r="56279" s="2" customFormat="1"/>
    <row r="56280" s="2" customFormat="1"/>
    <row r="56281" s="2" customFormat="1"/>
    <row r="56282" s="2" customFormat="1"/>
    <row r="56283" s="2" customFormat="1"/>
    <row r="56284" s="2" customFormat="1"/>
    <row r="56285" s="2" customFormat="1"/>
    <row r="56286" s="2" customFormat="1"/>
    <row r="56287" s="2" customFormat="1"/>
    <row r="56288" s="2" customFormat="1"/>
    <row r="56289" s="2" customFormat="1"/>
    <row r="56290" s="2" customFormat="1"/>
    <row r="56291" s="2" customFormat="1"/>
    <row r="56292" s="2" customFormat="1"/>
    <row r="56293" s="2" customFormat="1"/>
    <row r="56294" s="2" customFormat="1"/>
    <row r="56295" s="2" customFormat="1"/>
    <row r="56296" s="2" customFormat="1"/>
    <row r="56297" s="2" customFormat="1"/>
    <row r="56298" s="2" customFormat="1"/>
    <row r="56299" s="2" customFormat="1"/>
    <row r="56300" s="2" customFormat="1"/>
    <row r="56301" s="2" customFormat="1"/>
    <row r="56302" s="2" customFormat="1"/>
    <row r="56303" s="2" customFormat="1"/>
    <row r="56304" s="2" customFormat="1"/>
    <row r="56305" s="2" customFormat="1"/>
    <row r="56306" s="2" customFormat="1"/>
    <row r="56307" s="2" customFormat="1"/>
    <row r="56308" s="2" customFormat="1"/>
    <row r="56309" s="2" customFormat="1"/>
    <row r="56310" s="2" customFormat="1"/>
    <row r="56311" s="2" customFormat="1"/>
    <row r="56312" s="2" customFormat="1"/>
    <row r="56313" s="2" customFormat="1"/>
    <row r="56314" s="2" customFormat="1"/>
    <row r="56315" s="2" customFormat="1"/>
    <row r="56316" s="2" customFormat="1"/>
    <row r="56317" s="2" customFormat="1"/>
    <row r="56318" s="2" customFormat="1"/>
    <row r="56319" s="2" customFormat="1"/>
    <row r="56320" s="2" customFormat="1"/>
    <row r="56321" s="2" customFormat="1"/>
    <row r="56322" s="2" customFormat="1"/>
    <row r="56323" s="2" customFormat="1"/>
    <row r="56324" s="2" customFormat="1"/>
    <row r="56325" s="2" customFormat="1"/>
    <row r="56326" s="2" customFormat="1"/>
    <row r="56327" s="2" customFormat="1"/>
    <row r="56328" s="2" customFormat="1"/>
    <row r="56329" s="2" customFormat="1"/>
    <row r="56330" s="2" customFormat="1"/>
    <row r="56331" s="2" customFormat="1"/>
    <row r="56332" s="2" customFormat="1"/>
    <row r="56333" s="2" customFormat="1"/>
    <row r="56334" s="2" customFormat="1"/>
    <row r="56335" s="2" customFormat="1"/>
    <row r="56336" s="2" customFormat="1"/>
    <row r="56337" s="2" customFormat="1"/>
    <row r="56338" s="2" customFormat="1"/>
    <row r="56339" s="2" customFormat="1"/>
    <row r="56340" s="2" customFormat="1"/>
    <row r="56341" s="2" customFormat="1"/>
    <row r="56342" s="2" customFormat="1"/>
    <row r="56343" s="2" customFormat="1"/>
    <row r="56344" s="2" customFormat="1"/>
    <row r="56345" s="2" customFormat="1"/>
    <row r="56346" s="2" customFormat="1"/>
    <row r="56347" s="2" customFormat="1"/>
    <row r="56348" s="2" customFormat="1"/>
    <row r="56349" s="2" customFormat="1"/>
    <row r="56350" s="2" customFormat="1"/>
    <row r="56351" s="2" customFormat="1"/>
    <row r="56352" s="2" customFormat="1"/>
    <row r="56353" s="2" customFormat="1"/>
    <row r="56354" s="2" customFormat="1"/>
    <row r="56355" s="2" customFormat="1"/>
    <row r="56356" s="2" customFormat="1"/>
    <row r="56357" s="2" customFormat="1"/>
    <row r="56358" s="2" customFormat="1"/>
    <row r="56359" s="2" customFormat="1"/>
    <row r="56360" s="2" customFormat="1"/>
    <row r="56361" s="2" customFormat="1"/>
    <row r="56362" s="2" customFormat="1"/>
    <row r="56363" s="2" customFormat="1"/>
    <row r="56364" s="2" customFormat="1"/>
    <row r="56365" s="2" customFormat="1"/>
    <row r="56366" s="2" customFormat="1"/>
    <row r="56367" s="2" customFormat="1"/>
    <row r="56368" s="2" customFormat="1"/>
    <row r="56369" s="2" customFormat="1"/>
    <row r="56370" s="2" customFormat="1"/>
    <row r="56371" s="2" customFormat="1"/>
    <row r="56372" s="2" customFormat="1"/>
    <row r="56373" s="2" customFormat="1"/>
    <row r="56374" s="2" customFormat="1"/>
    <row r="56375" s="2" customFormat="1"/>
    <row r="56376" s="2" customFormat="1"/>
    <row r="56377" s="2" customFormat="1"/>
    <row r="56378" s="2" customFormat="1"/>
    <row r="56379" s="2" customFormat="1"/>
    <row r="56380" s="2" customFormat="1"/>
    <row r="56381" s="2" customFormat="1"/>
    <row r="56382" s="2" customFormat="1"/>
    <row r="56383" s="2" customFormat="1"/>
    <row r="56384" s="2" customFormat="1"/>
    <row r="56385" s="2" customFormat="1"/>
    <row r="56386" s="2" customFormat="1"/>
    <row r="56387" s="2" customFormat="1"/>
    <row r="56388" s="2" customFormat="1"/>
    <row r="56389" s="2" customFormat="1"/>
    <row r="56390" s="2" customFormat="1"/>
    <row r="56391" s="2" customFormat="1"/>
    <row r="56392" s="2" customFormat="1"/>
    <row r="56393" s="2" customFormat="1"/>
    <row r="56394" s="2" customFormat="1"/>
    <row r="56395" s="2" customFormat="1"/>
    <row r="56396" s="2" customFormat="1"/>
    <row r="56397" s="2" customFormat="1"/>
    <row r="56398" s="2" customFormat="1"/>
    <row r="56399" s="2" customFormat="1"/>
    <row r="56400" s="2" customFormat="1"/>
    <row r="56401" s="2" customFormat="1"/>
    <row r="56402" s="2" customFormat="1"/>
    <row r="56403" s="2" customFormat="1"/>
    <row r="56404" s="2" customFormat="1"/>
    <row r="56405" s="2" customFormat="1"/>
    <row r="56406" s="2" customFormat="1"/>
    <row r="56407" s="2" customFormat="1"/>
    <row r="56408" s="2" customFormat="1"/>
    <row r="56409" s="2" customFormat="1"/>
    <row r="56410" s="2" customFormat="1"/>
    <row r="56411" s="2" customFormat="1"/>
    <row r="56412" s="2" customFormat="1"/>
    <row r="56413" s="2" customFormat="1"/>
    <row r="56414" s="2" customFormat="1"/>
    <row r="56415" s="2" customFormat="1"/>
    <row r="56416" s="2" customFormat="1"/>
    <row r="56417" s="2" customFormat="1"/>
    <row r="56418" s="2" customFormat="1"/>
    <row r="56419" s="2" customFormat="1"/>
    <row r="56420" s="2" customFormat="1"/>
    <row r="56421" s="2" customFormat="1"/>
    <row r="56422" s="2" customFormat="1"/>
    <row r="56423" s="2" customFormat="1"/>
    <row r="56424" s="2" customFormat="1"/>
    <row r="56425" s="2" customFormat="1"/>
    <row r="56426" s="2" customFormat="1"/>
    <row r="56427" s="2" customFormat="1"/>
    <row r="56428" s="2" customFormat="1"/>
    <row r="56429" s="2" customFormat="1"/>
    <row r="56430" s="2" customFormat="1"/>
    <row r="56431" s="2" customFormat="1"/>
    <row r="56432" s="2" customFormat="1"/>
    <row r="56433" s="2" customFormat="1"/>
    <row r="56434" s="2" customFormat="1"/>
    <row r="56435" s="2" customFormat="1"/>
    <row r="56436" s="2" customFormat="1"/>
    <row r="56437" s="2" customFormat="1"/>
    <row r="56438" s="2" customFormat="1"/>
    <row r="56439" s="2" customFormat="1"/>
    <row r="56440" s="2" customFormat="1"/>
    <row r="56441" s="2" customFormat="1"/>
    <row r="56442" s="2" customFormat="1"/>
    <row r="56443" s="2" customFormat="1"/>
    <row r="56444" s="2" customFormat="1"/>
    <row r="56445" s="2" customFormat="1"/>
    <row r="56446" s="2" customFormat="1"/>
    <row r="56447" s="2" customFormat="1"/>
    <row r="56448" s="2" customFormat="1"/>
    <row r="56449" s="2" customFormat="1"/>
    <row r="56450" s="2" customFormat="1"/>
    <row r="56451" s="2" customFormat="1"/>
    <row r="56452" s="2" customFormat="1"/>
    <row r="56453" s="2" customFormat="1"/>
    <row r="56454" s="2" customFormat="1"/>
    <row r="56455" s="2" customFormat="1"/>
    <row r="56456" s="2" customFormat="1"/>
    <row r="56457" s="2" customFormat="1"/>
    <row r="56458" s="2" customFormat="1"/>
    <row r="56459" s="2" customFormat="1"/>
    <row r="56460" s="2" customFormat="1"/>
    <row r="56461" s="2" customFormat="1"/>
    <row r="56462" s="2" customFormat="1"/>
    <row r="56463" s="2" customFormat="1"/>
    <row r="56464" s="2" customFormat="1"/>
    <row r="56465" s="2" customFormat="1"/>
    <row r="56466" s="2" customFormat="1"/>
    <row r="56467" s="2" customFormat="1"/>
    <row r="56468" s="2" customFormat="1"/>
    <row r="56469" s="2" customFormat="1"/>
    <row r="56470" s="2" customFormat="1"/>
    <row r="56471" s="2" customFormat="1"/>
    <row r="56472" s="2" customFormat="1"/>
    <row r="56473" s="2" customFormat="1"/>
    <row r="56474" s="2" customFormat="1"/>
    <row r="56475" s="2" customFormat="1"/>
    <row r="56476" s="2" customFormat="1"/>
    <row r="56477" s="2" customFormat="1"/>
    <row r="56478" s="2" customFormat="1"/>
    <row r="56479" s="2" customFormat="1"/>
    <row r="56480" s="2" customFormat="1"/>
    <row r="56481" s="2" customFormat="1"/>
    <row r="56482" s="2" customFormat="1"/>
    <row r="56483" s="2" customFormat="1"/>
    <row r="56484" s="2" customFormat="1"/>
    <row r="56485" s="2" customFormat="1"/>
    <row r="56486" s="2" customFormat="1"/>
    <row r="56487" s="2" customFormat="1"/>
    <row r="56488" s="2" customFormat="1"/>
    <row r="56489" s="2" customFormat="1"/>
    <row r="56490" s="2" customFormat="1"/>
    <row r="56491" s="2" customFormat="1"/>
    <row r="56492" s="2" customFormat="1"/>
    <row r="56493" s="2" customFormat="1"/>
    <row r="56494" s="2" customFormat="1"/>
    <row r="56495" s="2" customFormat="1"/>
    <row r="56496" s="2" customFormat="1"/>
    <row r="56497" s="2" customFormat="1"/>
    <row r="56498" s="2" customFormat="1"/>
    <row r="56499" s="2" customFormat="1"/>
    <row r="56500" s="2" customFormat="1"/>
    <row r="56501" s="2" customFormat="1"/>
    <row r="56502" s="2" customFormat="1"/>
    <row r="56503" s="2" customFormat="1"/>
    <row r="56504" s="2" customFormat="1"/>
    <row r="56505" s="2" customFormat="1"/>
    <row r="56506" s="2" customFormat="1"/>
    <row r="56507" s="2" customFormat="1"/>
    <row r="56508" s="2" customFormat="1"/>
    <row r="56509" s="2" customFormat="1"/>
    <row r="56510" s="2" customFormat="1"/>
    <row r="56511" s="2" customFormat="1"/>
    <row r="56512" s="2" customFormat="1"/>
    <row r="56513" s="2" customFormat="1"/>
    <row r="56514" s="2" customFormat="1"/>
    <row r="56515" s="2" customFormat="1"/>
    <row r="56516" s="2" customFormat="1"/>
    <row r="56517" s="2" customFormat="1"/>
    <row r="56518" s="2" customFormat="1"/>
    <row r="56519" s="2" customFormat="1"/>
    <row r="56520" s="2" customFormat="1"/>
    <row r="56521" s="2" customFormat="1"/>
    <row r="56522" s="2" customFormat="1"/>
    <row r="56523" s="2" customFormat="1"/>
    <row r="56524" s="2" customFormat="1"/>
    <row r="56525" s="2" customFormat="1"/>
    <row r="56526" s="2" customFormat="1"/>
    <row r="56527" s="2" customFormat="1"/>
    <row r="56528" s="2" customFormat="1"/>
    <row r="56529" s="2" customFormat="1"/>
    <row r="56530" s="2" customFormat="1"/>
    <row r="56531" s="2" customFormat="1"/>
    <row r="56532" s="2" customFormat="1"/>
    <row r="56533" s="2" customFormat="1"/>
    <row r="56534" s="2" customFormat="1"/>
    <row r="56535" s="2" customFormat="1"/>
    <row r="56536" s="2" customFormat="1"/>
    <row r="56537" s="2" customFormat="1"/>
    <row r="56538" s="2" customFormat="1"/>
    <row r="56539" s="2" customFormat="1"/>
    <row r="56540" s="2" customFormat="1"/>
    <row r="56541" s="2" customFormat="1"/>
    <row r="56542" s="2" customFormat="1"/>
    <row r="56543" s="2" customFormat="1"/>
    <row r="56544" s="2" customFormat="1"/>
    <row r="56545" s="2" customFormat="1"/>
    <row r="56546" s="2" customFormat="1"/>
    <row r="56547" s="2" customFormat="1"/>
    <row r="56548" s="2" customFormat="1"/>
    <row r="56549" s="2" customFormat="1"/>
    <row r="56550" s="2" customFormat="1"/>
    <row r="56551" s="2" customFormat="1"/>
    <row r="56552" s="2" customFormat="1"/>
    <row r="56553" s="2" customFormat="1"/>
    <row r="56554" s="2" customFormat="1"/>
    <row r="56555" s="2" customFormat="1"/>
    <row r="56556" s="2" customFormat="1"/>
    <row r="56557" s="2" customFormat="1"/>
    <row r="56558" s="2" customFormat="1"/>
    <row r="56559" s="2" customFormat="1"/>
    <row r="56560" s="2" customFormat="1"/>
    <row r="56561" s="2" customFormat="1"/>
    <row r="56562" s="2" customFormat="1"/>
    <row r="56563" s="2" customFormat="1"/>
    <row r="56564" s="2" customFormat="1"/>
    <row r="56565" s="2" customFormat="1"/>
    <row r="56566" s="2" customFormat="1"/>
    <row r="56567" s="2" customFormat="1"/>
    <row r="56568" s="2" customFormat="1"/>
    <row r="56569" s="2" customFormat="1"/>
    <row r="56570" s="2" customFormat="1"/>
    <row r="56571" s="2" customFormat="1"/>
    <row r="56572" s="2" customFormat="1"/>
    <row r="56573" s="2" customFormat="1"/>
    <row r="56574" s="2" customFormat="1"/>
    <row r="56575" s="2" customFormat="1"/>
    <row r="56576" s="2" customFormat="1"/>
    <row r="56577" s="2" customFormat="1"/>
    <row r="56578" s="2" customFormat="1"/>
    <row r="56579" s="2" customFormat="1"/>
    <row r="56580" s="2" customFormat="1"/>
    <row r="56581" s="2" customFormat="1"/>
    <row r="56582" s="2" customFormat="1"/>
    <row r="56583" s="2" customFormat="1"/>
    <row r="56584" s="2" customFormat="1"/>
    <row r="56585" s="2" customFormat="1"/>
    <row r="56586" s="2" customFormat="1"/>
    <row r="56587" s="2" customFormat="1"/>
    <row r="56588" s="2" customFormat="1"/>
    <row r="56589" s="2" customFormat="1"/>
    <row r="56590" s="2" customFormat="1"/>
    <row r="56591" s="2" customFormat="1"/>
    <row r="56592" s="2" customFormat="1"/>
    <row r="56593" s="2" customFormat="1"/>
    <row r="56594" s="2" customFormat="1"/>
    <row r="56595" s="2" customFormat="1"/>
    <row r="56596" s="2" customFormat="1"/>
    <row r="56597" s="2" customFormat="1"/>
    <row r="56598" s="2" customFormat="1"/>
    <row r="56599" s="2" customFormat="1"/>
    <row r="56600" s="2" customFormat="1"/>
    <row r="56601" s="2" customFormat="1"/>
    <row r="56602" s="2" customFormat="1"/>
    <row r="56603" s="2" customFormat="1"/>
    <row r="56604" s="2" customFormat="1"/>
    <row r="56605" s="2" customFormat="1"/>
    <row r="56606" s="2" customFormat="1"/>
    <row r="56607" s="2" customFormat="1"/>
    <row r="56608" s="2" customFormat="1"/>
    <row r="56609" s="2" customFormat="1"/>
    <row r="56610" s="2" customFormat="1"/>
    <row r="56611" s="2" customFormat="1"/>
    <row r="56612" s="2" customFormat="1"/>
    <row r="56613" s="2" customFormat="1"/>
    <row r="56614" s="2" customFormat="1"/>
    <row r="56615" s="2" customFormat="1"/>
    <row r="56616" s="2" customFormat="1"/>
    <row r="56617" s="2" customFormat="1"/>
    <row r="56618" s="2" customFormat="1"/>
    <row r="56619" s="2" customFormat="1"/>
    <row r="56620" s="2" customFormat="1"/>
    <row r="56621" s="2" customFormat="1"/>
    <row r="56622" s="2" customFormat="1"/>
    <row r="56623" s="2" customFormat="1"/>
    <row r="56624" s="2" customFormat="1"/>
    <row r="56625" s="2" customFormat="1"/>
    <row r="56626" s="2" customFormat="1"/>
    <row r="56627" s="2" customFormat="1"/>
    <row r="56628" s="2" customFormat="1"/>
    <row r="56629" s="2" customFormat="1"/>
    <row r="56630" s="2" customFormat="1"/>
    <row r="56631" s="2" customFormat="1"/>
    <row r="56632" s="2" customFormat="1"/>
    <row r="56633" s="2" customFormat="1"/>
    <row r="56634" s="2" customFormat="1"/>
    <row r="56635" s="2" customFormat="1"/>
    <row r="56636" s="2" customFormat="1"/>
    <row r="56637" s="2" customFormat="1"/>
    <row r="56638" s="2" customFormat="1"/>
    <row r="56639" s="2" customFormat="1"/>
    <row r="56640" s="2" customFormat="1"/>
    <row r="56641" s="2" customFormat="1"/>
    <row r="56642" s="2" customFormat="1"/>
    <row r="56643" s="2" customFormat="1"/>
    <row r="56644" s="2" customFormat="1"/>
    <row r="56645" s="2" customFormat="1"/>
    <row r="56646" s="2" customFormat="1"/>
    <row r="56647" s="2" customFormat="1"/>
    <row r="56648" s="2" customFormat="1"/>
    <row r="56649" s="2" customFormat="1"/>
    <row r="56650" s="2" customFormat="1"/>
    <row r="56651" s="2" customFormat="1"/>
    <row r="56652" s="2" customFormat="1"/>
    <row r="56653" s="2" customFormat="1"/>
    <row r="56654" s="2" customFormat="1"/>
    <row r="56655" s="2" customFormat="1"/>
    <row r="56656" s="2" customFormat="1"/>
    <row r="56657" s="2" customFormat="1"/>
    <row r="56658" s="2" customFormat="1"/>
    <row r="56659" s="2" customFormat="1"/>
    <row r="56660" s="2" customFormat="1"/>
    <row r="56661" s="2" customFormat="1"/>
    <row r="56662" s="2" customFormat="1"/>
    <row r="56663" s="2" customFormat="1"/>
    <row r="56664" s="2" customFormat="1"/>
    <row r="56665" s="2" customFormat="1"/>
    <row r="56666" s="2" customFormat="1"/>
    <row r="56667" s="2" customFormat="1"/>
    <row r="56668" s="2" customFormat="1"/>
    <row r="56669" s="2" customFormat="1"/>
    <row r="56670" s="2" customFormat="1"/>
    <row r="56671" s="2" customFormat="1"/>
    <row r="56672" s="2" customFormat="1"/>
    <row r="56673" s="2" customFormat="1"/>
    <row r="56674" s="2" customFormat="1"/>
    <row r="56675" s="2" customFormat="1"/>
    <row r="56676" s="2" customFormat="1"/>
    <row r="56677" s="2" customFormat="1"/>
    <row r="56678" s="2" customFormat="1"/>
    <row r="56679" s="2" customFormat="1"/>
    <row r="56680" s="2" customFormat="1"/>
    <row r="56681" s="2" customFormat="1"/>
    <row r="56682" s="2" customFormat="1"/>
    <row r="56683" s="2" customFormat="1"/>
    <row r="56684" s="2" customFormat="1"/>
    <row r="56685" s="2" customFormat="1"/>
    <row r="56686" s="2" customFormat="1"/>
    <row r="56687" s="2" customFormat="1"/>
    <row r="56688" s="2" customFormat="1"/>
    <row r="56689" s="2" customFormat="1"/>
    <row r="56690" s="2" customFormat="1"/>
    <row r="56691" s="2" customFormat="1"/>
    <row r="56692" s="2" customFormat="1"/>
    <row r="56693" s="2" customFormat="1"/>
    <row r="56694" s="2" customFormat="1"/>
    <row r="56695" s="2" customFormat="1"/>
    <row r="56696" s="2" customFormat="1"/>
    <row r="56697" s="2" customFormat="1"/>
    <row r="56698" s="2" customFormat="1"/>
    <row r="56699" s="2" customFormat="1"/>
    <row r="56700" s="2" customFormat="1"/>
    <row r="56701" s="2" customFormat="1"/>
    <row r="56702" s="2" customFormat="1"/>
    <row r="56703" s="2" customFormat="1"/>
    <row r="56704" s="2" customFormat="1"/>
    <row r="56705" s="2" customFormat="1"/>
    <row r="56706" s="2" customFormat="1"/>
    <row r="56707" s="2" customFormat="1"/>
    <row r="56708" s="2" customFormat="1"/>
    <row r="56709" s="2" customFormat="1"/>
    <row r="56710" s="2" customFormat="1"/>
    <row r="56711" s="2" customFormat="1"/>
    <row r="56712" s="2" customFormat="1"/>
    <row r="56713" s="2" customFormat="1"/>
    <row r="56714" s="2" customFormat="1"/>
    <row r="56715" s="2" customFormat="1"/>
    <row r="56716" s="2" customFormat="1"/>
    <row r="56717" s="2" customFormat="1"/>
    <row r="56718" s="2" customFormat="1"/>
    <row r="56719" s="2" customFormat="1"/>
    <row r="56720" s="2" customFormat="1"/>
    <row r="56721" s="2" customFormat="1"/>
    <row r="56722" s="2" customFormat="1"/>
    <row r="56723" s="2" customFormat="1"/>
    <row r="56724" s="2" customFormat="1"/>
    <row r="56725" s="2" customFormat="1"/>
    <row r="56726" s="2" customFormat="1"/>
    <row r="56727" s="2" customFormat="1"/>
    <row r="56728" s="2" customFormat="1"/>
    <row r="56729" s="2" customFormat="1"/>
    <row r="56730" s="2" customFormat="1"/>
    <row r="56731" s="2" customFormat="1"/>
    <row r="56732" s="2" customFormat="1"/>
    <row r="56733" s="2" customFormat="1"/>
    <row r="56734" s="2" customFormat="1"/>
    <row r="56735" s="2" customFormat="1"/>
    <row r="56736" s="2" customFormat="1"/>
    <row r="56737" s="2" customFormat="1"/>
    <row r="56738" s="2" customFormat="1"/>
    <row r="56739" s="2" customFormat="1"/>
    <row r="56740" s="2" customFormat="1"/>
    <row r="56741" s="2" customFormat="1"/>
    <row r="56742" s="2" customFormat="1"/>
    <row r="56743" s="2" customFormat="1"/>
    <row r="56744" s="2" customFormat="1"/>
    <row r="56745" s="2" customFormat="1"/>
    <row r="56746" s="2" customFormat="1"/>
    <row r="56747" s="2" customFormat="1"/>
    <row r="56748" s="2" customFormat="1"/>
    <row r="56749" s="2" customFormat="1"/>
    <row r="56750" s="2" customFormat="1"/>
    <row r="56751" s="2" customFormat="1"/>
    <row r="56752" s="2" customFormat="1"/>
    <row r="56753" s="2" customFormat="1"/>
    <row r="56754" s="2" customFormat="1"/>
    <row r="56755" s="2" customFormat="1"/>
    <row r="56756" s="2" customFormat="1"/>
    <row r="56757" s="2" customFormat="1"/>
    <row r="56758" s="2" customFormat="1"/>
    <row r="56759" s="2" customFormat="1"/>
    <row r="56760" s="2" customFormat="1"/>
    <row r="56761" s="2" customFormat="1"/>
    <row r="56762" s="2" customFormat="1"/>
    <row r="56763" s="2" customFormat="1"/>
    <row r="56764" s="2" customFormat="1"/>
    <row r="56765" s="2" customFormat="1"/>
    <row r="56766" s="2" customFormat="1"/>
    <row r="56767" s="2" customFormat="1"/>
    <row r="56768" s="2" customFormat="1"/>
    <row r="56769" s="2" customFormat="1"/>
    <row r="56770" s="2" customFormat="1"/>
    <row r="56771" s="2" customFormat="1"/>
    <row r="56772" s="2" customFormat="1"/>
    <row r="56773" s="2" customFormat="1"/>
    <row r="56774" s="2" customFormat="1"/>
    <row r="56775" s="2" customFormat="1"/>
    <row r="56776" s="2" customFormat="1"/>
    <row r="56777" s="2" customFormat="1"/>
    <row r="56778" s="2" customFormat="1"/>
    <row r="56779" s="2" customFormat="1"/>
    <row r="56780" s="2" customFormat="1"/>
    <row r="56781" s="2" customFormat="1"/>
    <row r="56782" s="2" customFormat="1"/>
    <row r="56783" s="2" customFormat="1"/>
    <row r="56784" s="2" customFormat="1"/>
    <row r="56785" s="2" customFormat="1"/>
    <row r="56786" s="2" customFormat="1"/>
    <row r="56787" s="2" customFormat="1"/>
    <row r="56788" s="2" customFormat="1"/>
    <row r="56789" s="2" customFormat="1"/>
    <row r="56790" s="2" customFormat="1"/>
    <row r="56791" s="2" customFormat="1"/>
    <row r="56792" s="2" customFormat="1"/>
    <row r="56793" s="2" customFormat="1"/>
    <row r="56794" s="2" customFormat="1"/>
    <row r="56795" s="2" customFormat="1"/>
    <row r="56796" s="2" customFormat="1"/>
    <row r="56797" s="2" customFormat="1"/>
    <row r="56798" s="2" customFormat="1"/>
    <row r="56799" s="2" customFormat="1"/>
    <row r="56800" s="2" customFormat="1"/>
    <row r="56801" s="2" customFormat="1"/>
    <row r="56802" s="2" customFormat="1"/>
    <row r="56803" s="2" customFormat="1"/>
    <row r="56804" s="2" customFormat="1"/>
    <row r="56805" s="2" customFormat="1"/>
    <row r="56806" s="2" customFormat="1"/>
    <row r="56807" s="2" customFormat="1"/>
    <row r="56808" s="2" customFormat="1"/>
    <row r="56809" s="2" customFormat="1"/>
    <row r="56810" s="2" customFormat="1"/>
    <row r="56811" s="2" customFormat="1"/>
    <row r="56812" s="2" customFormat="1"/>
    <row r="56813" s="2" customFormat="1"/>
    <row r="56814" s="2" customFormat="1"/>
    <row r="56815" s="2" customFormat="1"/>
    <row r="56816" s="2" customFormat="1"/>
    <row r="56817" s="2" customFormat="1"/>
    <row r="56818" s="2" customFormat="1"/>
    <row r="56819" s="2" customFormat="1"/>
    <row r="56820" s="2" customFormat="1"/>
    <row r="56821" s="2" customFormat="1"/>
    <row r="56822" s="2" customFormat="1"/>
    <row r="56823" s="2" customFormat="1"/>
    <row r="56824" s="2" customFormat="1"/>
    <row r="56825" s="2" customFormat="1"/>
    <row r="56826" s="2" customFormat="1"/>
    <row r="56827" s="2" customFormat="1"/>
    <row r="56828" s="2" customFormat="1"/>
    <row r="56829" s="2" customFormat="1"/>
    <row r="56830" s="2" customFormat="1"/>
    <row r="56831" s="2" customFormat="1"/>
    <row r="56832" s="2" customFormat="1"/>
    <row r="56833" s="2" customFormat="1"/>
    <row r="56834" s="2" customFormat="1"/>
    <row r="56835" s="2" customFormat="1"/>
    <row r="56836" s="2" customFormat="1"/>
    <row r="56837" s="2" customFormat="1"/>
    <row r="56838" s="2" customFormat="1"/>
    <row r="56839" s="2" customFormat="1"/>
    <row r="56840" s="2" customFormat="1"/>
    <row r="56841" s="2" customFormat="1"/>
    <row r="56842" s="2" customFormat="1"/>
    <row r="56843" s="2" customFormat="1"/>
    <row r="56844" s="2" customFormat="1"/>
    <row r="56845" s="2" customFormat="1"/>
    <row r="56846" s="2" customFormat="1"/>
    <row r="56847" s="2" customFormat="1"/>
    <row r="56848" s="2" customFormat="1"/>
    <row r="56849" s="2" customFormat="1"/>
    <row r="56850" s="2" customFormat="1"/>
    <row r="56851" s="2" customFormat="1"/>
    <row r="56852" s="2" customFormat="1"/>
    <row r="56853" s="2" customFormat="1"/>
    <row r="56854" s="2" customFormat="1"/>
    <row r="56855" s="2" customFormat="1"/>
    <row r="56856" s="2" customFormat="1"/>
    <row r="56857" s="2" customFormat="1"/>
    <row r="56858" s="2" customFormat="1"/>
    <row r="56859" s="2" customFormat="1"/>
    <row r="56860" s="2" customFormat="1"/>
    <row r="56861" s="2" customFormat="1"/>
    <row r="56862" s="2" customFormat="1"/>
    <row r="56863" s="2" customFormat="1"/>
    <row r="56864" s="2" customFormat="1"/>
    <row r="56865" s="2" customFormat="1"/>
    <row r="56866" s="2" customFormat="1"/>
    <row r="56867" s="2" customFormat="1"/>
    <row r="56868" s="2" customFormat="1"/>
    <row r="56869" s="2" customFormat="1"/>
    <row r="56870" s="2" customFormat="1"/>
    <row r="56871" s="2" customFormat="1"/>
    <row r="56872" s="2" customFormat="1"/>
    <row r="56873" s="2" customFormat="1"/>
    <row r="56874" s="2" customFormat="1"/>
    <row r="56875" s="2" customFormat="1"/>
    <row r="56876" s="2" customFormat="1"/>
    <row r="56877" s="2" customFormat="1"/>
    <row r="56878" s="2" customFormat="1"/>
    <row r="56879" s="2" customFormat="1"/>
    <row r="56880" s="2" customFormat="1"/>
    <row r="56881" s="2" customFormat="1"/>
    <row r="56882" s="2" customFormat="1"/>
    <row r="56883" s="2" customFormat="1"/>
    <row r="56884" s="2" customFormat="1"/>
    <row r="56885" s="2" customFormat="1"/>
    <row r="56886" s="2" customFormat="1"/>
    <row r="56887" s="2" customFormat="1"/>
    <row r="56888" s="2" customFormat="1"/>
    <row r="56889" s="2" customFormat="1"/>
    <row r="56890" s="2" customFormat="1"/>
    <row r="56891" s="2" customFormat="1"/>
    <row r="56892" s="2" customFormat="1"/>
    <row r="56893" s="2" customFormat="1"/>
    <row r="56894" s="2" customFormat="1"/>
    <row r="56895" s="2" customFormat="1"/>
    <row r="56896" s="2" customFormat="1"/>
    <row r="56897" s="2" customFormat="1"/>
    <row r="56898" s="2" customFormat="1"/>
    <row r="56899" s="2" customFormat="1"/>
    <row r="56900" s="2" customFormat="1"/>
    <row r="56901" s="2" customFormat="1"/>
    <row r="56902" s="2" customFormat="1"/>
    <row r="56903" s="2" customFormat="1"/>
    <row r="56904" s="2" customFormat="1"/>
    <row r="56905" s="2" customFormat="1"/>
    <row r="56906" s="2" customFormat="1"/>
    <row r="56907" s="2" customFormat="1"/>
    <row r="56908" s="2" customFormat="1"/>
    <row r="56909" s="2" customFormat="1"/>
    <row r="56910" s="2" customFormat="1"/>
    <row r="56911" s="2" customFormat="1"/>
    <row r="56912" s="2" customFormat="1"/>
    <row r="56913" s="2" customFormat="1"/>
    <row r="56914" s="2" customFormat="1"/>
    <row r="56915" s="2" customFormat="1"/>
    <row r="56916" s="2" customFormat="1"/>
    <row r="56917" s="2" customFormat="1"/>
    <row r="56918" s="2" customFormat="1"/>
    <row r="56919" s="2" customFormat="1"/>
    <row r="56920" s="2" customFormat="1"/>
    <row r="56921" s="2" customFormat="1"/>
    <row r="56922" s="2" customFormat="1"/>
    <row r="56923" s="2" customFormat="1"/>
    <row r="56924" s="2" customFormat="1"/>
    <row r="56925" s="2" customFormat="1"/>
    <row r="56926" s="2" customFormat="1"/>
    <row r="56927" s="2" customFormat="1"/>
    <row r="56928" s="2" customFormat="1"/>
    <row r="56929" s="2" customFormat="1"/>
    <row r="56930" s="2" customFormat="1"/>
    <row r="56931" s="2" customFormat="1"/>
    <row r="56932" s="2" customFormat="1"/>
    <row r="56933" s="2" customFormat="1"/>
    <row r="56934" s="2" customFormat="1"/>
    <row r="56935" s="2" customFormat="1"/>
    <row r="56936" s="2" customFormat="1"/>
    <row r="56937" s="2" customFormat="1"/>
    <row r="56938" s="2" customFormat="1"/>
    <row r="56939" s="2" customFormat="1"/>
    <row r="56940" s="2" customFormat="1"/>
    <row r="56941" s="2" customFormat="1"/>
    <row r="56942" s="2" customFormat="1"/>
    <row r="56943" s="2" customFormat="1"/>
    <row r="56944" s="2" customFormat="1"/>
    <row r="56945" s="2" customFormat="1"/>
    <row r="56946" s="2" customFormat="1"/>
    <row r="56947" s="2" customFormat="1"/>
    <row r="56948" s="2" customFormat="1"/>
    <row r="56949" s="2" customFormat="1"/>
    <row r="56950" s="2" customFormat="1"/>
    <row r="56951" s="2" customFormat="1"/>
    <row r="56952" s="2" customFormat="1"/>
    <row r="56953" s="2" customFormat="1"/>
    <row r="56954" s="2" customFormat="1"/>
    <row r="56955" s="2" customFormat="1"/>
    <row r="56956" s="2" customFormat="1"/>
    <row r="56957" s="2" customFormat="1"/>
    <row r="56958" s="2" customFormat="1"/>
    <row r="56959" s="2" customFormat="1"/>
    <row r="56960" s="2" customFormat="1"/>
    <row r="56961" s="2" customFormat="1"/>
    <row r="56962" s="2" customFormat="1"/>
    <row r="56963" s="2" customFormat="1"/>
    <row r="56964" s="2" customFormat="1"/>
    <row r="56965" s="2" customFormat="1"/>
    <row r="56966" s="2" customFormat="1"/>
    <row r="56967" s="2" customFormat="1"/>
    <row r="56968" s="2" customFormat="1"/>
    <row r="56969" s="2" customFormat="1"/>
    <row r="56970" s="2" customFormat="1"/>
    <row r="56971" s="2" customFormat="1"/>
    <row r="56972" s="2" customFormat="1"/>
    <row r="56973" s="2" customFormat="1"/>
    <row r="56974" s="2" customFormat="1"/>
    <row r="56975" s="2" customFormat="1"/>
    <row r="56976" s="2" customFormat="1"/>
    <row r="56977" s="2" customFormat="1"/>
    <row r="56978" s="2" customFormat="1"/>
    <row r="56979" s="2" customFormat="1"/>
    <row r="56980" s="2" customFormat="1"/>
    <row r="56981" s="2" customFormat="1"/>
    <row r="56982" s="2" customFormat="1"/>
    <row r="56983" s="2" customFormat="1"/>
    <row r="56984" s="2" customFormat="1"/>
    <row r="56985" s="2" customFormat="1"/>
    <row r="56986" s="2" customFormat="1"/>
    <row r="56987" s="2" customFormat="1"/>
    <row r="56988" s="2" customFormat="1"/>
    <row r="56989" s="2" customFormat="1"/>
    <row r="56990" s="2" customFormat="1"/>
    <row r="56991" s="2" customFormat="1"/>
    <row r="56992" s="2" customFormat="1"/>
    <row r="56993" s="2" customFormat="1"/>
    <row r="56994" s="2" customFormat="1"/>
    <row r="56995" s="2" customFormat="1"/>
    <row r="56996" s="2" customFormat="1"/>
    <row r="56997" s="2" customFormat="1"/>
    <row r="56998" s="2" customFormat="1"/>
    <row r="56999" s="2" customFormat="1"/>
    <row r="57000" s="2" customFormat="1"/>
    <row r="57001" s="2" customFormat="1"/>
    <row r="57002" s="2" customFormat="1"/>
    <row r="57003" s="2" customFormat="1"/>
    <row r="57004" s="2" customFormat="1"/>
    <row r="57005" s="2" customFormat="1"/>
    <row r="57006" s="2" customFormat="1"/>
    <row r="57007" s="2" customFormat="1"/>
    <row r="57008" s="2" customFormat="1"/>
    <row r="57009" s="2" customFormat="1"/>
    <row r="57010" s="2" customFormat="1"/>
    <row r="57011" s="2" customFormat="1"/>
    <row r="57012" s="2" customFormat="1"/>
    <row r="57013" s="2" customFormat="1"/>
    <row r="57014" s="2" customFormat="1"/>
    <row r="57015" s="2" customFormat="1"/>
    <row r="57016" s="2" customFormat="1"/>
    <row r="57017" s="2" customFormat="1"/>
    <row r="57018" s="2" customFormat="1"/>
    <row r="57019" s="2" customFormat="1"/>
    <row r="57020" s="2" customFormat="1"/>
    <row r="57021" s="2" customFormat="1"/>
    <row r="57022" s="2" customFormat="1"/>
    <row r="57023" s="2" customFormat="1"/>
    <row r="57024" s="2" customFormat="1"/>
    <row r="57025" s="2" customFormat="1"/>
    <row r="57026" s="2" customFormat="1"/>
    <row r="57027" s="2" customFormat="1"/>
    <row r="57028" s="2" customFormat="1"/>
    <row r="57029" s="2" customFormat="1"/>
    <row r="57030" s="2" customFormat="1"/>
    <row r="57031" s="2" customFormat="1"/>
    <row r="57032" s="2" customFormat="1"/>
    <row r="57033" s="2" customFormat="1"/>
    <row r="57034" s="2" customFormat="1"/>
    <row r="57035" s="2" customFormat="1"/>
    <row r="57036" s="2" customFormat="1"/>
    <row r="57037" s="2" customFormat="1"/>
    <row r="57038" s="2" customFormat="1"/>
    <row r="57039" s="2" customFormat="1"/>
    <row r="57040" s="2" customFormat="1"/>
    <row r="57041" s="2" customFormat="1"/>
    <row r="57042" s="2" customFormat="1"/>
    <row r="57043" s="2" customFormat="1"/>
    <row r="57044" s="2" customFormat="1"/>
    <row r="57045" s="2" customFormat="1"/>
    <row r="57046" s="2" customFormat="1"/>
    <row r="57047" s="2" customFormat="1"/>
    <row r="57048" s="2" customFormat="1"/>
    <row r="57049" s="2" customFormat="1"/>
    <row r="57050" s="2" customFormat="1"/>
    <row r="57051" s="2" customFormat="1"/>
    <row r="57052" s="2" customFormat="1"/>
    <row r="57053" s="2" customFormat="1"/>
    <row r="57054" s="2" customFormat="1"/>
    <row r="57055" s="2" customFormat="1"/>
    <row r="57056" s="2" customFormat="1"/>
    <row r="57057" s="2" customFormat="1"/>
    <row r="57058" s="2" customFormat="1"/>
    <row r="57059" s="2" customFormat="1"/>
    <row r="57060" s="2" customFormat="1"/>
    <row r="57061" s="2" customFormat="1"/>
    <row r="57062" s="2" customFormat="1"/>
    <row r="57063" s="2" customFormat="1"/>
    <row r="57064" s="2" customFormat="1"/>
    <row r="57065" s="2" customFormat="1"/>
    <row r="57066" s="2" customFormat="1"/>
    <row r="57067" s="2" customFormat="1"/>
    <row r="57068" s="2" customFormat="1"/>
    <row r="57069" s="2" customFormat="1"/>
    <row r="57070" s="2" customFormat="1"/>
    <row r="57071" s="2" customFormat="1"/>
    <row r="57072" s="2" customFormat="1"/>
    <row r="57073" s="2" customFormat="1"/>
    <row r="57074" s="2" customFormat="1"/>
    <row r="57075" s="2" customFormat="1"/>
    <row r="57076" s="2" customFormat="1"/>
    <row r="57077" s="2" customFormat="1"/>
    <row r="57078" s="2" customFormat="1"/>
    <row r="57079" s="2" customFormat="1"/>
    <row r="57080" s="2" customFormat="1"/>
    <row r="57081" s="2" customFormat="1"/>
    <row r="57082" s="2" customFormat="1"/>
    <row r="57083" s="2" customFormat="1"/>
    <row r="57084" s="2" customFormat="1"/>
    <row r="57085" s="2" customFormat="1"/>
    <row r="57086" s="2" customFormat="1"/>
    <row r="57087" s="2" customFormat="1"/>
    <row r="57088" s="2" customFormat="1"/>
    <row r="57089" s="2" customFormat="1"/>
    <row r="57090" s="2" customFormat="1"/>
    <row r="57091" s="2" customFormat="1"/>
    <row r="57092" s="2" customFormat="1"/>
    <row r="57093" s="2" customFormat="1"/>
    <row r="57094" s="2" customFormat="1"/>
    <row r="57095" s="2" customFormat="1"/>
    <row r="57096" s="2" customFormat="1"/>
    <row r="57097" s="2" customFormat="1"/>
    <row r="57098" s="2" customFormat="1"/>
    <row r="57099" s="2" customFormat="1"/>
    <row r="57100" s="2" customFormat="1"/>
    <row r="57101" s="2" customFormat="1"/>
    <row r="57102" s="2" customFormat="1"/>
    <row r="57103" s="2" customFormat="1"/>
    <row r="57104" s="2" customFormat="1"/>
    <row r="57105" s="2" customFormat="1"/>
    <row r="57106" s="2" customFormat="1"/>
    <row r="57107" s="2" customFormat="1"/>
    <row r="57108" s="2" customFormat="1"/>
    <row r="57109" s="2" customFormat="1"/>
    <row r="57110" s="2" customFormat="1"/>
    <row r="57111" s="2" customFormat="1"/>
    <row r="57112" s="2" customFormat="1"/>
    <row r="57113" s="2" customFormat="1"/>
    <row r="57114" s="2" customFormat="1"/>
    <row r="57115" s="2" customFormat="1"/>
    <row r="57116" s="2" customFormat="1"/>
    <row r="57117" s="2" customFormat="1"/>
    <row r="57118" s="2" customFormat="1"/>
    <row r="57119" s="2" customFormat="1"/>
    <row r="57120" s="2" customFormat="1"/>
    <row r="57121" s="2" customFormat="1"/>
    <row r="57122" s="2" customFormat="1"/>
    <row r="57123" s="2" customFormat="1"/>
    <row r="57124" s="2" customFormat="1"/>
    <row r="57125" s="2" customFormat="1"/>
    <row r="57126" s="2" customFormat="1"/>
    <row r="57127" s="2" customFormat="1"/>
    <row r="57128" s="2" customFormat="1"/>
    <row r="57129" s="2" customFormat="1"/>
    <row r="57130" s="2" customFormat="1"/>
    <row r="57131" s="2" customFormat="1"/>
    <row r="57132" s="2" customFormat="1"/>
    <row r="57133" s="2" customFormat="1"/>
    <row r="57134" s="2" customFormat="1"/>
    <row r="57135" s="2" customFormat="1"/>
    <row r="57136" s="2" customFormat="1"/>
    <row r="57137" s="2" customFormat="1"/>
    <row r="57138" s="2" customFormat="1"/>
    <row r="57139" s="2" customFormat="1"/>
    <row r="57140" s="2" customFormat="1"/>
    <row r="57141" s="2" customFormat="1"/>
    <row r="57142" s="2" customFormat="1"/>
    <row r="57143" s="2" customFormat="1"/>
    <row r="57144" s="2" customFormat="1"/>
    <row r="57145" s="2" customFormat="1"/>
    <row r="57146" s="2" customFormat="1"/>
    <row r="57147" s="2" customFormat="1"/>
    <row r="57148" s="2" customFormat="1"/>
    <row r="57149" s="2" customFormat="1"/>
    <row r="57150" s="2" customFormat="1"/>
    <row r="57151" s="2" customFormat="1"/>
    <row r="57152" s="2" customFormat="1"/>
    <row r="57153" s="2" customFormat="1"/>
    <row r="57154" s="2" customFormat="1"/>
    <row r="57155" s="2" customFormat="1"/>
    <row r="57156" s="2" customFormat="1"/>
    <row r="57157" s="2" customFormat="1"/>
    <row r="57158" s="2" customFormat="1"/>
    <row r="57159" s="2" customFormat="1"/>
    <row r="57160" s="2" customFormat="1"/>
    <row r="57161" s="2" customFormat="1"/>
    <row r="57162" s="2" customFormat="1"/>
    <row r="57163" s="2" customFormat="1"/>
    <row r="57164" s="2" customFormat="1"/>
    <row r="57165" s="2" customFormat="1"/>
    <row r="57166" s="2" customFormat="1"/>
    <row r="57167" s="2" customFormat="1"/>
    <row r="57168" s="2" customFormat="1"/>
    <row r="57169" s="2" customFormat="1"/>
    <row r="57170" s="2" customFormat="1"/>
    <row r="57171" s="2" customFormat="1"/>
    <row r="57172" s="2" customFormat="1"/>
    <row r="57173" s="2" customFormat="1"/>
    <row r="57174" s="2" customFormat="1"/>
    <row r="57175" s="2" customFormat="1"/>
    <row r="57176" s="2" customFormat="1"/>
    <row r="57177" s="2" customFormat="1"/>
    <row r="57178" s="2" customFormat="1"/>
    <row r="57179" s="2" customFormat="1"/>
    <row r="57180" s="2" customFormat="1"/>
    <row r="57181" s="2" customFormat="1"/>
    <row r="57182" s="2" customFormat="1"/>
    <row r="57183" s="2" customFormat="1"/>
    <row r="57184" s="2" customFormat="1"/>
    <row r="57185" s="2" customFormat="1"/>
    <row r="57186" s="2" customFormat="1"/>
    <row r="57187" s="2" customFormat="1"/>
    <row r="57188" s="2" customFormat="1"/>
    <row r="57189" s="2" customFormat="1"/>
    <row r="57190" s="2" customFormat="1"/>
    <row r="57191" s="2" customFormat="1"/>
    <row r="57192" s="2" customFormat="1"/>
    <row r="57193" s="2" customFormat="1"/>
    <row r="57194" s="2" customFormat="1"/>
    <row r="57195" s="2" customFormat="1"/>
    <row r="57196" s="2" customFormat="1"/>
    <row r="57197" s="2" customFormat="1"/>
    <row r="57198" s="2" customFormat="1"/>
    <row r="57199" s="2" customFormat="1"/>
    <row r="57200" s="2" customFormat="1"/>
    <row r="57201" s="2" customFormat="1"/>
    <row r="57202" s="2" customFormat="1"/>
    <row r="57203" s="2" customFormat="1"/>
    <row r="57204" s="2" customFormat="1"/>
    <row r="57205" s="2" customFormat="1"/>
    <row r="57206" s="2" customFormat="1"/>
    <row r="57207" s="2" customFormat="1"/>
    <row r="57208" s="2" customFormat="1"/>
    <row r="57209" s="2" customFormat="1"/>
    <row r="57210" s="2" customFormat="1"/>
    <row r="57211" s="2" customFormat="1"/>
    <row r="57212" s="2" customFormat="1"/>
    <row r="57213" s="2" customFormat="1"/>
    <row r="57214" s="2" customFormat="1"/>
    <row r="57215" s="2" customFormat="1"/>
    <row r="57216" s="2" customFormat="1"/>
    <row r="57217" s="2" customFormat="1"/>
    <row r="57218" s="2" customFormat="1"/>
    <row r="57219" s="2" customFormat="1"/>
    <row r="57220" s="2" customFormat="1"/>
    <row r="57221" s="2" customFormat="1"/>
    <row r="57222" s="2" customFormat="1"/>
    <row r="57223" s="2" customFormat="1"/>
    <row r="57224" s="2" customFormat="1"/>
    <row r="57225" s="2" customFormat="1"/>
    <row r="57226" s="2" customFormat="1"/>
    <row r="57227" s="2" customFormat="1"/>
    <row r="57228" s="2" customFormat="1"/>
    <row r="57229" s="2" customFormat="1"/>
    <row r="57230" s="2" customFormat="1"/>
    <row r="57231" s="2" customFormat="1"/>
    <row r="57232" s="2" customFormat="1"/>
    <row r="57233" s="2" customFormat="1"/>
    <row r="57234" s="2" customFormat="1"/>
    <row r="57235" s="2" customFormat="1"/>
    <row r="57236" s="2" customFormat="1"/>
    <row r="57237" s="2" customFormat="1"/>
    <row r="57238" s="2" customFormat="1"/>
    <row r="57239" s="2" customFormat="1"/>
    <row r="57240" s="2" customFormat="1"/>
    <row r="57241" s="2" customFormat="1"/>
    <row r="57242" s="2" customFormat="1"/>
    <row r="57243" s="2" customFormat="1"/>
    <row r="57244" s="2" customFormat="1"/>
    <row r="57245" s="2" customFormat="1"/>
    <row r="57246" s="2" customFormat="1"/>
    <row r="57247" s="2" customFormat="1"/>
    <row r="57248" s="2" customFormat="1"/>
    <row r="57249" s="2" customFormat="1"/>
    <row r="57250" s="2" customFormat="1"/>
    <row r="57251" s="2" customFormat="1"/>
    <row r="57252" s="2" customFormat="1"/>
    <row r="57253" s="2" customFormat="1"/>
    <row r="57254" s="2" customFormat="1"/>
    <row r="57255" s="2" customFormat="1"/>
    <row r="57256" s="2" customFormat="1"/>
    <row r="57257" s="2" customFormat="1"/>
    <row r="57258" s="2" customFormat="1"/>
    <row r="57259" s="2" customFormat="1"/>
    <row r="57260" s="2" customFormat="1"/>
    <row r="57261" s="2" customFormat="1"/>
    <row r="57262" s="2" customFormat="1"/>
    <row r="57263" s="2" customFormat="1"/>
    <row r="57264" s="2" customFormat="1"/>
    <row r="57265" s="2" customFormat="1"/>
    <row r="57266" s="2" customFormat="1"/>
    <row r="57267" s="2" customFormat="1"/>
    <row r="57268" s="2" customFormat="1"/>
    <row r="57269" s="2" customFormat="1"/>
    <row r="57270" s="2" customFormat="1"/>
    <row r="57271" s="2" customFormat="1"/>
    <row r="57272" s="2" customFormat="1"/>
    <row r="57273" s="2" customFormat="1"/>
    <row r="57274" s="2" customFormat="1"/>
    <row r="57275" s="2" customFormat="1"/>
    <row r="57276" s="2" customFormat="1"/>
    <row r="57277" s="2" customFormat="1"/>
    <row r="57278" s="2" customFormat="1"/>
    <row r="57279" s="2" customFormat="1"/>
    <row r="57280" s="2" customFormat="1"/>
    <row r="57281" s="2" customFormat="1"/>
    <row r="57282" s="2" customFormat="1"/>
    <row r="57283" s="2" customFormat="1"/>
    <row r="57284" s="2" customFormat="1"/>
    <row r="57285" s="2" customFormat="1"/>
    <row r="57286" s="2" customFormat="1"/>
    <row r="57287" s="2" customFormat="1"/>
    <row r="57288" s="2" customFormat="1"/>
    <row r="57289" s="2" customFormat="1"/>
    <row r="57290" s="2" customFormat="1"/>
    <row r="57291" s="2" customFormat="1"/>
    <row r="57292" s="2" customFormat="1"/>
    <row r="57293" s="2" customFormat="1"/>
    <row r="57294" s="2" customFormat="1"/>
    <row r="57295" s="2" customFormat="1"/>
    <row r="57296" s="2" customFormat="1"/>
    <row r="57297" s="2" customFormat="1"/>
    <row r="57298" s="2" customFormat="1"/>
    <row r="57299" s="2" customFormat="1"/>
    <row r="57300" s="2" customFormat="1"/>
    <row r="57301" s="2" customFormat="1"/>
    <row r="57302" s="2" customFormat="1"/>
    <row r="57303" s="2" customFormat="1"/>
    <row r="57304" s="2" customFormat="1"/>
    <row r="57305" s="2" customFormat="1"/>
    <row r="57306" s="2" customFormat="1"/>
    <row r="57307" s="2" customFormat="1"/>
    <row r="57308" s="2" customFormat="1"/>
    <row r="57309" s="2" customFormat="1"/>
    <row r="57310" s="2" customFormat="1"/>
    <row r="57311" s="2" customFormat="1"/>
    <row r="57312" s="2" customFormat="1"/>
    <row r="57313" s="2" customFormat="1"/>
    <row r="57314" s="2" customFormat="1"/>
    <row r="57315" s="2" customFormat="1"/>
    <row r="57316" s="2" customFormat="1"/>
    <row r="57317" s="2" customFormat="1"/>
    <row r="57318" s="2" customFormat="1"/>
    <row r="57319" s="2" customFormat="1"/>
    <row r="57320" s="2" customFormat="1"/>
    <row r="57321" s="2" customFormat="1"/>
    <row r="57322" s="2" customFormat="1"/>
    <row r="57323" s="2" customFormat="1"/>
    <row r="57324" s="2" customFormat="1"/>
    <row r="57325" s="2" customFormat="1"/>
    <row r="57326" s="2" customFormat="1"/>
    <row r="57327" s="2" customFormat="1"/>
    <row r="57328" s="2" customFormat="1"/>
    <row r="57329" s="2" customFormat="1"/>
    <row r="57330" s="2" customFormat="1"/>
    <row r="57331" s="2" customFormat="1"/>
    <row r="57332" s="2" customFormat="1"/>
    <row r="57333" s="2" customFormat="1"/>
    <row r="57334" s="2" customFormat="1"/>
    <row r="57335" s="2" customFormat="1"/>
    <row r="57336" s="2" customFormat="1"/>
    <row r="57337" s="2" customFormat="1"/>
    <row r="57338" s="2" customFormat="1"/>
    <row r="57339" s="2" customFormat="1"/>
    <row r="57340" s="2" customFormat="1"/>
    <row r="57341" s="2" customFormat="1"/>
    <row r="57342" s="2" customFormat="1"/>
    <row r="57343" s="2" customFormat="1"/>
    <row r="57344" s="2" customFormat="1"/>
    <row r="57345" s="2" customFormat="1"/>
    <row r="57346" s="2" customFormat="1"/>
    <row r="57347" s="2" customFormat="1"/>
    <row r="57348" s="2" customFormat="1"/>
    <row r="57349" s="2" customFormat="1"/>
    <row r="57350" s="2" customFormat="1"/>
    <row r="57351" s="2" customFormat="1"/>
    <row r="57352" s="2" customFormat="1"/>
    <row r="57353" s="2" customFormat="1"/>
    <row r="57354" s="2" customFormat="1"/>
    <row r="57355" s="2" customFormat="1"/>
    <row r="57356" s="2" customFormat="1"/>
    <row r="57357" s="2" customFormat="1"/>
    <row r="57358" s="2" customFormat="1"/>
    <row r="57359" s="2" customFormat="1"/>
    <row r="57360" s="2" customFormat="1"/>
    <row r="57361" s="2" customFormat="1"/>
    <row r="57362" s="2" customFormat="1"/>
    <row r="57363" s="2" customFormat="1"/>
    <row r="57364" s="2" customFormat="1"/>
    <row r="57365" s="2" customFormat="1"/>
    <row r="57366" s="2" customFormat="1"/>
    <row r="57367" s="2" customFormat="1"/>
    <row r="57368" s="2" customFormat="1"/>
    <row r="57369" s="2" customFormat="1"/>
    <row r="57370" s="2" customFormat="1"/>
    <row r="57371" s="2" customFormat="1"/>
    <row r="57372" s="2" customFormat="1"/>
    <row r="57373" s="2" customFormat="1"/>
    <row r="57374" s="2" customFormat="1"/>
    <row r="57375" s="2" customFormat="1"/>
    <row r="57376" s="2" customFormat="1"/>
    <row r="57377" s="2" customFormat="1"/>
    <row r="57378" s="2" customFormat="1"/>
    <row r="57379" s="2" customFormat="1"/>
    <row r="57380" s="2" customFormat="1"/>
    <row r="57381" s="2" customFormat="1"/>
    <row r="57382" s="2" customFormat="1"/>
    <row r="57383" s="2" customFormat="1"/>
    <row r="57384" s="2" customFormat="1"/>
    <row r="57385" s="2" customFormat="1"/>
    <row r="57386" s="2" customFormat="1"/>
    <row r="57387" s="2" customFormat="1"/>
    <row r="57388" s="2" customFormat="1"/>
    <row r="57389" s="2" customFormat="1"/>
    <row r="57390" s="2" customFormat="1"/>
    <row r="57391" s="2" customFormat="1"/>
    <row r="57392" s="2" customFormat="1"/>
    <row r="57393" s="2" customFormat="1"/>
    <row r="57394" s="2" customFormat="1"/>
    <row r="57395" s="2" customFormat="1"/>
    <row r="57396" s="2" customFormat="1"/>
    <row r="57397" s="2" customFormat="1"/>
    <row r="57398" s="2" customFormat="1"/>
    <row r="57399" s="2" customFormat="1"/>
    <row r="57400" s="2" customFormat="1"/>
    <row r="57401" s="2" customFormat="1"/>
    <row r="57402" s="2" customFormat="1"/>
    <row r="57403" s="2" customFormat="1"/>
    <row r="57404" s="2" customFormat="1"/>
    <row r="57405" s="2" customFormat="1"/>
    <row r="57406" s="2" customFormat="1"/>
    <row r="57407" s="2" customFormat="1"/>
    <row r="57408" s="2" customFormat="1"/>
    <row r="57409" s="2" customFormat="1"/>
    <row r="57410" s="2" customFormat="1"/>
    <row r="57411" s="2" customFormat="1"/>
    <row r="57412" s="2" customFormat="1"/>
    <row r="57413" s="2" customFormat="1"/>
    <row r="57414" s="2" customFormat="1"/>
    <row r="57415" s="2" customFormat="1"/>
    <row r="57416" s="2" customFormat="1"/>
    <row r="57417" s="2" customFormat="1"/>
    <row r="57418" s="2" customFormat="1"/>
    <row r="57419" s="2" customFormat="1"/>
    <row r="57420" s="2" customFormat="1"/>
    <row r="57421" s="2" customFormat="1"/>
    <row r="57422" s="2" customFormat="1"/>
    <row r="57423" s="2" customFormat="1"/>
    <row r="57424" s="2" customFormat="1"/>
    <row r="57425" s="2" customFormat="1"/>
    <row r="57426" s="2" customFormat="1"/>
    <row r="57427" s="2" customFormat="1"/>
    <row r="57428" s="2" customFormat="1"/>
    <row r="57429" s="2" customFormat="1"/>
    <row r="57430" s="2" customFormat="1"/>
    <row r="57431" s="2" customFormat="1"/>
    <row r="57432" s="2" customFormat="1"/>
    <row r="57433" s="2" customFormat="1"/>
    <row r="57434" s="2" customFormat="1"/>
    <row r="57435" s="2" customFormat="1"/>
    <row r="57436" s="2" customFormat="1"/>
    <row r="57437" s="2" customFormat="1"/>
    <row r="57438" s="2" customFormat="1"/>
    <row r="57439" s="2" customFormat="1"/>
    <row r="57440" s="2" customFormat="1"/>
    <row r="57441" s="2" customFormat="1"/>
    <row r="57442" s="2" customFormat="1"/>
    <row r="57443" s="2" customFormat="1"/>
    <row r="57444" s="2" customFormat="1"/>
    <row r="57445" s="2" customFormat="1"/>
    <row r="57446" s="2" customFormat="1"/>
    <row r="57447" s="2" customFormat="1"/>
    <row r="57448" s="2" customFormat="1"/>
    <row r="57449" s="2" customFormat="1"/>
    <row r="57450" s="2" customFormat="1"/>
    <row r="57451" s="2" customFormat="1"/>
    <row r="57452" s="2" customFormat="1"/>
    <row r="57453" s="2" customFormat="1"/>
    <row r="57454" s="2" customFormat="1"/>
    <row r="57455" s="2" customFormat="1"/>
    <row r="57456" s="2" customFormat="1"/>
    <row r="57457" s="2" customFormat="1"/>
    <row r="57458" s="2" customFormat="1"/>
    <row r="57459" s="2" customFormat="1"/>
    <row r="57460" s="2" customFormat="1"/>
    <row r="57461" s="2" customFormat="1"/>
    <row r="57462" s="2" customFormat="1"/>
    <row r="57463" s="2" customFormat="1"/>
    <row r="57464" s="2" customFormat="1"/>
    <row r="57465" s="2" customFormat="1"/>
    <row r="57466" s="2" customFormat="1"/>
    <row r="57467" s="2" customFormat="1"/>
    <row r="57468" s="2" customFormat="1"/>
    <row r="57469" s="2" customFormat="1"/>
    <row r="57470" s="2" customFormat="1"/>
    <row r="57471" s="2" customFormat="1"/>
    <row r="57472" s="2" customFormat="1"/>
    <row r="57473" s="2" customFormat="1"/>
    <row r="57474" s="2" customFormat="1"/>
    <row r="57475" s="2" customFormat="1"/>
    <row r="57476" s="2" customFormat="1"/>
    <row r="57477" s="2" customFormat="1"/>
    <row r="57478" s="2" customFormat="1"/>
    <row r="57479" s="2" customFormat="1"/>
    <row r="57480" s="2" customFormat="1"/>
    <row r="57481" s="2" customFormat="1"/>
    <row r="57482" s="2" customFormat="1"/>
    <row r="57483" s="2" customFormat="1"/>
    <row r="57484" s="2" customFormat="1"/>
    <row r="57485" s="2" customFormat="1"/>
    <row r="57486" s="2" customFormat="1"/>
    <row r="57487" s="2" customFormat="1"/>
    <row r="57488" s="2" customFormat="1"/>
    <row r="57489" s="2" customFormat="1"/>
    <row r="57490" s="2" customFormat="1"/>
    <row r="57491" s="2" customFormat="1"/>
    <row r="57492" s="2" customFormat="1"/>
    <row r="57493" s="2" customFormat="1"/>
    <row r="57494" s="2" customFormat="1"/>
    <row r="57495" s="2" customFormat="1"/>
    <row r="57496" s="2" customFormat="1"/>
    <row r="57497" s="2" customFormat="1"/>
    <row r="57498" s="2" customFormat="1"/>
    <row r="57499" s="2" customFormat="1"/>
    <row r="57500" s="2" customFormat="1"/>
    <row r="57501" s="2" customFormat="1"/>
    <row r="57502" s="2" customFormat="1"/>
    <row r="57503" s="2" customFormat="1"/>
    <row r="57504" s="2" customFormat="1"/>
    <row r="57505" s="2" customFormat="1"/>
    <row r="57506" s="2" customFormat="1"/>
    <row r="57507" s="2" customFormat="1"/>
    <row r="57508" s="2" customFormat="1"/>
    <row r="57509" s="2" customFormat="1"/>
    <row r="57510" s="2" customFormat="1"/>
    <row r="57511" s="2" customFormat="1"/>
    <row r="57512" s="2" customFormat="1"/>
    <row r="57513" s="2" customFormat="1"/>
    <row r="57514" s="2" customFormat="1"/>
    <row r="57515" s="2" customFormat="1"/>
    <row r="57516" s="2" customFormat="1"/>
    <row r="57517" s="2" customFormat="1"/>
    <row r="57518" s="2" customFormat="1"/>
    <row r="57519" s="2" customFormat="1"/>
    <row r="57520" s="2" customFormat="1"/>
    <row r="57521" s="2" customFormat="1"/>
    <row r="57522" s="2" customFormat="1"/>
    <row r="57523" s="2" customFormat="1"/>
    <row r="57524" s="2" customFormat="1"/>
    <row r="57525" s="2" customFormat="1"/>
    <row r="57526" s="2" customFormat="1"/>
    <row r="57527" s="2" customFormat="1"/>
    <row r="57528" s="2" customFormat="1"/>
    <row r="57529" s="2" customFormat="1"/>
    <row r="57530" s="2" customFormat="1"/>
    <row r="57531" s="2" customFormat="1"/>
    <row r="57532" s="2" customFormat="1"/>
    <row r="57533" s="2" customFormat="1"/>
    <row r="57534" s="2" customFormat="1"/>
    <row r="57535" s="2" customFormat="1"/>
    <row r="57536" s="2" customFormat="1"/>
    <row r="57537" s="2" customFormat="1"/>
    <row r="57538" s="2" customFormat="1"/>
    <row r="57539" s="2" customFormat="1"/>
    <row r="57540" s="2" customFormat="1"/>
    <row r="57541" s="2" customFormat="1"/>
    <row r="57542" s="2" customFormat="1"/>
    <row r="57543" s="2" customFormat="1"/>
    <row r="57544" s="2" customFormat="1"/>
    <row r="57545" s="2" customFormat="1"/>
    <row r="57546" s="2" customFormat="1"/>
    <row r="57547" s="2" customFormat="1"/>
    <row r="57548" s="2" customFormat="1"/>
    <row r="57549" s="2" customFormat="1"/>
    <row r="57550" s="2" customFormat="1"/>
    <row r="57551" s="2" customFormat="1"/>
    <row r="57552" s="2" customFormat="1"/>
    <row r="57553" s="2" customFormat="1"/>
    <row r="57554" s="2" customFormat="1"/>
    <row r="57555" s="2" customFormat="1"/>
    <row r="57556" s="2" customFormat="1"/>
    <row r="57557" s="2" customFormat="1"/>
    <row r="57558" s="2" customFormat="1"/>
    <row r="57559" s="2" customFormat="1"/>
    <row r="57560" s="2" customFormat="1"/>
    <row r="57561" s="2" customFormat="1"/>
    <row r="57562" s="2" customFormat="1"/>
    <row r="57563" s="2" customFormat="1"/>
    <row r="57564" s="2" customFormat="1"/>
    <row r="57565" s="2" customFormat="1"/>
    <row r="57566" s="2" customFormat="1"/>
    <row r="57567" s="2" customFormat="1"/>
    <row r="57568" s="2" customFormat="1"/>
    <row r="57569" s="2" customFormat="1"/>
    <row r="57570" s="2" customFormat="1"/>
    <row r="57571" s="2" customFormat="1"/>
    <row r="57572" s="2" customFormat="1"/>
    <row r="57573" s="2" customFormat="1"/>
    <row r="57574" s="2" customFormat="1"/>
    <row r="57575" s="2" customFormat="1"/>
    <row r="57576" s="2" customFormat="1"/>
    <row r="57577" s="2" customFormat="1"/>
    <row r="57578" s="2" customFormat="1"/>
    <row r="57579" s="2" customFormat="1"/>
    <row r="57580" s="2" customFormat="1"/>
    <row r="57581" s="2" customFormat="1"/>
    <row r="57582" s="2" customFormat="1"/>
    <row r="57583" s="2" customFormat="1"/>
    <row r="57584" s="2" customFormat="1"/>
    <row r="57585" s="2" customFormat="1"/>
    <row r="57586" s="2" customFormat="1"/>
    <row r="57587" s="2" customFormat="1"/>
    <row r="57588" s="2" customFormat="1"/>
    <row r="57589" s="2" customFormat="1"/>
    <row r="57590" s="2" customFormat="1"/>
    <row r="57591" s="2" customFormat="1"/>
    <row r="57592" s="2" customFormat="1"/>
    <row r="57593" s="2" customFormat="1"/>
    <row r="57594" s="2" customFormat="1"/>
    <row r="57595" s="2" customFormat="1"/>
    <row r="57596" s="2" customFormat="1"/>
    <row r="57597" s="2" customFormat="1"/>
    <row r="57598" s="2" customFormat="1"/>
    <row r="57599" s="2" customFormat="1"/>
    <row r="57600" s="2" customFormat="1"/>
    <row r="57601" s="2" customFormat="1"/>
    <row r="57602" s="2" customFormat="1"/>
    <row r="57603" s="2" customFormat="1"/>
    <row r="57604" s="2" customFormat="1"/>
    <row r="57605" s="2" customFormat="1"/>
    <row r="57606" s="2" customFormat="1"/>
    <row r="57607" s="2" customFormat="1"/>
    <row r="57608" s="2" customFormat="1"/>
    <row r="57609" s="2" customFormat="1"/>
    <row r="57610" s="2" customFormat="1"/>
    <row r="57611" s="2" customFormat="1"/>
    <row r="57612" s="2" customFormat="1"/>
    <row r="57613" s="2" customFormat="1"/>
    <row r="57614" s="2" customFormat="1"/>
    <row r="57615" s="2" customFormat="1"/>
    <row r="57616" s="2" customFormat="1"/>
    <row r="57617" s="2" customFormat="1"/>
    <row r="57618" s="2" customFormat="1"/>
    <row r="57619" s="2" customFormat="1"/>
    <row r="57620" s="2" customFormat="1"/>
    <row r="57621" s="2" customFormat="1"/>
    <row r="57622" s="2" customFormat="1"/>
    <row r="57623" s="2" customFormat="1"/>
    <row r="57624" s="2" customFormat="1"/>
    <row r="57625" s="2" customFormat="1"/>
    <row r="57626" s="2" customFormat="1"/>
    <row r="57627" s="2" customFormat="1"/>
    <row r="57628" s="2" customFormat="1"/>
    <row r="57629" s="2" customFormat="1"/>
    <row r="57630" s="2" customFormat="1"/>
    <row r="57631" s="2" customFormat="1"/>
    <row r="57632" s="2" customFormat="1"/>
    <row r="57633" s="2" customFormat="1"/>
    <row r="57634" s="2" customFormat="1"/>
    <row r="57635" s="2" customFormat="1"/>
    <row r="57636" s="2" customFormat="1"/>
    <row r="57637" s="2" customFormat="1"/>
    <row r="57638" s="2" customFormat="1"/>
    <row r="57639" s="2" customFormat="1"/>
    <row r="57640" s="2" customFormat="1"/>
    <row r="57641" s="2" customFormat="1"/>
    <row r="57642" s="2" customFormat="1"/>
    <row r="57643" s="2" customFormat="1"/>
    <row r="57644" s="2" customFormat="1"/>
    <row r="57645" s="2" customFormat="1"/>
    <row r="57646" s="2" customFormat="1"/>
    <row r="57647" s="2" customFormat="1"/>
    <row r="57648" s="2" customFormat="1"/>
    <row r="57649" s="2" customFormat="1"/>
    <row r="57650" s="2" customFormat="1"/>
    <row r="57651" s="2" customFormat="1"/>
    <row r="57652" s="2" customFormat="1"/>
    <row r="57653" s="2" customFormat="1"/>
    <row r="57654" s="2" customFormat="1"/>
    <row r="57655" s="2" customFormat="1"/>
    <row r="57656" s="2" customFormat="1"/>
    <row r="57657" s="2" customFormat="1"/>
    <row r="57658" s="2" customFormat="1"/>
    <row r="57659" s="2" customFormat="1"/>
    <row r="57660" s="2" customFormat="1"/>
    <row r="57661" s="2" customFormat="1"/>
    <row r="57662" s="2" customFormat="1"/>
    <row r="57663" s="2" customFormat="1"/>
    <row r="57664" s="2" customFormat="1"/>
    <row r="57665" s="2" customFormat="1"/>
    <row r="57666" s="2" customFormat="1"/>
    <row r="57667" s="2" customFormat="1"/>
    <row r="57668" s="2" customFormat="1"/>
    <row r="57669" s="2" customFormat="1"/>
    <row r="57670" s="2" customFormat="1"/>
    <row r="57671" s="2" customFormat="1"/>
    <row r="57672" s="2" customFormat="1"/>
    <row r="57673" s="2" customFormat="1"/>
    <row r="57674" s="2" customFormat="1"/>
    <row r="57675" s="2" customFormat="1"/>
    <row r="57676" s="2" customFormat="1"/>
    <row r="57677" s="2" customFormat="1"/>
    <row r="57678" s="2" customFormat="1"/>
    <row r="57679" s="2" customFormat="1"/>
    <row r="57680" s="2" customFormat="1"/>
    <row r="57681" s="2" customFormat="1"/>
    <row r="57682" s="2" customFormat="1"/>
    <row r="57683" s="2" customFormat="1"/>
    <row r="57684" s="2" customFormat="1"/>
    <row r="57685" s="2" customFormat="1"/>
    <row r="57686" s="2" customFormat="1"/>
    <row r="57687" s="2" customFormat="1"/>
    <row r="57688" s="2" customFormat="1"/>
    <row r="57689" s="2" customFormat="1"/>
    <row r="57690" s="2" customFormat="1"/>
    <row r="57691" s="2" customFormat="1"/>
    <row r="57692" s="2" customFormat="1"/>
    <row r="57693" s="2" customFormat="1"/>
    <row r="57694" s="2" customFormat="1"/>
    <row r="57695" s="2" customFormat="1"/>
    <row r="57696" s="2" customFormat="1"/>
    <row r="57697" s="2" customFormat="1"/>
    <row r="57698" s="2" customFormat="1"/>
    <row r="57699" s="2" customFormat="1"/>
    <row r="57700" s="2" customFormat="1"/>
    <row r="57701" s="2" customFormat="1"/>
    <row r="57702" s="2" customFormat="1"/>
    <row r="57703" s="2" customFormat="1"/>
    <row r="57704" s="2" customFormat="1"/>
    <row r="57705" s="2" customFormat="1"/>
    <row r="57706" s="2" customFormat="1"/>
    <row r="57707" s="2" customFormat="1"/>
    <row r="57708" s="2" customFormat="1"/>
    <row r="57709" s="2" customFormat="1"/>
    <row r="57710" s="2" customFormat="1"/>
    <row r="57711" s="2" customFormat="1"/>
    <row r="57712" s="2" customFormat="1"/>
    <row r="57713" s="2" customFormat="1"/>
    <row r="57714" s="2" customFormat="1"/>
    <row r="57715" s="2" customFormat="1"/>
    <row r="57716" s="2" customFormat="1"/>
    <row r="57717" s="2" customFormat="1"/>
    <row r="57718" s="2" customFormat="1"/>
    <row r="57719" s="2" customFormat="1"/>
    <row r="57720" s="2" customFormat="1"/>
    <row r="57721" s="2" customFormat="1"/>
    <row r="57722" s="2" customFormat="1"/>
    <row r="57723" s="2" customFormat="1"/>
    <row r="57724" s="2" customFormat="1"/>
    <row r="57725" s="2" customFormat="1"/>
    <row r="57726" s="2" customFormat="1"/>
    <row r="57727" s="2" customFormat="1"/>
    <row r="57728" s="2" customFormat="1"/>
    <row r="57729" s="2" customFormat="1"/>
    <row r="57730" s="2" customFormat="1"/>
    <row r="57731" s="2" customFormat="1"/>
    <row r="57732" s="2" customFormat="1"/>
    <row r="57733" s="2" customFormat="1"/>
    <row r="57734" s="2" customFormat="1"/>
    <row r="57735" s="2" customFormat="1"/>
    <row r="57736" s="2" customFormat="1"/>
    <row r="57737" s="2" customFormat="1"/>
    <row r="57738" s="2" customFormat="1"/>
    <row r="57739" s="2" customFormat="1"/>
    <row r="57740" s="2" customFormat="1"/>
    <row r="57741" s="2" customFormat="1"/>
    <row r="57742" s="2" customFormat="1"/>
    <row r="57743" s="2" customFormat="1"/>
    <row r="57744" s="2" customFormat="1"/>
    <row r="57745" s="2" customFormat="1"/>
    <row r="57746" s="2" customFormat="1"/>
    <row r="57747" s="2" customFormat="1"/>
    <row r="57748" s="2" customFormat="1"/>
    <row r="57749" s="2" customFormat="1"/>
    <row r="57750" s="2" customFormat="1"/>
    <row r="57751" s="2" customFormat="1"/>
    <row r="57752" s="2" customFormat="1"/>
    <row r="57753" s="2" customFormat="1"/>
    <row r="57754" s="2" customFormat="1"/>
    <row r="57755" s="2" customFormat="1"/>
    <row r="57756" s="2" customFormat="1"/>
    <row r="57757" s="2" customFormat="1"/>
    <row r="57758" s="2" customFormat="1"/>
    <row r="57759" s="2" customFormat="1"/>
    <row r="57760" s="2" customFormat="1"/>
    <row r="57761" s="2" customFormat="1"/>
    <row r="57762" s="2" customFormat="1"/>
    <row r="57763" s="2" customFormat="1"/>
    <row r="57764" s="2" customFormat="1"/>
    <row r="57765" s="2" customFormat="1"/>
    <row r="57766" s="2" customFormat="1"/>
    <row r="57767" s="2" customFormat="1"/>
    <row r="57768" s="2" customFormat="1"/>
    <row r="57769" s="2" customFormat="1"/>
    <row r="57770" s="2" customFormat="1"/>
    <row r="57771" s="2" customFormat="1"/>
    <row r="57772" s="2" customFormat="1"/>
    <row r="57773" s="2" customFormat="1"/>
    <row r="57774" s="2" customFormat="1"/>
    <row r="57775" s="2" customFormat="1"/>
    <row r="57776" s="2" customFormat="1"/>
    <row r="57777" s="2" customFormat="1"/>
    <row r="57778" s="2" customFormat="1"/>
    <row r="57779" s="2" customFormat="1"/>
    <row r="57780" s="2" customFormat="1"/>
    <row r="57781" s="2" customFormat="1"/>
    <row r="57782" s="2" customFormat="1"/>
    <row r="57783" s="2" customFormat="1"/>
    <row r="57784" s="2" customFormat="1"/>
    <row r="57785" s="2" customFormat="1"/>
    <row r="57786" s="2" customFormat="1"/>
    <row r="57787" s="2" customFormat="1"/>
    <row r="57788" s="2" customFormat="1"/>
    <row r="57789" s="2" customFormat="1"/>
    <row r="57790" s="2" customFormat="1"/>
    <row r="57791" s="2" customFormat="1"/>
    <row r="57792" s="2" customFormat="1"/>
    <row r="57793" s="2" customFormat="1"/>
    <row r="57794" s="2" customFormat="1"/>
    <row r="57795" s="2" customFormat="1"/>
    <row r="57796" s="2" customFormat="1"/>
    <row r="57797" s="2" customFormat="1"/>
    <row r="57798" s="2" customFormat="1"/>
    <row r="57799" s="2" customFormat="1"/>
    <row r="57800" s="2" customFormat="1"/>
    <row r="57801" s="2" customFormat="1"/>
    <row r="57802" s="2" customFormat="1"/>
    <row r="57803" s="2" customFormat="1"/>
    <row r="57804" s="2" customFormat="1"/>
    <row r="57805" s="2" customFormat="1"/>
    <row r="57806" s="2" customFormat="1"/>
    <row r="57807" s="2" customFormat="1"/>
    <row r="57808" s="2" customFormat="1"/>
    <row r="57809" s="2" customFormat="1"/>
    <row r="57810" s="2" customFormat="1"/>
    <row r="57811" s="2" customFormat="1"/>
    <row r="57812" s="2" customFormat="1"/>
    <row r="57813" s="2" customFormat="1"/>
    <row r="57814" s="2" customFormat="1"/>
    <row r="57815" s="2" customFormat="1"/>
    <row r="57816" s="2" customFormat="1"/>
    <row r="57817" s="2" customFormat="1"/>
    <row r="57818" s="2" customFormat="1"/>
    <row r="57819" s="2" customFormat="1"/>
    <row r="57820" s="2" customFormat="1"/>
    <row r="57821" s="2" customFormat="1"/>
    <row r="57822" s="2" customFormat="1"/>
    <row r="57823" s="2" customFormat="1"/>
    <row r="57824" s="2" customFormat="1"/>
    <row r="57825" s="2" customFormat="1"/>
    <row r="57826" s="2" customFormat="1"/>
    <row r="57827" s="2" customFormat="1"/>
    <row r="57828" s="2" customFormat="1"/>
    <row r="57829" s="2" customFormat="1"/>
    <row r="57830" s="2" customFormat="1"/>
    <row r="57831" s="2" customFormat="1"/>
    <row r="57832" s="2" customFormat="1"/>
    <row r="57833" s="2" customFormat="1"/>
    <row r="57834" s="2" customFormat="1"/>
    <row r="57835" s="2" customFormat="1"/>
    <row r="57836" s="2" customFormat="1"/>
    <row r="57837" s="2" customFormat="1"/>
    <row r="57838" s="2" customFormat="1"/>
    <row r="57839" s="2" customFormat="1"/>
    <row r="57840" s="2" customFormat="1"/>
    <row r="57841" s="2" customFormat="1"/>
    <row r="57842" s="2" customFormat="1"/>
    <row r="57843" s="2" customFormat="1"/>
    <row r="57844" s="2" customFormat="1"/>
    <row r="57845" s="2" customFormat="1"/>
    <row r="57846" s="2" customFormat="1"/>
    <row r="57847" s="2" customFormat="1"/>
    <row r="57848" s="2" customFormat="1"/>
    <row r="57849" s="2" customFormat="1"/>
    <row r="57850" s="2" customFormat="1"/>
    <row r="57851" s="2" customFormat="1"/>
    <row r="57852" s="2" customFormat="1"/>
    <row r="57853" s="2" customFormat="1"/>
    <row r="57854" s="2" customFormat="1"/>
    <row r="57855" s="2" customFormat="1"/>
    <row r="57856" s="2" customFormat="1"/>
    <row r="57857" s="2" customFormat="1"/>
    <row r="57858" s="2" customFormat="1"/>
    <row r="57859" s="2" customFormat="1"/>
    <row r="57860" s="2" customFormat="1"/>
    <row r="57861" s="2" customFormat="1"/>
    <row r="57862" s="2" customFormat="1"/>
    <row r="57863" s="2" customFormat="1"/>
    <row r="57864" s="2" customFormat="1"/>
    <row r="57865" s="2" customFormat="1"/>
    <row r="57866" s="2" customFormat="1"/>
    <row r="57867" s="2" customFormat="1"/>
    <row r="57868" s="2" customFormat="1"/>
    <row r="57869" s="2" customFormat="1"/>
    <row r="57870" s="2" customFormat="1"/>
    <row r="57871" s="2" customFormat="1"/>
    <row r="57872" s="2" customFormat="1"/>
    <row r="57873" s="2" customFormat="1"/>
    <row r="57874" s="2" customFormat="1"/>
    <row r="57875" s="2" customFormat="1"/>
    <row r="57876" s="2" customFormat="1"/>
    <row r="57877" s="2" customFormat="1"/>
    <row r="57878" s="2" customFormat="1"/>
    <row r="57879" s="2" customFormat="1"/>
    <row r="57880" s="2" customFormat="1"/>
    <row r="57881" s="2" customFormat="1"/>
    <row r="57882" s="2" customFormat="1"/>
    <row r="57883" s="2" customFormat="1"/>
    <row r="57884" s="2" customFormat="1"/>
    <row r="57885" s="2" customFormat="1"/>
    <row r="57886" s="2" customFormat="1"/>
    <row r="57887" s="2" customFormat="1"/>
    <row r="57888" s="2" customFormat="1"/>
    <row r="57889" s="2" customFormat="1"/>
    <row r="57890" s="2" customFormat="1"/>
    <row r="57891" s="2" customFormat="1"/>
    <row r="57892" s="2" customFormat="1"/>
    <row r="57893" s="2" customFormat="1"/>
    <row r="57894" s="2" customFormat="1"/>
    <row r="57895" s="2" customFormat="1"/>
    <row r="57896" s="2" customFormat="1"/>
    <row r="57897" s="2" customFormat="1"/>
    <row r="57898" s="2" customFormat="1"/>
    <row r="57899" s="2" customFormat="1"/>
    <row r="57900" s="2" customFormat="1"/>
    <row r="57901" s="2" customFormat="1"/>
    <row r="57902" s="2" customFormat="1"/>
    <row r="57903" s="2" customFormat="1"/>
    <row r="57904" s="2" customFormat="1"/>
    <row r="57905" s="2" customFormat="1"/>
    <row r="57906" s="2" customFormat="1"/>
    <row r="57907" s="2" customFormat="1"/>
    <row r="57908" s="2" customFormat="1"/>
    <row r="57909" s="2" customFormat="1"/>
    <row r="57910" s="2" customFormat="1"/>
    <row r="57911" s="2" customFormat="1"/>
    <row r="57912" s="2" customFormat="1"/>
    <row r="57913" s="2" customFormat="1"/>
    <row r="57914" s="2" customFormat="1"/>
    <row r="57915" s="2" customFormat="1"/>
    <row r="57916" s="2" customFormat="1"/>
    <row r="57917" s="2" customFormat="1"/>
    <row r="57918" s="2" customFormat="1"/>
    <row r="57919" s="2" customFormat="1"/>
    <row r="57920" s="2" customFormat="1"/>
    <row r="57921" s="2" customFormat="1"/>
    <row r="57922" s="2" customFormat="1"/>
    <row r="57923" s="2" customFormat="1"/>
    <row r="57924" s="2" customFormat="1"/>
    <row r="57925" s="2" customFormat="1"/>
    <row r="57926" s="2" customFormat="1"/>
    <row r="57927" s="2" customFormat="1"/>
    <row r="57928" s="2" customFormat="1"/>
    <row r="57929" s="2" customFormat="1"/>
    <row r="57930" s="2" customFormat="1"/>
    <row r="57931" s="2" customFormat="1"/>
    <row r="57932" s="2" customFormat="1"/>
    <row r="57933" s="2" customFormat="1"/>
    <row r="57934" s="2" customFormat="1"/>
    <row r="57935" s="2" customFormat="1"/>
    <row r="57936" s="2" customFormat="1"/>
    <row r="57937" s="2" customFormat="1"/>
    <row r="57938" s="2" customFormat="1"/>
    <row r="57939" s="2" customFormat="1"/>
    <row r="57940" s="2" customFormat="1"/>
    <row r="57941" s="2" customFormat="1"/>
    <row r="57942" s="2" customFormat="1"/>
    <row r="57943" s="2" customFormat="1"/>
    <row r="57944" s="2" customFormat="1"/>
    <row r="57945" s="2" customFormat="1"/>
    <row r="57946" s="2" customFormat="1"/>
    <row r="57947" s="2" customFormat="1"/>
    <row r="57948" s="2" customFormat="1"/>
    <row r="57949" s="2" customFormat="1"/>
    <row r="57950" s="2" customFormat="1"/>
    <row r="57951" s="2" customFormat="1"/>
    <row r="57952" s="2" customFormat="1"/>
    <row r="57953" s="2" customFormat="1"/>
    <row r="57954" s="2" customFormat="1"/>
    <row r="57955" s="2" customFormat="1"/>
    <row r="57956" s="2" customFormat="1"/>
    <row r="57957" s="2" customFormat="1"/>
    <row r="57958" s="2" customFormat="1"/>
    <row r="57959" s="2" customFormat="1"/>
    <row r="57960" s="2" customFormat="1"/>
    <row r="57961" s="2" customFormat="1"/>
    <row r="57962" s="2" customFormat="1"/>
    <row r="57963" s="2" customFormat="1"/>
    <row r="57964" s="2" customFormat="1"/>
    <row r="57965" s="2" customFormat="1"/>
    <row r="57966" s="2" customFormat="1"/>
    <row r="57967" s="2" customFormat="1"/>
    <row r="57968" s="2" customFormat="1"/>
    <row r="57969" s="2" customFormat="1"/>
    <row r="57970" s="2" customFormat="1"/>
    <row r="57971" s="2" customFormat="1"/>
    <row r="57972" s="2" customFormat="1"/>
    <row r="57973" s="2" customFormat="1"/>
    <row r="57974" s="2" customFormat="1"/>
    <row r="57975" s="2" customFormat="1"/>
    <row r="57976" s="2" customFormat="1"/>
    <row r="57977" s="2" customFormat="1"/>
    <row r="57978" s="2" customFormat="1"/>
    <row r="57979" s="2" customFormat="1"/>
    <row r="57980" s="2" customFormat="1"/>
    <row r="57981" s="2" customFormat="1"/>
    <row r="57982" s="2" customFormat="1"/>
    <row r="57983" s="2" customFormat="1"/>
    <row r="57984" s="2" customFormat="1"/>
    <row r="57985" s="2" customFormat="1"/>
    <row r="57986" s="2" customFormat="1"/>
    <row r="57987" s="2" customFormat="1"/>
    <row r="57988" s="2" customFormat="1"/>
    <row r="57989" s="2" customFormat="1"/>
    <row r="57990" s="2" customFormat="1"/>
    <row r="57991" s="2" customFormat="1"/>
    <row r="57992" s="2" customFormat="1"/>
    <row r="57993" s="2" customFormat="1"/>
    <row r="57994" s="2" customFormat="1"/>
    <row r="57995" s="2" customFormat="1"/>
    <row r="57996" s="2" customFormat="1"/>
    <row r="57997" s="2" customFormat="1"/>
    <row r="57998" s="2" customFormat="1"/>
    <row r="57999" s="2" customFormat="1"/>
    <row r="58000" s="2" customFormat="1"/>
    <row r="58001" s="2" customFormat="1"/>
    <row r="58002" s="2" customFormat="1"/>
    <row r="58003" s="2" customFormat="1"/>
    <row r="58004" s="2" customFormat="1"/>
    <row r="58005" s="2" customFormat="1"/>
    <row r="58006" s="2" customFormat="1"/>
    <row r="58007" s="2" customFormat="1"/>
    <row r="58008" s="2" customFormat="1"/>
    <row r="58009" s="2" customFormat="1"/>
    <row r="58010" s="2" customFormat="1"/>
    <row r="58011" s="2" customFormat="1"/>
    <row r="58012" s="2" customFormat="1"/>
    <row r="58013" s="2" customFormat="1"/>
    <row r="58014" s="2" customFormat="1"/>
    <row r="58015" s="2" customFormat="1"/>
    <row r="58016" s="2" customFormat="1"/>
    <row r="58017" s="2" customFormat="1"/>
    <row r="58018" s="2" customFormat="1"/>
    <row r="58019" s="2" customFormat="1"/>
    <row r="58020" s="2" customFormat="1"/>
    <row r="58021" s="2" customFormat="1"/>
    <row r="58022" s="2" customFormat="1"/>
    <row r="58023" s="2" customFormat="1"/>
    <row r="58024" s="2" customFormat="1"/>
    <row r="58025" s="2" customFormat="1"/>
    <row r="58026" s="2" customFormat="1"/>
    <row r="58027" s="2" customFormat="1"/>
    <row r="58028" s="2" customFormat="1"/>
    <row r="58029" s="2" customFormat="1"/>
    <row r="58030" s="2" customFormat="1"/>
    <row r="58031" s="2" customFormat="1"/>
    <row r="58032" s="2" customFormat="1"/>
    <row r="58033" s="2" customFormat="1"/>
    <row r="58034" s="2" customFormat="1"/>
    <row r="58035" s="2" customFormat="1"/>
    <row r="58036" s="2" customFormat="1"/>
    <row r="58037" s="2" customFormat="1"/>
    <row r="58038" s="2" customFormat="1"/>
    <row r="58039" s="2" customFormat="1"/>
    <row r="58040" s="2" customFormat="1"/>
    <row r="58041" s="2" customFormat="1"/>
    <row r="58042" s="2" customFormat="1"/>
    <row r="58043" s="2" customFormat="1"/>
    <row r="58044" s="2" customFormat="1"/>
    <row r="58045" s="2" customFormat="1"/>
    <row r="58046" s="2" customFormat="1"/>
    <row r="58047" s="2" customFormat="1"/>
    <row r="58048" s="2" customFormat="1"/>
    <row r="58049" s="2" customFormat="1"/>
    <row r="58050" s="2" customFormat="1"/>
    <row r="58051" s="2" customFormat="1"/>
    <row r="58052" s="2" customFormat="1"/>
    <row r="58053" s="2" customFormat="1"/>
    <row r="58054" s="2" customFormat="1"/>
    <row r="58055" s="2" customFormat="1"/>
    <row r="58056" s="2" customFormat="1"/>
    <row r="58057" s="2" customFormat="1"/>
    <row r="58058" s="2" customFormat="1"/>
    <row r="58059" s="2" customFormat="1"/>
    <row r="58060" s="2" customFormat="1"/>
    <row r="58061" s="2" customFormat="1"/>
    <row r="58062" s="2" customFormat="1"/>
    <row r="58063" s="2" customFormat="1"/>
    <row r="58064" s="2" customFormat="1"/>
    <row r="58065" s="2" customFormat="1"/>
    <row r="58066" s="2" customFormat="1"/>
    <row r="58067" s="2" customFormat="1"/>
    <row r="58068" s="2" customFormat="1"/>
    <row r="58069" s="2" customFormat="1"/>
    <row r="58070" s="2" customFormat="1"/>
    <row r="58071" s="2" customFormat="1"/>
    <row r="58072" s="2" customFormat="1"/>
    <row r="58073" s="2" customFormat="1"/>
    <row r="58074" s="2" customFormat="1"/>
    <row r="58075" s="2" customFormat="1"/>
    <row r="58076" s="2" customFormat="1"/>
    <row r="58077" s="2" customFormat="1"/>
    <row r="58078" s="2" customFormat="1"/>
    <row r="58079" s="2" customFormat="1"/>
    <row r="58080" s="2" customFormat="1"/>
    <row r="58081" s="2" customFormat="1"/>
    <row r="58082" s="2" customFormat="1"/>
    <row r="58083" s="2" customFormat="1"/>
    <row r="58084" s="2" customFormat="1"/>
    <row r="58085" s="2" customFormat="1"/>
    <row r="58086" s="2" customFormat="1"/>
    <row r="58087" s="2" customFormat="1"/>
    <row r="58088" s="2" customFormat="1"/>
    <row r="58089" s="2" customFormat="1"/>
    <row r="58090" s="2" customFormat="1"/>
    <row r="58091" s="2" customFormat="1"/>
    <row r="58092" s="2" customFormat="1"/>
    <row r="58093" s="2" customFormat="1"/>
    <row r="58094" s="2" customFormat="1"/>
    <row r="58095" s="2" customFormat="1"/>
    <row r="58096" s="2" customFormat="1"/>
    <row r="58097" s="2" customFormat="1"/>
    <row r="58098" s="2" customFormat="1"/>
    <row r="58099" s="2" customFormat="1"/>
    <row r="58100" s="2" customFormat="1"/>
    <row r="58101" s="2" customFormat="1"/>
    <row r="58102" s="2" customFormat="1"/>
    <row r="58103" s="2" customFormat="1"/>
    <row r="58104" s="2" customFormat="1"/>
    <row r="58105" s="2" customFormat="1"/>
    <row r="58106" s="2" customFormat="1"/>
    <row r="58107" s="2" customFormat="1"/>
    <row r="58108" s="2" customFormat="1"/>
    <row r="58109" s="2" customFormat="1"/>
    <row r="58110" s="2" customFormat="1"/>
    <row r="58111" s="2" customFormat="1"/>
    <row r="58112" s="2" customFormat="1"/>
    <row r="58113" s="2" customFormat="1"/>
    <row r="58114" s="2" customFormat="1"/>
    <row r="58115" s="2" customFormat="1"/>
    <row r="58116" s="2" customFormat="1"/>
    <row r="58117" s="2" customFormat="1"/>
    <row r="58118" s="2" customFormat="1"/>
    <row r="58119" s="2" customFormat="1"/>
    <row r="58120" s="2" customFormat="1"/>
    <row r="58121" s="2" customFormat="1"/>
    <row r="58122" s="2" customFormat="1"/>
    <row r="58123" s="2" customFormat="1"/>
    <row r="58124" s="2" customFormat="1"/>
    <row r="58125" s="2" customFormat="1"/>
    <row r="58126" s="2" customFormat="1"/>
    <row r="58127" s="2" customFormat="1"/>
    <row r="58128" s="2" customFormat="1"/>
    <row r="58129" s="2" customFormat="1"/>
    <row r="58130" s="2" customFormat="1"/>
    <row r="58131" s="2" customFormat="1"/>
    <row r="58132" s="2" customFormat="1"/>
    <row r="58133" s="2" customFormat="1"/>
    <row r="58134" s="2" customFormat="1"/>
    <row r="58135" s="2" customFormat="1"/>
    <row r="58136" s="2" customFormat="1"/>
    <row r="58137" s="2" customFormat="1"/>
    <row r="58138" s="2" customFormat="1"/>
    <row r="58139" s="2" customFormat="1"/>
    <row r="58140" s="2" customFormat="1"/>
    <row r="58141" s="2" customFormat="1"/>
    <row r="58142" s="2" customFormat="1"/>
    <row r="58143" s="2" customFormat="1"/>
    <row r="58144" s="2" customFormat="1"/>
    <row r="58145" s="2" customFormat="1"/>
    <row r="58146" s="2" customFormat="1"/>
    <row r="58147" s="2" customFormat="1"/>
    <row r="58148" s="2" customFormat="1"/>
    <row r="58149" s="2" customFormat="1"/>
    <row r="58150" s="2" customFormat="1"/>
    <row r="58151" s="2" customFormat="1"/>
    <row r="58152" s="2" customFormat="1"/>
    <row r="58153" s="2" customFormat="1"/>
    <row r="58154" s="2" customFormat="1"/>
    <row r="58155" s="2" customFormat="1"/>
    <row r="58156" s="2" customFormat="1"/>
    <row r="58157" s="2" customFormat="1"/>
    <row r="58158" s="2" customFormat="1"/>
    <row r="58159" s="2" customFormat="1"/>
    <row r="58160" s="2" customFormat="1"/>
    <row r="58161" s="2" customFormat="1"/>
    <row r="58162" s="2" customFormat="1"/>
    <row r="58163" s="2" customFormat="1"/>
    <row r="58164" s="2" customFormat="1"/>
    <row r="58165" s="2" customFormat="1"/>
    <row r="58166" s="2" customFormat="1"/>
    <row r="58167" s="2" customFormat="1"/>
    <row r="58168" s="2" customFormat="1"/>
    <row r="58169" s="2" customFormat="1"/>
    <row r="58170" s="2" customFormat="1"/>
    <row r="58171" s="2" customFormat="1"/>
    <row r="58172" s="2" customFormat="1"/>
    <row r="58173" s="2" customFormat="1"/>
    <row r="58174" s="2" customFormat="1"/>
    <row r="58175" s="2" customFormat="1"/>
    <row r="58176" s="2" customFormat="1"/>
    <row r="58177" s="2" customFormat="1"/>
    <row r="58178" s="2" customFormat="1"/>
    <row r="58179" s="2" customFormat="1"/>
    <row r="58180" s="2" customFormat="1"/>
    <row r="58181" s="2" customFormat="1"/>
    <row r="58182" s="2" customFormat="1"/>
    <row r="58183" s="2" customFormat="1"/>
    <row r="58184" s="2" customFormat="1"/>
    <row r="58185" s="2" customFormat="1"/>
    <row r="58186" s="2" customFormat="1"/>
    <row r="58187" s="2" customFormat="1"/>
    <row r="58188" s="2" customFormat="1"/>
    <row r="58189" s="2" customFormat="1"/>
    <row r="58190" s="2" customFormat="1"/>
    <row r="58191" s="2" customFormat="1"/>
    <row r="58192" s="2" customFormat="1"/>
    <row r="58193" s="2" customFormat="1"/>
    <row r="58194" s="2" customFormat="1"/>
    <row r="58195" s="2" customFormat="1"/>
    <row r="58196" s="2" customFormat="1"/>
    <row r="58197" s="2" customFormat="1"/>
    <row r="58198" s="2" customFormat="1"/>
    <row r="58199" s="2" customFormat="1"/>
    <row r="58200" s="2" customFormat="1"/>
    <row r="58201" s="2" customFormat="1"/>
    <row r="58202" s="2" customFormat="1"/>
    <row r="58203" s="2" customFormat="1"/>
    <row r="58204" s="2" customFormat="1"/>
    <row r="58205" s="2" customFormat="1"/>
    <row r="58206" s="2" customFormat="1"/>
    <row r="58207" s="2" customFormat="1"/>
    <row r="58208" s="2" customFormat="1"/>
    <row r="58209" s="2" customFormat="1"/>
    <row r="58210" s="2" customFormat="1"/>
    <row r="58211" s="2" customFormat="1"/>
    <row r="58212" s="2" customFormat="1"/>
    <row r="58213" s="2" customFormat="1"/>
    <row r="58214" s="2" customFormat="1"/>
    <row r="58215" s="2" customFormat="1"/>
    <row r="58216" s="2" customFormat="1"/>
    <row r="58217" s="2" customFormat="1"/>
    <row r="58218" s="2" customFormat="1"/>
    <row r="58219" s="2" customFormat="1"/>
    <row r="58220" s="2" customFormat="1"/>
    <row r="58221" s="2" customFormat="1"/>
    <row r="58222" s="2" customFormat="1"/>
    <row r="58223" s="2" customFormat="1"/>
    <row r="58224" s="2" customFormat="1"/>
    <row r="58225" s="2" customFormat="1"/>
    <row r="58226" s="2" customFormat="1"/>
    <row r="58227" s="2" customFormat="1"/>
    <row r="58228" s="2" customFormat="1"/>
    <row r="58229" s="2" customFormat="1"/>
    <row r="58230" s="2" customFormat="1"/>
    <row r="58231" s="2" customFormat="1"/>
    <row r="58232" s="2" customFormat="1"/>
    <row r="58233" s="2" customFormat="1"/>
    <row r="58234" s="2" customFormat="1"/>
    <row r="58235" s="2" customFormat="1"/>
    <row r="58236" s="2" customFormat="1"/>
    <row r="58237" s="2" customFormat="1"/>
    <row r="58238" s="2" customFormat="1"/>
    <row r="58239" s="2" customFormat="1"/>
    <row r="58240" s="2" customFormat="1"/>
    <row r="58241" s="2" customFormat="1"/>
    <row r="58242" s="2" customFormat="1"/>
    <row r="58243" s="2" customFormat="1"/>
    <row r="58244" s="2" customFormat="1"/>
    <row r="58245" s="2" customFormat="1"/>
    <row r="58246" s="2" customFormat="1"/>
    <row r="58247" s="2" customFormat="1"/>
    <row r="58248" s="2" customFormat="1"/>
    <row r="58249" s="2" customFormat="1"/>
    <row r="58250" s="2" customFormat="1"/>
    <row r="58251" s="2" customFormat="1"/>
    <row r="58252" s="2" customFormat="1"/>
    <row r="58253" s="2" customFormat="1"/>
    <row r="58254" s="2" customFormat="1"/>
    <row r="58255" s="2" customFormat="1"/>
    <row r="58256" s="2" customFormat="1"/>
    <row r="58257" s="2" customFormat="1"/>
    <row r="58258" s="2" customFormat="1"/>
    <row r="58259" s="2" customFormat="1"/>
    <row r="58260" s="2" customFormat="1"/>
    <row r="58261" s="2" customFormat="1"/>
    <row r="58262" s="2" customFormat="1"/>
    <row r="58263" s="2" customFormat="1"/>
    <row r="58264" s="2" customFormat="1"/>
    <row r="58265" s="2" customFormat="1"/>
    <row r="58266" s="2" customFormat="1"/>
    <row r="58267" s="2" customFormat="1"/>
    <row r="58268" s="2" customFormat="1"/>
    <row r="58269" s="2" customFormat="1"/>
    <row r="58270" s="2" customFormat="1"/>
    <row r="58271" s="2" customFormat="1"/>
    <row r="58272" s="2" customFormat="1"/>
    <row r="58273" s="2" customFormat="1"/>
    <row r="58274" s="2" customFormat="1"/>
    <row r="58275" s="2" customFormat="1"/>
    <row r="58276" s="2" customFormat="1"/>
    <row r="58277" s="2" customFormat="1"/>
    <row r="58278" s="2" customFormat="1"/>
    <row r="58279" s="2" customFormat="1"/>
    <row r="58280" s="2" customFormat="1"/>
    <row r="58281" s="2" customFormat="1"/>
    <row r="58282" s="2" customFormat="1"/>
    <row r="58283" s="2" customFormat="1"/>
    <row r="58284" s="2" customFormat="1"/>
    <row r="58285" s="2" customFormat="1"/>
    <row r="58286" s="2" customFormat="1"/>
    <row r="58287" s="2" customFormat="1"/>
    <row r="58288" s="2" customFormat="1"/>
    <row r="58289" s="2" customFormat="1"/>
    <row r="58290" s="2" customFormat="1"/>
    <row r="58291" s="2" customFormat="1"/>
    <row r="58292" s="2" customFormat="1"/>
    <row r="58293" s="2" customFormat="1"/>
    <row r="58294" s="2" customFormat="1"/>
    <row r="58295" s="2" customFormat="1"/>
    <row r="58296" s="2" customFormat="1"/>
    <row r="58297" s="2" customFormat="1"/>
    <row r="58298" s="2" customFormat="1"/>
    <row r="58299" s="2" customFormat="1"/>
    <row r="58300" s="2" customFormat="1"/>
    <row r="58301" s="2" customFormat="1"/>
    <row r="58302" s="2" customFormat="1"/>
    <row r="58303" s="2" customFormat="1"/>
    <row r="58304" s="2" customFormat="1"/>
    <row r="58305" s="2" customFormat="1"/>
    <row r="58306" s="2" customFormat="1"/>
    <row r="58307" s="2" customFormat="1"/>
    <row r="58308" s="2" customFormat="1"/>
    <row r="58309" s="2" customFormat="1"/>
    <row r="58310" s="2" customFormat="1"/>
    <row r="58311" s="2" customFormat="1"/>
    <row r="58312" s="2" customFormat="1"/>
    <row r="58313" s="2" customFormat="1"/>
    <row r="58314" s="2" customFormat="1"/>
    <row r="58315" s="2" customFormat="1"/>
    <row r="58316" s="2" customFormat="1"/>
    <row r="58317" s="2" customFormat="1"/>
    <row r="58318" s="2" customFormat="1"/>
    <row r="58319" s="2" customFormat="1"/>
    <row r="58320" s="2" customFormat="1"/>
    <row r="58321" s="2" customFormat="1"/>
    <row r="58322" s="2" customFormat="1"/>
    <row r="58323" s="2" customFormat="1"/>
    <row r="58324" s="2" customFormat="1"/>
    <row r="58325" s="2" customFormat="1"/>
    <row r="58326" s="2" customFormat="1"/>
    <row r="58327" s="2" customFormat="1"/>
    <row r="58328" s="2" customFormat="1"/>
    <row r="58329" s="2" customFormat="1"/>
    <row r="58330" s="2" customFormat="1"/>
    <row r="58331" s="2" customFormat="1"/>
    <row r="58332" s="2" customFormat="1"/>
    <row r="58333" s="2" customFormat="1"/>
    <row r="58334" s="2" customFormat="1"/>
    <row r="58335" s="2" customFormat="1"/>
    <row r="58336" s="2" customFormat="1"/>
    <row r="58337" s="2" customFormat="1"/>
    <row r="58338" s="2" customFormat="1"/>
    <row r="58339" s="2" customFormat="1"/>
    <row r="58340" s="2" customFormat="1"/>
    <row r="58341" s="2" customFormat="1"/>
    <row r="58342" s="2" customFormat="1"/>
    <row r="58343" s="2" customFormat="1"/>
    <row r="58344" s="2" customFormat="1"/>
    <row r="58345" s="2" customFormat="1"/>
    <row r="58346" s="2" customFormat="1"/>
    <row r="58347" s="2" customFormat="1"/>
    <row r="58348" s="2" customFormat="1"/>
    <row r="58349" s="2" customFormat="1"/>
    <row r="58350" s="2" customFormat="1"/>
    <row r="58351" s="2" customFormat="1"/>
    <row r="58352" s="2" customFormat="1"/>
    <row r="58353" s="2" customFormat="1"/>
    <row r="58354" s="2" customFormat="1"/>
    <row r="58355" s="2" customFormat="1"/>
    <row r="58356" s="2" customFormat="1"/>
    <row r="58357" s="2" customFormat="1"/>
    <row r="58358" s="2" customFormat="1"/>
    <row r="58359" s="2" customFormat="1"/>
    <row r="58360" s="2" customFormat="1"/>
    <row r="58361" s="2" customFormat="1"/>
    <row r="58362" s="2" customFormat="1"/>
    <row r="58363" s="2" customFormat="1"/>
    <row r="58364" s="2" customFormat="1"/>
    <row r="58365" s="2" customFormat="1"/>
    <row r="58366" s="2" customFormat="1"/>
    <row r="58367" s="2" customFormat="1"/>
    <row r="58368" s="2" customFormat="1"/>
    <row r="58369" s="2" customFormat="1"/>
    <row r="58370" s="2" customFormat="1"/>
    <row r="58371" s="2" customFormat="1"/>
    <row r="58372" s="2" customFormat="1"/>
    <row r="58373" s="2" customFormat="1"/>
    <row r="58374" s="2" customFormat="1"/>
    <row r="58375" s="2" customFormat="1"/>
    <row r="58376" s="2" customFormat="1"/>
    <row r="58377" s="2" customFormat="1"/>
    <row r="58378" s="2" customFormat="1"/>
    <row r="58379" s="2" customFormat="1"/>
    <row r="58380" s="2" customFormat="1"/>
    <row r="58381" s="2" customFormat="1"/>
    <row r="58382" s="2" customFormat="1"/>
    <row r="58383" s="2" customFormat="1"/>
    <row r="58384" s="2" customFormat="1"/>
    <row r="58385" s="2" customFormat="1"/>
    <row r="58386" s="2" customFormat="1"/>
    <row r="58387" s="2" customFormat="1"/>
    <row r="58388" s="2" customFormat="1"/>
    <row r="58389" s="2" customFormat="1"/>
    <row r="58390" s="2" customFormat="1"/>
    <row r="58391" s="2" customFormat="1"/>
    <row r="58392" s="2" customFormat="1"/>
    <row r="58393" s="2" customFormat="1"/>
    <row r="58394" s="2" customFormat="1"/>
    <row r="58395" s="2" customFormat="1"/>
    <row r="58396" s="2" customFormat="1"/>
    <row r="58397" s="2" customFormat="1"/>
    <row r="58398" s="2" customFormat="1"/>
    <row r="58399" s="2" customFormat="1"/>
    <row r="58400" s="2" customFormat="1"/>
    <row r="58401" s="2" customFormat="1"/>
    <row r="58402" s="2" customFormat="1"/>
    <row r="58403" s="2" customFormat="1"/>
    <row r="58404" s="2" customFormat="1"/>
    <row r="58405" s="2" customFormat="1"/>
    <row r="58406" s="2" customFormat="1"/>
    <row r="58407" s="2" customFormat="1"/>
    <row r="58408" s="2" customFormat="1"/>
    <row r="58409" s="2" customFormat="1"/>
    <row r="58410" s="2" customFormat="1"/>
    <row r="58411" s="2" customFormat="1"/>
    <row r="58412" s="2" customFormat="1"/>
    <row r="58413" s="2" customFormat="1"/>
    <row r="58414" s="2" customFormat="1"/>
    <row r="58415" s="2" customFormat="1"/>
    <row r="58416" s="2" customFormat="1"/>
    <row r="58417" s="2" customFormat="1"/>
    <row r="58418" s="2" customFormat="1"/>
    <row r="58419" s="2" customFormat="1"/>
    <row r="58420" s="2" customFormat="1"/>
    <row r="58421" s="2" customFormat="1"/>
    <row r="58422" s="2" customFormat="1"/>
    <row r="58423" s="2" customFormat="1"/>
    <row r="58424" s="2" customFormat="1"/>
    <row r="58425" s="2" customFormat="1"/>
    <row r="58426" s="2" customFormat="1"/>
    <row r="58427" s="2" customFormat="1"/>
    <row r="58428" s="2" customFormat="1"/>
    <row r="58429" s="2" customFormat="1"/>
    <row r="58430" s="2" customFormat="1"/>
    <row r="58431" s="2" customFormat="1"/>
    <row r="58432" s="2" customFormat="1"/>
    <row r="58433" s="2" customFormat="1"/>
    <row r="58434" s="2" customFormat="1"/>
    <row r="58435" s="2" customFormat="1"/>
    <row r="58436" s="2" customFormat="1"/>
    <row r="58437" s="2" customFormat="1"/>
    <row r="58438" s="2" customFormat="1"/>
    <row r="58439" s="2" customFormat="1"/>
    <row r="58440" s="2" customFormat="1"/>
    <row r="58441" s="2" customFormat="1"/>
    <row r="58442" s="2" customFormat="1"/>
    <row r="58443" s="2" customFormat="1"/>
    <row r="58444" s="2" customFormat="1"/>
    <row r="58445" s="2" customFormat="1"/>
    <row r="58446" s="2" customFormat="1"/>
    <row r="58447" s="2" customFormat="1"/>
    <row r="58448" s="2" customFormat="1"/>
    <row r="58449" s="2" customFormat="1"/>
    <row r="58450" s="2" customFormat="1"/>
    <row r="58451" s="2" customFormat="1"/>
    <row r="58452" s="2" customFormat="1"/>
    <row r="58453" s="2" customFormat="1"/>
    <row r="58454" s="2" customFormat="1"/>
    <row r="58455" s="2" customFormat="1"/>
    <row r="58456" s="2" customFormat="1"/>
    <row r="58457" s="2" customFormat="1"/>
    <row r="58458" s="2" customFormat="1"/>
    <row r="58459" s="2" customFormat="1"/>
    <row r="58460" s="2" customFormat="1"/>
    <row r="58461" s="2" customFormat="1"/>
    <row r="58462" s="2" customFormat="1"/>
    <row r="58463" s="2" customFormat="1"/>
    <row r="58464" s="2" customFormat="1"/>
    <row r="58465" s="2" customFormat="1"/>
    <row r="58466" s="2" customFormat="1"/>
    <row r="58467" s="2" customFormat="1"/>
    <row r="58468" s="2" customFormat="1"/>
    <row r="58469" s="2" customFormat="1"/>
    <row r="58470" s="2" customFormat="1"/>
    <row r="58471" s="2" customFormat="1"/>
    <row r="58472" s="2" customFormat="1"/>
    <row r="58473" s="2" customFormat="1"/>
    <row r="58474" s="2" customFormat="1"/>
    <row r="58475" s="2" customFormat="1"/>
    <row r="58476" s="2" customFormat="1"/>
    <row r="58477" s="2" customFormat="1"/>
    <row r="58478" s="2" customFormat="1"/>
    <row r="58479" s="2" customFormat="1"/>
    <row r="58480" s="2" customFormat="1"/>
    <row r="58481" s="2" customFormat="1"/>
    <row r="58482" s="2" customFormat="1"/>
    <row r="58483" s="2" customFormat="1"/>
    <row r="58484" s="2" customFormat="1"/>
    <row r="58485" s="2" customFormat="1"/>
    <row r="58486" s="2" customFormat="1"/>
    <row r="58487" s="2" customFormat="1"/>
    <row r="58488" s="2" customFormat="1"/>
    <row r="58489" s="2" customFormat="1"/>
    <row r="58490" s="2" customFormat="1"/>
    <row r="58491" s="2" customFormat="1"/>
    <row r="58492" s="2" customFormat="1"/>
    <row r="58493" s="2" customFormat="1"/>
    <row r="58494" s="2" customFormat="1"/>
    <row r="58495" s="2" customFormat="1"/>
    <row r="58496" s="2" customFormat="1"/>
    <row r="58497" s="2" customFormat="1"/>
    <row r="58498" s="2" customFormat="1"/>
    <row r="58499" s="2" customFormat="1"/>
    <row r="58500" s="2" customFormat="1"/>
    <row r="58501" s="2" customFormat="1"/>
    <row r="58502" s="2" customFormat="1"/>
    <row r="58503" s="2" customFormat="1"/>
    <row r="58504" s="2" customFormat="1"/>
    <row r="58505" s="2" customFormat="1"/>
    <row r="58506" s="2" customFormat="1"/>
    <row r="58507" s="2" customFormat="1"/>
    <row r="58508" s="2" customFormat="1"/>
    <row r="58509" s="2" customFormat="1"/>
    <row r="58510" s="2" customFormat="1"/>
    <row r="58511" s="2" customFormat="1"/>
    <row r="58512" s="2" customFormat="1"/>
    <row r="58513" s="2" customFormat="1"/>
    <row r="58514" s="2" customFormat="1"/>
    <row r="58515" s="2" customFormat="1"/>
    <row r="58516" s="2" customFormat="1"/>
    <row r="58517" s="2" customFormat="1"/>
    <row r="58518" s="2" customFormat="1"/>
    <row r="58519" s="2" customFormat="1"/>
    <row r="58520" s="2" customFormat="1"/>
    <row r="58521" s="2" customFormat="1"/>
    <row r="58522" s="2" customFormat="1"/>
    <row r="58523" s="2" customFormat="1"/>
    <row r="58524" s="2" customFormat="1"/>
    <row r="58525" s="2" customFormat="1"/>
    <row r="58526" s="2" customFormat="1"/>
    <row r="58527" s="2" customFormat="1"/>
    <row r="58528" s="2" customFormat="1"/>
    <row r="58529" s="2" customFormat="1"/>
    <row r="58530" s="2" customFormat="1"/>
    <row r="58531" s="2" customFormat="1"/>
    <row r="58532" s="2" customFormat="1"/>
    <row r="58533" s="2" customFormat="1"/>
    <row r="58534" s="2" customFormat="1"/>
    <row r="58535" s="2" customFormat="1"/>
    <row r="58536" s="2" customFormat="1"/>
    <row r="58537" s="2" customFormat="1"/>
    <row r="58538" s="2" customFormat="1"/>
    <row r="58539" s="2" customFormat="1"/>
    <row r="58540" s="2" customFormat="1"/>
    <row r="58541" s="2" customFormat="1"/>
    <row r="58542" s="2" customFormat="1"/>
    <row r="58543" s="2" customFormat="1"/>
    <row r="58544" s="2" customFormat="1"/>
    <row r="58545" s="2" customFormat="1"/>
    <row r="58546" s="2" customFormat="1"/>
    <row r="58547" s="2" customFormat="1"/>
    <row r="58548" s="2" customFormat="1"/>
    <row r="58549" s="2" customFormat="1"/>
    <row r="58550" s="2" customFormat="1"/>
    <row r="58551" s="2" customFormat="1"/>
    <row r="58552" s="2" customFormat="1"/>
    <row r="58553" s="2" customFormat="1"/>
    <row r="58554" s="2" customFormat="1"/>
    <row r="58555" s="2" customFormat="1"/>
    <row r="58556" s="2" customFormat="1"/>
    <row r="58557" s="2" customFormat="1"/>
    <row r="58558" s="2" customFormat="1"/>
    <row r="58559" s="2" customFormat="1"/>
    <row r="58560" s="2" customFormat="1"/>
    <row r="58561" s="2" customFormat="1"/>
    <row r="58562" s="2" customFormat="1"/>
    <row r="58563" s="2" customFormat="1"/>
    <row r="58564" s="2" customFormat="1"/>
    <row r="58565" s="2" customFormat="1"/>
    <row r="58566" s="2" customFormat="1"/>
    <row r="58567" s="2" customFormat="1"/>
    <row r="58568" s="2" customFormat="1"/>
    <row r="58569" s="2" customFormat="1"/>
    <row r="58570" s="2" customFormat="1"/>
    <row r="58571" s="2" customFormat="1"/>
    <row r="58572" s="2" customFormat="1"/>
    <row r="58573" s="2" customFormat="1"/>
    <row r="58574" s="2" customFormat="1"/>
    <row r="58575" s="2" customFormat="1"/>
    <row r="58576" s="2" customFormat="1"/>
    <row r="58577" s="2" customFormat="1"/>
    <row r="58578" s="2" customFormat="1"/>
    <row r="58579" s="2" customFormat="1"/>
    <row r="58580" s="2" customFormat="1"/>
    <row r="58581" s="2" customFormat="1"/>
    <row r="58582" s="2" customFormat="1"/>
    <row r="58583" s="2" customFormat="1"/>
    <row r="58584" s="2" customFormat="1"/>
    <row r="58585" s="2" customFormat="1"/>
    <row r="58586" s="2" customFormat="1"/>
    <row r="58587" s="2" customFormat="1"/>
    <row r="58588" s="2" customFormat="1"/>
    <row r="58589" s="2" customFormat="1"/>
    <row r="58590" s="2" customFormat="1"/>
    <row r="58591" s="2" customFormat="1"/>
    <row r="58592" s="2" customFormat="1"/>
    <row r="58593" s="2" customFormat="1"/>
    <row r="58594" s="2" customFormat="1"/>
    <row r="58595" s="2" customFormat="1"/>
    <row r="58596" s="2" customFormat="1"/>
    <row r="58597" s="2" customFormat="1"/>
    <row r="58598" s="2" customFormat="1"/>
    <row r="58599" s="2" customFormat="1"/>
    <row r="58600" s="2" customFormat="1"/>
    <row r="58601" s="2" customFormat="1"/>
    <row r="58602" s="2" customFormat="1"/>
    <row r="58603" s="2" customFormat="1"/>
    <row r="58604" s="2" customFormat="1"/>
    <row r="58605" s="2" customFormat="1"/>
    <row r="58606" s="2" customFormat="1"/>
    <row r="58607" s="2" customFormat="1"/>
    <row r="58608" s="2" customFormat="1"/>
    <row r="58609" s="2" customFormat="1"/>
    <row r="58610" s="2" customFormat="1"/>
    <row r="58611" s="2" customFormat="1"/>
    <row r="58612" s="2" customFormat="1"/>
    <row r="58613" s="2" customFormat="1"/>
    <row r="58614" s="2" customFormat="1"/>
    <row r="58615" s="2" customFormat="1"/>
    <row r="58616" s="2" customFormat="1"/>
    <row r="58617" s="2" customFormat="1"/>
    <row r="58618" s="2" customFormat="1"/>
    <row r="58619" s="2" customFormat="1"/>
    <row r="58620" s="2" customFormat="1"/>
    <row r="58621" s="2" customFormat="1"/>
    <row r="58622" s="2" customFormat="1"/>
    <row r="58623" s="2" customFormat="1"/>
    <row r="58624" s="2" customFormat="1"/>
    <row r="58625" s="2" customFormat="1"/>
    <row r="58626" s="2" customFormat="1"/>
    <row r="58627" s="2" customFormat="1"/>
    <row r="58628" s="2" customFormat="1"/>
    <row r="58629" s="2" customFormat="1"/>
    <row r="58630" s="2" customFormat="1"/>
    <row r="58631" s="2" customFormat="1"/>
    <row r="58632" s="2" customFormat="1"/>
    <row r="58633" s="2" customFormat="1"/>
    <row r="58634" s="2" customFormat="1"/>
    <row r="58635" s="2" customFormat="1"/>
    <row r="58636" s="2" customFormat="1"/>
    <row r="58637" s="2" customFormat="1"/>
    <row r="58638" s="2" customFormat="1"/>
    <row r="58639" s="2" customFormat="1"/>
    <row r="58640" s="2" customFormat="1"/>
    <row r="58641" s="2" customFormat="1"/>
    <row r="58642" s="2" customFormat="1"/>
    <row r="58643" s="2" customFormat="1"/>
    <row r="58644" s="2" customFormat="1"/>
    <row r="58645" s="2" customFormat="1"/>
    <row r="58646" s="2" customFormat="1"/>
    <row r="58647" s="2" customFormat="1"/>
    <row r="58648" s="2" customFormat="1"/>
    <row r="58649" s="2" customFormat="1"/>
    <row r="58650" s="2" customFormat="1"/>
    <row r="58651" s="2" customFormat="1"/>
    <row r="58652" s="2" customFormat="1"/>
    <row r="58653" s="2" customFormat="1"/>
    <row r="58654" s="2" customFormat="1"/>
    <row r="58655" s="2" customFormat="1"/>
    <row r="58656" s="2" customFormat="1"/>
    <row r="58657" s="2" customFormat="1"/>
    <row r="58658" s="2" customFormat="1"/>
    <row r="58659" s="2" customFormat="1"/>
    <row r="58660" s="2" customFormat="1"/>
    <row r="58661" s="2" customFormat="1"/>
    <row r="58662" s="2" customFormat="1"/>
    <row r="58663" s="2" customFormat="1"/>
    <row r="58664" s="2" customFormat="1"/>
    <row r="58665" s="2" customFormat="1"/>
    <row r="58666" s="2" customFormat="1"/>
    <row r="58667" s="2" customFormat="1"/>
    <row r="58668" s="2" customFormat="1"/>
    <row r="58669" s="2" customFormat="1"/>
    <row r="58670" s="2" customFormat="1"/>
    <row r="58671" s="2" customFormat="1"/>
    <row r="58672" s="2" customFormat="1"/>
    <row r="58673" s="2" customFormat="1"/>
    <row r="58674" s="2" customFormat="1"/>
    <row r="58675" s="2" customFormat="1"/>
    <row r="58676" s="2" customFormat="1"/>
    <row r="58677" s="2" customFormat="1"/>
    <row r="58678" s="2" customFormat="1"/>
    <row r="58679" s="2" customFormat="1"/>
    <row r="58680" s="2" customFormat="1"/>
    <row r="58681" s="2" customFormat="1"/>
    <row r="58682" s="2" customFormat="1"/>
    <row r="58683" s="2" customFormat="1"/>
    <row r="58684" s="2" customFormat="1"/>
    <row r="58685" s="2" customFormat="1"/>
    <row r="58686" s="2" customFormat="1"/>
    <row r="58687" s="2" customFormat="1"/>
    <row r="58688" s="2" customFormat="1"/>
    <row r="58689" s="2" customFormat="1"/>
    <row r="58690" s="2" customFormat="1"/>
    <row r="58691" s="2" customFormat="1"/>
    <row r="58692" s="2" customFormat="1"/>
    <row r="58693" s="2" customFormat="1"/>
    <row r="58694" s="2" customFormat="1"/>
    <row r="58695" s="2" customFormat="1"/>
    <row r="58696" s="2" customFormat="1"/>
    <row r="58697" s="2" customFormat="1"/>
    <row r="58698" s="2" customFormat="1"/>
    <row r="58699" s="2" customFormat="1"/>
    <row r="58700" s="2" customFormat="1"/>
    <row r="58701" s="2" customFormat="1"/>
    <row r="58702" s="2" customFormat="1"/>
    <row r="58703" s="2" customFormat="1"/>
    <row r="58704" s="2" customFormat="1"/>
    <row r="58705" s="2" customFormat="1"/>
    <row r="58706" s="2" customFormat="1"/>
    <row r="58707" s="2" customFormat="1"/>
    <row r="58708" s="2" customFormat="1"/>
    <row r="58709" s="2" customFormat="1"/>
    <row r="58710" s="2" customFormat="1"/>
    <row r="58711" s="2" customFormat="1"/>
    <row r="58712" s="2" customFormat="1"/>
    <row r="58713" s="2" customFormat="1"/>
    <row r="58714" s="2" customFormat="1"/>
    <row r="58715" s="2" customFormat="1"/>
    <row r="58716" s="2" customFormat="1"/>
    <row r="58717" s="2" customFormat="1"/>
    <row r="58718" s="2" customFormat="1"/>
    <row r="58719" s="2" customFormat="1"/>
    <row r="58720" s="2" customFormat="1"/>
    <row r="58721" s="2" customFormat="1"/>
    <row r="58722" s="2" customFormat="1"/>
    <row r="58723" s="2" customFormat="1"/>
    <row r="58724" s="2" customFormat="1"/>
    <row r="58725" s="2" customFormat="1"/>
    <row r="58726" s="2" customFormat="1"/>
    <row r="58727" s="2" customFormat="1"/>
    <row r="58728" s="2" customFormat="1"/>
    <row r="58729" s="2" customFormat="1"/>
    <row r="58730" s="2" customFormat="1"/>
    <row r="58731" s="2" customFormat="1"/>
    <row r="58732" s="2" customFormat="1"/>
    <row r="58733" s="2" customFormat="1"/>
    <row r="58734" s="2" customFormat="1"/>
    <row r="58735" s="2" customFormat="1"/>
    <row r="58736" s="2" customFormat="1"/>
    <row r="58737" s="2" customFormat="1"/>
    <row r="58738" s="2" customFormat="1"/>
    <row r="58739" s="2" customFormat="1"/>
    <row r="58740" s="2" customFormat="1"/>
    <row r="58741" s="2" customFormat="1"/>
    <row r="58742" s="2" customFormat="1"/>
    <row r="58743" s="2" customFormat="1"/>
    <row r="58744" s="2" customFormat="1"/>
    <row r="58745" s="2" customFormat="1"/>
    <row r="58746" s="2" customFormat="1"/>
    <row r="58747" s="2" customFormat="1"/>
    <row r="58748" s="2" customFormat="1"/>
    <row r="58749" s="2" customFormat="1"/>
    <row r="58750" s="2" customFormat="1"/>
    <row r="58751" s="2" customFormat="1"/>
    <row r="58752" s="2" customFormat="1"/>
    <row r="58753" s="2" customFormat="1"/>
    <row r="58754" s="2" customFormat="1"/>
    <row r="58755" s="2" customFormat="1"/>
    <row r="58756" s="2" customFormat="1"/>
    <row r="58757" s="2" customFormat="1"/>
    <row r="58758" s="2" customFormat="1"/>
    <row r="58759" s="2" customFormat="1"/>
    <row r="58760" s="2" customFormat="1"/>
    <row r="58761" s="2" customFormat="1"/>
    <row r="58762" s="2" customFormat="1"/>
    <row r="58763" s="2" customFormat="1"/>
    <row r="58764" s="2" customFormat="1"/>
    <row r="58765" s="2" customFormat="1"/>
    <row r="58766" s="2" customFormat="1"/>
    <row r="58767" s="2" customFormat="1"/>
    <row r="58768" s="2" customFormat="1"/>
    <row r="58769" s="2" customFormat="1"/>
    <row r="58770" s="2" customFormat="1"/>
    <row r="58771" s="2" customFormat="1"/>
    <row r="58772" s="2" customFormat="1"/>
    <row r="58773" s="2" customFormat="1"/>
    <row r="58774" s="2" customFormat="1"/>
    <row r="58775" s="2" customFormat="1"/>
    <row r="58776" s="2" customFormat="1"/>
    <row r="58777" s="2" customFormat="1"/>
    <row r="58778" s="2" customFormat="1"/>
    <row r="58779" s="2" customFormat="1"/>
    <row r="58780" s="2" customFormat="1"/>
    <row r="58781" s="2" customFormat="1"/>
    <row r="58782" s="2" customFormat="1"/>
    <row r="58783" s="2" customFormat="1"/>
    <row r="58784" s="2" customFormat="1"/>
    <row r="58785" s="2" customFormat="1"/>
    <row r="58786" s="2" customFormat="1"/>
    <row r="58787" s="2" customFormat="1"/>
    <row r="58788" s="2" customFormat="1"/>
    <row r="58789" s="2" customFormat="1"/>
    <row r="58790" s="2" customFormat="1"/>
    <row r="58791" s="2" customFormat="1"/>
    <row r="58792" s="2" customFormat="1"/>
    <row r="58793" s="2" customFormat="1"/>
    <row r="58794" s="2" customFormat="1"/>
    <row r="58795" s="2" customFormat="1"/>
    <row r="58796" s="2" customFormat="1"/>
    <row r="58797" s="2" customFormat="1"/>
    <row r="58798" s="2" customFormat="1"/>
    <row r="58799" s="2" customFormat="1"/>
    <row r="58800" s="2" customFormat="1"/>
    <row r="58801" s="2" customFormat="1"/>
    <row r="58802" s="2" customFormat="1"/>
    <row r="58803" s="2" customFormat="1"/>
    <row r="58804" s="2" customFormat="1"/>
    <row r="58805" s="2" customFormat="1"/>
    <row r="58806" s="2" customFormat="1"/>
    <row r="58807" s="2" customFormat="1"/>
    <row r="58808" s="2" customFormat="1"/>
    <row r="58809" s="2" customFormat="1"/>
    <row r="58810" s="2" customFormat="1"/>
    <row r="58811" s="2" customFormat="1"/>
    <row r="58812" s="2" customFormat="1"/>
    <row r="58813" s="2" customFormat="1"/>
    <row r="58814" s="2" customFormat="1"/>
    <row r="58815" s="2" customFormat="1"/>
    <row r="58816" s="2" customFormat="1"/>
    <row r="58817" s="2" customFormat="1"/>
    <row r="58818" s="2" customFormat="1"/>
    <row r="58819" s="2" customFormat="1"/>
    <row r="58820" s="2" customFormat="1"/>
    <row r="58821" s="2" customFormat="1"/>
    <row r="58822" s="2" customFormat="1"/>
    <row r="58823" s="2" customFormat="1"/>
    <row r="58824" s="2" customFormat="1"/>
    <row r="58825" s="2" customFormat="1"/>
    <row r="58826" s="2" customFormat="1"/>
    <row r="58827" s="2" customFormat="1"/>
    <row r="58828" s="2" customFormat="1"/>
    <row r="58829" s="2" customFormat="1"/>
    <row r="58830" s="2" customFormat="1"/>
    <row r="58831" s="2" customFormat="1"/>
    <row r="58832" s="2" customFormat="1"/>
    <row r="58833" s="2" customFormat="1"/>
    <row r="58834" s="2" customFormat="1"/>
    <row r="58835" s="2" customFormat="1"/>
    <row r="58836" s="2" customFormat="1"/>
    <row r="58837" s="2" customFormat="1"/>
    <row r="58838" s="2" customFormat="1"/>
    <row r="58839" s="2" customFormat="1"/>
    <row r="58840" s="2" customFormat="1"/>
    <row r="58841" s="2" customFormat="1"/>
    <row r="58842" s="2" customFormat="1"/>
    <row r="58843" s="2" customFormat="1"/>
    <row r="58844" s="2" customFormat="1"/>
    <row r="58845" s="2" customFormat="1"/>
    <row r="58846" s="2" customFormat="1"/>
    <row r="58847" s="2" customFormat="1"/>
    <row r="58848" s="2" customFormat="1"/>
    <row r="58849" s="2" customFormat="1"/>
    <row r="58850" s="2" customFormat="1"/>
    <row r="58851" s="2" customFormat="1"/>
    <row r="58852" s="2" customFormat="1"/>
    <row r="58853" s="2" customFormat="1"/>
    <row r="58854" s="2" customFormat="1"/>
    <row r="58855" s="2" customFormat="1"/>
    <row r="58856" s="2" customFormat="1"/>
    <row r="58857" s="2" customFormat="1"/>
    <row r="58858" s="2" customFormat="1"/>
    <row r="58859" s="2" customFormat="1"/>
    <row r="58860" s="2" customFormat="1"/>
    <row r="58861" s="2" customFormat="1"/>
    <row r="58862" s="2" customFormat="1"/>
    <row r="58863" s="2" customFormat="1"/>
    <row r="58864" s="2" customFormat="1"/>
    <row r="58865" s="2" customFormat="1"/>
    <row r="58866" s="2" customFormat="1"/>
    <row r="58867" s="2" customFormat="1"/>
    <row r="58868" s="2" customFormat="1"/>
    <row r="58869" s="2" customFormat="1"/>
    <row r="58870" s="2" customFormat="1"/>
    <row r="58871" s="2" customFormat="1"/>
    <row r="58872" s="2" customFormat="1"/>
    <row r="58873" s="2" customFormat="1"/>
    <row r="58874" s="2" customFormat="1"/>
    <row r="58875" s="2" customFormat="1"/>
    <row r="58876" s="2" customFormat="1"/>
    <row r="58877" s="2" customFormat="1"/>
    <row r="58878" s="2" customFormat="1"/>
    <row r="58879" s="2" customFormat="1"/>
    <row r="58880" s="2" customFormat="1"/>
    <row r="58881" s="2" customFormat="1"/>
    <row r="58882" s="2" customFormat="1"/>
    <row r="58883" s="2" customFormat="1"/>
    <row r="58884" s="2" customFormat="1"/>
    <row r="58885" s="2" customFormat="1"/>
    <row r="58886" s="2" customFormat="1"/>
    <row r="58887" s="2" customFormat="1"/>
    <row r="58888" s="2" customFormat="1"/>
    <row r="58889" s="2" customFormat="1"/>
    <row r="58890" s="2" customFormat="1"/>
    <row r="58891" s="2" customFormat="1"/>
    <row r="58892" s="2" customFormat="1"/>
    <row r="58893" s="2" customFormat="1"/>
    <row r="58894" s="2" customFormat="1"/>
    <row r="58895" s="2" customFormat="1"/>
    <row r="58896" s="2" customFormat="1"/>
    <row r="58897" s="2" customFormat="1"/>
    <row r="58898" s="2" customFormat="1"/>
    <row r="58899" s="2" customFormat="1"/>
    <row r="58900" s="2" customFormat="1"/>
    <row r="58901" s="2" customFormat="1"/>
    <row r="58902" s="2" customFormat="1"/>
    <row r="58903" s="2" customFormat="1"/>
    <row r="58904" s="2" customFormat="1"/>
    <row r="58905" s="2" customFormat="1"/>
    <row r="58906" s="2" customFormat="1"/>
    <row r="58907" s="2" customFormat="1"/>
    <row r="58908" s="2" customFormat="1"/>
    <row r="58909" s="2" customFormat="1"/>
    <row r="58910" s="2" customFormat="1"/>
    <row r="58911" s="2" customFormat="1"/>
    <row r="58912" s="2" customFormat="1"/>
    <row r="58913" s="2" customFormat="1"/>
    <row r="58914" s="2" customFormat="1"/>
    <row r="58915" s="2" customFormat="1"/>
    <row r="58916" s="2" customFormat="1"/>
    <row r="58917" s="2" customFormat="1"/>
    <row r="58918" s="2" customFormat="1"/>
    <row r="58919" s="2" customFormat="1"/>
    <row r="58920" s="2" customFormat="1"/>
    <row r="58921" s="2" customFormat="1"/>
    <row r="58922" s="2" customFormat="1"/>
    <row r="58923" s="2" customFormat="1"/>
    <row r="58924" s="2" customFormat="1"/>
    <row r="58925" s="2" customFormat="1"/>
    <row r="58926" s="2" customFormat="1"/>
    <row r="58927" s="2" customFormat="1"/>
    <row r="58928" s="2" customFormat="1"/>
    <row r="58929" s="2" customFormat="1"/>
    <row r="58930" s="2" customFormat="1"/>
    <row r="58931" s="2" customFormat="1"/>
    <row r="58932" s="2" customFormat="1"/>
    <row r="58933" s="2" customFormat="1"/>
    <row r="58934" s="2" customFormat="1"/>
    <row r="58935" s="2" customFormat="1"/>
    <row r="58936" s="2" customFormat="1"/>
    <row r="58937" s="2" customFormat="1"/>
    <row r="58938" s="2" customFormat="1"/>
    <row r="58939" s="2" customFormat="1"/>
    <row r="58940" s="2" customFormat="1"/>
    <row r="58941" s="2" customFormat="1"/>
    <row r="58942" s="2" customFormat="1"/>
    <row r="58943" s="2" customFormat="1"/>
    <row r="58944" s="2" customFormat="1"/>
    <row r="58945" s="2" customFormat="1"/>
    <row r="58946" s="2" customFormat="1"/>
    <row r="58947" s="2" customFormat="1"/>
    <row r="58948" s="2" customFormat="1"/>
    <row r="58949" s="2" customFormat="1"/>
    <row r="58950" s="2" customFormat="1"/>
    <row r="58951" s="2" customFormat="1"/>
    <row r="58952" s="2" customFormat="1"/>
    <row r="58953" s="2" customFormat="1"/>
    <row r="58954" s="2" customFormat="1"/>
    <row r="58955" s="2" customFormat="1"/>
    <row r="58956" s="2" customFormat="1"/>
    <row r="58957" s="2" customFormat="1"/>
    <row r="58958" s="2" customFormat="1"/>
    <row r="58959" s="2" customFormat="1"/>
    <row r="58960" s="2" customFormat="1"/>
    <row r="58961" s="2" customFormat="1"/>
    <row r="58962" s="2" customFormat="1"/>
    <row r="58963" s="2" customFormat="1"/>
    <row r="58964" s="2" customFormat="1"/>
    <row r="58965" s="2" customFormat="1"/>
    <row r="58966" s="2" customFormat="1"/>
    <row r="58967" s="2" customFormat="1"/>
    <row r="58968" s="2" customFormat="1"/>
    <row r="58969" s="2" customFormat="1"/>
    <row r="58970" s="2" customFormat="1"/>
    <row r="58971" s="2" customFormat="1"/>
    <row r="58972" s="2" customFormat="1"/>
    <row r="58973" s="2" customFormat="1"/>
    <row r="58974" s="2" customFormat="1"/>
    <row r="58975" s="2" customFormat="1"/>
    <row r="58976" s="2" customFormat="1"/>
    <row r="58977" s="2" customFormat="1"/>
    <row r="58978" s="2" customFormat="1"/>
    <row r="58979" s="2" customFormat="1"/>
    <row r="58980" s="2" customFormat="1"/>
    <row r="58981" s="2" customFormat="1"/>
    <row r="58982" s="2" customFormat="1"/>
    <row r="58983" s="2" customFormat="1"/>
    <row r="58984" s="2" customFormat="1"/>
    <row r="58985" s="2" customFormat="1"/>
    <row r="58986" s="2" customFormat="1"/>
    <row r="58987" s="2" customFormat="1"/>
    <row r="58988" s="2" customFormat="1"/>
    <row r="58989" s="2" customFormat="1"/>
    <row r="58990" s="2" customFormat="1"/>
    <row r="58991" s="2" customFormat="1"/>
    <row r="58992" s="2" customFormat="1"/>
    <row r="58993" s="2" customFormat="1"/>
    <row r="58994" s="2" customFormat="1"/>
    <row r="58995" s="2" customFormat="1"/>
    <row r="58996" s="2" customFormat="1"/>
    <row r="58997" s="2" customFormat="1"/>
    <row r="58998" s="2" customFormat="1"/>
    <row r="58999" s="2" customFormat="1"/>
    <row r="59000" s="2" customFormat="1"/>
    <row r="59001" s="2" customFormat="1"/>
    <row r="59002" s="2" customFormat="1"/>
    <row r="59003" s="2" customFormat="1"/>
    <row r="59004" s="2" customFormat="1"/>
    <row r="59005" s="2" customFormat="1"/>
    <row r="59006" s="2" customFormat="1"/>
    <row r="59007" s="2" customFormat="1"/>
    <row r="59008" s="2" customFormat="1"/>
    <row r="59009" s="2" customFormat="1"/>
    <row r="59010" s="2" customFormat="1"/>
    <row r="59011" s="2" customFormat="1"/>
    <row r="59012" s="2" customFormat="1"/>
    <row r="59013" s="2" customFormat="1"/>
    <row r="59014" s="2" customFormat="1"/>
    <row r="59015" s="2" customFormat="1"/>
    <row r="59016" s="2" customFormat="1"/>
    <row r="59017" s="2" customFormat="1"/>
    <row r="59018" s="2" customFormat="1"/>
    <row r="59019" s="2" customFormat="1"/>
    <row r="59020" s="2" customFormat="1"/>
    <row r="59021" s="2" customFormat="1"/>
    <row r="59022" s="2" customFormat="1"/>
    <row r="59023" s="2" customFormat="1"/>
    <row r="59024" s="2" customFormat="1"/>
    <row r="59025" s="2" customFormat="1"/>
    <row r="59026" s="2" customFormat="1"/>
    <row r="59027" s="2" customFormat="1"/>
    <row r="59028" s="2" customFormat="1"/>
    <row r="59029" s="2" customFormat="1"/>
    <row r="59030" s="2" customFormat="1"/>
    <row r="59031" s="2" customFormat="1"/>
    <row r="59032" s="2" customFormat="1"/>
    <row r="59033" s="2" customFormat="1"/>
    <row r="59034" s="2" customFormat="1"/>
    <row r="59035" s="2" customFormat="1"/>
    <row r="59036" s="2" customFormat="1"/>
    <row r="59037" s="2" customFormat="1"/>
    <row r="59038" s="2" customFormat="1"/>
    <row r="59039" s="2" customFormat="1"/>
    <row r="59040" s="2" customFormat="1"/>
    <row r="59041" s="2" customFormat="1"/>
    <row r="59042" s="2" customFormat="1"/>
    <row r="59043" s="2" customFormat="1"/>
    <row r="59044" s="2" customFormat="1"/>
    <row r="59045" s="2" customFormat="1"/>
    <row r="59046" s="2" customFormat="1"/>
    <row r="59047" s="2" customFormat="1"/>
    <row r="59048" s="2" customFormat="1"/>
    <row r="59049" s="2" customFormat="1"/>
    <row r="59050" s="2" customFormat="1"/>
    <row r="59051" s="2" customFormat="1"/>
    <row r="59052" s="2" customFormat="1"/>
    <row r="59053" s="2" customFormat="1"/>
    <row r="59054" s="2" customFormat="1"/>
    <row r="59055" s="2" customFormat="1"/>
    <row r="59056" s="2" customFormat="1"/>
    <row r="59057" s="2" customFormat="1"/>
    <row r="59058" s="2" customFormat="1"/>
    <row r="59059" s="2" customFormat="1"/>
    <row r="59060" s="2" customFormat="1"/>
    <row r="59061" s="2" customFormat="1"/>
    <row r="59062" s="2" customFormat="1"/>
    <row r="59063" s="2" customFormat="1"/>
    <row r="59064" s="2" customFormat="1"/>
    <row r="59065" s="2" customFormat="1"/>
    <row r="59066" s="2" customFormat="1"/>
    <row r="59067" s="2" customFormat="1"/>
    <row r="59068" s="2" customFormat="1"/>
    <row r="59069" s="2" customFormat="1"/>
    <row r="59070" s="2" customFormat="1"/>
    <row r="59071" s="2" customFormat="1"/>
    <row r="59072" s="2" customFormat="1"/>
    <row r="59073" s="2" customFormat="1"/>
    <row r="59074" s="2" customFormat="1"/>
    <row r="59075" s="2" customFormat="1"/>
    <row r="59076" s="2" customFormat="1"/>
    <row r="59077" s="2" customFormat="1"/>
    <row r="59078" s="2" customFormat="1"/>
    <row r="59079" s="2" customFormat="1"/>
    <row r="59080" s="2" customFormat="1"/>
    <row r="59081" s="2" customFormat="1"/>
    <row r="59082" s="2" customFormat="1"/>
    <row r="59083" s="2" customFormat="1"/>
    <row r="59084" s="2" customFormat="1"/>
    <row r="59085" s="2" customFormat="1"/>
    <row r="59086" s="2" customFormat="1"/>
    <row r="59087" s="2" customFormat="1"/>
    <row r="59088" s="2" customFormat="1"/>
    <row r="59089" s="2" customFormat="1"/>
    <row r="59090" s="2" customFormat="1"/>
    <row r="59091" s="2" customFormat="1"/>
    <row r="59092" s="2" customFormat="1"/>
    <row r="59093" s="2" customFormat="1"/>
    <row r="59094" s="2" customFormat="1"/>
    <row r="59095" s="2" customFormat="1"/>
    <row r="59096" s="2" customFormat="1"/>
    <row r="59097" s="2" customFormat="1"/>
    <row r="59098" s="2" customFormat="1"/>
    <row r="59099" s="2" customFormat="1"/>
    <row r="59100" s="2" customFormat="1"/>
    <row r="59101" s="2" customFormat="1"/>
    <row r="59102" s="2" customFormat="1"/>
    <row r="59103" s="2" customFormat="1"/>
    <row r="59104" s="2" customFormat="1"/>
    <row r="59105" s="2" customFormat="1"/>
    <row r="59106" s="2" customFormat="1"/>
    <row r="59107" s="2" customFormat="1"/>
    <row r="59108" s="2" customFormat="1"/>
    <row r="59109" s="2" customFormat="1"/>
    <row r="59110" s="2" customFormat="1"/>
    <row r="59111" s="2" customFormat="1"/>
    <row r="59112" s="2" customFormat="1"/>
    <row r="59113" s="2" customFormat="1"/>
    <row r="59114" s="2" customFormat="1"/>
    <row r="59115" s="2" customFormat="1"/>
    <row r="59116" s="2" customFormat="1"/>
    <row r="59117" s="2" customFormat="1"/>
    <row r="59118" s="2" customFormat="1"/>
    <row r="59119" s="2" customFormat="1"/>
    <row r="59120" s="2" customFormat="1"/>
    <row r="59121" s="2" customFormat="1"/>
    <row r="59122" s="2" customFormat="1"/>
    <row r="59123" s="2" customFormat="1"/>
    <row r="59124" s="2" customFormat="1"/>
    <row r="59125" s="2" customFormat="1"/>
    <row r="59126" s="2" customFormat="1"/>
    <row r="59127" s="2" customFormat="1"/>
    <row r="59128" s="2" customFormat="1"/>
    <row r="59129" s="2" customFormat="1"/>
    <row r="59130" s="2" customFormat="1"/>
    <row r="59131" s="2" customFormat="1"/>
    <row r="59132" s="2" customFormat="1"/>
    <row r="59133" s="2" customFormat="1"/>
    <row r="59134" s="2" customFormat="1"/>
    <row r="59135" s="2" customFormat="1"/>
    <row r="59136" s="2" customFormat="1"/>
    <row r="59137" s="2" customFormat="1"/>
    <row r="59138" s="2" customFormat="1"/>
    <row r="59139" s="2" customFormat="1"/>
    <row r="59140" s="2" customFormat="1"/>
    <row r="59141" s="2" customFormat="1"/>
    <row r="59142" s="2" customFormat="1"/>
    <row r="59143" s="2" customFormat="1"/>
    <row r="59144" s="2" customFormat="1"/>
    <row r="59145" s="2" customFormat="1"/>
    <row r="59146" s="2" customFormat="1"/>
    <row r="59147" s="2" customFormat="1"/>
    <row r="59148" s="2" customFormat="1"/>
    <row r="59149" s="2" customFormat="1"/>
    <row r="59150" s="2" customFormat="1"/>
    <row r="59151" s="2" customFormat="1"/>
    <row r="59152" s="2" customFormat="1"/>
    <row r="59153" s="2" customFormat="1"/>
    <row r="59154" s="2" customFormat="1"/>
    <row r="59155" s="2" customFormat="1"/>
    <row r="59156" s="2" customFormat="1"/>
    <row r="59157" s="2" customFormat="1"/>
    <row r="59158" s="2" customFormat="1"/>
    <row r="59159" s="2" customFormat="1"/>
    <row r="59160" s="2" customFormat="1"/>
    <row r="59161" s="2" customFormat="1"/>
    <row r="59162" s="2" customFormat="1"/>
    <row r="59163" s="2" customFormat="1"/>
    <row r="59164" s="2" customFormat="1"/>
    <row r="59165" s="2" customFormat="1"/>
    <row r="59166" s="2" customFormat="1"/>
    <row r="59167" s="2" customFormat="1"/>
    <row r="59168" s="2" customFormat="1"/>
    <row r="59169" s="2" customFormat="1"/>
    <row r="59170" s="2" customFormat="1"/>
    <row r="59171" s="2" customFormat="1"/>
    <row r="59172" s="2" customFormat="1"/>
    <row r="59173" s="2" customFormat="1"/>
    <row r="59174" s="2" customFormat="1"/>
    <row r="59175" s="2" customFormat="1"/>
    <row r="59176" s="2" customFormat="1"/>
    <row r="59177" s="2" customFormat="1"/>
    <row r="59178" s="2" customFormat="1"/>
    <row r="59179" s="2" customFormat="1"/>
    <row r="59180" s="2" customFormat="1"/>
    <row r="59181" s="2" customFormat="1"/>
    <row r="59182" s="2" customFormat="1"/>
    <row r="59183" s="2" customFormat="1"/>
    <row r="59184" s="2" customFormat="1"/>
    <row r="59185" s="2" customFormat="1"/>
    <row r="59186" s="2" customFormat="1"/>
    <row r="59187" s="2" customFormat="1"/>
    <row r="59188" s="2" customFormat="1"/>
    <row r="59189" s="2" customFormat="1"/>
    <row r="59190" s="2" customFormat="1"/>
    <row r="59191" s="2" customFormat="1"/>
    <row r="59192" s="2" customFormat="1"/>
    <row r="59193" s="2" customFormat="1"/>
    <row r="59194" s="2" customFormat="1"/>
    <row r="59195" s="2" customFormat="1"/>
    <row r="59196" s="2" customFormat="1"/>
    <row r="59197" s="2" customFormat="1"/>
    <row r="59198" s="2" customFormat="1"/>
    <row r="59199" s="2" customFormat="1"/>
    <row r="59200" s="2" customFormat="1"/>
    <row r="59201" s="2" customFormat="1"/>
    <row r="59202" s="2" customFormat="1"/>
    <row r="59203" s="2" customFormat="1"/>
    <row r="59204" s="2" customFormat="1"/>
    <row r="59205" s="2" customFormat="1"/>
    <row r="59206" s="2" customFormat="1"/>
    <row r="59207" s="2" customFormat="1"/>
    <row r="59208" s="2" customFormat="1"/>
    <row r="59209" s="2" customFormat="1"/>
    <row r="59210" s="2" customFormat="1"/>
    <row r="59211" s="2" customFormat="1"/>
    <row r="59212" s="2" customFormat="1"/>
    <row r="59213" s="2" customFormat="1"/>
    <row r="59214" s="2" customFormat="1"/>
    <row r="59215" s="2" customFormat="1"/>
    <row r="59216" s="2" customFormat="1"/>
    <row r="59217" s="2" customFormat="1"/>
    <row r="59218" s="2" customFormat="1"/>
    <row r="59219" s="2" customFormat="1"/>
    <row r="59220" s="2" customFormat="1"/>
    <row r="59221" s="2" customFormat="1"/>
    <row r="59222" s="2" customFormat="1"/>
    <row r="59223" s="2" customFormat="1"/>
    <row r="59224" s="2" customFormat="1"/>
    <row r="59225" s="2" customFormat="1"/>
    <row r="59226" s="2" customFormat="1"/>
    <row r="59227" s="2" customFormat="1"/>
    <row r="59228" s="2" customFormat="1"/>
    <row r="59229" s="2" customFormat="1"/>
    <row r="59230" s="2" customFormat="1"/>
    <row r="59231" s="2" customFormat="1"/>
    <row r="59232" s="2" customFormat="1"/>
    <row r="59233" s="2" customFormat="1"/>
    <row r="59234" s="2" customFormat="1"/>
    <row r="59235" s="2" customFormat="1"/>
    <row r="59236" s="2" customFormat="1"/>
    <row r="59237" s="2" customFormat="1"/>
    <row r="59238" s="2" customFormat="1"/>
    <row r="59239" s="2" customFormat="1"/>
    <row r="59240" s="2" customFormat="1"/>
    <row r="59241" s="2" customFormat="1"/>
    <row r="59242" s="2" customFormat="1"/>
    <row r="59243" s="2" customFormat="1"/>
    <row r="59244" s="2" customFormat="1"/>
    <row r="59245" s="2" customFormat="1"/>
    <row r="59246" s="2" customFormat="1"/>
    <row r="59247" s="2" customFormat="1"/>
    <row r="59248" s="2" customFormat="1"/>
    <row r="59249" s="2" customFormat="1"/>
    <row r="59250" s="2" customFormat="1"/>
    <row r="59251" s="2" customFormat="1"/>
    <row r="59252" s="2" customFormat="1"/>
    <row r="59253" s="2" customFormat="1"/>
    <row r="59254" s="2" customFormat="1"/>
    <row r="59255" s="2" customFormat="1"/>
    <row r="59256" s="2" customFormat="1"/>
    <row r="59257" s="2" customFormat="1"/>
    <row r="59258" s="2" customFormat="1"/>
    <row r="59259" s="2" customFormat="1"/>
    <row r="59260" s="2" customFormat="1"/>
    <row r="59261" s="2" customFormat="1"/>
    <row r="59262" s="2" customFormat="1"/>
    <row r="59263" s="2" customFormat="1"/>
    <row r="59264" s="2" customFormat="1"/>
    <row r="59265" s="2" customFormat="1"/>
    <row r="59266" s="2" customFormat="1"/>
    <row r="59267" s="2" customFormat="1"/>
    <row r="59268" s="2" customFormat="1"/>
    <row r="59269" s="2" customFormat="1"/>
    <row r="59270" s="2" customFormat="1"/>
    <row r="59271" s="2" customFormat="1"/>
    <row r="59272" s="2" customFormat="1"/>
    <row r="59273" s="2" customFormat="1"/>
    <row r="59274" s="2" customFormat="1"/>
    <row r="59275" s="2" customFormat="1"/>
    <row r="59276" s="2" customFormat="1"/>
    <row r="59277" s="2" customFormat="1"/>
    <row r="59278" s="2" customFormat="1"/>
    <row r="59279" s="2" customFormat="1"/>
    <row r="59280" s="2" customFormat="1"/>
    <row r="59281" s="2" customFormat="1"/>
    <row r="59282" s="2" customFormat="1"/>
    <row r="59283" s="2" customFormat="1"/>
    <row r="59284" s="2" customFormat="1"/>
    <row r="59285" s="2" customFormat="1"/>
    <row r="59286" s="2" customFormat="1"/>
    <row r="59287" s="2" customFormat="1"/>
    <row r="59288" s="2" customFormat="1"/>
    <row r="59289" s="2" customFormat="1"/>
    <row r="59290" s="2" customFormat="1"/>
    <row r="59291" s="2" customFormat="1"/>
    <row r="59292" s="2" customFormat="1"/>
    <row r="59293" s="2" customFormat="1"/>
    <row r="59294" s="2" customFormat="1"/>
    <row r="59295" s="2" customFormat="1"/>
    <row r="59296" s="2" customFormat="1"/>
    <row r="59297" s="2" customFormat="1"/>
    <row r="59298" s="2" customFormat="1"/>
    <row r="59299" s="2" customFormat="1"/>
    <row r="59300" s="2" customFormat="1"/>
    <row r="59301" s="2" customFormat="1"/>
    <row r="59302" s="2" customFormat="1"/>
    <row r="59303" s="2" customFormat="1"/>
    <row r="59304" s="2" customFormat="1"/>
    <row r="59305" s="2" customFormat="1"/>
    <row r="59306" s="2" customFormat="1"/>
    <row r="59307" s="2" customFormat="1"/>
    <row r="59308" s="2" customFormat="1"/>
    <row r="59309" s="2" customFormat="1"/>
    <row r="59310" s="2" customFormat="1"/>
    <row r="59311" s="2" customFormat="1"/>
    <row r="59312" s="2" customFormat="1"/>
    <row r="59313" s="2" customFormat="1"/>
    <row r="59314" s="2" customFormat="1"/>
    <row r="59315" s="2" customFormat="1"/>
    <row r="59316" s="2" customFormat="1"/>
    <row r="59317" s="2" customFormat="1"/>
    <row r="59318" s="2" customFormat="1"/>
    <row r="59319" s="2" customFormat="1"/>
    <row r="59320" s="2" customFormat="1"/>
    <row r="59321" s="2" customFormat="1"/>
    <row r="59322" s="2" customFormat="1"/>
    <row r="59323" s="2" customFormat="1"/>
    <row r="59324" s="2" customFormat="1"/>
    <row r="59325" s="2" customFormat="1"/>
    <row r="59326" s="2" customFormat="1"/>
    <row r="59327" s="2" customFormat="1"/>
    <row r="59328" s="2" customFormat="1"/>
    <row r="59329" s="2" customFormat="1"/>
    <row r="59330" s="2" customFormat="1"/>
    <row r="59331" s="2" customFormat="1"/>
    <row r="59332" s="2" customFormat="1"/>
    <row r="59333" s="2" customFormat="1"/>
    <row r="59334" s="2" customFormat="1"/>
    <row r="59335" s="2" customFormat="1"/>
    <row r="59336" s="2" customFormat="1"/>
    <row r="59337" s="2" customFormat="1"/>
    <row r="59338" s="2" customFormat="1"/>
    <row r="59339" s="2" customFormat="1"/>
    <row r="59340" s="2" customFormat="1"/>
    <row r="59341" s="2" customFormat="1"/>
    <row r="59342" s="2" customFormat="1"/>
    <row r="59343" s="2" customFormat="1"/>
    <row r="59344" s="2" customFormat="1"/>
    <row r="59345" s="2" customFormat="1"/>
    <row r="59346" s="2" customFormat="1"/>
    <row r="59347" s="2" customFormat="1"/>
    <row r="59348" s="2" customFormat="1"/>
    <row r="59349" s="2" customFormat="1"/>
    <row r="59350" s="2" customFormat="1"/>
    <row r="59351" s="2" customFormat="1"/>
    <row r="59352" s="2" customFormat="1"/>
    <row r="59353" s="2" customFormat="1"/>
    <row r="59354" s="2" customFormat="1"/>
    <row r="59355" s="2" customFormat="1"/>
    <row r="59356" s="2" customFormat="1"/>
    <row r="59357" s="2" customFormat="1"/>
    <row r="59358" s="2" customFormat="1"/>
    <row r="59359" s="2" customFormat="1"/>
    <row r="59360" s="2" customFormat="1"/>
    <row r="59361" s="2" customFormat="1"/>
    <row r="59362" s="2" customFormat="1"/>
    <row r="59363" s="2" customFormat="1"/>
    <row r="59364" s="2" customFormat="1"/>
    <row r="59365" s="2" customFormat="1"/>
    <row r="59366" s="2" customFormat="1"/>
    <row r="59367" s="2" customFormat="1"/>
    <row r="59368" s="2" customFormat="1"/>
    <row r="59369" s="2" customFormat="1"/>
    <row r="59370" s="2" customFormat="1"/>
    <row r="59371" s="2" customFormat="1"/>
    <row r="59372" s="2" customFormat="1"/>
    <row r="59373" s="2" customFormat="1"/>
    <row r="59374" s="2" customFormat="1"/>
    <row r="59375" s="2" customFormat="1"/>
    <row r="59376" s="2" customFormat="1"/>
    <row r="59377" s="2" customFormat="1"/>
    <row r="59378" s="2" customFormat="1"/>
    <row r="59379" s="2" customFormat="1"/>
    <row r="59380" s="2" customFormat="1"/>
    <row r="59381" s="2" customFormat="1"/>
    <row r="59382" s="2" customFormat="1"/>
    <row r="59383" s="2" customFormat="1"/>
    <row r="59384" s="2" customFormat="1"/>
    <row r="59385" s="2" customFormat="1"/>
    <row r="59386" s="2" customFormat="1"/>
    <row r="59387" s="2" customFormat="1"/>
    <row r="59388" s="2" customFormat="1"/>
    <row r="59389" s="2" customFormat="1"/>
    <row r="59390" s="2" customFormat="1"/>
    <row r="59391" s="2" customFormat="1"/>
    <row r="59392" s="2" customFormat="1"/>
    <row r="59393" s="2" customFormat="1"/>
    <row r="59394" s="2" customFormat="1"/>
    <row r="59395" s="2" customFormat="1"/>
    <row r="59396" s="2" customFormat="1"/>
    <row r="59397" s="2" customFormat="1"/>
    <row r="59398" s="2" customFormat="1"/>
    <row r="59399" s="2" customFormat="1"/>
    <row r="59400" s="2" customFormat="1"/>
    <row r="59401" s="2" customFormat="1"/>
    <row r="59402" s="2" customFormat="1"/>
    <row r="59403" s="2" customFormat="1"/>
    <row r="59404" s="2" customFormat="1"/>
    <row r="59405" s="2" customFormat="1"/>
    <row r="59406" s="2" customFormat="1"/>
    <row r="59407" s="2" customFormat="1"/>
    <row r="59408" s="2" customFormat="1"/>
    <row r="59409" s="2" customFormat="1"/>
    <row r="59410" s="2" customFormat="1"/>
    <row r="59411" s="2" customFormat="1"/>
    <row r="59412" s="2" customFormat="1"/>
    <row r="59413" s="2" customFormat="1"/>
    <row r="59414" s="2" customFormat="1"/>
    <row r="59415" s="2" customFormat="1"/>
    <row r="59416" s="2" customFormat="1"/>
    <row r="59417" s="2" customFormat="1"/>
    <row r="59418" s="2" customFormat="1"/>
    <row r="59419" s="2" customFormat="1"/>
    <row r="59420" s="2" customFormat="1"/>
    <row r="59421" s="2" customFormat="1"/>
    <row r="59422" s="2" customFormat="1"/>
    <row r="59423" s="2" customFormat="1"/>
    <row r="59424" s="2" customFormat="1"/>
    <row r="59425" s="2" customFormat="1"/>
    <row r="59426" s="2" customFormat="1"/>
    <row r="59427" s="2" customFormat="1"/>
    <row r="59428" s="2" customFormat="1"/>
    <row r="59429" s="2" customFormat="1"/>
    <row r="59430" s="2" customFormat="1"/>
    <row r="59431" s="2" customFormat="1"/>
    <row r="59432" s="2" customFormat="1"/>
    <row r="59433" s="2" customFormat="1"/>
    <row r="59434" s="2" customFormat="1"/>
    <row r="59435" s="2" customFormat="1"/>
    <row r="59436" s="2" customFormat="1"/>
    <row r="59437" s="2" customFormat="1"/>
    <row r="59438" s="2" customFormat="1"/>
    <row r="59439" s="2" customFormat="1"/>
    <row r="59440" s="2" customFormat="1"/>
    <row r="59441" s="2" customFormat="1"/>
    <row r="59442" s="2" customFormat="1"/>
    <row r="59443" s="2" customFormat="1"/>
    <row r="59444" s="2" customFormat="1"/>
    <row r="59445" s="2" customFormat="1"/>
    <row r="59446" s="2" customFormat="1"/>
    <row r="59447" s="2" customFormat="1"/>
    <row r="59448" s="2" customFormat="1"/>
    <row r="59449" s="2" customFormat="1"/>
    <row r="59450" s="2" customFormat="1"/>
    <row r="59451" s="2" customFormat="1"/>
    <row r="59452" s="2" customFormat="1"/>
    <row r="59453" s="2" customFormat="1"/>
    <row r="59454" s="2" customFormat="1"/>
    <row r="59455" s="2" customFormat="1"/>
    <row r="59456" s="2" customFormat="1"/>
    <row r="59457" s="2" customFormat="1"/>
    <row r="59458" s="2" customFormat="1"/>
    <row r="59459" s="2" customFormat="1"/>
    <row r="59460" s="2" customFormat="1"/>
    <row r="59461" s="2" customFormat="1"/>
    <row r="59462" s="2" customFormat="1"/>
    <row r="59463" s="2" customFormat="1"/>
    <row r="59464" s="2" customFormat="1"/>
    <row r="59465" s="2" customFormat="1"/>
    <row r="59466" s="2" customFormat="1"/>
    <row r="59467" s="2" customFormat="1"/>
    <row r="59468" s="2" customFormat="1"/>
    <row r="59469" s="2" customFormat="1"/>
    <row r="59470" s="2" customFormat="1"/>
    <row r="59471" s="2" customFormat="1"/>
    <row r="59472" s="2" customFormat="1"/>
    <row r="59473" s="2" customFormat="1"/>
    <row r="59474" s="2" customFormat="1"/>
    <row r="59475" s="2" customFormat="1"/>
    <row r="59476" s="2" customFormat="1"/>
    <row r="59477" s="2" customFormat="1"/>
    <row r="59478" s="2" customFormat="1"/>
    <row r="59479" s="2" customFormat="1"/>
    <row r="59480" s="2" customFormat="1"/>
    <row r="59481" s="2" customFormat="1"/>
    <row r="59482" s="2" customFormat="1"/>
    <row r="59483" s="2" customFormat="1"/>
    <row r="59484" s="2" customFormat="1"/>
    <row r="59485" s="2" customFormat="1"/>
    <row r="59486" s="2" customFormat="1"/>
    <row r="59487" s="2" customFormat="1"/>
    <row r="59488" s="2" customFormat="1"/>
    <row r="59489" s="2" customFormat="1"/>
    <row r="59490" s="2" customFormat="1"/>
    <row r="59491" s="2" customFormat="1"/>
    <row r="59492" s="2" customFormat="1"/>
    <row r="59493" s="2" customFormat="1"/>
    <row r="59494" s="2" customFormat="1"/>
    <row r="59495" s="2" customFormat="1"/>
    <row r="59496" s="2" customFormat="1"/>
    <row r="59497" s="2" customFormat="1"/>
    <row r="59498" s="2" customFormat="1"/>
    <row r="59499" s="2" customFormat="1"/>
    <row r="59500" s="2" customFormat="1"/>
    <row r="59501" s="2" customFormat="1"/>
    <row r="59502" s="2" customFormat="1"/>
    <row r="59503" s="2" customFormat="1"/>
    <row r="59504" s="2" customFormat="1"/>
    <row r="59505" s="2" customFormat="1"/>
    <row r="59506" s="2" customFormat="1"/>
    <row r="59507" s="2" customFormat="1"/>
    <row r="59508" s="2" customFormat="1"/>
    <row r="59509" s="2" customFormat="1"/>
    <row r="59510" s="2" customFormat="1"/>
    <row r="59511" s="2" customFormat="1"/>
    <row r="59512" s="2" customFormat="1"/>
    <row r="59513" s="2" customFormat="1"/>
    <row r="59514" s="2" customFormat="1"/>
    <row r="59515" s="2" customFormat="1"/>
    <row r="59516" s="2" customFormat="1"/>
    <row r="59517" s="2" customFormat="1"/>
    <row r="59518" s="2" customFormat="1"/>
    <row r="59519" s="2" customFormat="1"/>
    <row r="59520" s="2" customFormat="1"/>
    <row r="59521" s="2" customFormat="1"/>
    <row r="59522" s="2" customFormat="1"/>
    <row r="59523" s="2" customFormat="1"/>
    <row r="59524" s="2" customFormat="1"/>
    <row r="59525" s="2" customFormat="1"/>
    <row r="59526" s="2" customFormat="1"/>
    <row r="59527" s="2" customFormat="1"/>
    <row r="59528" s="2" customFormat="1"/>
    <row r="59529" s="2" customFormat="1"/>
    <row r="59530" s="2" customFormat="1"/>
    <row r="59531" s="2" customFormat="1"/>
    <row r="59532" s="2" customFormat="1"/>
    <row r="59533" s="2" customFormat="1"/>
    <row r="59534" s="2" customFormat="1"/>
    <row r="59535" s="2" customFormat="1"/>
    <row r="59536" s="2" customFormat="1"/>
    <row r="59537" s="2" customFormat="1"/>
    <row r="59538" s="2" customFormat="1"/>
    <row r="59539" s="2" customFormat="1"/>
    <row r="59540" s="2" customFormat="1"/>
    <row r="59541" s="2" customFormat="1"/>
    <row r="59542" s="2" customFormat="1"/>
    <row r="59543" s="2" customFormat="1"/>
    <row r="59544" s="2" customFormat="1"/>
    <row r="59545" s="2" customFormat="1"/>
    <row r="59546" s="2" customFormat="1"/>
    <row r="59547" s="2" customFormat="1"/>
    <row r="59548" s="2" customFormat="1"/>
    <row r="59549" s="2" customFormat="1"/>
    <row r="59550" s="2" customFormat="1"/>
    <row r="59551" s="2" customFormat="1"/>
    <row r="59552" s="2" customFormat="1"/>
    <row r="59553" s="2" customFormat="1"/>
    <row r="59554" s="2" customFormat="1"/>
    <row r="59555" s="2" customFormat="1"/>
    <row r="59556" s="2" customFormat="1"/>
    <row r="59557" s="2" customFormat="1"/>
    <row r="59558" s="2" customFormat="1"/>
    <row r="59559" s="2" customFormat="1"/>
    <row r="59560" s="2" customFormat="1"/>
    <row r="59561" s="2" customFormat="1"/>
    <row r="59562" s="2" customFormat="1"/>
    <row r="59563" s="2" customFormat="1"/>
    <row r="59564" s="2" customFormat="1"/>
    <row r="59565" s="2" customFormat="1"/>
    <row r="59566" s="2" customFormat="1"/>
    <row r="59567" s="2" customFormat="1"/>
    <row r="59568" s="2" customFormat="1"/>
    <row r="59569" s="2" customFormat="1"/>
    <row r="59570" s="2" customFormat="1"/>
    <row r="59571" s="2" customFormat="1"/>
    <row r="59572" s="2" customFormat="1"/>
    <row r="59573" s="2" customFormat="1"/>
    <row r="59574" s="2" customFormat="1"/>
    <row r="59575" s="2" customFormat="1"/>
    <row r="59576" s="2" customFormat="1"/>
    <row r="59577" s="2" customFormat="1"/>
    <row r="59578" s="2" customFormat="1"/>
    <row r="59579" s="2" customFormat="1"/>
    <row r="59580" s="2" customFormat="1"/>
    <row r="59581" s="2" customFormat="1"/>
    <row r="59582" s="2" customFormat="1"/>
    <row r="59583" s="2" customFormat="1"/>
    <row r="59584" s="2" customFormat="1"/>
    <row r="59585" s="2" customFormat="1"/>
    <row r="59586" s="2" customFormat="1"/>
    <row r="59587" s="2" customFormat="1"/>
    <row r="59588" s="2" customFormat="1"/>
    <row r="59589" s="2" customFormat="1"/>
    <row r="59590" s="2" customFormat="1"/>
    <row r="59591" s="2" customFormat="1"/>
    <row r="59592" s="2" customFormat="1"/>
    <row r="59593" s="2" customFormat="1"/>
    <row r="59594" s="2" customFormat="1"/>
    <row r="59595" s="2" customFormat="1"/>
    <row r="59596" s="2" customFormat="1"/>
    <row r="59597" s="2" customFormat="1"/>
    <row r="59598" s="2" customFormat="1"/>
    <row r="59599" s="2" customFormat="1"/>
    <row r="59600" s="2" customFormat="1"/>
    <row r="59601" s="2" customFormat="1"/>
    <row r="59602" s="2" customFormat="1"/>
    <row r="59603" s="2" customFormat="1"/>
    <row r="59604" s="2" customFormat="1"/>
    <row r="59605" s="2" customFormat="1"/>
    <row r="59606" s="2" customFormat="1"/>
    <row r="59607" s="2" customFormat="1"/>
    <row r="59608" s="2" customFormat="1"/>
    <row r="59609" s="2" customFormat="1"/>
    <row r="59610" s="2" customFormat="1"/>
    <row r="59611" s="2" customFormat="1"/>
    <row r="59612" s="2" customFormat="1"/>
    <row r="59613" s="2" customFormat="1"/>
    <row r="59614" s="2" customFormat="1"/>
    <row r="59615" s="2" customFormat="1"/>
    <row r="59616" s="2" customFormat="1"/>
    <row r="59617" s="2" customFormat="1"/>
    <row r="59618" s="2" customFormat="1"/>
    <row r="59619" s="2" customFormat="1"/>
    <row r="59620" s="2" customFormat="1"/>
    <row r="59621" s="2" customFormat="1"/>
    <row r="59622" s="2" customFormat="1"/>
    <row r="59623" s="2" customFormat="1"/>
    <row r="59624" s="2" customFormat="1"/>
    <row r="59625" s="2" customFormat="1"/>
    <row r="59626" s="2" customFormat="1"/>
    <row r="59627" s="2" customFormat="1"/>
    <row r="59628" s="2" customFormat="1"/>
    <row r="59629" s="2" customFormat="1"/>
    <row r="59630" s="2" customFormat="1"/>
    <row r="59631" s="2" customFormat="1"/>
    <row r="59632" s="2" customFormat="1"/>
    <row r="59633" s="2" customFormat="1"/>
    <row r="59634" s="2" customFormat="1"/>
    <row r="59635" s="2" customFormat="1"/>
    <row r="59636" s="2" customFormat="1"/>
    <row r="59637" s="2" customFormat="1"/>
    <row r="59638" s="2" customFormat="1"/>
    <row r="59639" s="2" customFormat="1"/>
    <row r="59640" s="2" customFormat="1"/>
    <row r="59641" s="2" customFormat="1"/>
    <row r="59642" s="2" customFormat="1"/>
    <row r="59643" s="2" customFormat="1"/>
    <row r="59644" s="2" customFormat="1"/>
    <row r="59645" s="2" customFormat="1"/>
    <row r="59646" s="2" customFormat="1"/>
    <row r="59647" s="2" customFormat="1"/>
    <row r="59648" s="2" customFormat="1"/>
    <row r="59649" s="2" customFormat="1"/>
    <row r="59650" s="2" customFormat="1"/>
    <row r="59651" s="2" customFormat="1"/>
    <row r="59652" s="2" customFormat="1"/>
    <row r="59653" s="2" customFormat="1"/>
    <row r="59654" s="2" customFormat="1"/>
    <row r="59655" s="2" customFormat="1"/>
    <row r="59656" s="2" customFormat="1"/>
    <row r="59657" s="2" customFormat="1"/>
    <row r="59658" s="2" customFormat="1"/>
    <row r="59659" s="2" customFormat="1"/>
    <row r="59660" s="2" customFormat="1"/>
    <row r="59661" s="2" customFormat="1"/>
    <row r="59662" s="2" customFormat="1"/>
    <row r="59663" s="2" customFormat="1"/>
    <row r="59664" s="2" customFormat="1"/>
    <row r="59665" s="2" customFormat="1"/>
    <row r="59666" s="2" customFormat="1"/>
    <row r="59667" s="2" customFormat="1"/>
    <row r="59668" s="2" customFormat="1"/>
    <row r="59669" s="2" customFormat="1"/>
    <row r="59670" s="2" customFormat="1"/>
    <row r="59671" s="2" customFormat="1"/>
    <row r="59672" s="2" customFormat="1"/>
    <row r="59673" s="2" customFormat="1"/>
    <row r="59674" s="2" customFormat="1"/>
    <row r="59675" s="2" customFormat="1"/>
    <row r="59676" s="2" customFormat="1"/>
    <row r="59677" s="2" customFormat="1"/>
    <row r="59678" s="2" customFormat="1"/>
    <row r="59679" s="2" customFormat="1"/>
    <row r="59680" s="2" customFormat="1"/>
    <row r="59681" s="2" customFormat="1"/>
    <row r="59682" s="2" customFormat="1"/>
    <row r="59683" s="2" customFormat="1"/>
    <row r="59684" s="2" customFormat="1"/>
    <row r="59685" s="2" customFormat="1"/>
    <row r="59686" s="2" customFormat="1"/>
    <row r="59687" s="2" customFormat="1"/>
    <row r="59688" s="2" customFormat="1"/>
    <row r="59689" s="2" customFormat="1"/>
    <row r="59690" s="2" customFormat="1"/>
    <row r="59691" s="2" customFormat="1"/>
    <row r="59692" s="2" customFormat="1"/>
    <row r="59693" s="2" customFormat="1"/>
    <row r="59694" s="2" customFormat="1"/>
    <row r="59695" s="2" customFormat="1"/>
    <row r="59696" s="2" customFormat="1"/>
    <row r="59697" s="2" customFormat="1"/>
    <row r="59698" s="2" customFormat="1"/>
    <row r="59699" s="2" customFormat="1"/>
    <row r="59700" s="2" customFormat="1"/>
    <row r="59701" s="2" customFormat="1"/>
    <row r="59702" s="2" customFormat="1"/>
    <row r="59703" s="2" customFormat="1"/>
    <row r="59704" s="2" customFormat="1"/>
    <row r="59705" s="2" customFormat="1"/>
    <row r="59706" s="2" customFormat="1"/>
    <row r="59707" s="2" customFormat="1"/>
    <row r="59708" s="2" customFormat="1"/>
    <row r="59709" s="2" customFormat="1"/>
    <row r="59710" s="2" customFormat="1"/>
    <row r="59711" s="2" customFormat="1"/>
    <row r="59712" s="2" customFormat="1"/>
    <row r="59713" s="2" customFormat="1"/>
    <row r="59714" s="2" customFormat="1"/>
    <row r="59715" s="2" customFormat="1"/>
    <row r="59716" s="2" customFormat="1"/>
    <row r="59717" s="2" customFormat="1"/>
    <row r="59718" s="2" customFormat="1"/>
    <row r="59719" s="2" customFormat="1"/>
    <row r="59720" s="2" customFormat="1"/>
    <row r="59721" s="2" customFormat="1"/>
    <row r="59722" s="2" customFormat="1"/>
    <row r="59723" s="2" customFormat="1"/>
    <row r="59724" s="2" customFormat="1"/>
    <row r="59725" s="2" customFormat="1"/>
    <row r="59726" s="2" customFormat="1"/>
    <row r="59727" s="2" customFormat="1"/>
    <row r="59728" s="2" customFormat="1"/>
    <row r="59729" s="2" customFormat="1"/>
    <row r="59730" s="2" customFormat="1"/>
    <row r="59731" s="2" customFormat="1"/>
    <row r="59732" s="2" customFormat="1"/>
    <row r="59733" s="2" customFormat="1"/>
    <row r="59734" s="2" customFormat="1"/>
    <row r="59735" s="2" customFormat="1"/>
    <row r="59736" s="2" customFormat="1"/>
    <row r="59737" s="2" customFormat="1"/>
    <row r="59738" s="2" customFormat="1"/>
    <row r="59739" s="2" customFormat="1"/>
    <row r="59740" s="2" customFormat="1"/>
    <row r="59741" s="2" customFormat="1"/>
    <row r="59742" s="2" customFormat="1"/>
    <row r="59743" s="2" customFormat="1"/>
    <row r="59744" s="2" customFormat="1"/>
    <row r="59745" s="2" customFormat="1"/>
    <row r="59746" s="2" customFormat="1"/>
    <row r="59747" s="2" customFormat="1"/>
    <row r="59748" s="2" customFormat="1"/>
    <row r="59749" s="2" customFormat="1"/>
    <row r="59750" s="2" customFormat="1"/>
    <row r="59751" s="2" customFormat="1"/>
    <row r="59752" s="2" customFormat="1"/>
    <row r="59753" s="2" customFormat="1"/>
    <row r="59754" s="2" customFormat="1"/>
    <row r="59755" s="2" customFormat="1"/>
    <row r="59756" s="2" customFormat="1"/>
    <row r="59757" s="2" customFormat="1"/>
    <row r="59758" s="2" customFormat="1"/>
    <row r="59759" s="2" customFormat="1"/>
    <row r="59760" s="2" customFormat="1"/>
    <row r="59761" s="2" customFormat="1"/>
    <row r="59762" s="2" customFormat="1"/>
    <row r="59763" s="2" customFormat="1"/>
    <row r="59764" s="2" customFormat="1"/>
    <row r="59765" s="2" customFormat="1"/>
    <row r="59766" s="2" customFormat="1"/>
    <row r="59767" s="2" customFormat="1"/>
    <row r="59768" s="2" customFormat="1"/>
    <row r="59769" s="2" customFormat="1"/>
    <row r="59770" s="2" customFormat="1"/>
    <row r="59771" s="2" customFormat="1"/>
    <row r="59772" s="2" customFormat="1"/>
    <row r="59773" s="2" customFormat="1"/>
    <row r="59774" s="2" customFormat="1"/>
    <row r="59775" s="2" customFormat="1"/>
    <row r="59776" s="2" customFormat="1"/>
    <row r="59777" s="2" customFormat="1"/>
    <row r="59778" s="2" customFormat="1"/>
    <row r="59779" s="2" customFormat="1"/>
    <row r="59780" s="2" customFormat="1"/>
    <row r="59781" s="2" customFormat="1"/>
    <row r="59782" s="2" customFormat="1"/>
    <row r="59783" s="2" customFormat="1"/>
    <row r="59784" s="2" customFormat="1"/>
    <row r="59785" s="2" customFormat="1"/>
    <row r="59786" s="2" customFormat="1"/>
    <row r="59787" s="2" customFormat="1"/>
    <row r="59788" s="2" customFormat="1"/>
    <row r="59789" s="2" customFormat="1"/>
    <row r="59790" s="2" customFormat="1"/>
    <row r="59791" s="2" customFormat="1"/>
    <row r="59792" s="2" customFormat="1"/>
    <row r="59793" s="2" customFormat="1"/>
    <row r="59794" s="2" customFormat="1"/>
    <row r="59795" s="2" customFormat="1"/>
    <row r="59796" s="2" customFormat="1"/>
    <row r="59797" s="2" customFormat="1"/>
    <row r="59798" s="2" customFormat="1"/>
    <row r="59799" s="2" customFormat="1"/>
    <row r="59800" s="2" customFormat="1"/>
    <row r="59801" s="2" customFormat="1"/>
    <row r="59802" s="2" customFormat="1"/>
    <row r="59803" s="2" customFormat="1"/>
    <row r="59804" s="2" customFormat="1"/>
    <row r="59805" s="2" customFormat="1"/>
    <row r="59806" s="2" customFormat="1"/>
    <row r="59807" s="2" customFormat="1"/>
    <row r="59808" s="2" customFormat="1"/>
    <row r="59809" s="2" customFormat="1"/>
    <row r="59810" s="2" customFormat="1"/>
    <row r="59811" s="2" customFormat="1"/>
    <row r="59812" s="2" customFormat="1"/>
    <row r="59813" s="2" customFormat="1"/>
    <row r="59814" s="2" customFormat="1"/>
    <row r="59815" s="2" customFormat="1"/>
    <row r="59816" s="2" customFormat="1"/>
    <row r="59817" s="2" customFormat="1"/>
    <row r="59818" s="2" customFormat="1"/>
    <row r="59819" s="2" customFormat="1"/>
    <row r="59820" s="2" customFormat="1"/>
    <row r="59821" s="2" customFormat="1"/>
    <row r="59822" s="2" customFormat="1"/>
    <row r="59823" s="2" customFormat="1"/>
    <row r="59824" s="2" customFormat="1"/>
    <row r="59825" s="2" customFormat="1"/>
    <row r="59826" s="2" customFormat="1"/>
    <row r="59827" s="2" customFormat="1"/>
    <row r="59828" s="2" customFormat="1"/>
    <row r="59829" s="2" customFormat="1"/>
    <row r="59830" s="2" customFormat="1"/>
    <row r="59831" s="2" customFormat="1"/>
    <row r="59832" s="2" customFormat="1"/>
    <row r="59833" s="2" customFormat="1"/>
    <row r="59834" s="2" customFormat="1"/>
    <row r="59835" s="2" customFormat="1"/>
    <row r="59836" s="2" customFormat="1"/>
    <row r="59837" s="2" customFormat="1"/>
    <row r="59838" s="2" customFormat="1"/>
    <row r="59839" s="2" customFormat="1"/>
    <row r="59840" s="2" customFormat="1"/>
    <row r="59841" s="2" customFormat="1"/>
    <row r="59842" s="2" customFormat="1"/>
    <row r="59843" s="2" customFormat="1"/>
    <row r="59844" s="2" customFormat="1"/>
    <row r="59845" s="2" customFormat="1"/>
    <row r="59846" s="2" customFormat="1"/>
    <row r="59847" s="2" customFormat="1"/>
    <row r="59848" s="2" customFormat="1"/>
    <row r="59849" s="2" customFormat="1"/>
    <row r="59850" s="2" customFormat="1"/>
    <row r="59851" s="2" customFormat="1"/>
    <row r="59852" s="2" customFormat="1"/>
    <row r="59853" s="2" customFormat="1"/>
    <row r="59854" s="2" customFormat="1"/>
    <row r="59855" s="2" customFormat="1"/>
    <row r="59856" s="2" customFormat="1"/>
    <row r="59857" s="2" customFormat="1"/>
    <row r="59858" s="2" customFormat="1"/>
    <row r="59859" s="2" customFormat="1"/>
    <row r="59860" s="2" customFormat="1"/>
    <row r="59861" s="2" customFormat="1"/>
    <row r="59862" s="2" customFormat="1"/>
    <row r="59863" s="2" customFormat="1"/>
    <row r="59864" s="2" customFormat="1"/>
    <row r="59865" s="2" customFormat="1"/>
    <row r="59866" s="2" customFormat="1"/>
    <row r="59867" s="2" customFormat="1"/>
    <row r="59868" s="2" customFormat="1"/>
    <row r="59869" s="2" customFormat="1"/>
    <row r="59870" s="2" customFormat="1"/>
    <row r="59871" s="2" customFormat="1"/>
    <row r="59872" s="2" customFormat="1"/>
    <row r="59873" s="2" customFormat="1"/>
    <row r="59874" s="2" customFormat="1"/>
    <row r="59875" s="2" customFormat="1"/>
    <row r="59876" s="2" customFormat="1"/>
    <row r="59877" s="2" customFormat="1"/>
    <row r="59878" s="2" customFormat="1"/>
    <row r="59879" s="2" customFormat="1"/>
    <row r="59880" s="2" customFormat="1"/>
    <row r="59881" s="2" customFormat="1"/>
    <row r="59882" s="2" customFormat="1"/>
    <row r="59883" s="2" customFormat="1"/>
    <row r="59884" s="2" customFormat="1"/>
    <row r="59885" s="2" customFormat="1"/>
    <row r="59886" s="2" customFormat="1"/>
    <row r="59887" s="2" customFormat="1"/>
    <row r="59888" s="2" customFormat="1"/>
    <row r="59889" s="2" customFormat="1"/>
    <row r="59890" s="2" customFormat="1"/>
    <row r="59891" s="2" customFormat="1"/>
    <row r="59892" s="2" customFormat="1"/>
    <row r="59893" s="2" customFormat="1"/>
    <row r="59894" s="2" customFormat="1"/>
    <row r="59895" s="2" customFormat="1"/>
    <row r="59896" s="2" customFormat="1"/>
    <row r="59897" s="2" customFormat="1"/>
    <row r="59898" s="2" customFormat="1"/>
    <row r="59899" s="2" customFormat="1"/>
    <row r="59900" s="2" customFormat="1"/>
    <row r="59901" s="2" customFormat="1"/>
    <row r="59902" s="2" customFormat="1"/>
    <row r="59903" s="2" customFormat="1"/>
    <row r="59904" s="2" customFormat="1"/>
    <row r="59905" s="2" customFormat="1"/>
    <row r="59906" s="2" customFormat="1"/>
    <row r="59907" s="2" customFormat="1"/>
    <row r="59908" s="2" customFormat="1"/>
    <row r="59909" s="2" customFormat="1"/>
    <row r="59910" s="2" customFormat="1"/>
    <row r="59911" s="2" customFormat="1"/>
    <row r="59912" s="2" customFormat="1"/>
    <row r="59913" s="2" customFormat="1"/>
    <row r="59914" s="2" customFormat="1"/>
    <row r="59915" s="2" customFormat="1"/>
    <row r="59916" s="2" customFormat="1"/>
    <row r="59917" s="2" customFormat="1"/>
    <row r="59918" s="2" customFormat="1"/>
    <row r="59919" s="2" customFormat="1"/>
    <row r="59920" s="2" customFormat="1"/>
    <row r="59921" s="2" customFormat="1"/>
    <row r="59922" s="2" customFormat="1"/>
    <row r="59923" s="2" customFormat="1"/>
    <row r="59924" s="2" customFormat="1"/>
    <row r="59925" s="2" customFormat="1"/>
    <row r="59926" s="2" customFormat="1"/>
    <row r="59927" s="2" customFormat="1"/>
    <row r="59928" s="2" customFormat="1"/>
    <row r="59929" s="2" customFormat="1"/>
    <row r="59930" s="2" customFormat="1"/>
    <row r="59931" s="2" customFormat="1"/>
    <row r="59932" s="2" customFormat="1"/>
    <row r="59933" s="2" customFormat="1"/>
    <row r="59934" s="2" customFormat="1"/>
    <row r="59935" s="2" customFormat="1"/>
    <row r="59936" s="2" customFormat="1"/>
    <row r="59937" s="2" customFormat="1"/>
    <row r="59938" s="2" customFormat="1"/>
    <row r="59939" s="2" customFormat="1"/>
    <row r="59940" s="2" customFormat="1"/>
    <row r="59941" s="2" customFormat="1"/>
    <row r="59942" s="2" customFormat="1"/>
    <row r="59943" s="2" customFormat="1"/>
    <row r="59944" s="2" customFormat="1"/>
    <row r="59945" s="2" customFormat="1"/>
    <row r="59946" s="2" customFormat="1"/>
    <row r="59947" s="2" customFormat="1"/>
    <row r="59948" s="2" customFormat="1"/>
    <row r="59949" s="2" customFormat="1"/>
    <row r="59950" s="2" customFormat="1"/>
    <row r="59951" s="2" customFormat="1"/>
    <row r="59952" s="2" customFormat="1"/>
    <row r="59953" s="2" customFormat="1"/>
    <row r="59954" s="2" customFormat="1"/>
    <row r="59955" s="2" customFormat="1"/>
    <row r="59956" s="2" customFormat="1"/>
    <row r="59957" s="2" customFormat="1"/>
    <row r="59958" s="2" customFormat="1"/>
    <row r="59959" s="2" customFormat="1"/>
    <row r="59960" s="2" customFormat="1"/>
    <row r="59961" s="2" customFormat="1"/>
    <row r="59962" s="2" customFormat="1"/>
    <row r="59963" s="2" customFormat="1"/>
    <row r="59964" s="2" customFormat="1"/>
    <row r="59965" s="2" customFormat="1"/>
    <row r="59966" s="2" customFormat="1"/>
    <row r="59967" s="2" customFormat="1"/>
    <row r="59968" s="2" customFormat="1"/>
    <row r="59969" s="2" customFormat="1"/>
    <row r="59970" s="2" customFormat="1"/>
    <row r="59971" s="2" customFormat="1"/>
    <row r="59972" s="2" customFormat="1"/>
    <row r="59973" s="2" customFormat="1"/>
    <row r="59974" s="2" customFormat="1"/>
    <row r="59975" s="2" customFormat="1"/>
    <row r="59976" s="2" customFormat="1"/>
    <row r="59977" s="2" customFormat="1"/>
    <row r="59978" s="2" customFormat="1"/>
    <row r="59979" s="2" customFormat="1"/>
    <row r="59980" s="2" customFormat="1"/>
    <row r="59981" s="2" customFormat="1"/>
    <row r="59982" s="2" customFormat="1"/>
    <row r="59983" s="2" customFormat="1"/>
    <row r="59984" s="2" customFormat="1"/>
    <row r="59985" s="2" customFormat="1"/>
    <row r="59986" s="2" customFormat="1"/>
    <row r="59987" s="2" customFormat="1"/>
    <row r="59988" s="2" customFormat="1"/>
    <row r="59989" s="2" customFormat="1"/>
    <row r="59990" s="2" customFormat="1"/>
    <row r="59991" s="2" customFormat="1"/>
    <row r="59992" s="2" customFormat="1"/>
    <row r="59993" s="2" customFormat="1"/>
    <row r="59994" s="2" customFormat="1"/>
    <row r="59995" s="2" customFormat="1"/>
    <row r="59996" s="2" customFormat="1"/>
    <row r="59997" s="2" customFormat="1"/>
    <row r="59998" s="2" customFormat="1"/>
    <row r="59999" s="2" customFormat="1"/>
    <row r="60000" s="2" customFormat="1"/>
    <row r="60001" s="2" customFormat="1"/>
    <row r="60002" s="2" customFormat="1"/>
    <row r="60003" s="2" customFormat="1"/>
    <row r="60004" s="2" customFormat="1"/>
    <row r="60005" s="2" customFormat="1"/>
    <row r="60006" s="2" customFormat="1"/>
    <row r="60007" s="2" customFormat="1"/>
    <row r="60008" s="2" customFormat="1"/>
    <row r="60009" s="2" customFormat="1"/>
    <row r="60010" s="2" customFormat="1"/>
    <row r="60011" s="2" customFormat="1"/>
    <row r="60012" s="2" customFormat="1"/>
    <row r="60013" s="2" customFormat="1"/>
    <row r="60014" s="2" customFormat="1"/>
    <row r="60015" s="2" customFormat="1"/>
    <row r="60016" s="2" customFormat="1"/>
    <row r="60017" s="2" customFormat="1"/>
    <row r="60018" s="2" customFormat="1"/>
    <row r="60019" s="2" customFormat="1"/>
    <row r="60020" s="2" customFormat="1"/>
    <row r="60021" s="2" customFormat="1"/>
    <row r="60022" s="2" customFormat="1"/>
    <row r="60023" s="2" customFormat="1"/>
    <row r="60024" s="2" customFormat="1"/>
    <row r="60025" s="2" customFormat="1"/>
    <row r="60026" s="2" customFormat="1"/>
    <row r="60027" s="2" customFormat="1"/>
    <row r="60028" s="2" customFormat="1"/>
    <row r="60029" s="2" customFormat="1"/>
    <row r="60030" s="2" customFormat="1"/>
    <row r="60031" s="2" customFormat="1"/>
    <row r="60032" s="2" customFormat="1"/>
    <row r="60033" s="2" customFormat="1"/>
    <row r="60034" s="2" customFormat="1"/>
    <row r="60035" s="2" customFormat="1"/>
    <row r="60036" s="2" customFormat="1"/>
    <row r="60037" s="2" customFormat="1"/>
    <row r="60038" s="2" customFormat="1"/>
    <row r="60039" s="2" customFormat="1"/>
    <row r="60040" s="2" customFormat="1"/>
    <row r="60041" s="2" customFormat="1"/>
    <row r="60042" s="2" customFormat="1"/>
    <row r="60043" s="2" customFormat="1"/>
    <row r="60044" s="2" customFormat="1"/>
    <row r="60045" s="2" customFormat="1"/>
    <row r="60046" s="2" customFormat="1"/>
    <row r="60047" s="2" customFormat="1"/>
    <row r="60048" s="2" customFormat="1"/>
    <row r="60049" s="2" customFormat="1"/>
    <row r="60050" s="2" customFormat="1"/>
    <row r="60051" s="2" customFormat="1"/>
    <row r="60052" s="2" customFormat="1"/>
    <row r="60053" s="2" customFormat="1"/>
    <row r="60054" s="2" customFormat="1"/>
    <row r="60055" s="2" customFormat="1"/>
    <row r="60056" s="2" customFormat="1"/>
    <row r="60057" s="2" customFormat="1"/>
    <row r="60058" s="2" customFormat="1"/>
    <row r="60059" s="2" customFormat="1"/>
    <row r="60060" s="2" customFormat="1"/>
    <row r="60061" s="2" customFormat="1"/>
    <row r="60062" s="2" customFormat="1"/>
    <row r="60063" s="2" customFormat="1"/>
    <row r="60064" s="2" customFormat="1"/>
    <row r="60065" s="2" customFormat="1"/>
    <row r="60066" s="2" customFormat="1"/>
    <row r="60067" s="2" customFormat="1"/>
    <row r="60068" s="2" customFormat="1"/>
    <row r="60069" s="2" customFormat="1"/>
    <row r="60070" s="2" customFormat="1"/>
    <row r="60071" s="2" customFormat="1"/>
    <row r="60072" s="2" customFormat="1"/>
    <row r="60073" s="2" customFormat="1"/>
    <row r="60074" s="2" customFormat="1"/>
    <row r="60075" s="2" customFormat="1"/>
    <row r="60076" s="2" customFormat="1"/>
    <row r="60077" s="2" customFormat="1"/>
    <row r="60078" s="2" customFormat="1"/>
    <row r="60079" s="2" customFormat="1"/>
    <row r="60080" s="2" customFormat="1"/>
    <row r="60081" s="2" customFormat="1"/>
    <row r="60082" s="2" customFormat="1"/>
    <row r="60083" s="2" customFormat="1"/>
    <row r="60084" s="2" customFormat="1"/>
    <row r="60085" s="2" customFormat="1"/>
    <row r="60086" s="2" customFormat="1"/>
    <row r="60087" s="2" customFormat="1"/>
    <row r="60088" s="2" customFormat="1"/>
    <row r="60089" s="2" customFormat="1"/>
    <row r="60090" s="2" customFormat="1"/>
    <row r="60091" s="2" customFormat="1"/>
    <row r="60092" s="2" customFormat="1"/>
    <row r="60093" s="2" customFormat="1"/>
    <row r="60094" s="2" customFormat="1"/>
    <row r="60095" s="2" customFormat="1"/>
    <row r="60096" s="2" customFormat="1"/>
    <row r="60097" s="2" customFormat="1"/>
    <row r="60098" s="2" customFormat="1"/>
    <row r="60099" s="2" customFormat="1"/>
    <row r="60100" s="2" customFormat="1"/>
    <row r="60101" s="2" customFormat="1"/>
    <row r="60102" s="2" customFormat="1"/>
    <row r="60103" s="2" customFormat="1"/>
    <row r="60104" s="2" customFormat="1"/>
    <row r="60105" s="2" customFormat="1"/>
    <row r="60106" s="2" customFormat="1"/>
    <row r="60107" s="2" customFormat="1"/>
    <row r="60108" s="2" customFormat="1"/>
    <row r="60109" s="2" customFormat="1"/>
    <row r="60110" s="2" customFormat="1"/>
    <row r="60111" s="2" customFormat="1"/>
    <row r="60112" s="2" customFormat="1"/>
    <row r="60113" s="2" customFormat="1"/>
    <row r="60114" s="2" customFormat="1"/>
    <row r="60115" s="2" customFormat="1"/>
    <row r="60116" s="2" customFormat="1"/>
    <row r="60117" s="2" customFormat="1"/>
    <row r="60118" s="2" customFormat="1"/>
    <row r="60119" s="2" customFormat="1"/>
    <row r="60120" s="2" customFormat="1"/>
    <row r="60121" s="2" customFormat="1"/>
    <row r="60122" s="2" customFormat="1"/>
    <row r="60123" s="2" customFormat="1"/>
    <row r="60124" s="2" customFormat="1"/>
    <row r="60125" s="2" customFormat="1"/>
    <row r="60126" s="2" customFormat="1"/>
    <row r="60127" s="2" customFormat="1"/>
    <row r="60128" s="2" customFormat="1"/>
    <row r="60129" s="2" customFormat="1"/>
    <row r="60130" s="2" customFormat="1"/>
    <row r="60131" s="2" customFormat="1"/>
    <row r="60132" s="2" customFormat="1"/>
    <row r="60133" s="2" customFormat="1"/>
    <row r="60134" s="2" customFormat="1"/>
    <row r="60135" s="2" customFormat="1"/>
    <row r="60136" s="2" customFormat="1"/>
    <row r="60137" s="2" customFormat="1"/>
    <row r="60138" s="2" customFormat="1"/>
    <row r="60139" s="2" customFormat="1"/>
    <row r="60140" s="2" customFormat="1"/>
    <row r="60141" s="2" customFormat="1"/>
    <row r="60142" s="2" customFormat="1"/>
    <row r="60143" s="2" customFormat="1"/>
    <row r="60144" s="2" customFormat="1"/>
    <row r="60145" s="2" customFormat="1"/>
    <row r="60146" s="2" customFormat="1"/>
    <row r="60147" s="2" customFormat="1"/>
    <row r="60148" s="2" customFormat="1"/>
    <row r="60149" s="2" customFormat="1"/>
    <row r="60150" s="2" customFormat="1"/>
    <row r="60151" s="2" customFormat="1"/>
    <row r="60152" s="2" customFormat="1"/>
    <row r="60153" s="2" customFormat="1"/>
    <row r="60154" s="2" customFormat="1"/>
    <row r="60155" s="2" customFormat="1"/>
    <row r="60156" s="2" customFormat="1"/>
    <row r="60157" s="2" customFormat="1"/>
    <row r="60158" s="2" customFormat="1"/>
    <row r="60159" s="2" customFormat="1"/>
    <row r="60160" s="2" customFormat="1"/>
    <row r="60161" s="2" customFormat="1"/>
    <row r="60162" s="2" customFormat="1"/>
    <row r="60163" s="2" customFormat="1"/>
    <row r="60164" s="2" customFormat="1"/>
    <row r="60165" s="2" customFormat="1"/>
    <row r="60166" s="2" customFormat="1"/>
    <row r="60167" s="2" customFormat="1"/>
    <row r="60168" s="2" customFormat="1"/>
    <row r="60169" s="2" customFormat="1"/>
    <row r="60170" s="2" customFormat="1"/>
    <row r="60171" s="2" customFormat="1"/>
    <row r="60172" s="2" customFormat="1"/>
    <row r="60173" s="2" customFormat="1"/>
    <row r="60174" s="2" customFormat="1"/>
    <row r="60175" s="2" customFormat="1"/>
    <row r="60176" s="2" customFormat="1"/>
    <row r="60177" s="2" customFormat="1"/>
    <row r="60178" s="2" customFormat="1"/>
    <row r="60179" s="2" customFormat="1"/>
    <row r="60180" s="2" customFormat="1"/>
    <row r="60181" s="2" customFormat="1"/>
    <row r="60182" s="2" customFormat="1"/>
    <row r="60183" s="2" customFormat="1"/>
    <row r="60184" s="2" customFormat="1"/>
    <row r="60185" s="2" customFormat="1"/>
    <row r="60186" s="2" customFormat="1"/>
    <row r="60187" s="2" customFormat="1"/>
    <row r="60188" s="2" customFormat="1"/>
    <row r="60189" s="2" customFormat="1"/>
    <row r="60190" s="2" customFormat="1"/>
    <row r="60191" s="2" customFormat="1"/>
    <row r="60192" s="2" customFormat="1"/>
    <row r="60193" s="2" customFormat="1"/>
    <row r="60194" s="2" customFormat="1"/>
    <row r="60195" s="2" customFormat="1"/>
    <row r="60196" s="2" customFormat="1"/>
    <row r="60197" s="2" customFormat="1"/>
    <row r="60198" s="2" customFormat="1"/>
    <row r="60199" s="2" customFormat="1"/>
    <row r="60200" s="2" customFormat="1"/>
    <row r="60201" s="2" customFormat="1"/>
    <row r="60202" s="2" customFormat="1"/>
    <row r="60203" s="2" customFormat="1"/>
    <row r="60204" s="2" customFormat="1"/>
    <row r="60205" s="2" customFormat="1"/>
    <row r="60206" s="2" customFormat="1"/>
    <row r="60207" s="2" customFormat="1"/>
    <row r="60208" s="2" customFormat="1"/>
    <row r="60209" s="2" customFormat="1"/>
    <row r="60210" s="2" customFormat="1"/>
    <row r="60211" s="2" customFormat="1"/>
    <row r="60212" s="2" customFormat="1"/>
    <row r="60213" s="2" customFormat="1"/>
    <row r="60214" s="2" customFormat="1"/>
    <row r="60215" s="2" customFormat="1"/>
    <row r="60216" s="2" customFormat="1"/>
    <row r="60217" s="2" customFormat="1"/>
    <row r="60218" s="2" customFormat="1"/>
    <row r="60219" s="2" customFormat="1"/>
    <row r="60220" s="2" customFormat="1"/>
    <row r="60221" s="2" customFormat="1"/>
    <row r="60222" s="2" customFormat="1"/>
    <row r="60223" s="2" customFormat="1"/>
    <row r="60224" s="2" customFormat="1"/>
    <row r="60225" s="2" customFormat="1"/>
    <row r="60226" s="2" customFormat="1"/>
    <row r="60227" s="2" customFormat="1"/>
    <row r="60228" s="2" customFormat="1"/>
    <row r="60229" s="2" customFormat="1"/>
    <row r="60230" s="2" customFormat="1"/>
    <row r="60231" s="2" customFormat="1"/>
    <row r="60232" s="2" customFormat="1"/>
    <row r="60233" s="2" customFormat="1"/>
    <row r="60234" s="2" customFormat="1"/>
    <row r="60235" s="2" customFormat="1"/>
    <row r="60236" s="2" customFormat="1"/>
    <row r="60237" s="2" customFormat="1"/>
    <row r="60238" s="2" customFormat="1"/>
    <row r="60239" s="2" customFormat="1"/>
    <row r="60240" s="2" customFormat="1"/>
    <row r="60241" s="2" customFormat="1"/>
    <row r="60242" s="2" customFormat="1"/>
    <row r="60243" s="2" customFormat="1"/>
    <row r="60244" s="2" customFormat="1"/>
    <row r="60245" s="2" customFormat="1"/>
    <row r="60246" s="2" customFormat="1"/>
    <row r="60247" s="2" customFormat="1"/>
    <row r="60248" s="2" customFormat="1"/>
    <row r="60249" s="2" customFormat="1"/>
    <row r="60250" s="2" customFormat="1"/>
    <row r="60251" s="2" customFormat="1"/>
    <row r="60252" s="2" customFormat="1"/>
    <row r="60253" s="2" customFormat="1"/>
    <row r="60254" s="2" customFormat="1"/>
    <row r="60255" s="2" customFormat="1"/>
    <row r="60256" s="2" customFormat="1"/>
    <row r="60257" s="2" customFormat="1"/>
    <row r="60258" s="2" customFormat="1"/>
    <row r="60259" s="2" customFormat="1"/>
    <row r="60260" s="2" customFormat="1"/>
    <row r="60261" s="2" customFormat="1"/>
    <row r="60262" s="2" customFormat="1"/>
    <row r="60263" s="2" customFormat="1"/>
    <row r="60264" s="2" customFormat="1"/>
    <row r="60265" s="2" customFormat="1"/>
    <row r="60266" s="2" customFormat="1"/>
    <row r="60267" s="2" customFormat="1"/>
    <row r="60268" s="2" customFormat="1"/>
    <row r="60269" s="2" customFormat="1"/>
    <row r="60270" s="2" customFormat="1"/>
    <row r="60271" s="2" customFormat="1"/>
    <row r="60272" s="2" customFormat="1"/>
    <row r="60273" s="2" customFormat="1"/>
    <row r="60274" s="2" customFormat="1"/>
    <row r="60275" s="2" customFormat="1"/>
    <row r="60276" s="2" customFormat="1"/>
    <row r="60277" s="2" customFormat="1"/>
    <row r="60278" s="2" customFormat="1"/>
    <row r="60279" s="2" customFormat="1"/>
    <row r="60280" s="2" customFormat="1"/>
    <row r="60281" s="2" customFormat="1"/>
    <row r="60282" s="2" customFormat="1"/>
    <row r="60283" s="2" customFormat="1"/>
    <row r="60284" s="2" customFormat="1"/>
    <row r="60285" s="2" customFormat="1"/>
    <row r="60286" s="2" customFormat="1"/>
    <row r="60287" s="2" customFormat="1"/>
    <row r="60288" s="2" customFormat="1"/>
    <row r="60289" s="2" customFormat="1"/>
    <row r="60290" s="2" customFormat="1"/>
    <row r="60291" s="2" customFormat="1"/>
    <row r="60292" s="2" customFormat="1"/>
    <row r="60293" s="2" customFormat="1"/>
    <row r="60294" s="2" customFormat="1"/>
    <row r="60295" s="2" customFormat="1"/>
    <row r="60296" s="2" customFormat="1"/>
    <row r="60297" s="2" customFormat="1"/>
    <row r="60298" s="2" customFormat="1"/>
    <row r="60299" s="2" customFormat="1"/>
    <row r="60300" s="2" customFormat="1"/>
    <row r="60301" s="2" customFormat="1"/>
    <row r="60302" s="2" customFormat="1"/>
    <row r="60303" s="2" customFormat="1"/>
    <row r="60304" s="2" customFormat="1"/>
    <row r="60305" s="2" customFormat="1"/>
    <row r="60306" s="2" customFormat="1"/>
    <row r="60307" s="2" customFormat="1"/>
    <row r="60308" s="2" customFormat="1"/>
    <row r="60309" s="2" customFormat="1"/>
    <row r="60310" s="2" customFormat="1"/>
    <row r="60311" s="2" customFormat="1"/>
    <row r="60312" s="2" customFormat="1"/>
    <row r="60313" s="2" customFormat="1"/>
    <row r="60314" s="2" customFormat="1"/>
    <row r="60315" s="2" customFormat="1"/>
    <row r="60316" s="2" customFormat="1"/>
    <row r="60317" s="2" customFormat="1"/>
    <row r="60318" s="2" customFormat="1"/>
    <row r="60319" s="2" customFormat="1"/>
    <row r="60320" s="2" customFormat="1"/>
    <row r="60321" s="2" customFormat="1"/>
    <row r="60322" s="2" customFormat="1"/>
    <row r="60323" s="2" customFormat="1"/>
    <row r="60324" s="2" customFormat="1"/>
    <row r="60325" s="2" customFormat="1"/>
    <row r="60326" s="2" customFormat="1"/>
    <row r="60327" s="2" customFormat="1"/>
    <row r="60328" s="2" customFormat="1"/>
    <row r="60329" s="2" customFormat="1"/>
    <row r="60330" s="2" customFormat="1"/>
    <row r="60331" s="2" customFormat="1"/>
    <row r="60332" s="2" customFormat="1"/>
    <row r="60333" s="2" customFormat="1"/>
    <row r="60334" s="2" customFormat="1"/>
    <row r="60335" s="2" customFormat="1"/>
    <row r="60336" s="2" customFormat="1"/>
    <row r="60337" s="2" customFormat="1"/>
    <row r="60338" s="2" customFormat="1"/>
    <row r="60339" s="2" customFormat="1"/>
    <row r="60340" s="2" customFormat="1"/>
    <row r="60341" s="2" customFormat="1"/>
    <row r="60342" s="2" customFormat="1"/>
    <row r="60343" s="2" customFormat="1"/>
    <row r="60344" s="2" customFormat="1"/>
    <row r="60345" s="2" customFormat="1"/>
    <row r="60346" s="2" customFormat="1"/>
    <row r="60347" s="2" customFormat="1"/>
    <row r="60348" s="2" customFormat="1"/>
    <row r="60349" s="2" customFormat="1"/>
    <row r="60350" s="2" customFormat="1"/>
    <row r="60351" s="2" customFormat="1"/>
    <row r="60352" s="2" customFormat="1"/>
    <row r="60353" s="2" customFormat="1"/>
    <row r="60354" s="2" customFormat="1"/>
    <row r="60355" s="2" customFormat="1"/>
    <row r="60356" s="2" customFormat="1"/>
    <row r="60357" s="2" customFormat="1"/>
    <row r="60358" s="2" customFormat="1"/>
    <row r="60359" s="2" customFormat="1"/>
    <row r="60360" s="2" customFormat="1"/>
    <row r="60361" s="2" customFormat="1"/>
    <row r="60362" s="2" customFormat="1"/>
    <row r="60363" s="2" customFormat="1"/>
    <row r="60364" s="2" customFormat="1"/>
    <row r="60365" s="2" customFormat="1"/>
    <row r="60366" s="2" customFormat="1"/>
    <row r="60367" s="2" customFormat="1"/>
    <row r="60368" s="2" customFormat="1"/>
    <row r="60369" s="2" customFormat="1"/>
    <row r="60370" s="2" customFormat="1"/>
    <row r="60371" s="2" customFormat="1"/>
    <row r="60372" s="2" customFormat="1"/>
    <row r="60373" s="2" customFormat="1"/>
    <row r="60374" s="2" customFormat="1"/>
    <row r="60375" s="2" customFormat="1"/>
    <row r="60376" s="2" customFormat="1"/>
    <row r="60377" s="2" customFormat="1"/>
    <row r="60378" s="2" customFormat="1"/>
    <row r="60379" s="2" customFormat="1"/>
    <row r="60380" s="2" customFormat="1"/>
    <row r="60381" s="2" customFormat="1"/>
    <row r="60382" s="2" customFormat="1"/>
    <row r="60383" s="2" customFormat="1"/>
    <row r="60384" s="2" customFormat="1"/>
    <row r="60385" s="2" customFormat="1"/>
    <row r="60386" s="2" customFormat="1"/>
    <row r="60387" s="2" customFormat="1"/>
    <row r="60388" s="2" customFormat="1"/>
    <row r="60389" s="2" customFormat="1"/>
    <row r="60390" s="2" customFormat="1"/>
    <row r="60391" s="2" customFormat="1"/>
    <row r="60392" s="2" customFormat="1"/>
    <row r="60393" s="2" customFormat="1"/>
    <row r="60394" s="2" customFormat="1"/>
    <row r="60395" s="2" customFormat="1"/>
    <row r="60396" s="2" customFormat="1"/>
    <row r="60397" s="2" customFormat="1"/>
    <row r="60398" s="2" customFormat="1"/>
    <row r="60399" s="2" customFormat="1"/>
    <row r="60400" s="2" customFormat="1"/>
    <row r="60401" s="2" customFormat="1"/>
    <row r="60402" s="2" customFormat="1"/>
    <row r="60403" s="2" customFormat="1"/>
    <row r="60404" s="2" customFormat="1"/>
    <row r="60405" s="2" customFormat="1"/>
    <row r="60406" s="2" customFormat="1"/>
    <row r="60407" s="2" customFormat="1"/>
    <row r="60408" s="2" customFormat="1"/>
    <row r="60409" s="2" customFormat="1"/>
    <row r="60410" s="2" customFormat="1"/>
    <row r="60411" s="2" customFormat="1"/>
    <row r="60412" s="2" customFormat="1"/>
    <row r="60413" s="2" customFormat="1"/>
    <row r="60414" s="2" customFormat="1"/>
    <row r="60415" s="2" customFormat="1"/>
    <row r="60416" s="2" customFormat="1"/>
    <row r="60417" s="2" customFormat="1"/>
    <row r="60418" s="2" customFormat="1"/>
    <row r="60419" s="2" customFormat="1"/>
    <row r="60420" s="2" customFormat="1"/>
    <row r="60421" s="2" customFormat="1"/>
    <row r="60422" s="2" customFormat="1"/>
    <row r="60423" s="2" customFormat="1"/>
    <row r="60424" s="2" customFormat="1"/>
    <row r="60425" s="2" customFormat="1"/>
    <row r="60426" s="2" customFormat="1"/>
    <row r="60427" s="2" customFormat="1"/>
    <row r="60428" s="2" customFormat="1"/>
    <row r="60429" s="2" customFormat="1"/>
    <row r="60430" s="2" customFormat="1"/>
    <row r="60431" s="2" customFormat="1"/>
    <row r="60432" s="2" customFormat="1"/>
    <row r="60433" s="2" customFormat="1"/>
    <row r="60434" s="2" customFormat="1"/>
    <row r="60435" s="2" customFormat="1"/>
    <row r="60436" s="2" customFormat="1"/>
    <row r="60437" s="2" customFormat="1"/>
    <row r="60438" s="2" customFormat="1"/>
    <row r="60439" s="2" customFormat="1"/>
    <row r="60440" s="2" customFormat="1"/>
    <row r="60441" s="2" customFormat="1"/>
    <row r="60442" s="2" customFormat="1"/>
    <row r="60443" s="2" customFormat="1"/>
    <row r="60444" s="2" customFormat="1"/>
    <row r="60445" s="2" customFormat="1"/>
    <row r="60446" s="2" customFormat="1"/>
    <row r="60447" s="2" customFormat="1"/>
    <row r="60448" s="2" customFormat="1"/>
    <row r="60449" s="2" customFormat="1"/>
    <row r="60450" s="2" customFormat="1"/>
    <row r="60451" s="2" customFormat="1"/>
    <row r="60452" s="2" customFormat="1"/>
    <row r="60453" s="2" customFormat="1"/>
    <row r="60454" s="2" customFormat="1"/>
    <row r="60455" s="2" customFormat="1"/>
    <row r="60456" s="2" customFormat="1"/>
    <row r="60457" s="2" customFormat="1"/>
    <row r="60458" s="2" customFormat="1"/>
    <row r="60459" s="2" customFormat="1"/>
    <row r="60460" s="2" customFormat="1"/>
    <row r="60461" s="2" customFormat="1"/>
    <row r="60462" s="2" customFormat="1"/>
    <row r="60463" s="2" customFormat="1"/>
    <row r="60464" s="2" customFormat="1"/>
    <row r="60465" s="2" customFormat="1"/>
    <row r="60466" s="2" customFormat="1"/>
    <row r="60467" s="2" customFormat="1"/>
    <row r="60468" s="2" customFormat="1"/>
    <row r="60469" s="2" customFormat="1"/>
    <row r="60470" s="2" customFormat="1"/>
    <row r="60471" s="2" customFormat="1"/>
    <row r="60472" s="2" customFormat="1"/>
    <row r="60473" s="2" customFormat="1"/>
    <row r="60474" s="2" customFormat="1"/>
    <row r="60475" s="2" customFormat="1"/>
    <row r="60476" s="2" customFormat="1"/>
    <row r="60477" s="2" customFormat="1"/>
    <row r="60478" s="2" customFormat="1"/>
    <row r="60479" s="2" customFormat="1"/>
    <row r="60480" s="2" customFormat="1"/>
    <row r="60481" s="2" customFormat="1"/>
    <row r="60482" s="2" customFormat="1"/>
    <row r="60483" s="2" customFormat="1"/>
    <row r="60484" s="2" customFormat="1"/>
    <row r="60485" s="2" customFormat="1"/>
    <row r="60486" s="2" customFormat="1"/>
    <row r="60487" s="2" customFormat="1"/>
    <row r="60488" s="2" customFormat="1"/>
    <row r="60489" s="2" customFormat="1"/>
    <row r="60490" s="2" customFormat="1"/>
    <row r="60491" s="2" customFormat="1"/>
    <row r="60492" s="2" customFormat="1"/>
    <row r="60493" s="2" customFormat="1"/>
    <row r="60494" s="2" customFormat="1"/>
    <row r="60495" s="2" customFormat="1"/>
    <row r="60496" s="2" customFormat="1"/>
    <row r="60497" s="2" customFormat="1"/>
    <row r="60498" s="2" customFormat="1"/>
    <row r="60499" s="2" customFormat="1"/>
    <row r="60500" s="2" customFormat="1"/>
    <row r="60501" s="2" customFormat="1"/>
    <row r="60502" s="2" customFormat="1"/>
    <row r="60503" s="2" customFormat="1"/>
    <row r="60504" s="2" customFormat="1"/>
    <row r="60505" s="2" customFormat="1"/>
    <row r="60506" s="2" customFormat="1"/>
    <row r="60507" s="2" customFormat="1"/>
    <row r="60508" s="2" customFormat="1"/>
    <row r="60509" s="2" customFormat="1"/>
    <row r="60510" s="2" customFormat="1"/>
    <row r="60511" s="2" customFormat="1"/>
    <row r="60512" s="2" customFormat="1"/>
    <row r="60513" s="2" customFormat="1"/>
    <row r="60514" s="2" customFormat="1"/>
    <row r="60515" s="2" customFormat="1"/>
    <row r="60516" s="2" customFormat="1"/>
    <row r="60517" s="2" customFormat="1"/>
    <row r="60518" s="2" customFormat="1"/>
    <row r="60519" s="2" customFormat="1"/>
    <row r="60520" s="2" customFormat="1"/>
    <row r="60521" s="2" customFormat="1"/>
    <row r="60522" s="2" customFormat="1"/>
    <row r="60523" s="2" customFormat="1"/>
    <row r="60524" s="2" customFormat="1"/>
    <row r="60525" s="2" customFormat="1"/>
    <row r="60526" s="2" customFormat="1"/>
    <row r="60527" s="2" customFormat="1"/>
    <row r="60528" s="2" customFormat="1"/>
    <row r="60529" s="2" customFormat="1"/>
    <row r="60530" s="2" customFormat="1"/>
    <row r="60531" s="2" customFormat="1"/>
    <row r="60532" s="2" customFormat="1"/>
    <row r="60533" s="2" customFormat="1"/>
    <row r="60534" s="2" customFormat="1"/>
    <row r="60535" s="2" customFormat="1"/>
    <row r="60536" s="2" customFormat="1"/>
    <row r="60537" s="2" customFormat="1"/>
    <row r="60538" s="2" customFormat="1"/>
    <row r="60539" s="2" customFormat="1"/>
    <row r="60540" s="2" customFormat="1"/>
    <row r="60541" s="2" customFormat="1"/>
    <row r="60542" s="2" customFormat="1"/>
    <row r="60543" s="2" customFormat="1"/>
    <row r="60544" s="2" customFormat="1"/>
    <row r="60545" s="2" customFormat="1"/>
    <row r="60546" s="2" customFormat="1"/>
    <row r="60547" s="2" customFormat="1"/>
    <row r="60548" s="2" customFormat="1"/>
    <row r="60549" s="2" customFormat="1"/>
    <row r="60550" s="2" customFormat="1"/>
    <row r="60551" s="2" customFormat="1"/>
    <row r="60552" s="2" customFormat="1"/>
    <row r="60553" s="2" customFormat="1"/>
    <row r="60554" s="2" customFormat="1"/>
    <row r="60555" s="2" customFormat="1"/>
    <row r="60556" s="2" customFormat="1"/>
    <row r="60557" s="2" customFormat="1"/>
    <row r="60558" s="2" customFormat="1"/>
    <row r="60559" s="2" customFormat="1"/>
    <row r="60560" s="2" customFormat="1"/>
    <row r="60561" s="2" customFormat="1"/>
    <row r="60562" s="2" customFormat="1"/>
    <row r="60563" s="2" customFormat="1"/>
    <row r="60564" s="2" customFormat="1"/>
    <row r="60565" s="2" customFormat="1"/>
    <row r="60566" s="2" customFormat="1"/>
    <row r="60567" s="2" customFormat="1"/>
    <row r="60568" s="2" customFormat="1"/>
    <row r="60569" s="2" customFormat="1"/>
    <row r="60570" s="2" customFormat="1"/>
    <row r="60571" s="2" customFormat="1"/>
    <row r="60572" s="2" customFormat="1"/>
    <row r="60573" s="2" customFormat="1"/>
    <row r="60574" s="2" customFormat="1"/>
    <row r="60575" s="2" customFormat="1"/>
    <row r="60576" s="2" customFormat="1"/>
    <row r="60577" s="2" customFormat="1"/>
    <row r="60578" s="2" customFormat="1"/>
    <row r="60579" s="2" customFormat="1"/>
    <row r="60580" s="2" customFormat="1"/>
    <row r="60581" s="2" customFormat="1"/>
    <row r="60582" s="2" customFormat="1"/>
    <row r="60583" s="2" customFormat="1"/>
    <row r="60584" s="2" customFormat="1"/>
    <row r="60585" s="2" customFormat="1"/>
    <row r="60586" s="2" customFormat="1"/>
    <row r="60587" s="2" customFormat="1"/>
    <row r="60588" s="2" customFormat="1"/>
    <row r="60589" s="2" customFormat="1"/>
    <row r="60590" s="2" customFormat="1"/>
    <row r="60591" s="2" customFormat="1"/>
    <row r="60592" s="2" customFormat="1"/>
    <row r="60593" s="2" customFormat="1"/>
    <row r="60594" s="2" customFormat="1"/>
    <row r="60595" s="2" customFormat="1"/>
    <row r="60596" s="2" customFormat="1"/>
    <row r="60597" s="2" customFormat="1"/>
    <row r="60598" s="2" customFormat="1"/>
    <row r="60599" s="2" customFormat="1"/>
    <row r="60600" s="2" customFormat="1"/>
    <row r="60601" s="2" customFormat="1"/>
    <row r="60602" s="2" customFormat="1"/>
    <row r="60603" s="2" customFormat="1"/>
    <row r="60604" s="2" customFormat="1"/>
    <row r="60605" s="2" customFormat="1"/>
    <row r="60606" s="2" customFormat="1"/>
    <row r="60607" s="2" customFormat="1"/>
    <row r="60608" s="2" customFormat="1"/>
    <row r="60609" s="2" customFormat="1"/>
    <row r="60610" s="2" customFormat="1"/>
    <row r="60611" s="2" customFormat="1"/>
    <row r="60612" s="2" customFormat="1"/>
    <row r="60613" s="2" customFormat="1"/>
    <row r="60614" s="2" customFormat="1"/>
    <row r="60615" s="2" customFormat="1"/>
    <row r="60616" s="2" customFormat="1"/>
    <row r="60617" s="2" customFormat="1"/>
    <row r="60618" s="2" customFormat="1"/>
    <row r="60619" s="2" customFormat="1"/>
    <row r="60620" s="2" customFormat="1"/>
    <row r="60621" s="2" customFormat="1"/>
    <row r="60622" s="2" customFormat="1"/>
    <row r="60623" s="2" customFormat="1"/>
    <row r="60624" s="2" customFormat="1"/>
    <row r="60625" s="2" customFormat="1"/>
    <row r="60626" s="2" customFormat="1"/>
    <row r="60627" s="2" customFormat="1"/>
    <row r="60628" s="2" customFormat="1"/>
    <row r="60629" s="2" customFormat="1"/>
    <row r="60630" s="2" customFormat="1"/>
    <row r="60631" s="2" customFormat="1"/>
    <row r="60632" s="2" customFormat="1"/>
    <row r="60633" s="2" customFormat="1"/>
    <row r="60634" s="2" customFormat="1"/>
    <row r="60635" s="2" customFormat="1"/>
    <row r="60636" s="2" customFormat="1"/>
    <row r="60637" s="2" customFormat="1"/>
    <row r="60638" s="2" customFormat="1"/>
    <row r="60639" s="2" customFormat="1"/>
    <row r="60640" s="2" customFormat="1"/>
    <row r="60641" s="2" customFormat="1"/>
    <row r="60642" s="2" customFormat="1"/>
    <row r="60643" s="2" customFormat="1"/>
    <row r="60644" s="2" customFormat="1"/>
    <row r="60645" s="2" customFormat="1"/>
    <row r="60646" s="2" customFormat="1"/>
    <row r="60647" s="2" customFormat="1"/>
    <row r="60648" s="2" customFormat="1"/>
    <row r="60649" s="2" customFormat="1"/>
    <row r="60650" s="2" customFormat="1"/>
    <row r="60651" s="2" customFormat="1"/>
    <row r="60652" s="2" customFormat="1"/>
    <row r="60653" s="2" customFormat="1"/>
    <row r="60654" s="2" customFormat="1"/>
    <row r="60655" s="2" customFormat="1"/>
    <row r="60656" s="2" customFormat="1"/>
    <row r="60657" s="2" customFormat="1"/>
    <row r="60658" s="2" customFormat="1"/>
    <row r="60659" s="2" customFormat="1"/>
    <row r="60660" s="2" customFormat="1"/>
    <row r="60661" s="2" customFormat="1"/>
    <row r="60662" s="2" customFormat="1"/>
    <row r="60663" s="2" customFormat="1"/>
    <row r="60664" s="2" customFormat="1"/>
    <row r="60665" s="2" customFormat="1"/>
    <row r="60666" s="2" customFormat="1"/>
    <row r="60667" s="2" customFormat="1"/>
    <row r="60668" s="2" customFormat="1"/>
    <row r="60669" s="2" customFormat="1"/>
    <row r="60670" s="2" customFormat="1"/>
    <row r="60671" s="2" customFormat="1"/>
    <row r="60672" s="2" customFormat="1"/>
    <row r="60673" s="2" customFormat="1"/>
    <row r="60674" s="2" customFormat="1"/>
    <row r="60675" s="2" customFormat="1"/>
    <row r="60676" s="2" customFormat="1"/>
    <row r="60677" s="2" customFormat="1"/>
    <row r="60678" s="2" customFormat="1"/>
    <row r="60679" s="2" customFormat="1"/>
    <row r="60680" s="2" customFormat="1"/>
    <row r="60681" s="2" customFormat="1"/>
    <row r="60682" s="2" customFormat="1"/>
    <row r="60683" s="2" customFormat="1"/>
    <row r="60684" s="2" customFormat="1"/>
    <row r="60685" s="2" customFormat="1"/>
    <row r="60686" s="2" customFormat="1"/>
    <row r="60687" s="2" customFormat="1"/>
    <row r="60688" s="2" customFormat="1"/>
    <row r="60689" s="2" customFormat="1"/>
    <row r="60690" s="2" customFormat="1"/>
    <row r="60691" s="2" customFormat="1"/>
    <row r="60692" s="2" customFormat="1"/>
    <row r="60693" s="2" customFormat="1"/>
    <row r="60694" s="2" customFormat="1"/>
    <row r="60695" s="2" customFormat="1"/>
    <row r="60696" s="2" customFormat="1"/>
    <row r="60697" s="2" customFormat="1"/>
    <row r="60698" s="2" customFormat="1"/>
    <row r="60699" s="2" customFormat="1"/>
    <row r="60700" s="2" customFormat="1"/>
    <row r="60701" s="2" customFormat="1"/>
    <row r="60702" s="2" customFormat="1"/>
    <row r="60703" s="2" customFormat="1"/>
    <row r="60704" s="2" customFormat="1"/>
    <row r="60705" s="2" customFormat="1"/>
    <row r="60706" s="2" customFormat="1"/>
    <row r="60707" s="2" customFormat="1"/>
    <row r="60708" s="2" customFormat="1"/>
    <row r="60709" s="2" customFormat="1"/>
    <row r="60710" s="2" customFormat="1"/>
    <row r="60711" s="2" customFormat="1"/>
    <row r="60712" s="2" customFormat="1"/>
    <row r="60713" s="2" customFormat="1"/>
    <row r="60714" s="2" customFormat="1"/>
    <row r="60715" s="2" customFormat="1"/>
    <row r="60716" s="2" customFormat="1"/>
    <row r="60717" s="2" customFormat="1"/>
    <row r="60718" s="2" customFormat="1"/>
    <row r="60719" s="2" customFormat="1"/>
    <row r="60720" s="2" customFormat="1"/>
    <row r="60721" s="2" customFormat="1"/>
    <row r="60722" s="2" customFormat="1"/>
    <row r="60723" s="2" customFormat="1"/>
    <row r="60724" s="2" customFormat="1"/>
    <row r="60725" s="2" customFormat="1"/>
    <row r="60726" s="2" customFormat="1"/>
    <row r="60727" s="2" customFormat="1"/>
    <row r="60728" s="2" customFormat="1"/>
    <row r="60729" s="2" customFormat="1"/>
    <row r="60730" s="2" customFormat="1"/>
    <row r="60731" s="2" customFormat="1"/>
    <row r="60732" s="2" customFormat="1"/>
    <row r="60733" s="2" customFormat="1"/>
    <row r="60734" s="2" customFormat="1"/>
    <row r="60735" s="2" customFormat="1"/>
    <row r="60736" s="2" customFormat="1"/>
    <row r="60737" s="2" customFormat="1"/>
    <row r="60738" s="2" customFormat="1"/>
    <row r="60739" s="2" customFormat="1"/>
    <row r="60740" s="2" customFormat="1"/>
    <row r="60741" s="2" customFormat="1"/>
    <row r="60742" s="2" customFormat="1"/>
    <row r="60743" s="2" customFormat="1"/>
    <row r="60744" s="2" customFormat="1"/>
    <row r="60745" s="2" customFormat="1"/>
    <row r="60746" s="2" customFormat="1"/>
    <row r="60747" s="2" customFormat="1"/>
    <row r="60748" s="2" customFormat="1"/>
    <row r="60749" s="2" customFormat="1"/>
    <row r="60750" s="2" customFormat="1"/>
    <row r="60751" s="2" customFormat="1"/>
    <row r="60752" s="2" customFormat="1"/>
    <row r="60753" s="2" customFormat="1"/>
    <row r="60754" s="2" customFormat="1"/>
    <row r="60755" s="2" customFormat="1"/>
    <row r="60756" s="2" customFormat="1"/>
    <row r="60757" s="2" customFormat="1"/>
    <row r="60758" s="2" customFormat="1"/>
    <row r="60759" s="2" customFormat="1"/>
    <row r="60760" s="2" customFormat="1"/>
    <row r="60761" s="2" customFormat="1"/>
    <row r="60762" s="2" customFormat="1"/>
    <row r="60763" s="2" customFormat="1"/>
    <row r="60764" s="2" customFormat="1"/>
    <row r="60765" s="2" customFormat="1"/>
    <row r="60766" s="2" customFormat="1"/>
    <row r="60767" s="2" customFormat="1"/>
    <row r="60768" s="2" customFormat="1"/>
    <row r="60769" s="2" customFormat="1"/>
    <row r="60770" s="2" customFormat="1"/>
    <row r="60771" s="2" customFormat="1"/>
    <row r="60772" s="2" customFormat="1"/>
    <row r="60773" s="2" customFormat="1"/>
    <row r="60774" s="2" customFormat="1"/>
    <row r="60775" s="2" customFormat="1"/>
    <row r="60776" s="2" customFormat="1"/>
    <row r="60777" s="2" customFormat="1"/>
    <row r="60778" s="2" customFormat="1"/>
    <row r="60779" s="2" customFormat="1"/>
    <row r="60780" s="2" customFormat="1"/>
    <row r="60781" s="2" customFormat="1"/>
    <row r="60782" s="2" customFormat="1"/>
    <row r="60783" s="2" customFormat="1"/>
    <row r="60784" s="2" customFormat="1"/>
    <row r="60785" s="2" customFormat="1"/>
    <row r="60786" s="2" customFormat="1"/>
    <row r="60787" s="2" customFormat="1"/>
    <row r="60788" s="2" customFormat="1"/>
    <row r="60789" s="2" customFormat="1"/>
    <row r="60790" s="2" customFormat="1"/>
    <row r="60791" s="2" customFormat="1"/>
    <row r="60792" s="2" customFormat="1"/>
    <row r="60793" s="2" customFormat="1"/>
    <row r="60794" s="2" customFormat="1"/>
    <row r="60795" s="2" customFormat="1"/>
    <row r="60796" s="2" customFormat="1"/>
    <row r="60797" s="2" customFormat="1"/>
    <row r="60798" s="2" customFormat="1"/>
    <row r="60799" s="2" customFormat="1"/>
    <row r="60800" s="2" customFormat="1"/>
    <row r="60801" s="2" customFormat="1"/>
    <row r="60802" s="2" customFormat="1"/>
    <row r="60803" s="2" customFormat="1"/>
    <row r="60804" s="2" customFormat="1"/>
    <row r="60805" s="2" customFormat="1"/>
    <row r="60806" s="2" customFormat="1"/>
    <row r="60807" s="2" customFormat="1"/>
    <row r="60808" s="2" customFormat="1"/>
    <row r="60809" s="2" customFormat="1"/>
    <row r="60810" s="2" customFormat="1"/>
    <row r="60811" s="2" customFormat="1"/>
    <row r="60812" s="2" customFormat="1"/>
    <row r="60813" s="2" customFormat="1"/>
    <row r="60814" s="2" customFormat="1"/>
    <row r="60815" s="2" customFormat="1"/>
    <row r="60816" s="2" customFormat="1"/>
    <row r="60817" s="2" customFormat="1"/>
    <row r="60818" s="2" customFormat="1"/>
    <row r="60819" s="2" customFormat="1"/>
    <row r="60820" s="2" customFormat="1"/>
    <row r="60821" s="2" customFormat="1"/>
    <row r="60822" s="2" customFormat="1"/>
    <row r="60823" s="2" customFormat="1"/>
    <row r="60824" s="2" customFormat="1"/>
    <row r="60825" s="2" customFormat="1"/>
    <row r="60826" s="2" customFormat="1"/>
    <row r="60827" s="2" customFormat="1"/>
    <row r="60828" s="2" customFormat="1"/>
    <row r="60829" s="2" customFormat="1"/>
    <row r="60830" s="2" customFormat="1"/>
    <row r="60831" s="2" customFormat="1"/>
    <row r="60832" s="2" customFormat="1"/>
    <row r="60833" s="2" customFormat="1"/>
    <row r="60834" s="2" customFormat="1"/>
    <row r="60835" s="2" customFormat="1"/>
    <row r="60836" s="2" customFormat="1"/>
    <row r="60837" s="2" customFormat="1"/>
    <row r="60838" s="2" customFormat="1"/>
    <row r="60839" s="2" customFormat="1"/>
    <row r="60840" s="2" customFormat="1"/>
    <row r="60841" s="2" customFormat="1"/>
    <row r="60842" s="2" customFormat="1"/>
    <row r="60843" s="2" customFormat="1"/>
    <row r="60844" s="2" customFormat="1"/>
    <row r="60845" s="2" customFormat="1"/>
    <row r="60846" s="2" customFormat="1"/>
    <row r="60847" s="2" customFormat="1"/>
    <row r="60848" s="2" customFormat="1"/>
    <row r="60849" s="2" customFormat="1"/>
    <row r="60850" s="2" customFormat="1"/>
    <row r="60851" s="2" customFormat="1"/>
    <row r="60852" s="2" customFormat="1"/>
    <row r="60853" s="2" customFormat="1"/>
    <row r="60854" s="2" customFormat="1"/>
    <row r="60855" s="2" customFormat="1"/>
    <row r="60856" s="2" customFormat="1"/>
    <row r="60857" s="2" customFormat="1"/>
    <row r="60858" s="2" customFormat="1"/>
    <row r="60859" s="2" customFormat="1"/>
    <row r="60860" s="2" customFormat="1"/>
    <row r="60861" s="2" customFormat="1"/>
    <row r="60862" s="2" customFormat="1"/>
    <row r="60863" s="2" customFormat="1"/>
    <row r="60864" s="2" customFormat="1"/>
    <row r="60865" s="2" customFormat="1"/>
    <row r="60866" s="2" customFormat="1"/>
    <row r="60867" s="2" customFormat="1"/>
    <row r="60868" s="2" customFormat="1"/>
    <row r="60869" s="2" customFormat="1"/>
    <row r="60870" s="2" customFormat="1"/>
    <row r="60871" s="2" customFormat="1"/>
    <row r="60872" s="2" customFormat="1"/>
    <row r="60873" s="2" customFormat="1"/>
    <row r="60874" s="2" customFormat="1"/>
    <row r="60875" s="2" customFormat="1"/>
    <row r="60876" s="2" customFormat="1"/>
    <row r="60877" s="2" customFormat="1"/>
    <row r="60878" s="2" customFormat="1"/>
    <row r="60879" s="2" customFormat="1"/>
    <row r="60880" s="2" customFormat="1"/>
    <row r="60881" s="2" customFormat="1"/>
    <row r="60882" s="2" customFormat="1"/>
    <row r="60883" s="2" customFormat="1"/>
    <row r="60884" s="2" customFormat="1"/>
    <row r="60885" s="2" customFormat="1"/>
    <row r="60886" s="2" customFormat="1"/>
    <row r="60887" s="2" customFormat="1"/>
    <row r="60888" s="2" customFormat="1"/>
    <row r="60889" s="2" customFormat="1"/>
    <row r="60890" s="2" customFormat="1"/>
    <row r="60891" s="2" customFormat="1"/>
    <row r="60892" s="2" customFormat="1"/>
    <row r="60893" s="2" customFormat="1"/>
    <row r="60894" s="2" customFormat="1"/>
    <row r="60895" s="2" customFormat="1"/>
    <row r="60896" s="2" customFormat="1"/>
    <row r="60897" s="2" customFormat="1"/>
    <row r="60898" s="2" customFormat="1"/>
    <row r="60899" s="2" customFormat="1"/>
    <row r="60900" s="2" customFormat="1"/>
    <row r="60901" s="2" customFormat="1"/>
    <row r="60902" s="2" customFormat="1"/>
    <row r="60903" s="2" customFormat="1"/>
    <row r="60904" s="2" customFormat="1"/>
    <row r="60905" s="2" customFormat="1"/>
    <row r="60906" s="2" customFormat="1"/>
    <row r="60907" s="2" customFormat="1"/>
    <row r="60908" s="2" customFormat="1"/>
    <row r="60909" s="2" customFormat="1"/>
    <row r="60910" s="2" customFormat="1"/>
    <row r="60911" s="2" customFormat="1"/>
    <row r="60912" s="2" customFormat="1"/>
    <row r="60913" s="2" customFormat="1"/>
    <row r="60914" s="2" customFormat="1"/>
    <row r="60915" s="2" customFormat="1"/>
    <row r="60916" s="2" customFormat="1"/>
    <row r="60917" s="2" customFormat="1"/>
    <row r="60918" s="2" customFormat="1"/>
    <row r="60919" s="2" customFormat="1"/>
    <row r="60920" s="2" customFormat="1"/>
    <row r="60921" s="2" customFormat="1"/>
    <row r="60922" s="2" customFormat="1"/>
    <row r="60923" s="2" customFormat="1"/>
    <row r="60924" s="2" customFormat="1"/>
    <row r="60925" s="2" customFormat="1"/>
    <row r="60926" s="2" customFormat="1"/>
    <row r="60927" s="2" customFormat="1"/>
    <row r="60928" s="2" customFormat="1"/>
    <row r="60929" s="2" customFormat="1"/>
    <row r="60930" s="2" customFormat="1"/>
    <row r="60931" s="2" customFormat="1"/>
    <row r="60932" s="2" customFormat="1"/>
    <row r="60933" s="2" customFormat="1"/>
    <row r="60934" s="2" customFormat="1"/>
    <row r="60935" s="2" customFormat="1"/>
    <row r="60936" s="2" customFormat="1"/>
    <row r="60937" s="2" customFormat="1"/>
    <row r="60938" s="2" customFormat="1"/>
    <row r="60939" s="2" customFormat="1"/>
    <row r="60940" s="2" customFormat="1"/>
    <row r="60941" s="2" customFormat="1"/>
    <row r="60942" s="2" customFormat="1"/>
    <row r="60943" s="2" customFormat="1"/>
    <row r="60944" s="2" customFormat="1"/>
    <row r="60945" s="2" customFormat="1"/>
    <row r="60946" s="2" customFormat="1"/>
    <row r="60947" s="2" customFormat="1"/>
    <row r="60948" s="2" customFormat="1"/>
    <row r="60949" s="2" customFormat="1"/>
    <row r="60950" s="2" customFormat="1"/>
    <row r="60951" s="2" customFormat="1"/>
    <row r="60952" s="2" customFormat="1"/>
    <row r="60953" s="2" customFormat="1"/>
    <row r="60954" s="2" customFormat="1"/>
    <row r="60955" s="2" customFormat="1"/>
    <row r="60956" s="2" customFormat="1"/>
    <row r="60957" s="2" customFormat="1"/>
    <row r="60958" s="2" customFormat="1"/>
    <row r="60959" s="2" customFormat="1"/>
    <row r="60960" s="2" customFormat="1"/>
    <row r="60961" s="2" customFormat="1"/>
    <row r="60962" s="2" customFormat="1"/>
    <row r="60963" s="2" customFormat="1"/>
    <row r="60964" s="2" customFormat="1"/>
    <row r="60965" s="2" customFormat="1"/>
    <row r="60966" s="2" customFormat="1"/>
    <row r="60967" s="2" customFormat="1"/>
    <row r="60968" s="2" customFormat="1"/>
    <row r="60969" s="2" customFormat="1"/>
    <row r="60970" s="2" customFormat="1"/>
    <row r="60971" s="2" customFormat="1"/>
    <row r="60972" s="2" customFormat="1"/>
    <row r="60973" s="2" customFormat="1"/>
    <row r="60974" s="2" customFormat="1"/>
    <row r="60975" s="2" customFormat="1"/>
    <row r="60976" s="2" customFormat="1"/>
    <row r="60977" s="2" customFormat="1"/>
    <row r="60978" s="2" customFormat="1"/>
    <row r="60979" s="2" customFormat="1"/>
    <row r="60980" s="2" customFormat="1"/>
    <row r="60981" s="2" customFormat="1"/>
    <row r="60982" s="2" customFormat="1"/>
    <row r="60983" s="2" customFormat="1"/>
    <row r="60984" s="2" customFormat="1"/>
    <row r="60985" s="2" customFormat="1"/>
    <row r="60986" s="2" customFormat="1"/>
    <row r="60987" s="2" customFormat="1"/>
    <row r="60988" s="2" customFormat="1"/>
    <row r="60989" s="2" customFormat="1"/>
    <row r="60990" s="2" customFormat="1"/>
    <row r="60991" s="2" customFormat="1"/>
    <row r="60992" s="2" customFormat="1"/>
    <row r="60993" s="2" customFormat="1"/>
    <row r="60994" s="2" customFormat="1"/>
    <row r="60995" s="2" customFormat="1"/>
    <row r="60996" s="2" customFormat="1"/>
    <row r="60997" s="2" customFormat="1"/>
    <row r="60998" s="2" customFormat="1"/>
    <row r="60999" s="2" customFormat="1"/>
    <row r="61000" s="2" customFormat="1"/>
    <row r="61001" s="2" customFormat="1"/>
    <row r="61002" s="2" customFormat="1"/>
    <row r="61003" s="2" customFormat="1"/>
    <row r="61004" s="2" customFormat="1"/>
    <row r="61005" s="2" customFormat="1"/>
    <row r="61006" s="2" customFormat="1"/>
    <row r="61007" s="2" customFormat="1"/>
    <row r="61008" s="2" customFormat="1"/>
    <row r="61009" s="2" customFormat="1"/>
    <row r="61010" s="2" customFormat="1"/>
    <row r="61011" s="2" customFormat="1"/>
    <row r="61012" s="2" customFormat="1"/>
    <row r="61013" s="2" customFormat="1"/>
    <row r="61014" s="2" customFormat="1"/>
    <row r="61015" s="2" customFormat="1"/>
    <row r="61016" s="2" customFormat="1"/>
    <row r="61017" s="2" customFormat="1"/>
    <row r="61018" s="2" customFormat="1"/>
    <row r="61019" s="2" customFormat="1"/>
    <row r="61020" s="2" customFormat="1"/>
    <row r="61021" s="2" customFormat="1"/>
    <row r="61022" s="2" customFormat="1"/>
    <row r="61023" s="2" customFormat="1"/>
    <row r="61024" s="2" customFormat="1"/>
    <row r="61025" s="2" customFormat="1"/>
    <row r="61026" s="2" customFormat="1"/>
    <row r="61027" s="2" customFormat="1"/>
    <row r="61028" s="2" customFormat="1"/>
    <row r="61029" s="2" customFormat="1"/>
    <row r="61030" s="2" customFormat="1"/>
    <row r="61031" s="2" customFormat="1"/>
    <row r="61032" s="2" customFormat="1"/>
    <row r="61033" s="2" customFormat="1"/>
    <row r="61034" s="2" customFormat="1"/>
    <row r="61035" s="2" customFormat="1"/>
    <row r="61036" s="2" customFormat="1"/>
    <row r="61037" s="2" customFormat="1"/>
    <row r="61038" s="2" customFormat="1"/>
    <row r="61039" s="2" customFormat="1"/>
    <row r="61040" s="2" customFormat="1"/>
    <row r="61041" s="2" customFormat="1"/>
    <row r="61042" s="2" customFormat="1"/>
    <row r="61043" s="2" customFormat="1"/>
    <row r="61044" s="2" customFormat="1"/>
    <row r="61045" s="2" customFormat="1"/>
    <row r="61046" s="2" customFormat="1"/>
    <row r="61047" s="2" customFormat="1"/>
    <row r="61048" s="2" customFormat="1"/>
    <row r="61049" s="2" customFormat="1"/>
    <row r="61050" s="2" customFormat="1"/>
    <row r="61051" s="2" customFormat="1"/>
    <row r="61052" s="2" customFormat="1"/>
    <row r="61053" s="2" customFormat="1"/>
    <row r="61054" s="2" customFormat="1"/>
    <row r="61055" s="2" customFormat="1"/>
    <row r="61056" s="2" customFormat="1"/>
    <row r="61057" s="2" customFormat="1"/>
    <row r="61058" s="2" customFormat="1"/>
    <row r="61059" s="2" customFormat="1"/>
    <row r="61060" s="2" customFormat="1"/>
    <row r="61061" s="2" customFormat="1"/>
    <row r="61062" s="2" customFormat="1"/>
    <row r="61063" s="2" customFormat="1"/>
    <row r="61064" s="2" customFormat="1"/>
    <row r="61065" s="2" customFormat="1"/>
    <row r="61066" s="2" customFormat="1"/>
    <row r="61067" s="2" customFormat="1"/>
    <row r="61068" s="2" customFormat="1"/>
    <row r="61069" s="2" customFormat="1"/>
    <row r="61070" s="2" customFormat="1"/>
    <row r="61071" s="2" customFormat="1"/>
    <row r="61072" s="2" customFormat="1"/>
    <row r="61073" s="2" customFormat="1"/>
    <row r="61074" s="2" customFormat="1"/>
    <row r="61075" s="2" customFormat="1"/>
    <row r="61076" s="2" customFormat="1"/>
    <row r="61077" s="2" customFormat="1"/>
    <row r="61078" s="2" customFormat="1"/>
    <row r="61079" s="2" customFormat="1"/>
    <row r="61080" s="2" customFormat="1"/>
    <row r="61081" s="2" customFormat="1"/>
    <row r="61082" s="2" customFormat="1"/>
    <row r="61083" s="2" customFormat="1"/>
    <row r="61084" s="2" customFormat="1"/>
    <row r="61085" s="2" customFormat="1"/>
    <row r="61086" s="2" customFormat="1"/>
    <row r="61087" s="2" customFormat="1"/>
    <row r="61088" s="2" customFormat="1"/>
    <row r="61089" s="2" customFormat="1"/>
    <row r="61090" s="2" customFormat="1"/>
    <row r="61091" s="2" customFormat="1"/>
    <row r="61092" s="2" customFormat="1"/>
    <row r="61093" s="2" customFormat="1"/>
    <row r="61094" s="2" customFormat="1"/>
    <row r="61095" s="2" customFormat="1"/>
    <row r="61096" s="2" customFormat="1"/>
    <row r="61097" s="2" customFormat="1"/>
    <row r="61098" s="2" customFormat="1"/>
    <row r="61099" s="2" customFormat="1"/>
    <row r="61100" s="2" customFormat="1"/>
    <row r="61101" s="2" customFormat="1"/>
    <row r="61102" s="2" customFormat="1"/>
    <row r="61103" s="2" customFormat="1"/>
    <row r="61104" s="2" customFormat="1"/>
    <row r="61105" s="2" customFormat="1"/>
    <row r="61106" s="2" customFormat="1"/>
    <row r="61107" s="2" customFormat="1"/>
    <row r="61108" s="2" customFormat="1"/>
    <row r="61109" s="2" customFormat="1"/>
    <row r="61110" s="2" customFormat="1"/>
    <row r="61111" s="2" customFormat="1"/>
    <row r="61112" s="2" customFormat="1"/>
    <row r="61113" s="2" customFormat="1"/>
    <row r="61114" s="2" customFormat="1"/>
    <row r="61115" s="2" customFormat="1"/>
    <row r="61116" s="2" customFormat="1"/>
    <row r="61117" s="2" customFormat="1"/>
    <row r="61118" s="2" customFormat="1"/>
    <row r="61119" s="2" customFormat="1"/>
    <row r="61120" s="2" customFormat="1"/>
    <row r="61121" s="2" customFormat="1"/>
    <row r="61122" s="2" customFormat="1"/>
    <row r="61123" s="2" customFormat="1"/>
    <row r="61124" s="2" customFormat="1"/>
    <row r="61125" s="2" customFormat="1"/>
    <row r="61126" s="2" customFormat="1"/>
    <row r="61127" s="2" customFormat="1"/>
    <row r="61128" s="2" customFormat="1"/>
    <row r="61129" s="2" customFormat="1"/>
    <row r="61130" s="2" customFormat="1"/>
    <row r="61131" s="2" customFormat="1"/>
    <row r="61132" s="2" customFormat="1"/>
    <row r="61133" s="2" customFormat="1"/>
    <row r="61134" s="2" customFormat="1"/>
    <row r="61135" s="2" customFormat="1"/>
    <row r="61136" s="2" customFormat="1"/>
    <row r="61137" s="2" customFormat="1"/>
    <row r="61138" s="2" customFormat="1"/>
    <row r="61139" s="2" customFormat="1"/>
    <row r="61140" s="2" customFormat="1"/>
    <row r="61141" s="2" customFormat="1"/>
    <row r="61142" s="2" customFormat="1"/>
    <row r="61143" s="2" customFormat="1"/>
    <row r="61144" s="2" customFormat="1"/>
    <row r="61145" s="2" customFormat="1"/>
    <row r="61146" s="2" customFormat="1"/>
    <row r="61147" s="2" customFormat="1"/>
    <row r="61148" s="2" customFormat="1"/>
    <row r="61149" s="2" customFormat="1"/>
    <row r="61150" s="2" customFormat="1"/>
    <row r="61151" s="2" customFormat="1"/>
    <row r="61152" s="2" customFormat="1"/>
    <row r="61153" s="2" customFormat="1"/>
    <row r="61154" s="2" customFormat="1"/>
    <row r="61155" s="2" customFormat="1"/>
    <row r="61156" s="2" customFormat="1"/>
    <row r="61157" s="2" customFormat="1"/>
    <row r="61158" s="2" customFormat="1"/>
    <row r="61159" s="2" customFormat="1"/>
    <row r="61160" s="2" customFormat="1"/>
    <row r="61161" s="2" customFormat="1"/>
    <row r="61162" s="2" customFormat="1"/>
    <row r="61163" s="2" customFormat="1"/>
    <row r="61164" s="2" customFormat="1"/>
    <row r="61165" s="2" customFormat="1"/>
    <row r="61166" s="2" customFormat="1"/>
    <row r="61167" s="2" customFormat="1"/>
    <row r="61168" s="2" customFormat="1"/>
    <row r="61169" s="2" customFormat="1"/>
    <row r="61170" s="2" customFormat="1"/>
    <row r="61171" s="2" customFormat="1"/>
    <row r="61172" s="2" customFormat="1"/>
    <row r="61173" s="2" customFormat="1"/>
    <row r="61174" s="2" customFormat="1"/>
    <row r="61175" s="2" customFormat="1"/>
    <row r="61176" s="2" customFormat="1"/>
    <row r="61177" s="2" customFormat="1"/>
    <row r="61178" s="2" customFormat="1"/>
    <row r="61179" s="2" customFormat="1"/>
    <row r="61180" s="2" customFormat="1"/>
    <row r="61181" s="2" customFormat="1"/>
    <row r="61182" s="2" customFormat="1"/>
    <row r="61183" s="2" customFormat="1"/>
    <row r="61184" s="2" customFormat="1"/>
    <row r="61185" s="2" customFormat="1"/>
    <row r="61186" s="2" customFormat="1"/>
    <row r="61187" s="2" customFormat="1"/>
    <row r="61188" s="2" customFormat="1"/>
    <row r="61189" s="2" customFormat="1"/>
    <row r="61190" s="2" customFormat="1"/>
    <row r="61191" s="2" customFormat="1"/>
    <row r="61192" s="2" customFormat="1"/>
    <row r="61193" s="2" customFormat="1"/>
    <row r="61194" s="2" customFormat="1"/>
    <row r="61195" s="2" customFormat="1"/>
    <row r="61196" s="2" customFormat="1"/>
    <row r="61197" s="2" customFormat="1"/>
    <row r="61198" s="2" customFormat="1"/>
    <row r="61199" s="2" customFormat="1"/>
    <row r="61200" s="2" customFormat="1"/>
    <row r="61201" s="2" customFormat="1"/>
    <row r="61202" s="2" customFormat="1"/>
    <row r="61203" s="2" customFormat="1"/>
    <row r="61204" s="2" customFormat="1"/>
    <row r="61205" s="2" customFormat="1"/>
    <row r="61206" s="2" customFormat="1"/>
    <row r="61207" s="2" customFormat="1"/>
    <row r="61208" s="2" customFormat="1"/>
    <row r="61209" s="2" customFormat="1"/>
    <row r="61210" s="2" customFormat="1"/>
    <row r="61211" s="2" customFormat="1"/>
    <row r="61212" s="2" customFormat="1"/>
    <row r="61213" s="2" customFormat="1"/>
    <row r="61214" s="2" customFormat="1"/>
    <row r="61215" s="2" customFormat="1"/>
    <row r="61216" s="2" customFormat="1"/>
    <row r="61217" s="2" customFormat="1"/>
    <row r="61218" s="2" customFormat="1"/>
    <row r="61219" s="2" customFormat="1"/>
    <row r="61220" s="2" customFormat="1"/>
    <row r="61221" s="2" customFormat="1"/>
    <row r="61222" s="2" customFormat="1"/>
    <row r="61223" s="2" customFormat="1"/>
    <row r="61224" s="2" customFormat="1"/>
    <row r="61225" s="2" customFormat="1"/>
    <row r="61226" s="2" customFormat="1"/>
    <row r="61227" s="2" customFormat="1"/>
    <row r="61228" s="2" customFormat="1"/>
    <row r="61229" s="2" customFormat="1"/>
    <row r="61230" s="2" customFormat="1"/>
    <row r="61231" s="2" customFormat="1"/>
    <row r="61232" s="2" customFormat="1"/>
    <row r="61233" s="2" customFormat="1"/>
    <row r="61234" s="2" customFormat="1"/>
    <row r="61235" s="2" customFormat="1"/>
    <row r="61236" s="2" customFormat="1"/>
    <row r="61237" s="2" customFormat="1"/>
    <row r="61238" s="2" customFormat="1"/>
    <row r="61239" s="2" customFormat="1"/>
    <row r="61240" s="2" customFormat="1"/>
    <row r="61241" s="2" customFormat="1"/>
    <row r="61242" s="2" customFormat="1"/>
    <row r="61243" s="2" customFormat="1"/>
    <row r="61244" s="2" customFormat="1"/>
    <row r="61245" s="2" customFormat="1"/>
    <row r="61246" s="2" customFormat="1"/>
    <row r="61247" s="2" customFormat="1"/>
    <row r="61248" s="2" customFormat="1"/>
    <row r="61249" s="2" customFormat="1"/>
    <row r="61250" s="2" customFormat="1"/>
    <row r="61251" s="2" customFormat="1"/>
    <row r="61252" s="2" customFormat="1"/>
    <row r="61253" s="2" customFormat="1"/>
    <row r="61254" s="2" customFormat="1"/>
    <row r="61255" s="2" customFormat="1"/>
    <row r="61256" s="2" customFormat="1"/>
    <row r="61257" s="2" customFormat="1"/>
    <row r="61258" s="2" customFormat="1"/>
    <row r="61259" s="2" customFormat="1"/>
    <row r="61260" s="2" customFormat="1"/>
    <row r="61261" s="2" customFormat="1"/>
    <row r="61262" s="2" customFormat="1"/>
    <row r="61263" s="2" customFormat="1"/>
    <row r="61264" s="2" customFormat="1"/>
    <row r="61265" s="2" customFormat="1"/>
    <row r="61266" s="2" customFormat="1"/>
    <row r="61267" s="2" customFormat="1"/>
    <row r="61268" s="2" customFormat="1"/>
    <row r="61269" s="2" customFormat="1"/>
    <row r="61270" s="2" customFormat="1"/>
    <row r="61271" s="2" customFormat="1"/>
    <row r="61272" s="2" customFormat="1"/>
    <row r="61273" s="2" customFormat="1"/>
    <row r="61274" s="2" customFormat="1"/>
    <row r="61275" s="2" customFormat="1"/>
    <row r="61276" s="2" customFormat="1"/>
    <row r="61277" s="2" customFormat="1"/>
    <row r="61278" s="2" customFormat="1"/>
    <row r="61279" s="2" customFormat="1"/>
    <row r="61280" s="2" customFormat="1"/>
    <row r="61281" s="2" customFormat="1"/>
    <row r="61282" s="2" customFormat="1"/>
    <row r="61283" s="2" customFormat="1"/>
    <row r="61284" s="2" customFormat="1"/>
    <row r="61285" s="2" customFormat="1"/>
    <row r="61286" s="2" customFormat="1"/>
    <row r="61287" s="2" customFormat="1"/>
    <row r="61288" s="2" customFormat="1"/>
    <row r="61289" s="2" customFormat="1"/>
    <row r="61290" s="2" customFormat="1"/>
    <row r="61291" s="2" customFormat="1"/>
    <row r="61292" s="2" customFormat="1"/>
    <row r="61293" s="2" customFormat="1"/>
    <row r="61294" s="2" customFormat="1"/>
    <row r="61295" s="2" customFormat="1"/>
    <row r="61296" s="2" customFormat="1"/>
    <row r="61297" s="2" customFormat="1"/>
    <row r="61298" s="2" customFormat="1"/>
    <row r="61299" s="2" customFormat="1"/>
    <row r="61300" s="2" customFormat="1"/>
    <row r="61301" s="2" customFormat="1"/>
    <row r="61302" s="2" customFormat="1"/>
    <row r="61303" s="2" customFormat="1"/>
    <row r="61304" s="2" customFormat="1"/>
    <row r="61305" s="2" customFormat="1"/>
    <row r="61306" s="2" customFormat="1"/>
    <row r="61307" s="2" customFormat="1"/>
    <row r="61308" s="2" customFormat="1"/>
    <row r="61309" s="2" customFormat="1"/>
    <row r="61310" s="2" customFormat="1"/>
    <row r="61311" s="2" customFormat="1"/>
    <row r="61312" s="2" customFormat="1"/>
    <row r="61313" s="2" customFormat="1"/>
    <row r="61314" s="2" customFormat="1"/>
    <row r="61315" s="2" customFormat="1"/>
    <row r="61316" s="2" customFormat="1"/>
    <row r="61317" s="2" customFormat="1"/>
    <row r="61318" s="2" customFormat="1"/>
    <row r="61319" s="2" customFormat="1"/>
    <row r="61320" s="2" customFormat="1"/>
    <row r="61321" s="2" customFormat="1"/>
    <row r="61322" s="2" customFormat="1"/>
    <row r="61323" s="2" customFormat="1"/>
    <row r="61324" s="2" customFormat="1"/>
    <row r="61325" s="2" customFormat="1"/>
    <row r="61326" s="2" customFormat="1"/>
    <row r="61327" s="2" customFormat="1"/>
    <row r="61328" s="2" customFormat="1"/>
    <row r="61329" s="2" customFormat="1"/>
    <row r="61330" s="2" customFormat="1"/>
    <row r="61331" s="2" customFormat="1"/>
    <row r="61332" s="2" customFormat="1"/>
    <row r="61333" s="2" customFormat="1"/>
    <row r="61334" s="2" customFormat="1"/>
    <row r="61335" s="2" customFormat="1"/>
    <row r="61336" s="2" customFormat="1"/>
    <row r="61337" s="2" customFormat="1"/>
    <row r="61338" s="2" customFormat="1"/>
    <row r="61339" s="2" customFormat="1"/>
    <row r="61340" s="2" customFormat="1"/>
    <row r="61341" s="2" customFormat="1"/>
    <row r="61342" s="2" customFormat="1"/>
    <row r="61343" s="2" customFormat="1"/>
    <row r="61344" s="2" customFormat="1"/>
    <row r="61345" s="2" customFormat="1"/>
    <row r="61346" s="2" customFormat="1"/>
    <row r="61347" s="2" customFormat="1"/>
    <row r="61348" s="2" customFormat="1"/>
    <row r="61349" s="2" customFormat="1"/>
    <row r="61350" s="2" customFormat="1"/>
    <row r="61351" s="2" customFormat="1"/>
    <row r="61352" s="2" customFormat="1"/>
    <row r="61353" s="2" customFormat="1"/>
    <row r="61354" s="2" customFormat="1"/>
    <row r="61355" s="2" customFormat="1"/>
    <row r="61356" s="2" customFormat="1"/>
    <row r="61357" s="2" customFormat="1"/>
    <row r="61358" s="2" customFormat="1"/>
    <row r="61359" s="2" customFormat="1"/>
    <row r="61360" s="2" customFormat="1"/>
    <row r="61361" s="2" customFormat="1"/>
    <row r="61362" s="2" customFormat="1"/>
    <row r="61363" s="2" customFormat="1"/>
    <row r="61364" s="2" customFormat="1"/>
    <row r="61365" s="2" customFormat="1"/>
    <row r="61366" s="2" customFormat="1"/>
    <row r="61367" s="2" customFormat="1"/>
    <row r="61368" s="2" customFormat="1"/>
    <row r="61369" s="2" customFormat="1"/>
    <row r="61370" s="2" customFormat="1"/>
    <row r="61371" s="2" customFormat="1"/>
    <row r="61372" s="2" customFormat="1"/>
    <row r="61373" s="2" customFormat="1"/>
    <row r="61374" s="2" customFormat="1"/>
    <row r="61375" s="2" customFormat="1"/>
    <row r="61376" s="2" customFormat="1"/>
    <row r="61377" s="2" customFormat="1"/>
    <row r="61378" s="2" customFormat="1"/>
    <row r="61379" s="2" customFormat="1"/>
    <row r="61380" s="2" customFormat="1"/>
    <row r="61381" s="2" customFormat="1"/>
    <row r="61382" s="2" customFormat="1"/>
    <row r="61383" s="2" customFormat="1"/>
    <row r="61384" s="2" customFormat="1"/>
    <row r="61385" s="2" customFormat="1"/>
    <row r="61386" s="2" customFormat="1"/>
    <row r="61387" s="2" customFormat="1"/>
    <row r="61388" s="2" customFormat="1"/>
    <row r="61389" s="2" customFormat="1"/>
    <row r="61390" s="2" customFormat="1"/>
    <row r="61391" s="2" customFormat="1"/>
    <row r="61392" s="2" customFormat="1"/>
    <row r="61393" s="2" customFormat="1"/>
    <row r="61394" s="2" customFormat="1"/>
    <row r="61395" s="2" customFormat="1"/>
    <row r="61396" s="2" customFormat="1"/>
    <row r="61397" s="2" customFormat="1"/>
    <row r="61398" s="2" customFormat="1"/>
    <row r="61399" s="2" customFormat="1"/>
    <row r="61400" s="2" customFormat="1"/>
    <row r="61401" s="2" customFormat="1"/>
    <row r="61402" s="2" customFormat="1"/>
    <row r="61403" s="2" customFormat="1"/>
    <row r="61404" s="2" customFormat="1"/>
    <row r="61405" s="2" customFormat="1"/>
    <row r="61406" s="2" customFormat="1"/>
    <row r="61407" s="2" customFormat="1"/>
    <row r="61408" s="2" customFormat="1"/>
    <row r="61409" s="2" customFormat="1"/>
    <row r="61410" s="2" customFormat="1"/>
    <row r="61411" s="2" customFormat="1"/>
    <row r="61412" s="2" customFormat="1"/>
    <row r="61413" s="2" customFormat="1"/>
    <row r="61414" s="2" customFormat="1"/>
    <row r="61415" s="2" customFormat="1"/>
    <row r="61416" s="2" customFormat="1"/>
    <row r="61417" s="2" customFormat="1"/>
    <row r="61418" s="2" customFormat="1"/>
    <row r="61419" s="2" customFormat="1"/>
    <row r="61420" s="2" customFormat="1"/>
    <row r="61421" s="2" customFormat="1"/>
    <row r="61422" s="2" customFormat="1"/>
    <row r="61423" s="2" customFormat="1"/>
    <row r="61424" s="2" customFormat="1"/>
    <row r="61425" s="2" customFormat="1"/>
    <row r="61426" s="2" customFormat="1"/>
    <row r="61427" s="2" customFormat="1"/>
    <row r="61428" s="2" customFormat="1"/>
    <row r="61429" s="2" customFormat="1"/>
    <row r="61430" s="2" customFormat="1"/>
    <row r="61431" s="2" customFormat="1"/>
    <row r="61432" s="2" customFormat="1"/>
    <row r="61433" s="2" customFormat="1"/>
    <row r="61434" s="2" customFormat="1"/>
    <row r="61435" s="2" customFormat="1"/>
    <row r="61436" s="2" customFormat="1"/>
    <row r="61437" s="2" customFormat="1"/>
    <row r="61438" s="2" customFormat="1"/>
    <row r="61439" s="2" customFormat="1"/>
    <row r="61440" s="2" customFormat="1"/>
    <row r="61441" s="2" customFormat="1"/>
    <row r="61442" s="2" customFormat="1"/>
    <row r="61443" s="2" customFormat="1"/>
    <row r="61444" s="2" customFormat="1"/>
    <row r="61445" s="2" customFormat="1"/>
    <row r="61446" s="2" customFormat="1"/>
    <row r="61447" s="2" customFormat="1"/>
    <row r="61448" s="2" customFormat="1"/>
    <row r="61449" s="2" customFormat="1"/>
    <row r="61450" s="2" customFormat="1"/>
    <row r="61451" s="2" customFormat="1"/>
    <row r="61452" s="2" customFormat="1"/>
    <row r="61453" s="2" customFormat="1"/>
    <row r="61454" s="2" customFormat="1"/>
    <row r="61455" s="2" customFormat="1"/>
    <row r="61456" s="2" customFormat="1"/>
    <row r="61457" s="2" customFormat="1"/>
    <row r="61458" s="2" customFormat="1"/>
    <row r="61459" s="2" customFormat="1"/>
    <row r="61460" s="2" customFormat="1"/>
    <row r="61461" s="2" customFormat="1"/>
    <row r="61462" s="2" customFormat="1"/>
    <row r="61463" s="2" customFormat="1"/>
    <row r="61464" s="2" customFormat="1"/>
    <row r="61465" s="2" customFormat="1"/>
    <row r="61466" s="2" customFormat="1"/>
    <row r="61467" s="2" customFormat="1"/>
    <row r="61468" s="2" customFormat="1"/>
    <row r="61469" s="2" customFormat="1"/>
    <row r="61470" s="2" customFormat="1"/>
    <row r="61471" s="2" customFormat="1"/>
    <row r="61472" s="2" customFormat="1"/>
    <row r="61473" s="2" customFormat="1"/>
    <row r="61474" s="2" customFormat="1"/>
    <row r="61475" s="2" customFormat="1"/>
    <row r="61476" s="2" customFormat="1"/>
    <row r="61477" s="2" customFormat="1"/>
    <row r="61478" s="2" customFormat="1"/>
    <row r="61479" s="2" customFormat="1"/>
    <row r="61480" s="2" customFormat="1"/>
    <row r="61481" s="2" customFormat="1"/>
    <row r="61482" s="2" customFormat="1"/>
    <row r="61483" s="2" customFormat="1"/>
    <row r="61484" s="2" customFormat="1"/>
    <row r="61485" s="2" customFormat="1"/>
    <row r="61486" s="2" customFormat="1"/>
    <row r="61487" s="2" customFormat="1"/>
    <row r="61488" s="2" customFormat="1"/>
    <row r="61489" s="2" customFormat="1"/>
    <row r="61490" s="2" customFormat="1"/>
    <row r="61491" s="2" customFormat="1"/>
    <row r="61492" s="2" customFormat="1"/>
    <row r="61493" s="2" customFormat="1"/>
    <row r="61494" s="2" customFormat="1"/>
    <row r="61495" s="2" customFormat="1"/>
    <row r="61496" s="2" customFormat="1"/>
    <row r="61497" s="2" customFormat="1"/>
    <row r="61498" s="2" customFormat="1"/>
    <row r="61499" s="2" customFormat="1"/>
    <row r="61500" s="2" customFormat="1"/>
    <row r="61501" s="2" customFormat="1"/>
    <row r="61502" s="2" customFormat="1"/>
    <row r="61503" s="2" customFormat="1"/>
    <row r="61504" s="2" customFormat="1"/>
    <row r="61505" s="2" customFormat="1"/>
    <row r="61506" s="2" customFormat="1"/>
    <row r="61507" s="2" customFormat="1"/>
    <row r="61508" s="2" customFormat="1"/>
    <row r="61509" s="2" customFormat="1"/>
    <row r="61510" s="2" customFormat="1"/>
    <row r="61511" s="2" customFormat="1"/>
    <row r="61512" s="2" customFormat="1"/>
    <row r="61513" s="2" customFormat="1"/>
    <row r="61514" s="2" customFormat="1"/>
    <row r="61515" s="2" customFormat="1"/>
    <row r="61516" s="2" customFormat="1"/>
    <row r="61517" s="2" customFormat="1"/>
    <row r="61518" s="2" customFormat="1"/>
    <row r="61519" s="2" customFormat="1"/>
    <row r="61520" s="2" customFormat="1"/>
    <row r="61521" s="2" customFormat="1"/>
    <row r="61522" s="2" customFormat="1"/>
    <row r="61523" s="2" customFormat="1"/>
    <row r="61524" s="2" customFormat="1"/>
    <row r="61525" s="2" customFormat="1"/>
    <row r="61526" s="2" customFormat="1"/>
    <row r="61527" s="2" customFormat="1"/>
    <row r="61528" s="2" customFormat="1"/>
    <row r="61529" s="2" customFormat="1"/>
    <row r="61530" s="2" customFormat="1"/>
    <row r="61531" s="2" customFormat="1"/>
    <row r="61532" s="2" customFormat="1"/>
    <row r="61533" s="2" customFormat="1"/>
    <row r="61534" s="2" customFormat="1"/>
    <row r="61535" s="2" customFormat="1"/>
    <row r="61536" s="2" customFormat="1"/>
    <row r="61537" s="2" customFormat="1"/>
    <row r="61538" s="2" customFormat="1"/>
    <row r="61539" s="2" customFormat="1"/>
    <row r="61540" s="2" customFormat="1"/>
    <row r="61541" s="2" customFormat="1"/>
    <row r="61542" s="2" customFormat="1"/>
    <row r="61543" s="2" customFormat="1"/>
    <row r="61544" s="2" customFormat="1"/>
    <row r="61545" s="2" customFormat="1"/>
    <row r="61546" s="2" customFormat="1"/>
    <row r="61547" s="2" customFormat="1"/>
    <row r="61548" s="2" customFormat="1"/>
    <row r="61549" s="2" customFormat="1"/>
    <row r="61550" s="2" customFormat="1"/>
    <row r="61551" s="2" customFormat="1"/>
    <row r="61552" s="2" customFormat="1"/>
    <row r="61553" s="2" customFormat="1"/>
    <row r="61554" s="2" customFormat="1"/>
    <row r="61555" s="2" customFormat="1"/>
    <row r="61556" s="2" customFormat="1"/>
    <row r="61557" s="2" customFormat="1"/>
    <row r="61558" s="2" customFormat="1"/>
    <row r="61559" s="2" customFormat="1"/>
    <row r="61560" s="2" customFormat="1"/>
    <row r="61561" s="2" customFormat="1"/>
    <row r="61562" s="2" customFormat="1"/>
    <row r="61563" s="2" customFormat="1"/>
    <row r="61564" s="2" customFormat="1"/>
    <row r="61565" s="2" customFormat="1"/>
    <row r="61566" s="2" customFormat="1"/>
    <row r="61567" s="2" customFormat="1"/>
    <row r="61568" s="2" customFormat="1"/>
    <row r="61569" s="2" customFormat="1"/>
    <row r="61570" s="2" customFormat="1"/>
    <row r="61571" s="2" customFormat="1"/>
    <row r="61572" s="2" customFormat="1"/>
    <row r="61573" s="2" customFormat="1"/>
    <row r="61574" s="2" customFormat="1"/>
    <row r="61575" s="2" customFormat="1"/>
    <row r="61576" s="2" customFormat="1"/>
    <row r="61577" s="2" customFormat="1"/>
    <row r="61578" s="2" customFormat="1"/>
    <row r="61579" s="2" customFormat="1"/>
    <row r="61580" s="2" customFormat="1"/>
    <row r="61581" s="2" customFormat="1"/>
    <row r="61582" s="2" customFormat="1"/>
    <row r="61583" s="2" customFormat="1"/>
    <row r="61584" s="2" customFormat="1"/>
    <row r="61585" s="2" customFormat="1"/>
    <row r="61586" s="2" customFormat="1"/>
    <row r="61587" s="2" customFormat="1"/>
    <row r="61588" s="2" customFormat="1"/>
    <row r="61589" s="2" customFormat="1"/>
    <row r="61590" s="2" customFormat="1"/>
    <row r="61591" s="2" customFormat="1"/>
    <row r="61592" s="2" customFormat="1"/>
    <row r="61593" s="2" customFormat="1"/>
    <row r="61594" s="2" customFormat="1"/>
    <row r="61595" s="2" customFormat="1"/>
    <row r="61596" s="2" customFormat="1"/>
    <row r="61597" s="2" customFormat="1"/>
    <row r="61598" s="2" customFormat="1"/>
    <row r="61599" s="2" customFormat="1"/>
    <row r="61600" s="2" customFormat="1"/>
    <row r="61601" s="2" customFormat="1"/>
    <row r="61602" s="2" customFormat="1"/>
    <row r="61603" s="2" customFormat="1"/>
    <row r="61604" s="2" customFormat="1"/>
    <row r="61605" s="2" customFormat="1"/>
    <row r="61606" s="2" customFormat="1"/>
    <row r="61607" s="2" customFormat="1"/>
    <row r="61608" s="2" customFormat="1"/>
    <row r="61609" s="2" customFormat="1"/>
    <row r="61610" s="2" customFormat="1"/>
    <row r="61611" s="2" customFormat="1"/>
    <row r="61612" s="2" customFormat="1"/>
    <row r="61613" s="2" customFormat="1"/>
    <row r="61614" s="2" customFormat="1"/>
    <row r="61615" s="2" customFormat="1"/>
    <row r="61616" s="2" customFormat="1"/>
    <row r="61617" s="2" customFormat="1"/>
    <row r="61618" s="2" customFormat="1"/>
    <row r="61619" s="2" customFormat="1"/>
    <row r="61620" s="2" customFormat="1"/>
    <row r="61621" s="2" customFormat="1"/>
    <row r="61622" s="2" customFormat="1"/>
    <row r="61623" s="2" customFormat="1"/>
    <row r="61624" s="2" customFormat="1"/>
    <row r="61625" s="2" customFormat="1"/>
    <row r="61626" s="2" customFormat="1"/>
    <row r="61627" s="2" customFormat="1"/>
    <row r="61628" s="2" customFormat="1"/>
    <row r="61629" s="2" customFormat="1"/>
    <row r="61630" s="2" customFormat="1"/>
    <row r="61631" s="2" customFormat="1"/>
    <row r="61632" s="2" customFormat="1"/>
    <row r="61633" s="2" customFormat="1"/>
    <row r="61634" s="2" customFormat="1"/>
    <row r="61635" s="2" customFormat="1"/>
    <row r="61636" s="2" customFormat="1"/>
    <row r="61637" s="2" customFormat="1"/>
    <row r="61638" s="2" customFormat="1"/>
    <row r="61639" s="2" customFormat="1"/>
    <row r="61640" s="2" customFormat="1"/>
    <row r="61641" s="2" customFormat="1"/>
    <row r="61642" s="2" customFormat="1"/>
    <row r="61643" s="2" customFormat="1"/>
    <row r="61644" s="2" customFormat="1"/>
    <row r="61645" s="2" customFormat="1"/>
    <row r="61646" s="2" customFormat="1"/>
    <row r="61647" s="2" customFormat="1"/>
    <row r="61648" s="2" customFormat="1"/>
    <row r="61649" s="2" customFormat="1"/>
    <row r="61650" s="2" customFormat="1"/>
    <row r="61651" s="2" customFormat="1"/>
    <row r="61652" s="2" customFormat="1"/>
    <row r="61653" s="2" customFormat="1"/>
    <row r="61654" s="2" customFormat="1"/>
    <row r="61655" s="2" customFormat="1"/>
    <row r="61656" s="2" customFormat="1"/>
    <row r="61657" s="2" customFormat="1"/>
    <row r="61658" s="2" customFormat="1"/>
    <row r="61659" s="2" customFormat="1"/>
    <row r="61660" s="2" customFormat="1"/>
    <row r="61661" s="2" customFormat="1"/>
    <row r="61662" s="2" customFormat="1"/>
    <row r="61663" s="2" customFormat="1"/>
    <row r="61664" s="2" customFormat="1"/>
    <row r="61665" s="2" customFormat="1"/>
    <row r="61666" s="2" customFormat="1"/>
    <row r="61667" s="2" customFormat="1"/>
    <row r="61668" s="2" customFormat="1"/>
    <row r="61669" s="2" customFormat="1"/>
    <row r="61670" s="2" customFormat="1"/>
    <row r="61671" s="2" customFormat="1"/>
    <row r="61672" s="2" customFormat="1"/>
    <row r="61673" s="2" customFormat="1"/>
    <row r="61674" s="2" customFormat="1"/>
    <row r="61675" s="2" customFormat="1"/>
    <row r="61676" s="2" customFormat="1"/>
    <row r="61677" s="2" customFormat="1"/>
    <row r="61678" s="2" customFormat="1"/>
    <row r="61679" s="2" customFormat="1"/>
    <row r="61680" s="2" customFormat="1"/>
    <row r="61681" s="2" customFormat="1"/>
    <row r="61682" s="2" customFormat="1"/>
    <row r="61683" s="2" customFormat="1"/>
    <row r="61684" s="2" customFormat="1"/>
    <row r="61685" s="2" customFormat="1"/>
    <row r="61686" s="2" customFormat="1"/>
    <row r="61687" s="2" customFormat="1"/>
    <row r="61688" s="2" customFormat="1"/>
    <row r="61689" s="2" customFormat="1"/>
    <row r="61690" s="2" customFormat="1"/>
    <row r="61691" s="2" customFormat="1"/>
    <row r="61692" s="2" customFormat="1"/>
    <row r="61693" s="2" customFormat="1"/>
    <row r="61694" s="2" customFormat="1"/>
    <row r="61695" s="2" customFormat="1"/>
    <row r="61696" s="2" customFormat="1"/>
    <row r="61697" s="2" customFormat="1"/>
    <row r="61698" s="2" customFormat="1"/>
    <row r="61699" s="2" customFormat="1"/>
    <row r="61700" s="2" customFormat="1"/>
    <row r="61701" s="2" customFormat="1"/>
    <row r="61702" s="2" customFormat="1"/>
    <row r="61703" s="2" customFormat="1"/>
    <row r="61704" s="2" customFormat="1"/>
    <row r="61705" s="2" customFormat="1"/>
    <row r="61706" s="2" customFormat="1"/>
    <row r="61707" s="2" customFormat="1"/>
    <row r="61708" s="2" customFormat="1"/>
    <row r="61709" s="2" customFormat="1"/>
    <row r="61710" s="2" customFormat="1"/>
    <row r="61711" s="2" customFormat="1"/>
    <row r="61712" s="2" customFormat="1"/>
    <row r="61713" s="2" customFormat="1"/>
    <row r="61714" s="2" customFormat="1"/>
    <row r="61715" s="2" customFormat="1"/>
    <row r="61716" s="2" customFormat="1"/>
    <row r="61717" s="2" customFormat="1"/>
    <row r="61718" s="2" customFormat="1"/>
    <row r="61719" s="2" customFormat="1"/>
    <row r="61720" s="2" customFormat="1"/>
    <row r="61721" s="2" customFormat="1"/>
    <row r="61722" s="2" customFormat="1"/>
    <row r="61723" s="2" customFormat="1"/>
    <row r="61724" s="2" customFormat="1"/>
    <row r="61725" s="2" customFormat="1"/>
    <row r="61726" s="2" customFormat="1"/>
    <row r="61727" s="2" customFormat="1"/>
    <row r="61728" s="2" customFormat="1"/>
    <row r="61729" s="2" customFormat="1"/>
    <row r="61730" s="2" customFormat="1"/>
    <row r="61731" s="2" customFormat="1"/>
    <row r="61732" s="2" customFormat="1"/>
    <row r="61733" s="2" customFormat="1"/>
    <row r="61734" s="2" customFormat="1"/>
    <row r="61735" s="2" customFormat="1"/>
    <row r="61736" s="2" customFormat="1"/>
    <row r="61737" s="2" customFormat="1"/>
    <row r="61738" s="2" customFormat="1"/>
    <row r="61739" s="2" customFormat="1"/>
    <row r="61740" s="2" customFormat="1"/>
    <row r="61741" s="2" customFormat="1"/>
    <row r="61742" s="2" customFormat="1"/>
    <row r="61743" s="2" customFormat="1"/>
    <row r="61744" s="2" customFormat="1"/>
    <row r="61745" s="2" customFormat="1"/>
    <row r="61746" s="2" customFormat="1"/>
    <row r="61747" s="2" customFormat="1"/>
    <row r="61748" s="2" customFormat="1"/>
    <row r="61749" s="2" customFormat="1"/>
    <row r="61750" s="2" customFormat="1"/>
    <row r="61751" s="2" customFormat="1"/>
    <row r="61752" s="2" customFormat="1"/>
    <row r="61753" s="2" customFormat="1"/>
    <row r="61754" s="2" customFormat="1"/>
    <row r="61755" s="2" customFormat="1"/>
    <row r="61756" s="2" customFormat="1"/>
    <row r="61757" s="2" customFormat="1"/>
    <row r="61758" s="2" customFormat="1"/>
    <row r="61759" s="2" customFormat="1"/>
    <row r="61760" s="2" customFormat="1"/>
    <row r="61761" s="2" customFormat="1"/>
    <row r="61762" s="2" customFormat="1"/>
    <row r="61763" s="2" customFormat="1"/>
    <row r="61764" s="2" customFormat="1"/>
    <row r="61765" s="2" customFormat="1"/>
    <row r="61766" s="2" customFormat="1"/>
    <row r="61767" s="2" customFormat="1"/>
    <row r="61768" s="2" customFormat="1"/>
    <row r="61769" s="2" customFormat="1"/>
    <row r="61770" s="2" customFormat="1"/>
    <row r="61771" s="2" customFormat="1"/>
    <row r="61772" s="2" customFormat="1"/>
    <row r="61773" s="2" customFormat="1"/>
    <row r="61774" s="2" customFormat="1"/>
    <row r="61775" s="2" customFormat="1"/>
    <row r="61776" s="2" customFormat="1"/>
    <row r="61777" s="2" customFormat="1"/>
    <row r="61778" s="2" customFormat="1"/>
    <row r="61779" s="2" customFormat="1"/>
    <row r="61780" s="2" customFormat="1"/>
    <row r="61781" s="2" customFormat="1"/>
    <row r="61782" s="2" customFormat="1"/>
    <row r="61783" s="2" customFormat="1"/>
    <row r="61784" s="2" customFormat="1"/>
    <row r="61785" s="2" customFormat="1"/>
    <row r="61786" s="2" customFormat="1"/>
    <row r="61787" s="2" customFormat="1"/>
    <row r="61788" s="2" customFormat="1"/>
    <row r="61789" s="2" customFormat="1"/>
    <row r="61790" s="2" customFormat="1"/>
    <row r="61791" s="2" customFormat="1"/>
    <row r="61792" s="2" customFormat="1"/>
    <row r="61793" s="2" customFormat="1"/>
    <row r="61794" s="2" customFormat="1"/>
    <row r="61795" s="2" customFormat="1"/>
    <row r="61796" s="2" customFormat="1"/>
    <row r="61797" s="2" customFormat="1"/>
    <row r="61798" s="2" customFormat="1"/>
    <row r="61799" s="2" customFormat="1"/>
    <row r="61800" s="2" customFormat="1"/>
    <row r="61801" s="2" customFormat="1"/>
    <row r="61802" s="2" customFormat="1"/>
    <row r="61803" s="2" customFormat="1"/>
    <row r="61804" s="2" customFormat="1"/>
    <row r="61805" s="2" customFormat="1"/>
    <row r="61806" s="2" customFormat="1"/>
    <row r="61807" s="2" customFormat="1"/>
    <row r="61808" s="2" customFormat="1"/>
    <row r="61809" s="2" customFormat="1"/>
    <row r="61810" s="2" customFormat="1"/>
    <row r="61811" s="2" customFormat="1"/>
    <row r="61812" s="2" customFormat="1"/>
    <row r="61813" s="2" customFormat="1"/>
    <row r="61814" s="2" customFormat="1"/>
    <row r="61815" s="2" customFormat="1"/>
    <row r="61816" s="2" customFormat="1"/>
    <row r="61817" s="2" customFormat="1"/>
    <row r="61818" s="2" customFormat="1"/>
    <row r="61819" s="2" customFormat="1"/>
    <row r="61820" s="2" customFormat="1"/>
    <row r="61821" s="2" customFormat="1"/>
    <row r="61822" s="2" customFormat="1"/>
    <row r="61823" s="2" customFormat="1"/>
    <row r="61824" s="2" customFormat="1"/>
    <row r="61825" s="2" customFormat="1"/>
    <row r="61826" s="2" customFormat="1"/>
    <row r="61827" s="2" customFormat="1"/>
    <row r="61828" s="2" customFormat="1"/>
    <row r="61829" s="2" customFormat="1"/>
    <row r="61830" s="2" customFormat="1"/>
    <row r="61831" s="2" customFormat="1"/>
    <row r="61832" s="2" customFormat="1"/>
    <row r="61833" s="2" customFormat="1"/>
    <row r="61834" s="2" customFormat="1"/>
    <row r="61835" s="2" customFormat="1"/>
    <row r="61836" s="2" customFormat="1"/>
    <row r="61837" s="2" customFormat="1"/>
    <row r="61838" s="2" customFormat="1"/>
    <row r="61839" s="2" customFormat="1"/>
    <row r="61840" s="2" customFormat="1"/>
    <row r="61841" s="2" customFormat="1"/>
    <row r="61842" s="2" customFormat="1"/>
    <row r="61843" s="2" customFormat="1"/>
    <row r="61844" s="2" customFormat="1"/>
    <row r="61845" s="2" customFormat="1"/>
    <row r="61846" s="2" customFormat="1"/>
    <row r="61847" s="2" customFormat="1"/>
    <row r="61848" s="2" customFormat="1"/>
    <row r="61849" s="2" customFormat="1"/>
    <row r="61850" s="2" customFormat="1"/>
    <row r="61851" s="2" customFormat="1"/>
    <row r="61852" s="2" customFormat="1"/>
    <row r="61853" s="2" customFormat="1"/>
    <row r="61854" s="2" customFormat="1"/>
    <row r="61855" s="2" customFormat="1"/>
    <row r="61856" s="2" customFormat="1"/>
    <row r="61857" s="2" customFormat="1"/>
    <row r="61858" s="2" customFormat="1"/>
    <row r="61859" s="2" customFormat="1"/>
    <row r="61860" s="2" customFormat="1"/>
    <row r="61861" s="2" customFormat="1"/>
    <row r="61862" s="2" customFormat="1"/>
    <row r="61863" s="2" customFormat="1"/>
    <row r="61864" s="2" customFormat="1"/>
    <row r="61865" s="2" customFormat="1"/>
    <row r="61866" s="2" customFormat="1"/>
    <row r="61867" s="2" customFormat="1"/>
    <row r="61868" s="2" customFormat="1"/>
    <row r="61869" s="2" customFormat="1"/>
    <row r="61870" s="2" customFormat="1"/>
    <row r="61871" s="2" customFormat="1"/>
    <row r="61872" s="2" customFormat="1"/>
    <row r="61873" s="2" customFormat="1"/>
    <row r="61874" s="2" customFormat="1"/>
    <row r="61875" s="2" customFormat="1"/>
    <row r="61876" s="2" customFormat="1"/>
    <row r="61877" s="2" customFormat="1"/>
    <row r="61878" s="2" customFormat="1"/>
    <row r="61879" s="2" customFormat="1"/>
    <row r="61880" s="2" customFormat="1"/>
    <row r="61881" s="2" customFormat="1"/>
    <row r="61882" s="2" customFormat="1"/>
    <row r="61883" s="2" customFormat="1"/>
    <row r="61884" s="2" customFormat="1"/>
    <row r="61885" s="2" customFormat="1"/>
    <row r="61886" s="2" customFormat="1"/>
    <row r="61887" s="2" customFormat="1"/>
    <row r="61888" s="2" customFormat="1"/>
    <row r="61889" s="2" customFormat="1"/>
    <row r="61890" s="2" customFormat="1"/>
    <row r="61891" s="2" customFormat="1"/>
    <row r="61892" s="2" customFormat="1"/>
    <row r="61893" s="2" customFormat="1"/>
    <row r="61894" s="2" customFormat="1"/>
    <row r="61895" s="2" customFormat="1"/>
    <row r="61896" s="2" customFormat="1"/>
    <row r="61897" s="2" customFormat="1"/>
    <row r="61898" s="2" customFormat="1"/>
    <row r="61899" s="2" customFormat="1"/>
    <row r="61900" s="2" customFormat="1"/>
    <row r="61901" s="2" customFormat="1"/>
    <row r="61902" s="2" customFormat="1"/>
    <row r="61903" s="2" customFormat="1"/>
    <row r="61904" s="2" customFormat="1"/>
    <row r="61905" s="2" customFormat="1"/>
    <row r="61906" s="2" customFormat="1"/>
    <row r="61907" s="2" customFormat="1"/>
    <row r="61908" s="2" customFormat="1"/>
    <row r="61909" s="2" customFormat="1"/>
    <row r="61910" s="2" customFormat="1"/>
    <row r="61911" s="2" customFormat="1"/>
    <row r="61912" s="2" customFormat="1"/>
    <row r="61913" s="2" customFormat="1"/>
    <row r="61914" s="2" customFormat="1"/>
    <row r="61915" s="2" customFormat="1"/>
    <row r="61916" s="2" customFormat="1"/>
    <row r="61917" s="2" customFormat="1"/>
    <row r="61918" s="2" customFormat="1"/>
    <row r="61919" s="2" customFormat="1"/>
    <row r="61920" s="2" customFormat="1"/>
    <row r="61921" s="2" customFormat="1"/>
    <row r="61922" s="2" customFormat="1"/>
    <row r="61923" s="2" customFormat="1"/>
    <row r="61924" s="2" customFormat="1"/>
    <row r="61925" s="2" customFormat="1"/>
    <row r="61926" s="2" customFormat="1"/>
    <row r="61927" s="2" customFormat="1"/>
    <row r="61928" s="2" customFormat="1"/>
    <row r="61929" s="2" customFormat="1"/>
    <row r="61930" s="2" customFormat="1"/>
    <row r="61931" s="2" customFormat="1"/>
    <row r="61932" s="2" customFormat="1"/>
    <row r="61933" s="2" customFormat="1"/>
    <row r="61934" s="2" customFormat="1"/>
    <row r="61935" s="2" customFormat="1"/>
    <row r="61936" s="2" customFormat="1"/>
    <row r="61937" s="2" customFormat="1"/>
    <row r="61938" s="2" customFormat="1"/>
    <row r="61939" s="2" customFormat="1"/>
    <row r="61940" s="2" customFormat="1"/>
    <row r="61941" s="2" customFormat="1"/>
    <row r="61942" s="2" customFormat="1"/>
    <row r="61943" s="2" customFormat="1"/>
    <row r="61944" s="2" customFormat="1"/>
    <row r="61945" s="2" customFormat="1"/>
    <row r="61946" s="2" customFormat="1"/>
    <row r="61947" s="2" customFormat="1"/>
    <row r="61948" s="2" customFormat="1"/>
    <row r="61949" s="2" customFormat="1"/>
    <row r="61950" s="2" customFormat="1"/>
    <row r="61951" s="2" customFormat="1"/>
    <row r="61952" s="2" customFormat="1"/>
    <row r="61953" s="2" customFormat="1"/>
    <row r="61954" s="2" customFormat="1"/>
    <row r="61955" s="2" customFormat="1"/>
    <row r="61956" s="2" customFormat="1"/>
    <row r="61957" s="2" customFormat="1"/>
    <row r="61958" s="2" customFormat="1"/>
    <row r="61959" s="2" customFormat="1"/>
    <row r="61960" s="2" customFormat="1"/>
    <row r="61961" s="2" customFormat="1"/>
    <row r="61962" s="2" customFormat="1"/>
    <row r="61963" s="2" customFormat="1"/>
    <row r="61964" s="2" customFormat="1"/>
    <row r="61965" s="2" customFormat="1"/>
    <row r="61966" s="2" customFormat="1"/>
    <row r="61967" s="2" customFormat="1"/>
    <row r="61968" s="2" customFormat="1"/>
    <row r="61969" s="2" customFormat="1"/>
    <row r="61970" s="2" customFormat="1"/>
    <row r="61971" s="2" customFormat="1"/>
    <row r="61972" s="2" customFormat="1"/>
    <row r="61973" s="2" customFormat="1"/>
    <row r="61974" s="2" customFormat="1"/>
    <row r="61975" s="2" customFormat="1"/>
    <row r="61976" s="2" customFormat="1"/>
    <row r="61977" s="2" customFormat="1"/>
    <row r="61978" s="2" customFormat="1"/>
    <row r="61979" s="2" customFormat="1"/>
    <row r="61980" s="2" customFormat="1"/>
    <row r="61981" s="2" customFormat="1"/>
    <row r="61982" s="2" customFormat="1"/>
    <row r="61983" s="2" customFormat="1"/>
    <row r="61984" s="2" customFormat="1"/>
    <row r="61985" s="2" customFormat="1"/>
    <row r="61986" s="2" customFormat="1"/>
    <row r="61987" s="2" customFormat="1"/>
    <row r="61988" s="2" customFormat="1"/>
    <row r="61989" s="2" customFormat="1"/>
    <row r="61990" s="2" customFormat="1"/>
    <row r="61991" s="2" customFormat="1"/>
    <row r="61992" s="2" customFormat="1"/>
    <row r="61993" s="2" customFormat="1"/>
    <row r="61994" s="2" customFormat="1"/>
    <row r="61995" s="2" customFormat="1"/>
    <row r="61996" s="2" customFormat="1"/>
    <row r="61997" s="2" customFormat="1"/>
    <row r="61998" s="2" customFormat="1"/>
    <row r="61999" s="2" customFormat="1"/>
    <row r="62000" s="2" customFormat="1"/>
    <row r="62001" s="2" customFormat="1"/>
    <row r="62002" s="2" customFormat="1"/>
    <row r="62003" s="2" customFormat="1"/>
    <row r="62004" s="2" customFormat="1"/>
    <row r="62005" s="2" customFormat="1"/>
    <row r="62006" s="2" customFormat="1"/>
    <row r="62007" s="2" customFormat="1"/>
    <row r="62008" s="2" customFormat="1"/>
    <row r="62009" s="2" customFormat="1"/>
    <row r="62010" s="2" customFormat="1"/>
    <row r="62011" s="2" customFormat="1"/>
    <row r="62012" s="2" customFormat="1"/>
    <row r="62013" s="2" customFormat="1"/>
    <row r="62014" s="2" customFormat="1"/>
    <row r="62015" s="2" customFormat="1"/>
    <row r="62016" s="2" customFormat="1"/>
    <row r="62017" s="2" customFormat="1"/>
    <row r="62018" s="2" customFormat="1"/>
    <row r="62019" s="2" customFormat="1"/>
    <row r="62020" s="2" customFormat="1"/>
    <row r="62021" s="2" customFormat="1"/>
    <row r="62022" s="2" customFormat="1"/>
    <row r="62023" s="2" customFormat="1"/>
    <row r="62024" s="2" customFormat="1"/>
    <row r="62025" s="2" customFormat="1"/>
    <row r="62026" s="2" customFormat="1"/>
    <row r="62027" s="2" customFormat="1"/>
    <row r="62028" s="2" customFormat="1"/>
    <row r="62029" s="2" customFormat="1"/>
    <row r="62030" s="2" customFormat="1"/>
    <row r="62031" s="2" customFormat="1"/>
    <row r="62032" s="2" customFormat="1"/>
    <row r="62033" s="2" customFormat="1"/>
    <row r="62034" s="2" customFormat="1"/>
    <row r="62035" s="2" customFormat="1"/>
    <row r="62036" s="2" customFormat="1"/>
    <row r="62037" s="2" customFormat="1"/>
    <row r="62038" s="2" customFormat="1"/>
    <row r="62039" s="2" customFormat="1"/>
    <row r="62040" s="2" customFormat="1"/>
    <row r="62041" s="2" customFormat="1"/>
    <row r="62042" s="2" customFormat="1"/>
    <row r="62043" s="2" customFormat="1"/>
    <row r="62044" s="2" customFormat="1"/>
    <row r="62045" s="2" customFormat="1"/>
    <row r="62046" s="2" customFormat="1"/>
    <row r="62047" s="2" customFormat="1"/>
    <row r="62048" s="2" customFormat="1"/>
    <row r="62049" s="2" customFormat="1"/>
    <row r="62050" s="2" customFormat="1"/>
    <row r="62051" s="2" customFormat="1"/>
    <row r="62052" s="2" customFormat="1"/>
    <row r="62053" s="2" customFormat="1"/>
    <row r="62054" s="2" customFormat="1"/>
    <row r="62055" s="2" customFormat="1"/>
    <row r="62056" s="2" customFormat="1"/>
    <row r="62057" s="2" customFormat="1"/>
    <row r="62058" s="2" customFormat="1"/>
    <row r="62059" s="2" customFormat="1"/>
    <row r="62060" s="2" customFormat="1"/>
    <row r="62061" s="2" customFormat="1"/>
    <row r="62062" s="2" customFormat="1"/>
    <row r="62063" s="2" customFormat="1"/>
    <row r="62064" s="2" customFormat="1"/>
    <row r="62065" s="2" customFormat="1"/>
    <row r="62066" s="2" customFormat="1"/>
    <row r="62067" s="2" customFormat="1"/>
    <row r="62068" s="2" customFormat="1"/>
    <row r="62069" s="2" customFormat="1"/>
    <row r="62070" s="2" customFormat="1"/>
    <row r="62071" s="2" customFormat="1"/>
    <row r="62072" s="2" customFormat="1"/>
    <row r="62073" s="2" customFormat="1"/>
    <row r="62074" s="2" customFormat="1"/>
    <row r="62075" s="2" customFormat="1"/>
    <row r="62076" s="2" customFormat="1"/>
    <row r="62077" s="2" customFormat="1"/>
    <row r="62078" s="2" customFormat="1"/>
    <row r="62079" s="2" customFormat="1"/>
    <row r="62080" s="2" customFormat="1"/>
    <row r="62081" s="2" customFormat="1"/>
    <row r="62082" s="2" customFormat="1"/>
    <row r="62083" s="2" customFormat="1"/>
    <row r="62084" s="2" customFormat="1"/>
    <row r="62085" s="2" customFormat="1"/>
    <row r="62086" s="2" customFormat="1"/>
    <row r="62087" s="2" customFormat="1"/>
    <row r="62088" s="2" customFormat="1"/>
    <row r="62089" s="2" customFormat="1"/>
    <row r="62090" s="2" customFormat="1"/>
    <row r="62091" s="2" customFormat="1"/>
    <row r="62092" s="2" customFormat="1"/>
    <row r="62093" s="2" customFormat="1"/>
    <row r="62094" s="2" customFormat="1"/>
    <row r="62095" s="2" customFormat="1"/>
    <row r="62096" s="2" customFormat="1"/>
    <row r="62097" s="2" customFormat="1"/>
    <row r="62098" s="2" customFormat="1"/>
    <row r="62099" s="2" customFormat="1"/>
    <row r="62100" s="2" customFormat="1"/>
    <row r="62101" s="2" customFormat="1"/>
    <row r="62102" s="2" customFormat="1"/>
    <row r="62103" s="2" customFormat="1"/>
    <row r="62104" s="2" customFormat="1"/>
    <row r="62105" s="2" customFormat="1"/>
    <row r="62106" s="2" customFormat="1"/>
    <row r="62107" s="2" customFormat="1"/>
    <row r="62108" s="2" customFormat="1"/>
    <row r="62109" s="2" customFormat="1"/>
    <row r="62110" s="2" customFormat="1"/>
    <row r="62111" s="2" customFormat="1"/>
    <row r="62112" s="2" customFormat="1"/>
    <row r="62113" s="2" customFormat="1"/>
    <row r="62114" s="2" customFormat="1"/>
    <row r="62115" s="2" customFormat="1"/>
    <row r="62116" s="2" customFormat="1"/>
    <row r="62117" s="2" customFormat="1"/>
    <row r="62118" s="2" customFormat="1"/>
    <row r="62119" s="2" customFormat="1"/>
    <row r="62120" s="2" customFormat="1"/>
    <row r="62121" s="2" customFormat="1"/>
    <row r="62122" s="2" customFormat="1"/>
    <row r="62123" s="2" customFormat="1"/>
    <row r="62124" s="2" customFormat="1"/>
    <row r="62125" s="2" customFormat="1"/>
    <row r="62126" s="2" customFormat="1"/>
    <row r="62127" s="2" customFormat="1"/>
    <row r="62128" s="2" customFormat="1"/>
    <row r="62129" s="2" customFormat="1"/>
    <row r="62130" s="2" customFormat="1"/>
    <row r="62131" s="2" customFormat="1"/>
    <row r="62132" s="2" customFormat="1"/>
    <row r="62133" s="2" customFormat="1"/>
    <row r="62134" s="2" customFormat="1"/>
    <row r="62135" s="2" customFormat="1"/>
    <row r="62136" s="2" customFormat="1"/>
    <row r="62137" s="2" customFormat="1"/>
    <row r="62138" s="2" customFormat="1"/>
    <row r="62139" s="2" customFormat="1"/>
    <row r="62140" s="2" customFormat="1"/>
    <row r="62141" s="2" customFormat="1"/>
    <row r="62142" s="2" customFormat="1"/>
    <row r="62143" s="2" customFormat="1"/>
    <row r="62144" s="2" customFormat="1"/>
    <row r="62145" s="2" customFormat="1"/>
    <row r="62146" s="2" customFormat="1"/>
    <row r="62147" s="2" customFormat="1"/>
    <row r="62148" s="2" customFormat="1"/>
    <row r="62149" s="2" customFormat="1"/>
    <row r="62150" s="2" customFormat="1"/>
    <row r="62151" s="2" customFormat="1"/>
    <row r="62152" s="2" customFormat="1"/>
    <row r="62153" s="2" customFormat="1"/>
    <row r="62154" s="2" customFormat="1"/>
    <row r="62155" s="2" customFormat="1"/>
    <row r="62156" s="2" customFormat="1"/>
    <row r="62157" s="2" customFormat="1"/>
    <row r="62158" s="2" customFormat="1"/>
    <row r="62159" s="2" customFormat="1"/>
    <row r="62160" s="2" customFormat="1"/>
    <row r="62161" s="2" customFormat="1"/>
    <row r="62162" s="2" customFormat="1"/>
    <row r="62163" s="2" customFormat="1"/>
    <row r="62164" s="2" customFormat="1"/>
    <row r="62165" s="2" customFormat="1"/>
    <row r="62166" s="2" customFormat="1"/>
    <row r="62167" s="2" customFormat="1"/>
    <row r="62168" s="2" customFormat="1"/>
    <row r="62169" s="2" customFormat="1"/>
    <row r="62170" s="2" customFormat="1"/>
    <row r="62171" s="2" customFormat="1"/>
    <row r="62172" s="2" customFormat="1"/>
    <row r="62173" s="2" customFormat="1"/>
    <row r="62174" s="2" customFormat="1"/>
    <row r="62175" s="2" customFormat="1"/>
    <row r="62176" s="2" customFormat="1"/>
    <row r="62177" s="2" customFormat="1"/>
    <row r="62178" s="2" customFormat="1"/>
    <row r="62179" s="2" customFormat="1"/>
    <row r="62180" s="2" customFormat="1"/>
    <row r="62181" s="2" customFormat="1"/>
    <row r="62182" s="2" customFormat="1"/>
    <row r="62183" s="2" customFormat="1"/>
    <row r="62184" s="2" customFormat="1"/>
    <row r="62185" s="2" customFormat="1"/>
    <row r="62186" s="2" customFormat="1"/>
    <row r="62187" s="2" customFormat="1"/>
    <row r="62188" s="2" customFormat="1"/>
    <row r="62189" s="2" customFormat="1"/>
    <row r="62190" s="2" customFormat="1"/>
    <row r="62191" s="2" customFormat="1"/>
    <row r="62192" s="2" customFormat="1"/>
    <row r="62193" s="2" customFormat="1"/>
    <row r="62194" s="2" customFormat="1"/>
    <row r="62195" s="2" customFormat="1"/>
    <row r="62196" s="2" customFormat="1"/>
    <row r="62197" s="2" customFormat="1"/>
    <row r="62198" s="2" customFormat="1"/>
    <row r="62199" s="2" customFormat="1"/>
    <row r="62200" s="2" customFormat="1"/>
    <row r="62201" s="2" customFormat="1"/>
    <row r="62202" s="2" customFormat="1"/>
    <row r="62203" s="2" customFormat="1"/>
    <row r="62204" s="2" customFormat="1"/>
    <row r="62205" s="2" customFormat="1"/>
    <row r="62206" s="2" customFormat="1"/>
    <row r="62207" s="2" customFormat="1"/>
    <row r="62208" s="2" customFormat="1"/>
    <row r="62209" s="2" customFormat="1"/>
    <row r="62210" s="2" customFormat="1"/>
    <row r="62211" s="2" customFormat="1"/>
    <row r="62212" s="2" customFormat="1"/>
    <row r="62213" s="2" customFormat="1"/>
    <row r="62214" s="2" customFormat="1"/>
    <row r="62215" s="2" customFormat="1"/>
    <row r="62216" s="2" customFormat="1"/>
    <row r="62217" s="2" customFormat="1"/>
    <row r="62218" s="2" customFormat="1"/>
    <row r="62219" s="2" customFormat="1"/>
    <row r="62220" s="2" customFormat="1"/>
    <row r="62221" s="2" customFormat="1"/>
    <row r="62222" s="2" customFormat="1"/>
    <row r="62223" s="2" customFormat="1"/>
    <row r="62224" s="2" customFormat="1"/>
    <row r="62225" s="2" customFormat="1"/>
    <row r="62226" s="2" customFormat="1"/>
    <row r="62227" s="2" customFormat="1"/>
    <row r="62228" s="2" customFormat="1"/>
    <row r="62229" s="2" customFormat="1"/>
    <row r="62230" s="2" customFormat="1"/>
    <row r="62231" s="2" customFormat="1"/>
    <row r="62232" s="2" customFormat="1"/>
    <row r="62233" s="2" customFormat="1"/>
    <row r="62234" s="2" customFormat="1"/>
    <row r="62235" s="2" customFormat="1"/>
    <row r="62236" s="2" customFormat="1"/>
    <row r="62237" s="2" customFormat="1"/>
    <row r="62238" s="2" customFormat="1"/>
    <row r="62239" s="2" customFormat="1"/>
    <row r="62240" s="2" customFormat="1"/>
    <row r="62241" s="2" customFormat="1"/>
    <row r="62242" s="2" customFormat="1"/>
    <row r="62243" s="2" customFormat="1"/>
    <row r="62244" s="2" customFormat="1"/>
    <row r="62245" s="2" customFormat="1"/>
    <row r="62246" s="2" customFormat="1"/>
    <row r="62247" s="2" customFormat="1"/>
    <row r="62248" s="2" customFormat="1"/>
    <row r="62249" s="2" customFormat="1"/>
    <row r="62250" s="2" customFormat="1"/>
    <row r="62251" s="2" customFormat="1"/>
    <row r="62252" s="2" customFormat="1"/>
    <row r="62253" s="2" customFormat="1"/>
    <row r="62254" s="2" customFormat="1"/>
    <row r="62255" s="2" customFormat="1"/>
    <row r="62256" s="2" customFormat="1"/>
    <row r="62257" s="2" customFormat="1"/>
    <row r="62258" s="2" customFormat="1"/>
    <row r="62259" s="2" customFormat="1"/>
    <row r="62260" s="2" customFormat="1"/>
    <row r="62261" s="2" customFormat="1"/>
    <row r="62262" s="2" customFormat="1"/>
    <row r="62263" s="2" customFormat="1"/>
    <row r="62264" s="2" customFormat="1"/>
    <row r="62265" s="2" customFormat="1"/>
    <row r="62266" s="2" customFormat="1"/>
    <row r="62267" s="2" customFormat="1"/>
    <row r="62268" s="2" customFormat="1"/>
    <row r="62269" s="2" customFormat="1"/>
    <row r="62270" s="2" customFormat="1"/>
    <row r="62271" s="2" customFormat="1"/>
    <row r="62272" s="2" customFormat="1"/>
    <row r="62273" s="2" customFormat="1"/>
    <row r="62274" s="2" customFormat="1"/>
    <row r="62275" s="2" customFormat="1"/>
    <row r="62276" s="2" customFormat="1"/>
    <row r="62277" s="2" customFormat="1"/>
    <row r="62278" s="2" customFormat="1"/>
    <row r="62279" s="2" customFormat="1"/>
    <row r="62280" s="2" customFormat="1"/>
    <row r="62281" s="2" customFormat="1"/>
    <row r="62282" s="2" customFormat="1"/>
    <row r="62283" s="2" customFormat="1"/>
    <row r="62284" s="2" customFormat="1"/>
    <row r="62285" s="2" customFormat="1"/>
    <row r="62286" s="2" customFormat="1"/>
    <row r="62287" s="2" customFormat="1"/>
    <row r="62288" s="2" customFormat="1"/>
    <row r="62289" s="2" customFormat="1"/>
    <row r="62290" s="2" customFormat="1"/>
    <row r="62291" s="2" customFormat="1"/>
    <row r="62292" s="2" customFormat="1"/>
    <row r="62293" s="2" customFormat="1"/>
    <row r="62294" s="2" customFormat="1"/>
    <row r="62295" s="2" customFormat="1"/>
    <row r="62296" s="2" customFormat="1"/>
    <row r="62297" s="2" customFormat="1"/>
    <row r="62298" s="2" customFormat="1"/>
    <row r="62299" s="2" customFormat="1"/>
    <row r="62300" s="2" customFormat="1"/>
    <row r="62301" s="2" customFormat="1"/>
    <row r="62302" s="2" customFormat="1"/>
    <row r="62303" s="2" customFormat="1"/>
    <row r="62304" s="2" customFormat="1"/>
    <row r="62305" s="2" customFormat="1"/>
    <row r="62306" s="2" customFormat="1"/>
    <row r="62307" s="2" customFormat="1"/>
    <row r="62308" s="2" customFormat="1"/>
    <row r="62309" s="2" customFormat="1"/>
    <row r="62310" s="2" customFormat="1"/>
    <row r="62311" s="2" customFormat="1"/>
    <row r="62312" s="2" customFormat="1"/>
    <row r="62313" s="2" customFormat="1"/>
    <row r="62314" s="2" customFormat="1"/>
    <row r="62315" s="2" customFormat="1"/>
    <row r="62316" s="2" customFormat="1"/>
    <row r="62317" s="2" customFormat="1"/>
    <row r="62318" s="2" customFormat="1"/>
    <row r="62319" s="2" customFormat="1"/>
    <row r="62320" s="2" customFormat="1"/>
    <row r="62321" s="2" customFormat="1"/>
    <row r="62322" s="2" customFormat="1"/>
    <row r="62323" s="2" customFormat="1"/>
    <row r="62324" s="2" customFormat="1"/>
    <row r="62325" s="2" customFormat="1"/>
    <row r="62326" s="2" customFormat="1"/>
    <row r="62327" s="2" customFormat="1"/>
    <row r="62328" s="2" customFormat="1"/>
    <row r="62329" s="2" customFormat="1"/>
    <row r="62330" s="2" customFormat="1"/>
    <row r="62331" s="2" customFormat="1"/>
    <row r="62332" s="2" customFormat="1"/>
    <row r="62333" s="2" customFormat="1"/>
    <row r="62334" s="2" customFormat="1"/>
    <row r="62335" s="2" customFormat="1"/>
    <row r="62336" s="2" customFormat="1"/>
    <row r="62337" s="2" customFormat="1"/>
    <row r="62338" s="2" customFormat="1"/>
    <row r="62339" s="2" customFormat="1"/>
    <row r="62340" s="2" customFormat="1"/>
    <row r="62341" s="2" customFormat="1"/>
    <row r="62342" s="2" customFormat="1"/>
    <row r="62343" s="2" customFormat="1"/>
    <row r="62344" s="2" customFormat="1"/>
    <row r="62345" s="2" customFormat="1"/>
    <row r="62346" s="2" customFormat="1"/>
    <row r="62347" s="2" customFormat="1"/>
    <row r="62348" s="2" customFormat="1"/>
    <row r="62349" s="2" customFormat="1"/>
    <row r="62350" s="2" customFormat="1"/>
    <row r="62351" s="2" customFormat="1"/>
    <row r="62352" s="2" customFormat="1"/>
    <row r="62353" s="2" customFormat="1"/>
    <row r="62354" s="2" customFormat="1"/>
    <row r="62355" s="2" customFormat="1"/>
    <row r="62356" s="2" customFormat="1"/>
    <row r="62357" s="2" customFormat="1"/>
    <row r="62358" s="2" customFormat="1"/>
    <row r="62359" s="2" customFormat="1"/>
    <row r="62360" s="2" customFormat="1"/>
    <row r="62361" s="2" customFormat="1"/>
    <row r="62362" s="2" customFormat="1"/>
    <row r="62363" s="2" customFormat="1"/>
    <row r="62364" s="2" customFormat="1"/>
    <row r="62365" s="2" customFormat="1"/>
    <row r="62366" s="2" customFormat="1"/>
    <row r="62367" s="2" customFormat="1"/>
    <row r="62368" s="2" customFormat="1"/>
    <row r="62369" s="2" customFormat="1"/>
    <row r="62370" s="2" customFormat="1"/>
    <row r="62371" s="2" customFormat="1"/>
    <row r="62372" s="2" customFormat="1"/>
    <row r="62373" s="2" customFormat="1"/>
    <row r="62374" s="2" customFormat="1"/>
    <row r="62375" s="2" customFormat="1"/>
    <row r="62376" s="2" customFormat="1"/>
    <row r="62377" s="2" customFormat="1"/>
    <row r="62378" s="2" customFormat="1"/>
    <row r="62379" s="2" customFormat="1"/>
    <row r="62380" s="2" customFormat="1"/>
    <row r="62381" s="2" customFormat="1"/>
    <row r="62382" s="2" customFormat="1"/>
    <row r="62383" s="2" customFormat="1"/>
    <row r="62384" s="2" customFormat="1"/>
    <row r="62385" s="2" customFormat="1"/>
    <row r="62386" s="2" customFormat="1"/>
    <row r="62387" s="2" customFormat="1"/>
    <row r="62388" s="2" customFormat="1"/>
    <row r="62389" s="2" customFormat="1"/>
    <row r="62390" s="2" customFormat="1"/>
    <row r="62391" s="2" customFormat="1"/>
    <row r="62392" s="2" customFormat="1"/>
    <row r="62393" s="2" customFormat="1"/>
    <row r="62394" s="2" customFormat="1"/>
    <row r="62395" s="2" customFormat="1"/>
    <row r="62396" s="2" customFormat="1"/>
    <row r="62397" s="2" customFormat="1"/>
    <row r="62398" s="2" customFormat="1"/>
    <row r="62399" s="2" customFormat="1"/>
    <row r="62400" s="2" customFormat="1"/>
    <row r="62401" s="2" customFormat="1"/>
    <row r="62402" s="2" customFormat="1"/>
    <row r="62403" s="2" customFormat="1"/>
    <row r="62404" s="2" customFormat="1"/>
    <row r="62405" s="2" customFormat="1"/>
    <row r="62406" s="2" customFormat="1"/>
    <row r="62407" s="2" customFormat="1"/>
    <row r="62408" s="2" customFormat="1"/>
    <row r="62409" s="2" customFormat="1"/>
    <row r="62410" s="2" customFormat="1"/>
    <row r="62411" s="2" customFormat="1"/>
    <row r="62412" s="2" customFormat="1"/>
    <row r="62413" s="2" customFormat="1"/>
    <row r="62414" s="2" customFormat="1"/>
    <row r="62415" s="2" customFormat="1"/>
    <row r="62416" s="2" customFormat="1"/>
    <row r="62417" s="2" customFormat="1"/>
    <row r="62418" s="2" customFormat="1"/>
    <row r="62419" s="2" customFormat="1"/>
    <row r="62420" s="2" customFormat="1"/>
    <row r="62421" s="2" customFormat="1"/>
    <row r="62422" s="2" customFormat="1"/>
    <row r="62423" s="2" customFormat="1"/>
    <row r="62424" s="2" customFormat="1"/>
    <row r="62425" s="2" customFormat="1"/>
    <row r="62426" s="2" customFormat="1"/>
    <row r="62427" s="2" customFormat="1"/>
    <row r="62428" s="2" customFormat="1"/>
    <row r="62429" s="2" customFormat="1"/>
    <row r="62430" s="2" customFormat="1"/>
    <row r="62431" s="2" customFormat="1"/>
    <row r="62432" s="2" customFormat="1"/>
    <row r="62433" s="2" customFormat="1"/>
    <row r="62434" s="2" customFormat="1"/>
    <row r="62435" s="2" customFormat="1"/>
    <row r="62436" s="2" customFormat="1"/>
    <row r="62437" s="2" customFormat="1"/>
    <row r="62438" s="2" customFormat="1"/>
    <row r="62439" s="2" customFormat="1"/>
    <row r="62440" s="2" customFormat="1"/>
    <row r="62441" s="2" customFormat="1"/>
    <row r="62442" s="2" customFormat="1"/>
    <row r="62443" s="2" customFormat="1"/>
    <row r="62444" s="2" customFormat="1"/>
    <row r="62445" s="2" customFormat="1"/>
    <row r="62446" s="2" customFormat="1"/>
    <row r="62447" s="2" customFormat="1"/>
    <row r="62448" s="2" customFormat="1"/>
    <row r="62449" s="2" customFormat="1"/>
    <row r="62450" s="2" customFormat="1"/>
    <row r="62451" s="2" customFormat="1"/>
    <row r="62452" s="2" customFormat="1"/>
    <row r="62453" s="2" customFormat="1"/>
    <row r="62454" s="2" customFormat="1"/>
    <row r="62455" s="2" customFormat="1"/>
    <row r="62456" s="2" customFormat="1"/>
    <row r="62457" s="2" customFormat="1"/>
    <row r="62458" s="2" customFormat="1"/>
    <row r="62459" s="2" customFormat="1"/>
    <row r="62460" s="2" customFormat="1"/>
    <row r="62461" s="2" customFormat="1"/>
    <row r="62462" s="2" customFormat="1"/>
    <row r="62463" s="2" customFormat="1"/>
    <row r="62464" s="2" customFormat="1"/>
    <row r="62465" s="2" customFormat="1"/>
    <row r="62466" s="2" customFormat="1"/>
    <row r="62467" s="2" customFormat="1"/>
    <row r="62468" s="2" customFormat="1"/>
    <row r="62469" s="2" customFormat="1"/>
    <row r="62470" s="2" customFormat="1"/>
    <row r="62471" s="2" customFormat="1"/>
    <row r="62472" s="2" customFormat="1"/>
    <row r="62473" s="2" customFormat="1"/>
    <row r="62474" s="2" customFormat="1"/>
    <row r="62475" s="2" customFormat="1"/>
    <row r="62476" s="2" customFormat="1"/>
    <row r="62477" s="2" customFormat="1"/>
    <row r="62478" s="2" customFormat="1"/>
    <row r="62479" s="2" customFormat="1"/>
    <row r="62480" s="2" customFormat="1"/>
    <row r="62481" s="2" customFormat="1"/>
    <row r="62482" s="2" customFormat="1"/>
    <row r="62483" s="2" customFormat="1"/>
    <row r="62484" s="2" customFormat="1"/>
    <row r="62485" s="2" customFormat="1"/>
    <row r="62486" s="2" customFormat="1"/>
    <row r="62487" s="2" customFormat="1"/>
    <row r="62488" s="2" customFormat="1"/>
    <row r="62489" s="2" customFormat="1"/>
    <row r="62490" s="2" customFormat="1"/>
    <row r="62491" s="2" customFormat="1"/>
    <row r="62492" s="2" customFormat="1"/>
    <row r="62493" s="2" customFormat="1"/>
    <row r="62494" s="2" customFormat="1"/>
    <row r="62495" s="2" customFormat="1"/>
    <row r="62496" s="2" customFormat="1"/>
    <row r="62497" s="2" customFormat="1"/>
    <row r="62498" s="2" customFormat="1"/>
    <row r="62499" s="2" customFormat="1"/>
    <row r="62500" s="2" customFormat="1"/>
    <row r="62501" s="2" customFormat="1"/>
    <row r="62502" s="2" customFormat="1"/>
    <row r="62503" s="2" customFormat="1"/>
    <row r="62504" s="2" customFormat="1"/>
    <row r="62505" s="2" customFormat="1"/>
    <row r="62506" s="2" customFormat="1"/>
    <row r="62507" s="2" customFormat="1"/>
    <row r="62508" s="2" customFormat="1"/>
    <row r="62509" s="2" customFormat="1"/>
    <row r="62510" s="2" customFormat="1"/>
    <row r="62511" s="2" customFormat="1"/>
    <row r="62512" s="2" customFormat="1"/>
    <row r="62513" s="2" customFormat="1"/>
    <row r="62514" s="2" customFormat="1"/>
    <row r="62515" s="2" customFormat="1"/>
    <row r="62516" s="2" customFormat="1"/>
    <row r="62517" s="2" customFormat="1"/>
    <row r="62518" s="2" customFormat="1"/>
    <row r="62519" s="2" customFormat="1"/>
    <row r="62520" s="2" customFormat="1"/>
    <row r="62521" s="2" customFormat="1"/>
    <row r="62522" s="2" customFormat="1"/>
    <row r="62523" s="2" customFormat="1"/>
    <row r="62524" s="2" customFormat="1"/>
    <row r="62525" s="2" customFormat="1"/>
    <row r="62526" s="2" customFormat="1"/>
    <row r="62527" s="2" customFormat="1"/>
    <row r="62528" s="2" customFormat="1"/>
    <row r="62529" s="2" customFormat="1"/>
    <row r="62530" s="2" customFormat="1"/>
    <row r="62531" s="2" customFormat="1"/>
    <row r="62532" s="2" customFormat="1"/>
    <row r="62533" s="2" customFormat="1"/>
    <row r="62534" s="2" customFormat="1"/>
    <row r="62535" s="2" customFormat="1"/>
    <row r="62536" s="2" customFormat="1"/>
    <row r="62537" s="2" customFormat="1"/>
    <row r="62538" s="2" customFormat="1"/>
    <row r="62539" s="2" customFormat="1"/>
    <row r="62540" s="2" customFormat="1"/>
    <row r="62541" s="2" customFormat="1"/>
    <row r="62542" s="2" customFormat="1"/>
    <row r="62543" s="2" customFormat="1"/>
    <row r="62544" s="2" customFormat="1"/>
    <row r="62545" s="2" customFormat="1"/>
    <row r="62546" s="2" customFormat="1"/>
    <row r="62547" s="2" customFormat="1"/>
    <row r="62548" s="2" customFormat="1"/>
    <row r="62549" s="2" customFormat="1"/>
    <row r="62550" s="2" customFormat="1"/>
    <row r="62551" s="2" customFormat="1"/>
    <row r="62552" s="2" customFormat="1"/>
    <row r="62553" s="2" customFormat="1"/>
    <row r="62554" s="2" customFormat="1"/>
    <row r="62555" s="2" customFormat="1"/>
    <row r="62556" s="2" customFormat="1"/>
    <row r="62557" s="2" customFormat="1"/>
    <row r="62558" s="2" customFormat="1"/>
    <row r="62559" s="2" customFormat="1"/>
    <row r="62560" s="2" customFormat="1"/>
    <row r="62561" s="2" customFormat="1"/>
    <row r="62562" s="2" customFormat="1"/>
    <row r="62563" s="2" customFormat="1"/>
    <row r="62564" s="2" customFormat="1"/>
    <row r="62565" s="2" customFormat="1"/>
    <row r="62566" s="2" customFormat="1"/>
    <row r="62567" s="2" customFormat="1"/>
    <row r="62568" s="2" customFormat="1"/>
    <row r="62569" s="2" customFormat="1"/>
    <row r="62570" s="2" customFormat="1"/>
    <row r="62571" s="2" customFormat="1"/>
    <row r="62572" s="2" customFormat="1"/>
    <row r="62573" s="2" customFormat="1"/>
    <row r="62574" s="2" customFormat="1"/>
    <row r="62575" s="2" customFormat="1"/>
    <row r="62576" s="2" customFormat="1"/>
    <row r="62577" s="2" customFormat="1"/>
    <row r="62578" s="2" customFormat="1"/>
    <row r="62579" s="2" customFormat="1"/>
    <row r="62580" s="2" customFormat="1"/>
    <row r="62581" s="2" customFormat="1"/>
    <row r="62582" s="2" customFormat="1"/>
    <row r="62583" s="2" customFormat="1"/>
    <row r="62584" s="2" customFormat="1"/>
    <row r="62585" s="2" customFormat="1"/>
    <row r="62586" s="2" customFormat="1"/>
    <row r="62587" s="2" customFormat="1"/>
    <row r="62588" s="2" customFormat="1"/>
    <row r="62589" s="2" customFormat="1"/>
    <row r="62590" s="2" customFormat="1"/>
    <row r="62591" s="2" customFormat="1"/>
    <row r="62592" s="2" customFormat="1"/>
    <row r="62593" s="2" customFormat="1"/>
    <row r="62594" s="2" customFormat="1"/>
    <row r="62595" s="2" customFormat="1"/>
    <row r="62596" s="2" customFormat="1"/>
    <row r="62597" s="2" customFormat="1"/>
    <row r="62598" s="2" customFormat="1"/>
    <row r="62599" s="2" customFormat="1"/>
    <row r="62600" s="2" customFormat="1"/>
    <row r="62601" s="2" customFormat="1"/>
    <row r="62602" s="2" customFormat="1"/>
    <row r="62603" s="2" customFormat="1"/>
    <row r="62604" s="2" customFormat="1"/>
    <row r="62605" s="2" customFormat="1"/>
    <row r="62606" s="2" customFormat="1"/>
    <row r="62607" s="2" customFormat="1"/>
    <row r="62608" s="2" customFormat="1"/>
    <row r="62609" s="2" customFormat="1"/>
    <row r="62610" s="2" customFormat="1"/>
    <row r="62611" s="2" customFormat="1"/>
    <row r="62612" s="2" customFormat="1"/>
    <row r="62613" s="2" customFormat="1"/>
    <row r="62614" s="2" customFormat="1"/>
    <row r="62615" s="2" customFormat="1"/>
    <row r="62616" s="2" customFormat="1"/>
    <row r="62617" s="2" customFormat="1"/>
    <row r="62618" s="2" customFormat="1"/>
    <row r="62619" s="2" customFormat="1"/>
    <row r="62620" s="2" customFormat="1"/>
    <row r="62621" s="2" customFormat="1"/>
    <row r="62622" s="2" customFormat="1"/>
    <row r="62623" s="2" customFormat="1"/>
    <row r="62624" s="2" customFormat="1"/>
    <row r="62625" s="2" customFormat="1"/>
    <row r="62626" s="2" customFormat="1"/>
    <row r="62627" s="2" customFormat="1"/>
    <row r="62628" s="2" customFormat="1"/>
    <row r="62629" s="2" customFormat="1"/>
    <row r="62630" s="2" customFormat="1"/>
    <row r="62631" s="2" customFormat="1"/>
    <row r="62632" s="2" customFormat="1"/>
    <row r="62633" s="2" customFormat="1"/>
    <row r="62634" s="2" customFormat="1"/>
    <row r="62635" s="2" customFormat="1"/>
    <row r="62636" s="2" customFormat="1"/>
    <row r="62637" s="2" customFormat="1"/>
    <row r="62638" s="2" customFormat="1"/>
    <row r="62639" s="2" customFormat="1"/>
    <row r="62640" s="2" customFormat="1"/>
    <row r="62641" s="2" customFormat="1"/>
    <row r="62642" s="2" customFormat="1"/>
    <row r="62643" s="2" customFormat="1"/>
    <row r="62644" s="2" customFormat="1"/>
    <row r="62645" s="2" customFormat="1"/>
    <row r="62646" s="2" customFormat="1"/>
    <row r="62647" s="2" customFormat="1"/>
    <row r="62648" s="2" customFormat="1"/>
    <row r="62649" s="2" customFormat="1"/>
    <row r="62650" s="2" customFormat="1"/>
    <row r="62651" s="2" customFormat="1"/>
    <row r="62652" s="2" customFormat="1"/>
    <row r="62653" s="2" customFormat="1"/>
    <row r="62654" s="2" customFormat="1"/>
    <row r="62655" s="2" customFormat="1"/>
    <row r="62656" s="2" customFormat="1"/>
    <row r="62657" s="2" customFormat="1"/>
    <row r="62658" s="2" customFormat="1"/>
    <row r="62659" s="2" customFormat="1"/>
    <row r="62660" s="2" customFormat="1"/>
    <row r="62661" s="2" customFormat="1"/>
    <row r="62662" s="2" customFormat="1"/>
    <row r="62663" s="2" customFormat="1"/>
    <row r="62664" s="2" customFormat="1"/>
    <row r="62665" s="2" customFormat="1"/>
    <row r="62666" s="2" customFormat="1"/>
    <row r="62667" s="2" customFormat="1"/>
    <row r="62668" s="2" customFormat="1"/>
    <row r="62669" s="2" customFormat="1"/>
    <row r="62670" s="2" customFormat="1"/>
    <row r="62671" s="2" customFormat="1"/>
    <row r="62672" s="2" customFormat="1"/>
    <row r="62673" s="2" customFormat="1"/>
    <row r="62674" s="2" customFormat="1"/>
    <row r="62675" s="2" customFormat="1"/>
    <row r="62676" s="2" customFormat="1"/>
    <row r="62677" s="2" customFormat="1"/>
    <row r="62678" s="2" customFormat="1"/>
    <row r="62679" s="2" customFormat="1"/>
    <row r="62680" s="2" customFormat="1"/>
    <row r="62681" s="2" customFormat="1"/>
    <row r="62682" s="2" customFormat="1"/>
    <row r="62683" s="2" customFormat="1"/>
    <row r="62684" s="2" customFormat="1"/>
    <row r="62685" s="2" customFormat="1"/>
    <row r="62686" s="2" customFormat="1"/>
    <row r="62687" s="2" customFormat="1"/>
    <row r="62688" s="2" customFormat="1"/>
    <row r="62689" s="2" customFormat="1"/>
    <row r="62690" s="2" customFormat="1"/>
    <row r="62691" s="2" customFormat="1"/>
    <row r="62692" s="2" customFormat="1"/>
    <row r="62693" s="2" customFormat="1"/>
    <row r="62694" s="2" customFormat="1"/>
    <row r="62695" s="2" customFormat="1"/>
    <row r="62696" s="2" customFormat="1"/>
    <row r="62697" s="2" customFormat="1"/>
    <row r="62698" s="2" customFormat="1"/>
    <row r="62699" s="2" customFormat="1"/>
    <row r="62700" s="2" customFormat="1"/>
    <row r="62701" s="2" customFormat="1"/>
    <row r="62702" s="2" customFormat="1"/>
    <row r="62703" s="2" customFormat="1"/>
    <row r="62704" s="2" customFormat="1"/>
    <row r="62705" s="2" customFormat="1"/>
    <row r="62706" s="2" customFormat="1"/>
    <row r="62707" s="2" customFormat="1"/>
    <row r="62708" s="2" customFormat="1"/>
    <row r="62709" s="2" customFormat="1"/>
    <row r="62710" s="2" customFormat="1"/>
    <row r="62711" s="2" customFormat="1"/>
    <row r="62712" s="2" customFormat="1"/>
    <row r="62713" s="2" customFormat="1"/>
    <row r="62714" s="2" customFormat="1"/>
    <row r="62715" s="2" customFormat="1"/>
    <row r="62716" s="2" customFormat="1"/>
    <row r="62717" s="2" customFormat="1"/>
    <row r="62718" s="2" customFormat="1"/>
    <row r="62719" s="2" customFormat="1"/>
    <row r="62720" s="2" customFormat="1"/>
    <row r="62721" s="2" customFormat="1"/>
    <row r="62722" s="2" customFormat="1"/>
    <row r="62723" s="2" customFormat="1"/>
    <row r="62724" s="2" customFormat="1"/>
    <row r="62725" s="2" customFormat="1"/>
    <row r="62726" s="2" customFormat="1"/>
    <row r="62727" s="2" customFormat="1"/>
    <row r="62728" s="2" customFormat="1"/>
    <row r="62729" s="2" customFormat="1"/>
    <row r="62730" s="2" customFormat="1"/>
    <row r="62731" s="2" customFormat="1"/>
    <row r="62732" s="2" customFormat="1"/>
    <row r="62733" s="2" customFormat="1"/>
    <row r="62734" s="2" customFormat="1"/>
    <row r="62735" s="2" customFormat="1"/>
    <row r="62736" s="2" customFormat="1"/>
    <row r="62737" s="2" customFormat="1"/>
    <row r="62738" s="2" customFormat="1"/>
    <row r="62739" s="2" customFormat="1"/>
    <row r="62740" s="2" customFormat="1"/>
    <row r="62741" s="2" customFormat="1"/>
    <row r="62742" s="2" customFormat="1"/>
    <row r="62743" s="2" customFormat="1"/>
    <row r="62744" s="2" customFormat="1"/>
    <row r="62745" s="2" customFormat="1"/>
    <row r="62746" s="2" customFormat="1"/>
    <row r="62747" s="2" customFormat="1"/>
    <row r="62748" s="2" customFormat="1"/>
    <row r="62749" s="2" customFormat="1"/>
    <row r="62750" s="2" customFormat="1"/>
    <row r="62751" s="2" customFormat="1"/>
    <row r="62752" s="2" customFormat="1"/>
    <row r="62753" s="2" customFormat="1"/>
    <row r="62754" s="2" customFormat="1"/>
    <row r="62755" s="2" customFormat="1"/>
    <row r="62756" s="2" customFormat="1"/>
    <row r="62757" s="2" customFormat="1"/>
    <row r="62758" s="2" customFormat="1"/>
    <row r="62759" s="2" customFormat="1"/>
    <row r="62760" s="2" customFormat="1"/>
    <row r="62761" s="2" customFormat="1"/>
    <row r="62762" s="2" customFormat="1"/>
    <row r="62763" s="2" customFormat="1"/>
    <row r="62764" s="2" customFormat="1"/>
    <row r="62765" s="2" customFormat="1"/>
    <row r="62766" s="2" customFormat="1"/>
    <row r="62767" s="2" customFormat="1"/>
    <row r="62768" s="2" customFormat="1"/>
    <row r="62769" s="2" customFormat="1"/>
    <row r="62770" s="2" customFormat="1"/>
    <row r="62771" s="2" customFormat="1"/>
    <row r="62772" s="2" customFormat="1"/>
    <row r="62773" s="2" customFormat="1"/>
    <row r="62774" s="2" customFormat="1"/>
    <row r="62775" s="2" customFormat="1"/>
    <row r="62776" s="2" customFormat="1"/>
    <row r="62777" s="2" customFormat="1"/>
    <row r="62778" s="2" customFormat="1"/>
    <row r="62779" s="2" customFormat="1"/>
    <row r="62780" s="2" customFormat="1"/>
    <row r="62781" s="2" customFormat="1"/>
    <row r="62782" s="2" customFormat="1"/>
    <row r="62783" s="2" customFormat="1"/>
    <row r="62784" s="2" customFormat="1"/>
    <row r="62785" s="2" customFormat="1"/>
    <row r="62786" s="2" customFormat="1"/>
    <row r="62787" s="2" customFormat="1"/>
    <row r="62788" s="2" customFormat="1"/>
    <row r="62789" s="2" customFormat="1"/>
    <row r="62790" s="2" customFormat="1"/>
    <row r="62791" s="2" customFormat="1"/>
    <row r="62792" s="2" customFormat="1"/>
    <row r="62793" s="2" customFormat="1"/>
    <row r="62794" s="2" customFormat="1"/>
    <row r="62795" s="2" customFormat="1"/>
    <row r="62796" s="2" customFormat="1"/>
    <row r="62797" s="2" customFormat="1"/>
    <row r="62798" s="2" customFormat="1"/>
    <row r="62799" s="2" customFormat="1"/>
    <row r="62800" s="2" customFormat="1"/>
    <row r="62801" s="2" customFormat="1"/>
    <row r="62802" s="2" customFormat="1"/>
    <row r="62803" s="2" customFormat="1"/>
    <row r="62804" s="2" customFormat="1"/>
    <row r="62805" s="2" customFormat="1"/>
    <row r="62806" s="2" customFormat="1"/>
    <row r="62807" s="2" customFormat="1"/>
    <row r="62808" s="2" customFormat="1"/>
    <row r="62809" s="2" customFormat="1"/>
    <row r="62810" s="2" customFormat="1"/>
    <row r="62811" s="2" customFormat="1"/>
    <row r="62812" s="2" customFormat="1"/>
    <row r="62813" s="2" customFormat="1"/>
    <row r="62814" s="2" customFormat="1"/>
    <row r="62815" s="2" customFormat="1"/>
    <row r="62816" s="2" customFormat="1"/>
    <row r="62817" s="2" customFormat="1"/>
    <row r="62818" s="2" customFormat="1"/>
    <row r="62819" s="2" customFormat="1"/>
    <row r="62820" s="2" customFormat="1"/>
    <row r="62821" s="2" customFormat="1"/>
    <row r="62822" s="2" customFormat="1"/>
    <row r="62823" s="2" customFormat="1"/>
    <row r="62824" s="2" customFormat="1"/>
    <row r="62825" s="2" customFormat="1"/>
    <row r="62826" s="2" customFormat="1"/>
    <row r="62827" s="2" customFormat="1"/>
    <row r="62828" s="2" customFormat="1"/>
    <row r="62829" s="2" customFormat="1"/>
    <row r="62830" s="2" customFormat="1"/>
    <row r="62831" s="2" customFormat="1"/>
    <row r="62832" s="2" customFormat="1"/>
    <row r="62833" s="2" customFormat="1"/>
    <row r="62834" s="2" customFormat="1"/>
    <row r="62835" s="2" customFormat="1"/>
    <row r="62836" s="2" customFormat="1"/>
    <row r="62837" s="2" customFormat="1"/>
    <row r="62838" s="2" customFormat="1"/>
    <row r="62839" s="2" customFormat="1"/>
    <row r="62840" s="2" customFormat="1"/>
    <row r="62841" s="2" customFormat="1"/>
    <row r="62842" s="2" customFormat="1"/>
    <row r="62843" s="2" customFormat="1"/>
    <row r="62844" s="2" customFormat="1"/>
    <row r="62845" s="2" customFormat="1"/>
    <row r="62846" s="2" customFormat="1"/>
    <row r="62847" s="2" customFormat="1"/>
    <row r="62848" s="2" customFormat="1"/>
    <row r="62849" s="2" customFormat="1"/>
    <row r="62850" s="2" customFormat="1"/>
    <row r="62851" s="2" customFormat="1"/>
    <row r="62852" s="2" customFormat="1"/>
    <row r="62853" s="2" customFormat="1"/>
    <row r="62854" s="2" customFormat="1"/>
    <row r="62855" s="2" customFormat="1"/>
    <row r="62856" s="2" customFormat="1"/>
    <row r="62857" s="2" customFormat="1"/>
    <row r="62858" s="2" customFormat="1"/>
    <row r="62859" s="2" customFormat="1"/>
    <row r="62860" s="2" customFormat="1"/>
    <row r="62861" s="2" customFormat="1"/>
    <row r="62862" s="2" customFormat="1"/>
    <row r="62863" s="2" customFormat="1"/>
    <row r="62864" s="2" customFormat="1"/>
    <row r="62865" s="2" customFormat="1"/>
    <row r="62866" s="2" customFormat="1"/>
    <row r="62867" s="2" customFormat="1"/>
    <row r="62868" s="2" customFormat="1"/>
    <row r="62869" s="2" customFormat="1"/>
    <row r="62870" s="2" customFormat="1"/>
    <row r="62871" s="2" customFormat="1"/>
    <row r="62872" s="2" customFormat="1"/>
    <row r="62873" s="2" customFormat="1"/>
    <row r="62874" s="2" customFormat="1"/>
    <row r="62875" s="2" customFormat="1"/>
    <row r="62876" s="2" customFormat="1"/>
    <row r="62877" s="2" customFormat="1"/>
    <row r="62878" s="2" customFormat="1"/>
    <row r="62879" s="2" customFormat="1"/>
    <row r="62880" s="2" customFormat="1"/>
    <row r="62881" s="2" customFormat="1"/>
    <row r="62882" s="2" customFormat="1"/>
    <row r="62883" s="2" customFormat="1"/>
    <row r="62884" s="2" customFormat="1"/>
    <row r="62885" s="2" customFormat="1"/>
    <row r="62886" s="2" customFormat="1"/>
    <row r="62887" s="2" customFormat="1"/>
    <row r="62888" s="2" customFormat="1"/>
    <row r="62889" s="2" customFormat="1"/>
    <row r="62890" s="2" customFormat="1"/>
    <row r="62891" s="2" customFormat="1"/>
    <row r="62892" s="2" customFormat="1"/>
    <row r="62893" s="2" customFormat="1"/>
    <row r="62894" s="2" customFormat="1"/>
    <row r="62895" s="2" customFormat="1"/>
    <row r="62896" s="2" customFormat="1"/>
    <row r="62897" s="2" customFormat="1"/>
    <row r="62898" s="2" customFormat="1"/>
    <row r="62899" s="2" customFormat="1"/>
    <row r="62900" s="2" customFormat="1"/>
    <row r="62901" s="2" customFormat="1"/>
    <row r="62902" s="2" customFormat="1"/>
    <row r="62903" s="2" customFormat="1"/>
    <row r="62904" s="2" customFormat="1"/>
    <row r="62905" s="2" customFormat="1"/>
    <row r="62906" s="2" customFormat="1"/>
    <row r="62907" s="2" customFormat="1"/>
    <row r="62908" s="2" customFormat="1"/>
    <row r="62909" s="2" customFormat="1"/>
    <row r="62910" s="2" customFormat="1"/>
    <row r="62911" s="2" customFormat="1"/>
    <row r="62912" s="2" customFormat="1"/>
    <row r="62913" s="2" customFormat="1"/>
    <row r="62914" s="2" customFormat="1"/>
    <row r="62915" s="2" customFormat="1"/>
    <row r="62916" s="2" customFormat="1"/>
    <row r="62917" s="2" customFormat="1"/>
    <row r="62918" s="2" customFormat="1"/>
    <row r="62919" s="2" customFormat="1"/>
    <row r="62920" s="2" customFormat="1"/>
    <row r="62921" s="2" customFormat="1"/>
    <row r="62922" s="2" customFormat="1"/>
    <row r="62923" s="2" customFormat="1"/>
    <row r="62924" s="2" customFormat="1"/>
    <row r="62925" s="2" customFormat="1"/>
    <row r="62926" s="2" customFormat="1"/>
    <row r="62927" s="2" customFormat="1"/>
    <row r="62928" s="2" customFormat="1"/>
    <row r="62929" s="2" customFormat="1"/>
    <row r="62930" s="2" customFormat="1"/>
    <row r="62931" s="2" customFormat="1"/>
    <row r="62932" s="2" customFormat="1"/>
    <row r="62933" s="2" customFormat="1"/>
    <row r="62934" s="2" customFormat="1"/>
    <row r="62935" s="2" customFormat="1"/>
    <row r="62936" s="2" customFormat="1"/>
    <row r="62937" s="2" customFormat="1"/>
    <row r="62938" s="2" customFormat="1"/>
    <row r="62939" s="2" customFormat="1"/>
    <row r="62940" s="2" customFormat="1"/>
    <row r="62941" s="2" customFormat="1"/>
    <row r="62942" s="2" customFormat="1"/>
    <row r="62943" s="2" customFormat="1"/>
    <row r="62944" s="2" customFormat="1"/>
    <row r="62945" s="2" customFormat="1"/>
    <row r="62946" s="2" customFormat="1"/>
    <row r="62947" s="2" customFormat="1"/>
    <row r="62948" s="2" customFormat="1"/>
    <row r="62949" s="2" customFormat="1"/>
    <row r="62950" s="2" customFormat="1"/>
    <row r="62951" s="2" customFormat="1"/>
    <row r="62952" s="2" customFormat="1"/>
    <row r="62953" s="2" customFormat="1"/>
    <row r="62954" s="2" customFormat="1"/>
    <row r="62955" s="2" customFormat="1"/>
    <row r="62956" s="2" customFormat="1"/>
    <row r="62957" s="2" customFormat="1"/>
    <row r="62958" s="2" customFormat="1"/>
    <row r="62959" s="2" customFormat="1"/>
    <row r="62960" s="2" customFormat="1"/>
    <row r="62961" s="2" customFormat="1"/>
    <row r="62962" s="2" customFormat="1"/>
    <row r="62963" s="2" customFormat="1"/>
    <row r="62964" s="2" customFormat="1"/>
    <row r="62965" s="2" customFormat="1"/>
    <row r="62966" s="2" customFormat="1"/>
    <row r="62967" s="2" customFormat="1"/>
    <row r="62968" s="2" customFormat="1"/>
    <row r="62969" s="2" customFormat="1"/>
    <row r="62970" s="2" customFormat="1"/>
    <row r="62971" s="2" customFormat="1"/>
    <row r="62972" s="2" customFormat="1"/>
    <row r="62973" s="2" customFormat="1"/>
    <row r="62974" s="2" customFormat="1"/>
    <row r="62975" s="2" customFormat="1"/>
    <row r="62976" s="2" customFormat="1"/>
    <row r="62977" s="2" customFormat="1"/>
    <row r="62978" s="2" customFormat="1"/>
    <row r="62979" s="2" customFormat="1"/>
    <row r="62980" s="2" customFormat="1"/>
    <row r="62981" s="2" customFormat="1"/>
    <row r="62982" s="2" customFormat="1"/>
    <row r="62983" s="2" customFormat="1"/>
    <row r="62984" s="2" customFormat="1"/>
    <row r="62985" s="2" customFormat="1"/>
    <row r="62986" s="2" customFormat="1"/>
    <row r="62987" s="2" customFormat="1"/>
    <row r="62988" s="2" customFormat="1"/>
    <row r="62989" s="2" customFormat="1"/>
    <row r="62990" s="2" customFormat="1"/>
    <row r="62991" s="2" customFormat="1"/>
    <row r="62992" s="2" customFormat="1"/>
    <row r="62993" s="2" customFormat="1"/>
    <row r="62994" s="2" customFormat="1"/>
    <row r="62995" s="2" customFormat="1"/>
    <row r="62996" s="2" customFormat="1"/>
    <row r="62997" s="2" customFormat="1"/>
    <row r="62998" s="2" customFormat="1"/>
    <row r="62999" s="2" customFormat="1"/>
    <row r="63000" s="2" customFormat="1"/>
    <row r="63001" s="2" customFormat="1"/>
    <row r="63002" s="2" customFormat="1"/>
    <row r="63003" s="2" customFormat="1"/>
    <row r="63004" s="2" customFormat="1"/>
    <row r="63005" s="2" customFormat="1"/>
    <row r="63006" s="2" customFormat="1"/>
    <row r="63007" s="2" customFormat="1"/>
    <row r="63008" s="2" customFormat="1"/>
    <row r="63009" s="2" customFormat="1"/>
    <row r="63010" s="2" customFormat="1"/>
    <row r="63011" s="2" customFormat="1"/>
    <row r="63012" s="2" customFormat="1"/>
    <row r="63013" s="2" customFormat="1"/>
    <row r="63014" s="2" customFormat="1"/>
    <row r="63015" s="2" customFormat="1"/>
    <row r="63016" s="2" customFormat="1"/>
    <row r="63017" s="2" customFormat="1"/>
    <row r="63018" s="2" customFormat="1"/>
    <row r="63019" s="2" customFormat="1"/>
    <row r="63020" s="2" customFormat="1"/>
    <row r="63021" s="2" customFormat="1"/>
    <row r="63022" s="2" customFormat="1"/>
    <row r="63023" s="2" customFormat="1"/>
    <row r="63024" s="2" customFormat="1"/>
    <row r="63025" s="2" customFormat="1"/>
    <row r="63026" s="2" customFormat="1"/>
    <row r="63027" s="2" customFormat="1"/>
    <row r="63028" s="2" customFormat="1"/>
    <row r="63029" s="2" customFormat="1"/>
    <row r="63030" s="2" customFormat="1"/>
    <row r="63031" s="2" customFormat="1"/>
    <row r="63032" s="2" customFormat="1"/>
    <row r="63033" s="2" customFormat="1"/>
    <row r="63034" s="2" customFormat="1"/>
    <row r="63035" s="2" customFormat="1"/>
    <row r="63036" s="2" customFormat="1"/>
    <row r="63037" s="2" customFormat="1"/>
    <row r="63038" s="2" customFormat="1"/>
    <row r="63039" s="2" customFormat="1"/>
    <row r="63040" s="2" customFormat="1"/>
    <row r="63041" s="2" customFormat="1"/>
    <row r="63042" s="2" customFormat="1"/>
    <row r="63043" s="2" customFormat="1"/>
    <row r="63044" s="2" customFormat="1"/>
    <row r="63045" s="2" customFormat="1"/>
    <row r="63046" s="2" customFormat="1"/>
    <row r="63047" s="2" customFormat="1"/>
    <row r="63048" s="2" customFormat="1"/>
    <row r="63049" s="2" customFormat="1"/>
    <row r="63050" s="2" customFormat="1"/>
    <row r="63051" s="2" customFormat="1"/>
    <row r="63052" s="2" customFormat="1"/>
    <row r="63053" s="2" customFormat="1"/>
    <row r="63054" s="2" customFormat="1"/>
    <row r="63055" s="2" customFormat="1"/>
    <row r="63056" s="2" customFormat="1"/>
    <row r="63057" s="2" customFormat="1"/>
    <row r="63058" s="2" customFormat="1"/>
    <row r="63059" s="2" customFormat="1"/>
    <row r="63060" s="2" customFormat="1"/>
    <row r="63061" s="2" customFormat="1"/>
    <row r="63062" s="2" customFormat="1"/>
    <row r="63063" s="2" customFormat="1"/>
    <row r="63064" s="2" customFormat="1"/>
    <row r="63065" s="2" customFormat="1"/>
    <row r="63066" s="2" customFormat="1"/>
    <row r="63067" s="2" customFormat="1"/>
    <row r="63068" s="2" customFormat="1"/>
    <row r="63069" s="2" customFormat="1"/>
    <row r="63070" s="2" customFormat="1"/>
    <row r="63071" s="2" customFormat="1"/>
    <row r="63072" s="2" customFormat="1"/>
    <row r="63073" s="2" customFormat="1"/>
    <row r="63074" s="2" customFormat="1"/>
    <row r="63075" s="2" customFormat="1"/>
    <row r="63076" s="2" customFormat="1"/>
    <row r="63077" s="2" customFormat="1"/>
    <row r="63078" s="2" customFormat="1"/>
    <row r="63079" s="2" customFormat="1"/>
    <row r="63080" s="2" customFormat="1"/>
    <row r="63081" s="2" customFormat="1"/>
    <row r="63082" s="2" customFormat="1"/>
    <row r="63083" s="2" customFormat="1"/>
    <row r="63084" s="2" customFormat="1"/>
    <row r="63085" s="2" customFormat="1"/>
    <row r="63086" s="2" customFormat="1"/>
    <row r="63087" s="2" customFormat="1"/>
    <row r="63088" s="2" customFormat="1"/>
    <row r="63089" s="2" customFormat="1"/>
    <row r="63090" s="2" customFormat="1"/>
    <row r="63091" s="2" customFormat="1"/>
    <row r="63092" s="2" customFormat="1"/>
    <row r="63093" s="2" customFormat="1"/>
    <row r="63094" s="2" customFormat="1"/>
    <row r="63095" s="2" customFormat="1"/>
    <row r="63096" s="2" customFormat="1"/>
    <row r="63097" s="2" customFormat="1"/>
    <row r="63098" s="2" customFormat="1"/>
    <row r="63099" s="2" customFormat="1"/>
    <row r="63100" s="2" customFormat="1"/>
    <row r="63101" s="2" customFormat="1"/>
    <row r="63102" s="2" customFormat="1"/>
    <row r="63103" s="2" customFormat="1"/>
    <row r="63104" s="2" customFormat="1"/>
    <row r="63105" s="2" customFormat="1"/>
    <row r="63106" s="2" customFormat="1"/>
    <row r="63107" s="2" customFormat="1"/>
    <row r="63108" s="2" customFormat="1"/>
    <row r="63109" s="2" customFormat="1"/>
    <row r="63110" s="2" customFormat="1"/>
    <row r="63111" s="2" customFormat="1"/>
    <row r="63112" s="2" customFormat="1"/>
    <row r="63113" s="2" customFormat="1"/>
    <row r="63114" s="2" customFormat="1"/>
    <row r="63115" s="2" customFormat="1"/>
    <row r="63116" s="2" customFormat="1"/>
    <row r="63117" s="2" customFormat="1"/>
    <row r="63118" s="2" customFormat="1"/>
    <row r="63119" s="2" customFormat="1"/>
    <row r="63120" s="2" customFormat="1"/>
    <row r="63121" s="2" customFormat="1"/>
    <row r="63122" s="2" customFormat="1"/>
    <row r="63123" s="2" customFormat="1"/>
    <row r="63124" s="2" customFormat="1"/>
    <row r="63125" s="2" customFormat="1"/>
    <row r="63126" s="2" customFormat="1"/>
    <row r="63127" s="2" customFormat="1"/>
    <row r="63128" s="2" customFormat="1"/>
    <row r="63129" s="2" customFormat="1"/>
    <row r="63130" s="2" customFormat="1"/>
    <row r="63131" s="2" customFormat="1"/>
    <row r="63132" s="2" customFormat="1"/>
    <row r="63133" s="2" customFormat="1"/>
    <row r="63134" s="2" customFormat="1"/>
    <row r="63135" s="2" customFormat="1"/>
    <row r="63136" s="2" customFormat="1"/>
    <row r="63137" s="2" customFormat="1"/>
    <row r="63138" s="2" customFormat="1"/>
    <row r="63139" s="2" customFormat="1"/>
    <row r="63140" s="2" customFormat="1"/>
    <row r="63141" s="2" customFormat="1"/>
    <row r="63142" s="2" customFormat="1"/>
    <row r="63143" s="2" customFormat="1"/>
    <row r="63144" s="2" customFormat="1"/>
    <row r="63145" s="2" customFormat="1"/>
    <row r="63146" s="2" customFormat="1"/>
    <row r="63147" s="2" customFormat="1"/>
    <row r="63148" s="2" customFormat="1"/>
    <row r="63149" s="2" customFormat="1"/>
    <row r="63150" s="2" customFormat="1"/>
    <row r="63151" s="2" customFormat="1"/>
    <row r="63152" s="2" customFormat="1"/>
    <row r="63153" s="2" customFormat="1"/>
    <row r="63154" s="2" customFormat="1"/>
    <row r="63155" s="2" customFormat="1"/>
    <row r="63156" s="2" customFormat="1"/>
    <row r="63157" s="2" customFormat="1"/>
    <row r="63158" s="2" customFormat="1"/>
    <row r="63159" s="2" customFormat="1"/>
    <row r="63160" s="2" customFormat="1"/>
    <row r="63161" s="2" customFormat="1"/>
    <row r="63162" s="2" customFormat="1"/>
    <row r="63163" s="2" customFormat="1"/>
    <row r="63164" s="2" customFormat="1"/>
    <row r="63165" s="2" customFormat="1"/>
    <row r="63166" s="2" customFormat="1"/>
    <row r="63167" s="2" customFormat="1"/>
    <row r="63168" s="2" customFormat="1"/>
    <row r="63169" s="2" customFormat="1"/>
    <row r="63170" s="2" customFormat="1"/>
    <row r="63171" s="2" customFormat="1"/>
    <row r="63172" s="2" customFormat="1"/>
    <row r="63173" s="2" customFormat="1"/>
    <row r="63174" s="2" customFormat="1"/>
    <row r="63175" s="2" customFormat="1"/>
    <row r="63176" s="2" customFormat="1"/>
    <row r="63177" s="2" customFormat="1"/>
    <row r="63178" s="2" customFormat="1"/>
    <row r="63179" s="2" customFormat="1"/>
    <row r="63180" s="2" customFormat="1"/>
    <row r="63181" s="2" customFormat="1"/>
    <row r="63182" s="2" customFormat="1"/>
    <row r="63183" s="2" customFormat="1"/>
    <row r="63184" s="2" customFormat="1"/>
    <row r="63185" s="2" customFormat="1"/>
    <row r="63186" s="2" customFormat="1"/>
    <row r="63187" s="2" customFormat="1"/>
    <row r="63188" s="2" customFormat="1"/>
    <row r="63189" s="2" customFormat="1"/>
    <row r="63190" s="2" customFormat="1"/>
    <row r="63191" s="2" customFormat="1"/>
    <row r="63192" s="2" customFormat="1"/>
    <row r="63193" s="2" customFormat="1"/>
    <row r="63194" s="2" customFormat="1"/>
    <row r="63195" s="2" customFormat="1"/>
    <row r="63196" s="2" customFormat="1"/>
    <row r="63197" s="2" customFormat="1"/>
    <row r="63198" s="2" customFormat="1"/>
    <row r="63199" s="2" customFormat="1"/>
    <row r="63200" s="2" customFormat="1"/>
    <row r="63201" s="2" customFormat="1"/>
    <row r="63202" s="2" customFormat="1"/>
    <row r="63203" s="2" customFormat="1"/>
    <row r="63204" s="2" customFormat="1"/>
    <row r="63205" s="2" customFormat="1"/>
    <row r="63206" s="2" customFormat="1"/>
    <row r="63207" s="2" customFormat="1"/>
    <row r="63208" s="2" customFormat="1"/>
    <row r="63209" s="2" customFormat="1"/>
    <row r="63210" s="2" customFormat="1"/>
    <row r="63211" s="2" customFormat="1"/>
    <row r="63212" s="2" customFormat="1"/>
    <row r="63213" s="2" customFormat="1"/>
    <row r="63214" s="2" customFormat="1"/>
    <row r="63215" s="2" customFormat="1"/>
    <row r="63216" s="2" customFormat="1"/>
    <row r="63217" s="2" customFormat="1"/>
    <row r="63218" s="2" customFormat="1"/>
    <row r="63219" s="2" customFormat="1"/>
    <row r="63220" s="2" customFormat="1"/>
    <row r="63221" s="2" customFormat="1"/>
    <row r="63222" s="2" customFormat="1"/>
    <row r="63223" s="2" customFormat="1"/>
    <row r="63224" s="2" customFormat="1"/>
    <row r="63225" s="2" customFormat="1"/>
    <row r="63226" s="2" customFormat="1"/>
    <row r="63227" s="2" customFormat="1"/>
    <row r="63228" s="2" customFormat="1"/>
    <row r="63229" s="2" customFormat="1"/>
    <row r="63230" s="2" customFormat="1"/>
    <row r="63231" s="2" customFormat="1"/>
    <row r="63232" s="2" customFormat="1"/>
    <row r="63233" s="2" customFormat="1"/>
    <row r="63234" s="2" customFormat="1"/>
    <row r="63235" s="2" customFormat="1"/>
    <row r="63236" s="2" customFormat="1"/>
    <row r="63237" s="2" customFormat="1"/>
    <row r="63238" s="2" customFormat="1"/>
    <row r="63239" s="2" customFormat="1"/>
    <row r="63240" s="2" customFormat="1"/>
    <row r="63241" s="2" customFormat="1"/>
    <row r="63242" s="2" customFormat="1"/>
    <row r="63243" s="2" customFormat="1"/>
    <row r="63244" s="2" customFormat="1"/>
    <row r="63245" s="2" customFormat="1"/>
    <row r="63246" s="2" customFormat="1"/>
    <row r="63247" s="2" customFormat="1"/>
    <row r="63248" s="2" customFormat="1"/>
    <row r="63249" s="2" customFormat="1"/>
    <row r="63250" s="2" customFormat="1"/>
    <row r="63251" s="2" customFormat="1"/>
    <row r="63252" s="2" customFormat="1"/>
    <row r="63253" s="2" customFormat="1"/>
    <row r="63254" s="2" customFormat="1"/>
    <row r="63255" s="2" customFormat="1"/>
    <row r="63256" s="2" customFormat="1"/>
    <row r="63257" s="2" customFormat="1"/>
    <row r="63258" s="2" customFormat="1"/>
    <row r="63259" s="2" customFormat="1"/>
    <row r="63260" s="2" customFormat="1"/>
    <row r="63261" s="2" customFormat="1"/>
    <row r="63262" s="2" customFormat="1"/>
    <row r="63263" s="2" customFormat="1"/>
    <row r="63264" s="2" customFormat="1"/>
    <row r="63265" s="2" customFormat="1"/>
    <row r="63266" s="2" customFormat="1"/>
    <row r="63267" s="2" customFormat="1"/>
    <row r="63268" s="2" customFormat="1"/>
    <row r="63269" s="2" customFormat="1"/>
    <row r="63270" s="2" customFormat="1"/>
    <row r="63271" s="2" customFormat="1"/>
    <row r="63272" s="2" customFormat="1"/>
    <row r="63273" s="2" customFormat="1"/>
    <row r="63274" s="2" customFormat="1"/>
    <row r="63275" s="2" customFormat="1"/>
    <row r="63276" s="2" customFormat="1"/>
    <row r="63277" s="2" customFormat="1"/>
    <row r="63278" s="2" customFormat="1"/>
    <row r="63279" s="2" customFormat="1"/>
    <row r="63280" s="2" customFormat="1"/>
    <row r="63281" s="2" customFormat="1"/>
    <row r="63282" s="2" customFormat="1"/>
    <row r="63283" s="2" customFormat="1"/>
    <row r="63284" s="2" customFormat="1"/>
    <row r="63285" s="2" customFormat="1"/>
    <row r="63286" s="2" customFormat="1"/>
    <row r="63287" s="2" customFormat="1"/>
    <row r="63288" s="2" customFormat="1"/>
    <row r="63289" s="2" customFormat="1"/>
    <row r="63290" s="2" customFormat="1"/>
    <row r="63291" s="2" customFormat="1"/>
    <row r="63292" s="2" customFormat="1"/>
    <row r="63293" s="2" customFormat="1"/>
    <row r="63294" s="2" customFormat="1"/>
    <row r="63295" s="2" customFormat="1"/>
    <row r="63296" s="2" customFormat="1"/>
    <row r="63297" s="2" customFormat="1"/>
    <row r="63298" s="2" customFormat="1"/>
    <row r="63299" s="2" customFormat="1"/>
    <row r="63300" s="2" customFormat="1"/>
    <row r="63301" s="2" customFormat="1"/>
    <row r="63302" s="2" customFormat="1"/>
    <row r="63303" s="2" customFormat="1"/>
    <row r="63304" s="2" customFormat="1"/>
    <row r="63305" s="2" customFormat="1"/>
    <row r="63306" s="2" customFormat="1"/>
    <row r="63307" s="2" customFormat="1"/>
    <row r="63308" s="2" customFormat="1"/>
    <row r="63309" s="2" customFormat="1"/>
    <row r="63310" s="2" customFormat="1"/>
    <row r="63311" s="2" customFormat="1"/>
    <row r="63312" s="2" customFormat="1"/>
    <row r="63313" s="2" customFormat="1"/>
    <row r="63314" s="2" customFormat="1"/>
    <row r="63315" s="2" customFormat="1"/>
    <row r="63316" s="2" customFormat="1"/>
    <row r="63317" s="2" customFormat="1"/>
    <row r="63318" s="2" customFormat="1"/>
    <row r="63319" s="2" customFormat="1"/>
    <row r="63320" s="2" customFormat="1"/>
    <row r="63321" s="2" customFormat="1"/>
    <row r="63322" s="2" customFormat="1"/>
    <row r="63323" s="2" customFormat="1"/>
    <row r="63324" s="2" customFormat="1"/>
    <row r="63325" s="2" customFormat="1"/>
    <row r="63326" s="2" customFormat="1"/>
    <row r="63327" s="2" customFormat="1"/>
    <row r="63328" s="2" customFormat="1"/>
    <row r="63329" s="2" customFormat="1"/>
    <row r="63330" s="2" customFormat="1"/>
    <row r="63331" s="2" customFormat="1"/>
    <row r="63332" s="2" customFormat="1"/>
    <row r="63333" s="2" customFormat="1"/>
    <row r="63334" s="2" customFormat="1"/>
    <row r="63335" s="2" customFormat="1"/>
    <row r="63336" s="2" customFormat="1"/>
    <row r="63337" s="2" customFormat="1"/>
    <row r="63338" s="2" customFormat="1"/>
    <row r="63339" s="2" customFormat="1"/>
    <row r="63340" s="2" customFormat="1"/>
    <row r="63341" s="2" customFormat="1"/>
    <row r="63342" s="2" customFormat="1"/>
    <row r="63343" s="2" customFormat="1"/>
    <row r="63344" s="2" customFormat="1"/>
    <row r="63345" s="2" customFormat="1"/>
    <row r="63346" s="2" customFormat="1"/>
    <row r="63347" s="2" customFormat="1"/>
    <row r="63348" s="2" customFormat="1"/>
    <row r="63349" s="2" customFormat="1"/>
    <row r="63350" s="2" customFormat="1"/>
    <row r="63351" s="2" customFormat="1"/>
    <row r="63352" s="2" customFormat="1"/>
    <row r="63353" s="2" customFormat="1"/>
    <row r="63354" s="2" customFormat="1"/>
    <row r="63355" s="2" customFormat="1"/>
    <row r="63356" s="2" customFormat="1"/>
    <row r="63357" s="2" customFormat="1"/>
    <row r="63358" s="2" customFormat="1"/>
    <row r="63359" s="2" customFormat="1"/>
    <row r="63360" s="2" customFormat="1"/>
    <row r="63361" s="2" customFormat="1"/>
    <row r="63362" s="2" customFormat="1"/>
    <row r="63363" s="2" customFormat="1"/>
    <row r="63364" s="2" customFormat="1"/>
    <row r="63365" s="2" customFormat="1"/>
    <row r="63366" s="2" customFormat="1"/>
    <row r="63367" s="2" customFormat="1"/>
    <row r="63368" s="2" customFormat="1"/>
    <row r="63369" s="2" customFormat="1"/>
    <row r="63370" s="2" customFormat="1"/>
    <row r="63371" s="2" customFormat="1"/>
    <row r="63372" s="2" customFormat="1"/>
    <row r="63373" s="2" customFormat="1"/>
    <row r="63374" s="2" customFormat="1"/>
    <row r="63375" s="2" customFormat="1"/>
    <row r="63376" s="2" customFormat="1"/>
    <row r="63377" s="2" customFormat="1"/>
    <row r="63378" s="2" customFormat="1"/>
    <row r="63379" s="2" customFormat="1"/>
    <row r="63380" s="2" customFormat="1"/>
    <row r="63381" s="2" customFormat="1"/>
    <row r="63382" s="2" customFormat="1"/>
    <row r="63383" s="2" customFormat="1"/>
    <row r="63384" s="2" customFormat="1"/>
    <row r="63385" s="2" customFormat="1"/>
    <row r="63386" s="2" customFormat="1"/>
    <row r="63387" s="2" customFormat="1"/>
    <row r="63388" s="2" customFormat="1"/>
    <row r="63389" s="2" customFormat="1"/>
    <row r="63390" s="2" customFormat="1"/>
    <row r="63391" s="2" customFormat="1"/>
    <row r="63392" s="2" customFormat="1"/>
    <row r="63393" s="2" customFormat="1"/>
    <row r="63394" s="2" customFormat="1"/>
    <row r="63395" s="2" customFormat="1"/>
    <row r="63396" s="2" customFormat="1"/>
    <row r="63397" s="2" customFormat="1"/>
    <row r="63398" s="2" customFormat="1"/>
    <row r="63399" s="2" customFormat="1"/>
    <row r="63400" s="2" customFormat="1"/>
    <row r="63401" s="2" customFormat="1"/>
    <row r="63402" s="2" customFormat="1"/>
    <row r="63403" s="2" customFormat="1"/>
    <row r="63404" s="2" customFormat="1"/>
    <row r="63405" s="2" customFormat="1"/>
    <row r="63406" s="2" customFormat="1"/>
    <row r="63407" s="2" customFormat="1"/>
    <row r="63408" s="2" customFormat="1"/>
    <row r="63409" s="2" customFormat="1"/>
    <row r="63410" s="2" customFormat="1"/>
    <row r="63411" s="2" customFormat="1"/>
    <row r="63412" s="2" customFormat="1"/>
    <row r="63413" s="2" customFormat="1"/>
    <row r="63414" s="2" customFormat="1"/>
    <row r="63415" s="2" customFormat="1"/>
    <row r="63416" s="2" customFormat="1"/>
    <row r="63417" s="2" customFormat="1"/>
    <row r="63418" s="2" customFormat="1"/>
    <row r="63419" s="2" customFormat="1"/>
    <row r="63420" s="2" customFormat="1"/>
    <row r="63421" s="2" customFormat="1"/>
    <row r="63422" s="2" customFormat="1"/>
    <row r="63423" s="2" customFormat="1"/>
    <row r="63424" s="2" customFormat="1"/>
    <row r="63425" s="2" customFormat="1"/>
    <row r="63426" s="2" customFormat="1"/>
    <row r="63427" s="2" customFormat="1"/>
    <row r="63428" s="2" customFormat="1"/>
    <row r="63429" s="2" customFormat="1"/>
    <row r="63430" s="2" customFormat="1"/>
    <row r="63431" s="2" customFormat="1"/>
    <row r="63432" s="2" customFormat="1"/>
    <row r="63433" s="2" customFormat="1"/>
    <row r="63434" s="2" customFormat="1"/>
    <row r="63435" s="2" customFormat="1"/>
    <row r="63436" s="2" customFormat="1"/>
    <row r="63437" s="2" customFormat="1"/>
    <row r="63438" s="2" customFormat="1"/>
    <row r="63439" s="2" customFormat="1"/>
    <row r="63440" s="2" customFormat="1"/>
    <row r="63441" s="2" customFormat="1"/>
    <row r="63442" s="2" customFormat="1"/>
    <row r="63443" s="2" customFormat="1"/>
    <row r="63444" s="2" customFormat="1"/>
    <row r="63445" s="2" customFormat="1"/>
    <row r="63446" s="2" customFormat="1"/>
    <row r="63447" s="2" customFormat="1"/>
    <row r="63448" s="2" customFormat="1"/>
    <row r="63449" s="2" customFormat="1"/>
    <row r="63450" s="2" customFormat="1"/>
    <row r="63451" s="2" customFormat="1"/>
    <row r="63452" s="2" customFormat="1"/>
    <row r="63453" s="2" customFormat="1"/>
    <row r="63454" s="2" customFormat="1"/>
    <row r="63455" s="2" customFormat="1"/>
    <row r="63456" s="2" customFormat="1"/>
    <row r="63457" s="2" customFormat="1"/>
    <row r="63458" s="2" customFormat="1"/>
    <row r="63459" s="2" customFormat="1"/>
    <row r="63460" s="2" customFormat="1"/>
    <row r="63461" s="2" customFormat="1"/>
    <row r="63462" s="2" customFormat="1"/>
    <row r="63463" s="2" customFormat="1"/>
    <row r="63464" s="2" customFormat="1"/>
    <row r="63465" s="2" customFormat="1"/>
    <row r="63466" s="2" customFormat="1"/>
    <row r="63467" s="2" customFormat="1"/>
    <row r="63468" s="2" customFormat="1"/>
    <row r="63469" s="2" customFormat="1"/>
    <row r="63470" s="2" customFormat="1"/>
    <row r="63471" s="2" customFormat="1"/>
    <row r="63472" s="2" customFormat="1"/>
    <row r="63473" s="2" customFormat="1"/>
    <row r="63474" s="2" customFormat="1"/>
    <row r="63475" s="2" customFormat="1"/>
    <row r="63476" s="2" customFormat="1"/>
    <row r="63477" s="2" customFormat="1"/>
    <row r="63478" s="2" customFormat="1"/>
    <row r="63479" s="2" customFormat="1"/>
    <row r="63480" s="2" customFormat="1"/>
    <row r="63481" s="2" customFormat="1"/>
    <row r="63482" s="2" customFormat="1"/>
    <row r="63483" s="2" customFormat="1"/>
    <row r="63484" s="2" customFormat="1"/>
    <row r="63485" s="2" customFormat="1"/>
    <row r="63486" s="2" customFormat="1"/>
    <row r="63487" s="2" customFormat="1"/>
    <row r="63488" s="2" customFormat="1"/>
    <row r="63489" s="2" customFormat="1"/>
    <row r="63490" s="2" customFormat="1"/>
    <row r="63491" s="2" customFormat="1"/>
    <row r="63492" s="2" customFormat="1"/>
    <row r="63493" s="2" customFormat="1"/>
    <row r="63494" s="2" customFormat="1"/>
    <row r="63495" s="2" customFormat="1"/>
    <row r="63496" s="2" customFormat="1"/>
    <row r="63497" s="2" customFormat="1"/>
    <row r="63498" s="2" customFormat="1"/>
    <row r="63499" s="2" customFormat="1"/>
    <row r="63500" s="2" customFormat="1"/>
    <row r="63501" s="2" customFormat="1"/>
    <row r="63502" s="2" customFormat="1"/>
    <row r="63503" s="2" customFormat="1"/>
    <row r="63504" s="2" customFormat="1"/>
    <row r="63505" s="2" customFormat="1"/>
    <row r="63506" s="2" customFormat="1"/>
    <row r="63507" s="2" customFormat="1"/>
    <row r="63508" s="2" customFormat="1"/>
    <row r="63509" s="2" customFormat="1"/>
    <row r="63510" s="2" customFormat="1"/>
    <row r="63511" s="2" customFormat="1"/>
    <row r="63512" s="2" customFormat="1"/>
    <row r="63513" s="2" customFormat="1"/>
    <row r="63514" s="2" customFormat="1"/>
    <row r="63515" s="2" customFormat="1"/>
    <row r="63516" s="2" customFormat="1"/>
    <row r="63517" s="2" customFormat="1"/>
    <row r="63518" s="2" customFormat="1"/>
    <row r="63519" s="2" customFormat="1"/>
    <row r="63520" s="2" customFormat="1"/>
    <row r="63521" s="2" customFormat="1"/>
    <row r="63522" s="2" customFormat="1"/>
    <row r="63523" s="2" customFormat="1"/>
    <row r="63524" s="2" customFormat="1"/>
    <row r="63525" s="2" customFormat="1"/>
    <row r="63526" s="2" customFormat="1"/>
    <row r="63527" s="2" customFormat="1"/>
    <row r="63528" s="2" customFormat="1"/>
    <row r="63529" s="2" customFormat="1"/>
    <row r="63530" s="2" customFormat="1"/>
    <row r="63531" s="2" customFormat="1"/>
    <row r="63532" s="2" customFormat="1"/>
    <row r="63533" s="2" customFormat="1"/>
    <row r="63534" s="2" customFormat="1"/>
    <row r="63535" s="2" customFormat="1"/>
    <row r="63536" s="2" customFormat="1"/>
    <row r="63537" s="2" customFormat="1"/>
    <row r="63538" s="2" customFormat="1"/>
    <row r="63539" s="2" customFormat="1"/>
    <row r="63540" s="2" customFormat="1"/>
    <row r="63541" s="2" customFormat="1"/>
    <row r="63542" s="2" customFormat="1"/>
    <row r="63543" s="2" customFormat="1"/>
    <row r="63544" s="2" customFormat="1"/>
    <row r="63545" s="2" customFormat="1"/>
    <row r="63546" s="2" customFormat="1"/>
    <row r="63547" s="2" customFormat="1"/>
    <row r="63548" s="2" customFormat="1"/>
    <row r="63549" s="2" customFormat="1"/>
    <row r="63550" s="2" customFormat="1"/>
    <row r="63551" s="2" customFormat="1"/>
    <row r="63552" s="2" customFormat="1"/>
    <row r="63553" s="2" customFormat="1"/>
    <row r="63554" s="2" customFormat="1"/>
    <row r="63555" s="2" customFormat="1"/>
    <row r="63556" s="2" customFormat="1"/>
    <row r="63557" s="2" customFormat="1"/>
    <row r="63558" s="2" customFormat="1"/>
    <row r="63559" s="2" customFormat="1"/>
    <row r="63560" s="2" customFormat="1"/>
    <row r="63561" s="2" customFormat="1"/>
    <row r="63562" s="2" customFormat="1"/>
    <row r="63563" s="2" customFormat="1"/>
    <row r="63564" s="2" customFormat="1"/>
    <row r="63565" s="2" customFormat="1"/>
    <row r="63566" s="2" customFormat="1"/>
    <row r="63567" s="2" customFormat="1"/>
    <row r="63568" s="2" customFormat="1"/>
    <row r="63569" s="2" customFormat="1"/>
    <row r="63570" s="2" customFormat="1"/>
    <row r="63571" s="2" customFormat="1"/>
    <row r="63572" s="2" customFormat="1"/>
    <row r="63573" s="2" customFormat="1"/>
    <row r="63574" s="2" customFormat="1"/>
    <row r="63575" s="2" customFormat="1"/>
    <row r="63576" s="2" customFormat="1"/>
    <row r="63577" s="2" customFormat="1"/>
    <row r="63578" s="2" customFormat="1"/>
    <row r="63579" s="2" customFormat="1"/>
    <row r="63580" s="2" customFormat="1"/>
    <row r="63581" s="2" customFormat="1"/>
    <row r="63582" s="2" customFormat="1"/>
    <row r="63583" s="2" customFormat="1"/>
    <row r="63584" s="2" customFormat="1"/>
    <row r="63585" s="2" customFormat="1"/>
    <row r="63586" s="2" customFormat="1"/>
    <row r="63587" s="2" customFormat="1"/>
    <row r="63588" s="2" customFormat="1"/>
    <row r="63589" s="2" customFormat="1"/>
    <row r="63590" s="2" customFormat="1"/>
    <row r="63591" s="2" customFormat="1"/>
    <row r="63592" s="2" customFormat="1"/>
    <row r="63593" s="2" customFormat="1"/>
    <row r="63594" s="2" customFormat="1"/>
    <row r="63595" s="2" customFormat="1"/>
    <row r="63596" s="2" customFormat="1"/>
    <row r="63597" s="2" customFormat="1"/>
    <row r="63598" s="2" customFormat="1"/>
    <row r="63599" s="2" customFormat="1"/>
    <row r="63600" s="2" customFormat="1"/>
    <row r="63601" s="2" customFormat="1"/>
    <row r="63602" s="2" customFormat="1"/>
    <row r="63603" s="2" customFormat="1"/>
    <row r="63604" s="2" customFormat="1"/>
    <row r="63605" s="2" customFormat="1"/>
    <row r="63606" s="2" customFormat="1"/>
    <row r="63607" s="2" customFormat="1"/>
    <row r="63608" s="2" customFormat="1"/>
    <row r="63609" s="2" customFormat="1"/>
    <row r="63610" s="2" customFormat="1"/>
    <row r="63611" s="2" customFormat="1"/>
    <row r="63612" s="2" customFormat="1"/>
    <row r="63613" s="2" customFormat="1"/>
    <row r="63614" s="2" customFormat="1"/>
    <row r="63615" s="2" customFormat="1"/>
    <row r="63616" s="2" customFormat="1"/>
    <row r="63617" s="2" customFormat="1"/>
    <row r="63618" s="2" customFormat="1"/>
    <row r="63619" s="2" customFormat="1"/>
    <row r="63620" s="2" customFormat="1"/>
    <row r="63621" s="2" customFormat="1"/>
    <row r="63622" s="2" customFormat="1"/>
    <row r="63623" s="2" customFormat="1"/>
    <row r="63624" s="2" customFormat="1"/>
    <row r="63625" s="2" customFormat="1"/>
    <row r="63626" s="2" customFormat="1"/>
    <row r="63627" s="2" customFormat="1"/>
    <row r="63628" s="2" customFormat="1"/>
    <row r="63629" s="2" customFormat="1"/>
    <row r="63630" s="2" customFormat="1"/>
    <row r="63631" s="2" customFormat="1"/>
    <row r="63632" s="2" customFormat="1"/>
    <row r="63633" s="2" customFormat="1"/>
    <row r="63634" s="2" customFormat="1"/>
    <row r="63635" s="2" customFormat="1"/>
    <row r="63636" s="2" customFormat="1"/>
    <row r="63637" s="2" customFormat="1"/>
    <row r="63638" s="2" customFormat="1"/>
    <row r="63639" s="2" customFormat="1"/>
    <row r="63640" s="2" customFormat="1"/>
    <row r="63641" s="2" customFormat="1"/>
    <row r="63642" s="2" customFormat="1"/>
    <row r="63643" s="2" customFormat="1"/>
    <row r="63644" s="2" customFormat="1"/>
    <row r="63645" s="2" customFormat="1"/>
    <row r="63646" s="2" customFormat="1"/>
    <row r="63647" s="2" customFormat="1"/>
    <row r="63648" s="2" customFormat="1"/>
    <row r="63649" s="2" customFormat="1"/>
    <row r="63650" s="2" customFormat="1"/>
    <row r="63651" s="2" customFormat="1"/>
    <row r="63652" s="2" customFormat="1"/>
    <row r="63653" s="2" customFormat="1"/>
    <row r="63654" s="2" customFormat="1"/>
    <row r="63655" s="2" customFormat="1"/>
    <row r="63656" s="2" customFormat="1"/>
    <row r="63657" s="2" customFormat="1"/>
    <row r="63658" s="2" customFormat="1"/>
    <row r="63659" s="2" customFormat="1"/>
    <row r="63660" s="2" customFormat="1"/>
    <row r="63661" s="2" customFormat="1"/>
    <row r="63662" s="2" customFormat="1"/>
    <row r="63663" s="2" customFormat="1"/>
    <row r="63664" s="2" customFormat="1"/>
    <row r="63665" s="2" customFormat="1"/>
    <row r="63666" s="2" customFormat="1"/>
    <row r="63667" s="2" customFormat="1"/>
    <row r="63668" s="2" customFormat="1"/>
    <row r="63669" s="2" customFormat="1"/>
    <row r="63670" s="2" customFormat="1"/>
    <row r="63671" s="2" customFormat="1"/>
    <row r="63672" s="2" customFormat="1"/>
    <row r="63673" s="2" customFormat="1"/>
    <row r="63674" s="2" customFormat="1"/>
    <row r="63675" s="2" customFormat="1"/>
    <row r="63676" s="2" customFormat="1"/>
    <row r="63677" s="2" customFormat="1"/>
    <row r="63678" s="2" customFormat="1"/>
    <row r="63679" s="2" customFormat="1"/>
    <row r="63680" s="2" customFormat="1"/>
    <row r="63681" s="2" customFormat="1"/>
    <row r="63682" s="2" customFormat="1"/>
    <row r="63683" s="2" customFormat="1"/>
    <row r="63684" s="2" customFormat="1"/>
    <row r="63685" s="2" customFormat="1"/>
    <row r="63686" s="2" customFormat="1"/>
    <row r="63687" s="2" customFormat="1"/>
    <row r="63688" s="2" customFormat="1"/>
    <row r="63689" s="2" customFormat="1"/>
    <row r="63690" s="2" customFormat="1"/>
    <row r="63691" s="2" customFormat="1"/>
    <row r="63692" s="2" customFormat="1"/>
    <row r="63693" s="2" customFormat="1"/>
    <row r="63694" s="2" customFormat="1"/>
    <row r="63695" s="2" customFormat="1"/>
    <row r="63696" s="2" customFormat="1"/>
    <row r="63697" s="2" customFormat="1"/>
    <row r="63698" s="2" customFormat="1"/>
    <row r="63699" s="2" customFormat="1"/>
    <row r="63700" s="2" customFormat="1"/>
    <row r="63701" s="2" customFormat="1"/>
    <row r="63702" s="2" customFormat="1"/>
    <row r="63703" s="2" customFormat="1"/>
    <row r="63704" s="2" customFormat="1"/>
    <row r="63705" s="2" customFormat="1"/>
    <row r="63706" s="2" customFormat="1"/>
    <row r="63707" s="2" customFormat="1"/>
    <row r="63708" s="2" customFormat="1"/>
    <row r="63709" s="2" customFormat="1"/>
    <row r="63710" s="2" customFormat="1"/>
    <row r="63711" s="2" customFormat="1"/>
    <row r="63712" s="2" customFormat="1"/>
    <row r="63713" s="2" customFormat="1"/>
    <row r="63714" s="2" customFormat="1"/>
    <row r="63715" s="2" customFormat="1"/>
    <row r="63716" s="2" customFormat="1"/>
    <row r="63717" s="2" customFormat="1"/>
    <row r="63718" s="2" customFormat="1"/>
    <row r="63719" s="2" customFormat="1"/>
    <row r="63720" s="2" customFormat="1"/>
    <row r="63721" s="2" customFormat="1"/>
    <row r="63722" s="2" customFormat="1"/>
    <row r="63723" s="2" customFormat="1"/>
    <row r="63724" s="2" customFormat="1"/>
    <row r="63725" s="2" customFormat="1"/>
    <row r="63726" s="2" customFormat="1"/>
    <row r="63727" s="2" customFormat="1"/>
    <row r="63728" s="2" customFormat="1"/>
    <row r="63729" s="2" customFormat="1"/>
    <row r="63730" s="2" customFormat="1"/>
    <row r="63731" s="2" customFormat="1"/>
    <row r="63732" s="2" customFormat="1"/>
    <row r="63733" s="2" customFormat="1"/>
    <row r="63734" s="2" customFormat="1"/>
    <row r="63735" s="2" customFormat="1"/>
    <row r="63736" s="2" customFormat="1"/>
    <row r="63737" s="2" customFormat="1"/>
    <row r="63738" s="2" customFormat="1"/>
    <row r="63739" s="2" customFormat="1"/>
    <row r="63740" s="2" customFormat="1"/>
    <row r="63741" s="2" customFormat="1"/>
    <row r="63742" s="2" customFormat="1"/>
    <row r="63743" s="2" customFormat="1"/>
    <row r="63744" s="2" customFormat="1"/>
    <row r="63745" s="2" customFormat="1"/>
    <row r="63746" s="2" customFormat="1"/>
    <row r="63747" s="2" customFormat="1"/>
    <row r="63748" s="2" customFormat="1"/>
    <row r="63749" s="2" customFormat="1"/>
    <row r="63750" s="2" customFormat="1"/>
    <row r="63751" s="2" customFormat="1"/>
    <row r="63752" s="2" customFormat="1"/>
    <row r="63753" s="2" customFormat="1"/>
    <row r="63754" s="2" customFormat="1"/>
    <row r="63755" s="2" customFormat="1"/>
    <row r="63756" s="2" customFormat="1"/>
    <row r="63757" s="2" customFormat="1"/>
    <row r="63758" s="2" customFormat="1"/>
    <row r="63759" s="2" customFormat="1"/>
    <row r="63760" s="2" customFormat="1"/>
    <row r="63761" s="2" customFormat="1"/>
    <row r="63762" s="2" customFormat="1"/>
    <row r="63763" s="2" customFormat="1"/>
    <row r="63764" s="2" customFormat="1"/>
    <row r="63765" s="2" customFormat="1"/>
    <row r="63766" s="2" customFormat="1"/>
    <row r="63767" s="2" customFormat="1"/>
    <row r="63768" s="2" customFormat="1"/>
    <row r="63769" s="2" customFormat="1"/>
    <row r="63770" s="2" customFormat="1"/>
    <row r="63771" s="2" customFormat="1"/>
    <row r="63772" s="2" customFormat="1"/>
    <row r="63773" s="2" customFormat="1"/>
    <row r="63774" s="2" customFormat="1"/>
    <row r="63775" s="2" customFormat="1"/>
    <row r="63776" s="2" customFormat="1"/>
    <row r="63777" s="2" customFormat="1"/>
    <row r="63778" s="2" customFormat="1"/>
    <row r="63779" s="2" customFormat="1"/>
    <row r="63780" s="2" customFormat="1"/>
    <row r="63781" s="2" customFormat="1"/>
    <row r="63782" s="2" customFormat="1"/>
    <row r="63783" s="2" customFormat="1"/>
    <row r="63784" s="2" customFormat="1"/>
    <row r="63785" s="2" customFormat="1"/>
    <row r="63786" s="2" customFormat="1"/>
    <row r="63787" s="2" customFormat="1"/>
    <row r="63788" s="2" customFormat="1"/>
    <row r="63789" s="2" customFormat="1"/>
    <row r="63790" s="2" customFormat="1"/>
    <row r="63791" s="2" customFormat="1"/>
    <row r="63792" s="2" customFormat="1"/>
    <row r="63793" s="2" customFormat="1"/>
    <row r="63794" s="2" customFormat="1"/>
    <row r="63795" s="2" customFormat="1"/>
    <row r="63796" s="2" customFormat="1"/>
    <row r="63797" s="2" customFormat="1"/>
    <row r="63798" s="2" customFormat="1"/>
    <row r="63799" s="2" customFormat="1"/>
    <row r="63800" s="2" customFormat="1"/>
    <row r="63801" s="2" customFormat="1"/>
    <row r="63802" s="2" customFormat="1"/>
    <row r="63803" s="2" customFormat="1"/>
    <row r="63804" s="2" customFormat="1"/>
    <row r="63805" s="2" customFormat="1"/>
    <row r="63806" s="2" customFormat="1"/>
    <row r="63807" s="2" customFormat="1"/>
    <row r="63808" s="2" customFormat="1"/>
    <row r="63809" s="2" customFormat="1"/>
    <row r="63810" s="2" customFormat="1"/>
    <row r="63811" s="2" customFormat="1"/>
    <row r="63812" s="2" customFormat="1"/>
    <row r="63813" s="2" customFormat="1"/>
    <row r="63814" s="2" customFormat="1"/>
    <row r="63815" s="2" customFormat="1"/>
    <row r="63816" s="2" customFormat="1"/>
    <row r="63817" s="2" customFormat="1"/>
    <row r="63818" s="2" customFormat="1"/>
    <row r="63819" s="2" customFormat="1"/>
    <row r="63820" s="2" customFormat="1"/>
    <row r="63821" s="2" customFormat="1"/>
    <row r="63822" s="2" customFormat="1"/>
    <row r="63823" s="2" customFormat="1"/>
    <row r="63824" s="2" customFormat="1"/>
    <row r="63825" s="2" customFormat="1"/>
    <row r="63826" s="2" customFormat="1"/>
    <row r="63827" s="2" customFormat="1"/>
    <row r="63828" s="2" customFormat="1"/>
    <row r="63829" s="2" customFormat="1"/>
    <row r="63830" s="2" customFormat="1"/>
    <row r="63831" s="2" customFormat="1"/>
    <row r="63832" s="2" customFormat="1"/>
    <row r="63833" s="2" customFormat="1"/>
    <row r="63834" s="2" customFormat="1"/>
    <row r="63835" s="2" customFormat="1"/>
    <row r="63836" s="2" customFormat="1"/>
    <row r="63837" s="2" customFormat="1"/>
    <row r="63838" s="2" customFormat="1"/>
    <row r="63839" s="2" customFormat="1"/>
    <row r="63840" s="2" customFormat="1"/>
    <row r="63841" s="2" customFormat="1"/>
    <row r="63842" s="2" customFormat="1"/>
    <row r="63843" s="2" customFormat="1"/>
    <row r="63844" s="2" customFormat="1"/>
    <row r="63845" s="2" customFormat="1"/>
    <row r="63846" s="2" customFormat="1"/>
    <row r="63847" s="2" customFormat="1"/>
    <row r="63848" s="2" customFormat="1"/>
    <row r="63849" s="2" customFormat="1"/>
    <row r="63850" s="2" customFormat="1"/>
    <row r="63851" s="2" customFormat="1"/>
    <row r="63852" s="2" customFormat="1"/>
    <row r="63853" s="2" customFormat="1"/>
    <row r="63854" s="2" customFormat="1"/>
    <row r="63855" s="2" customFormat="1"/>
    <row r="63856" s="2" customFormat="1"/>
    <row r="63857" s="2" customFormat="1"/>
    <row r="63858" s="2" customFormat="1"/>
    <row r="63859" s="2" customFormat="1"/>
    <row r="63860" s="2" customFormat="1"/>
    <row r="63861" s="2" customFormat="1"/>
    <row r="63862" s="2" customFormat="1"/>
    <row r="63863" s="2" customFormat="1"/>
    <row r="63864" s="2" customFormat="1"/>
    <row r="63865" s="2" customFormat="1"/>
    <row r="63866" s="2" customFormat="1"/>
    <row r="63867" s="2" customFormat="1"/>
    <row r="63868" s="2" customFormat="1"/>
    <row r="63869" s="2" customFormat="1"/>
    <row r="63870" s="2" customFormat="1"/>
    <row r="63871" s="2" customFormat="1"/>
    <row r="63872" s="2" customFormat="1"/>
    <row r="63873" s="2" customFormat="1"/>
    <row r="63874" s="2" customFormat="1"/>
    <row r="63875" s="2" customFormat="1"/>
    <row r="63876" s="2" customFormat="1"/>
    <row r="63877" s="2" customFormat="1"/>
    <row r="63878" s="2" customFormat="1"/>
    <row r="63879" s="2" customFormat="1"/>
    <row r="63880" s="2" customFormat="1"/>
    <row r="63881" s="2" customFormat="1"/>
    <row r="63882" s="2" customFormat="1"/>
    <row r="63883" s="2" customFormat="1"/>
    <row r="63884" s="2" customFormat="1"/>
    <row r="63885" s="2" customFormat="1"/>
    <row r="63886" s="2" customFormat="1"/>
    <row r="63887" s="2" customFormat="1"/>
    <row r="63888" s="2" customFormat="1"/>
    <row r="63889" s="2" customFormat="1"/>
    <row r="63890" s="2" customFormat="1"/>
    <row r="63891" s="2" customFormat="1"/>
    <row r="63892" s="2" customFormat="1"/>
    <row r="63893" s="2" customFormat="1"/>
    <row r="63894" s="2" customFormat="1"/>
    <row r="63895" s="2" customFormat="1"/>
    <row r="63896" s="2" customFormat="1"/>
    <row r="63897" s="2" customFormat="1"/>
    <row r="63898" s="2" customFormat="1"/>
    <row r="63899" s="2" customFormat="1"/>
    <row r="63900" s="2" customFormat="1"/>
    <row r="63901" s="2" customFormat="1"/>
    <row r="63902" s="2" customFormat="1"/>
    <row r="63903" s="2" customFormat="1"/>
    <row r="63904" s="2" customFormat="1"/>
    <row r="63905" s="2" customFormat="1"/>
    <row r="63906" s="2" customFormat="1"/>
    <row r="63907" s="2" customFormat="1"/>
    <row r="63908" s="2" customFormat="1"/>
    <row r="63909" s="2" customFormat="1"/>
    <row r="63910" s="2" customFormat="1"/>
    <row r="63911" s="2" customFormat="1"/>
    <row r="63912" s="2" customFormat="1"/>
    <row r="63913" s="2" customFormat="1"/>
    <row r="63914" s="2" customFormat="1"/>
    <row r="63915" s="2" customFormat="1"/>
    <row r="63916" s="2" customFormat="1"/>
    <row r="63917" s="2" customFormat="1"/>
    <row r="63918" s="2" customFormat="1"/>
    <row r="63919" s="2" customFormat="1"/>
    <row r="63920" s="2" customFormat="1"/>
    <row r="63921" s="2" customFormat="1"/>
    <row r="63922" s="2" customFormat="1"/>
    <row r="63923" s="2" customFormat="1"/>
    <row r="63924" s="2" customFormat="1"/>
    <row r="63925" s="2" customFormat="1"/>
    <row r="63926" s="2" customFormat="1"/>
    <row r="63927" s="2" customFormat="1"/>
    <row r="63928" s="2" customFormat="1"/>
    <row r="63929" s="2" customFormat="1"/>
    <row r="63930" s="2" customFormat="1"/>
    <row r="63931" s="2" customFormat="1"/>
    <row r="63932" s="2" customFormat="1"/>
    <row r="63933" s="2" customFormat="1"/>
    <row r="63934" s="2" customFormat="1"/>
    <row r="63935" s="2" customFormat="1"/>
    <row r="63936" s="2" customFormat="1"/>
    <row r="63937" s="2" customFormat="1"/>
    <row r="63938" s="2" customFormat="1"/>
    <row r="63939" s="2" customFormat="1"/>
    <row r="63940" s="2" customFormat="1"/>
    <row r="63941" s="2" customFormat="1"/>
    <row r="63942" s="2" customFormat="1"/>
    <row r="63943" s="2" customFormat="1"/>
    <row r="63944" s="2" customFormat="1"/>
    <row r="63945" s="2" customFormat="1"/>
    <row r="63946" s="2" customFormat="1"/>
    <row r="63947" s="2" customFormat="1"/>
    <row r="63948" s="2" customFormat="1"/>
    <row r="63949" s="2" customFormat="1"/>
    <row r="63950" s="2" customFormat="1"/>
    <row r="63951" s="2" customFormat="1"/>
    <row r="63952" s="2" customFormat="1"/>
    <row r="63953" s="2" customFormat="1"/>
    <row r="63954" s="2" customFormat="1"/>
    <row r="63955" s="2" customFormat="1"/>
    <row r="63956" s="2" customFormat="1"/>
    <row r="63957" s="2" customFormat="1"/>
    <row r="63958" s="2" customFormat="1"/>
    <row r="63959" s="2" customFormat="1"/>
    <row r="63960" s="2" customFormat="1"/>
    <row r="63961" s="2" customFormat="1"/>
    <row r="63962" s="2" customFormat="1"/>
    <row r="63963" s="2" customFormat="1"/>
    <row r="63964" s="2" customFormat="1"/>
    <row r="63965" s="2" customFormat="1"/>
    <row r="63966" s="2" customFormat="1"/>
    <row r="63967" s="2" customFormat="1"/>
    <row r="63968" s="2" customFormat="1"/>
    <row r="63969" s="2" customFormat="1"/>
    <row r="63970" s="2" customFormat="1"/>
    <row r="63971" s="2" customFormat="1"/>
    <row r="63972" s="2" customFormat="1"/>
    <row r="63973" s="2" customFormat="1"/>
    <row r="63974" s="2" customFormat="1"/>
    <row r="63975" s="2" customFormat="1"/>
    <row r="63976" s="2" customFormat="1"/>
    <row r="63977" s="2" customFormat="1"/>
    <row r="63978" s="2" customFormat="1"/>
    <row r="63979" s="2" customFormat="1"/>
    <row r="63980" s="2" customFormat="1"/>
    <row r="63981" s="2" customFormat="1"/>
    <row r="63982" s="2" customFormat="1"/>
    <row r="63983" s="2" customFormat="1"/>
    <row r="63984" s="2" customFormat="1"/>
    <row r="63985" s="2" customFormat="1"/>
    <row r="63986" s="2" customFormat="1"/>
    <row r="63987" s="2" customFormat="1"/>
    <row r="63988" s="2" customFormat="1"/>
    <row r="63989" s="2" customFormat="1"/>
    <row r="63990" s="2" customFormat="1"/>
    <row r="63991" s="2" customFormat="1"/>
    <row r="63992" s="2" customFormat="1"/>
    <row r="63993" s="2" customFormat="1"/>
    <row r="63994" s="2" customFormat="1"/>
    <row r="63995" s="2" customFormat="1"/>
    <row r="63996" s="2" customFormat="1"/>
    <row r="63997" s="2" customFormat="1"/>
    <row r="63998" s="2" customFormat="1"/>
    <row r="63999" s="2" customFormat="1"/>
    <row r="64000" s="2" customFormat="1"/>
    <row r="64001" s="2" customFormat="1"/>
    <row r="64002" s="2" customFormat="1"/>
    <row r="64003" s="2" customFormat="1"/>
    <row r="64004" s="2" customFormat="1"/>
    <row r="64005" s="2" customFormat="1"/>
    <row r="64006" s="2" customFormat="1"/>
    <row r="64007" s="2" customFormat="1"/>
    <row r="64008" s="2" customFormat="1"/>
    <row r="64009" s="2" customFormat="1"/>
    <row r="64010" s="2" customFormat="1"/>
    <row r="64011" s="2" customFormat="1"/>
    <row r="64012" s="2" customFormat="1"/>
    <row r="64013" s="2" customFormat="1"/>
    <row r="64014" s="2" customFormat="1"/>
    <row r="64015" s="2" customFormat="1"/>
    <row r="64016" s="2" customFormat="1"/>
    <row r="64017" s="2" customFormat="1"/>
    <row r="64018" s="2" customFormat="1"/>
    <row r="64019" s="2" customFormat="1"/>
    <row r="64020" s="2" customFormat="1"/>
    <row r="64021" s="2" customFormat="1"/>
    <row r="64022" s="2" customFormat="1"/>
    <row r="64023" s="2" customFormat="1"/>
    <row r="64024" s="2" customFormat="1"/>
    <row r="64025" s="2" customFormat="1"/>
    <row r="64026" s="2" customFormat="1"/>
    <row r="64027" s="2" customFormat="1"/>
    <row r="64028" s="2" customFormat="1"/>
    <row r="64029" s="2" customFormat="1"/>
    <row r="64030" s="2" customFormat="1"/>
    <row r="64031" s="2" customFormat="1"/>
    <row r="64032" s="2" customFormat="1"/>
    <row r="64033" s="2" customFormat="1"/>
    <row r="64034" s="2" customFormat="1"/>
    <row r="64035" s="2" customFormat="1"/>
    <row r="64036" s="2" customFormat="1"/>
    <row r="64037" s="2" customFormat="1"/>
    <row r="64038" s="2" customFormat="1"/>
    <row r="64039" s="2" customFormat="1"/>
    <row r="64040" s="2" customFormat="1"/>
    <row r="64041" s="2" customFormat="1"/>
    <row r="64042" s="2" customFormat="1"/>
    <row r="64043" s="2" customFormat="1"/>
    <row r="64044" s="2" customFormat="1"/>
    <row r="64045" s="2" customFormat="1"/>
    <row r="64046" s="2" customFormat="1"/>
    <row r="64047" s="2" customFormat="1"/>
    <row r="64048" s="2" customFormat="1"/>
    <row r="64049" s="2" customFormat="1"/>
    <row r="64050" s="2" customFormat="1"/>
    <row r="64051" s="2" customFormat="1"/>
    <row r="64052" s="2" customFormat="1"/>
    <row r="64053" s="2" customFormat="1"/>
    <row r="64054" s="2" customFormat="1"/>
    <row r="64055" s="2" customFormat="1"/>
    <row r="64056" s="2" customFormat="1"/>
    <row r="64057" s="2" customFormat="1"/>
    <row r="64058" s="2" customFormat="1"/>
    <row r="64059" s="2" customFormat="1"/>
    <row r="64060" s="2" customFormat="1"/>
    <row r="64061" s="2" customFormat="1"/>
    <row r="64062" s="2" customFormat="1"/>
    <row r="64063" s="2" customFormat="1"/>
    <row r="64064" s="2" customFormat="1"/>
    <row r="64065" s="2" customFormat="1"/>
    <row r="64066" s="2" customFormat="1"/>
    <row r="64067" s="2" customFormat="1"/>
    <row r="64068" s="2" customFormat="1"/>
    <row r="64069" s="2" customFormat="1"/>
    <row r="64070" s="2" customFormat="1"/>
    <row r="64071" s="2" customFormat="1"/>
    <row r="64072" s="2" customFormat="1"/>
    <row r="64073" s="2" customFormat="1"/>
    <row r="64074" s="2" customFormat="1"/>
    <row r="64075" s="2" customFormat="1"/>
    <row r="64076" s="2" customFormat="1"/>
    <row r="64077" s="2" customFormat="1"/>
    <row r="64078" s="2" customFormat="1"/>
    <row r="64079" s="2" customFormat="1"/>
    <row r="64080" s="2" customFormat="1"/>
    <row r="64081" s="2" customFormat="1"/>
    <row r="64082" s="2" customFormat="1"/>
    <row r="64083" s="2" customFormat="1"/>
    <row r="64084" s="2" customFormat="1"/>
    <row r="64085" s="2" customFormat="1"/>
    <row r="64086" s="2" customFormat="1"/>
    <row r="64087" s="2" customFormat="1"/>
    <row r="64088" s="2" customFormat="1"/>
    <row r="64089" s="2" customFormat="1"/>
    <row r="64090" s="2" customFormat="1"/>
    <row r="64091" s="2" customFormat="1"/>
    <row r="64092" s="2" customFormat="1"/>
    <row r="64093" s="2" customFormat="1"/>
    <row r="64094" s="2" customFormat="1"/>
    <row r="64095" s="2" customFormat="1"/>
    <row r="64096" s="2" customFormat="1"/>
    <row r="64097" s="2" customFormat="1"/>
    <row r="64098" s="2" customFormat="1"/>
    <row r="64099" s="2" customFormat="1"/>
    <row r="64100" s="2" customFormat="1"/>
    <row r="64101" s="2" customFormat="1"/>
    <row r="64102" s="2" customFormat="1"/>
    <row r="64103" s="2" customFormat="1"/>
    <row r="64104" s="2" customFormat="1"/>
    <row r="64105" s="2" customFormat="1"/>
    <row r="64106" s="2" customFormat="1"/>
    <row r="64107" s="2" customFormat="1"/>
    <row r="64108" s="2" customFormat="1"/>
    <row r="64109" s="2" customFormat="1"/>
    <row r="64110" s="2" customFormat="1"/>
    <row r="64111" s="2" customFormat="1"/>
    <row r="64112" s="2" customFormat="1"/>
    <row r="64113" s="2" customFormat="1"/>
    <row r="64114" s="2" customFormat="1"/>
    <row r="64115" s="2" customFormat="1"/>
    <row r="64116" s="2" customFormat="1"/>
    <row r="64117" s="2" customFormat="1"/>
    <row r="64118" s="2" customFormat="1"/>
    <row r="64119" s="2" customFormat="1"/>
    <row r="64120" s="2" customFormat="1"/>
    <row r="64121" s="2" customFormat="1"/>
    <row r="64122" s="2" customFormat="1"/>
    <row r="64123" s="2" customFormat="1"/>
    <row r="64124" s="2" customFormat="1"/>
    <row r="64125" s="2" customFormat="1"/>
    <row r="64126" s="2" customFormat="1"/>
    <row r="64127" s="2" customFormat="1"/>
    <row r="64128" s="2" customFormat="1"/>
    <row r="64129" s="2" customFormat="1"/>
    <row r="64130" s="2" customFormat="1"/>
    <row r="64131" s="2" customFormat="1"/>
    <row r="64132" s="2" customFormat="1"/>
    <row r="64133" s="2" customFormat="1"/>
    <row r="64134" s="2" customFormat="1"/>
    <row r="64135" s="2" customFormat="1"/>
    <row r="64136" s="2" customFormat="1"/>
    <row r="64137" s="2" customFormat="1"/>
    <row r="64138" s="2" customFormat="1"/>
    <row r="64139" s="2" customFormat="1"/>
    <row r="64140" s="2" customFormat="1"/>
    <row r="64141" s="2" customFormat="1"/>
    <row r="64142" s="2" customFormat="1"/>
    <row r="64143" s="2" customFormat="1"/>
    <row r="64144" s="2" customFormat="1"/>
    <row r="64145" s="2" customFormat="1"/>
    <row r="64146" s="2" customFormat="1"/>
    <row r="64147" s="2" customFormat="1"/>
    <row r="64148" s="2" customFormat="1"/>
    <row r="64149" s="2" customFormat="1"/>
    <row r="64150" s="2" customFormat="1"/>
    <row r="64151" s="2" customFormat="1"/>
    <row r="64152" s="2" customFormat="1"/>
    <row r="64153" s="2" customFormat="1"/>
    <row r="64154" s="2" customFormat="1"/>
    <row r="64155" s="2" customFormat="1"/>
    <row r="64156" s="2" customFormat="1"/>
    <row r="64157" s="2" customFormat="1"/>
    <row r="64158" s="2" customFormat="1"/>
    <row r="64159" s="2" customFormat="1"/>
    <row r="64160" s="2" customFormat="1"/>
    <row r="64161" s="2" customFormat="1"/>
    <row r="64162" s="2" customFormat="1"/>
    <row r="64163" s="2" customFormat="1"/>
    <row r="64164" s="2" customFormat="1"/>
    <row r="64165" s="2" customFormat="1"/>
    <row r="64166" s="2" customFormat="1"/>
    <row r="64167" s="2" customFormat="1"/>
    <row r="64168" s="2" customFormat="1"/>
    <row r="64169" s="2" customFormat="1"/>
    <row r="64170" s="2" customFormat="1"/>
    <row r="64171" s="2" customFormat="1"/>
    <row r="64172" s="2" customFormat="1"/>
    <row r="64173" s="2" customFormat="1"/>
    <row r="64174" s="2" customFormat="1"/>
    <row r="64175" s="2" customFormat="1"/>
    <row r="64176" s="2" customFormat="1"/>
    <row r="64177" s="2" customFormat="1"/>
    <row r="64178" s="2" customFormat="1"/>
    <row r="64179" s="2" customFormat="1"/>
    <row r="64180" s="2" customFormat="1"/>
    <row r="64181" s="2" customFormat="1"/>
    <row r="64182" s="2" customFormat="1"/>
    <row r="64183" s="2" customFormat="1"/>
    <row r="64184" s="2" customFormat="1"/>
    <row r="64185" s="2" customFormat="1"/>
    <row r="64186" s="2" customFormat="1"/>
    <row r="64187" s="2" customFormat="1"/>
    <row r="64188" s="2" customFormat="1"/>
    <row r="64189" s="2" customFormat="1"/>
    <row r="64190" s="2" customFormat="1"/>
    <row r="64191" s="2" customFormat="1"/>
    <row r="64192" s="2" customFormat="1"/>
    <row r="64193" s="2" customFormat="1"/>
    <row r="64194" s="2" customFormat="1"/>
    <row r="64195" s="2" customFormat="1"/>
    <row r="64196" s="2" customFormat="1"/>
    <row r="64197" s="2" customFormat="1"/>
    <row r="64198" s="2" customFormat="1"/>
    <row r="64199" s="2" customFormat="1"/>
    <row r="64200" s="2" customFormat="1"/>
    <row r="64201" s="2" customFormat="1"/>
    <row r="64202" s="2" customFormat="1"/>
    <row r="64203" s="2" customFormat="1"/>
    <row r="64204" s="2" customFormat="1"/>
    <row r="64205" s="2" customFormat="1"/>
    <row r="64206" s="2" customFormat="1"/>
    <row r="64207" s="2" customFormat="1"/>
    <row r="64208" s="2" customFormat="1"/>
    <row r="64209" s="2" customFormat="1"/>
    <row r="64210" s="2" customFormat="1"/>
    <row r="64211" s="2" customFormat="1"/>
    <row r="64212" s="2" customFormat="1"/>
    <row r="64213" s="2" customFormat="1"/>
    <row r="64214" s="2" customFormat="1"/>
    <row r="64215" s="2" customFormat="1"/>
    <row r="64216" s="2" customFormat="1"/>
    <row r="64217" s="2" customFormat="1"/>
    <row r="64218" s="2" customFormat="1"/>
    <row r="64219" s="2" customFormat="1"/>
    <row r="64220" s="2" customFormat="1"/>
    <row r="64221" s="2" customFormat="1"/>
    <row r="64222" s="2" customFormat="1"/>
    <row r="64223" s="2" customFormat="1"/>
    <row r="64224" s="2" customFormat="1"/>
    <row r="64225" s="2" customFormat="1"/>
    <row r="64226" s="2" customFormat="1"/>
    <row r="64227" s="2" customFormat="1"/>
    <row r="64228" s="2" customFormat="1"/>
    <row r="64229" s="2" customFormat="1"/>
    <row r="64230" s="2" customFormat="1"/>
    <row r="64231" s="2" customFormat="1"/>
    <row r="64232" s="2" customFormat="1"/>
    <row r="64233" s="2" customFormat="1"/>
    <row r="64234" s="2" customFormat="1"/>
    <row r="64235" s="2" customFormat="1"/>
    <row r="64236" s="2" customFormat="1"/>
    <row r="64237" s="2" customFormat="1"/>
    <row r="64238" s="2" customFormat="1"/>
    <row r="64239" s="2" customFormat="1"/>
    <row r="64240" s="2" customFormat="1"/>
    <row r="64241" s="2" customFormat="1"/>
    <row r="64242" s="2" customFormat="1"/>
    <row r="64243" s="2" customFormat="1"/>
    <row r="64244" s="2" customFormat="1"/>
    <row r="64245" s="2" customFormat="1"/>
    <row r="64246" s="2" customFormat="1"/>
    <row r="64247" s="2" customFormat="1"/>
    <row r="64248" s="2" customFormat="1"/>
    <row r="64249" s="2" customFormat="1"/>
    <row r="64250" s="2" customFormat="1"/>
    <row r="64251" s="2" customFormat="1"/>
    <row r="64252" s="2" customFormat="1"/>
    <row r="64253" s="2" customFormat="1"/>
    <row r="64254" s="2" customFormat="1"/>
    <row r="64255" s="2" customFormat="1"/>
    <row r="64256" s="2" customFormat="1"/>
    <row r="64257" s="2" customFormat="1"/>
    <row r="64258" s="2" customFormat="1"/>
    <row r="64259" s="2" customFormat="1"/>
    <row r="64260" s="2" customFormat="1"/>
    <row r="64261" s="2" customFormat="1"/>
    <row r="64262" s="2" customFormat="1"/>
    <row r="64263" s="2" customFormat="1"/>
    <row r="64264" s="2" customFormat="1"/>
    <row r="64265" s="2" customFormat="1"/>
    <row r="64266" s="2" customFormat="1"/>
    <row r="64267" s="2" customFormat="1"/>
    <row r="64268" s="2" customFormat="1"/>
    <row r="64269" s="2" customFormat="1"/>
    <row r="64270" s="2" customFormat="1"/>
    <row r="64271" s="2" customFormat="1"/>
    <row r="64272" s="2" customFormat="1"/>
    <row r="64273" s="2" customFormat="1"/>
    <row r="64274" s="2" customFormat="1"/>
    <row r="64275" s="2" customFormat="1"/>
    <row r="64276" s="2" customFormat="1"/>
    <row r="64277" s="2" customFormat="1"/>
    <row r="64278" s="2" customFormat="1"/>
    <row r="64279" s="2" customFormat="1"/>
    <row r="64280" s="2" customFormat="1"/>
    <row r="64281" s="2" customFormat="1"/>
    <row r="64282" s="2" customFormat="1"/>
    <row r="64283" s="2" customFormat="1"/>
    <row r="64284" s="2" customFormat="1"/>
    <row r="64285" s="2" customFormat="1"/>
    <row r="64286" s="2" customFormat="1"/>
    <row r="64287" s="2" customFormat="1"/>
    <row r="64288" s="2" customFormat="1"/>
    <row r="64289" s="2" customFormat="1"/>
    <row r="64290" s="2" customFormat="1"/>
    <row r="64291" s="2" customFormat="1"/>
    <row r="64292" s="2" customFormat="1"/>
    <row r="64293" s="2" customFormat="1"/>
    <row r="64294" s="2" customFormat="1"/>
    <row r="64295" s="2" customFormat="1"/>
    <row r="64296" s="2" customFormat="1"/>
    <row r="64297" s="2" customFormat="1"/>
    <row r="64298" s="2" customFormat="1"/>
    <row r="64299" s="2" customFormat="1"/>
    <row r="64300" s="2" customFormat="1"/>
    <row r="64301" s="2" customFormat="1"/>
    <row r="64302" s="2" customFormat="1"/>
    <row r="64303" s="2" customFormat="1"/>
    <row r="64304" s="2" customFormat="1"/>
    <row r="64305" s="2" customFormat="1"/>
    <row r="64306" s="2" customFormat="1"/>
    <row r="64307" s="2" customFormat="1"/>
    <row r="64308" s="2" customFormat="1"/>
    <row r="64309" s="2" customFormat="1"/>
    <row r="64310" s="2" customFormat="1"/>
    <row r="64311" s="2" customFormat="1"/>
    <row r="64312" s="2" customFormat="1"/>
    <row r="64313" s="2" customFormat="1"/>
    <row r="64314" s="2" customFormat="1"/>
    <row r="64315" s="2" customFormat="1"/>
    <row r="64316" s="2" customFormat="1"/>
    <row r="64317" s="2" customFormat="1"/>
    <row r="64318" s="2" customFormat="1"/>
    <row r="64319" s="2" customFormat="1"/>
    <row r="64320" s="2" customFormat="1"/>
    <row r="64321" s="2" customFormat="1"/>
    <row r="64322" s="2" customFormat="1"/>
    <row r="64323" s="2" customFormat="1"/>
    <row r="64324" s="2" customFormat="1"/>
    <row r="64325" s="2" customFormat="1"/>
    <row r="64326" s="2" customFormat="1"/>
    <row r="64327" s="2" customFormat="1"/>
    <row r="64328" s="2" customFormat="1"/>
    <row r="64329" s="2" customFormat="1"/>
    <row r="64330" s="2" customFormat="1"/>
    <row r="64331" s="2" customFormat="1"/>
    <row r="64332" s="2" customFormat="1"/>
    <row r="64333" s="2" customFormat="1"/>
    <row r="64334" s="2" customFormat="1"/>
    <row r="64335" s="2" customFormat="1"/>
    <row r="64336" s="2" customFormat="1"/>
    <row r="64337" s="2" customFormat="1"/>
    <row r="64338" s="2" customFormat="1"/>
    <row r="64339" s="2" customFormat="1"/>
    <row r="64340" s="2" customFormat="1"/>
    <row r="64341" s="2" customFormat="1"/>
    <row r="64342" s="2" customFormat="1"/>
    <row r="64343" s="2" customFormat="1"/>
    <row r="64344" s="2" customFormat="1"/>
    <row r="64345" s="2" customFormat="1"/>
    <row r="64346" s="2" customFormat="1"/>
    <row r="64347" s="2" customFormat="1"/>
    <row r="64348" s="2" customFormat="1"/>
    <row r="64349" s="2" customFormat="1"/>
    <row r="64350" s="2" customFormat="1"/>
    <row r="64351" s="2" customFormat="1"/>
    <row r="64352" s="2" customFormat="1"/>
    <row r="64353" s="2" customFormat="1"/>
    <row r="64354" s="2" customFormat="1"/>
    <row r="64355" s="2" customFormat="1"/>
    <row r="64356" s="2" customFormat="1"/>
    <row r="64357" s="2" customFormat="1"/>
    <row r="64358" s="2" customFormat="1"/>
    <row r="64359" s="2" customFormat="1"/>
    <row r="64360" s="2" customFormat="1"/>
    <row r="64361" s="2" customFormat="1"/>
    <row r="64362" s="2" customFormat="1"/>
    <row r="64363" s="2" customFormat="1"/>
    <row r="64364" s="2" customFormat="1"/>
    <row r="64365" s="2" customFormat="1"/>
    <row r="64366" s="2" customFormat="1"/>
    <row r="64367" s="2" customFormat="1"/>
    <row r="64368" s="2" customFormat="1"/>
    <row r="64369" s="2" customFormat="1"/>
    <row r="64370" s="2" customFormat="1"/>
    <row r="64371" s="2" customFormat="1"/>
    <row r="64372" s="2" customFormat="1"/>
    <row r="64373" s="2" customFormat="1"/>
    <row r="64374" s="2" customFormat="1"/>
    <row r="64375" s="2" customFormat="1"/>
    <row r="64376" s="2" customFormat="1"/>
    <row r="64377" s="2" customFormat="1"/>
    <row r="64378" s="2" customFormat="1"/>
    <row r="64379" s="2" customFormat="1"/>
    <row r="64380" s="2" customFormat="1"/>
    <row r="64381" s="2" customFormat="1"/>
    <row r="64382" s="2" customFormat="1"/>
    <row r="64383" s="2" customFormat="1"/>
    <row r="64384" s="2" customFormat="1"/>
    <row r="64385" s="2" customFormat="1"/>
    <row r="64386" s="2" customFormat="1"/>
    <row r="64387" s="2" customFormat="1"/>
    <row r="64388" s="2" customFormat="1"/>
    <row r="64389" s="2" customFormat="1"/>
    <row r="64390" s="2" customFormat="1"/>
    <row r="64391" s="2" customFormat="1"/>
    <row r="64392" s="2" customFormat="1"/>
    <row r="64393" s="2" customFormat="1"/>
    <row r="64394" s="2" customFormat="1"/>
    <row r="64395" s="2" customFormat="1"/>
    <row r="64396" s="2" customFormat="1"/>
    <row r="64397" s="2" customFormat="1"/>
    <row r="64398" s="2" customFormat="1"/>
    <row r="64399" s="2" customFormat="1"/>
    <row r="64400" s="2" customFormat="1"/>
    <row r="64401" s="2" customFormat="1"/>
    <row r="64402" s="2" customFormat="1"/>
    <row r="64403" s="2" customFormat="1"/>
    <row r="64404" s="2" customFormat="1"/>
    <row r="64405" s="2" customFormat="1"/>
    <row r="64406" s="2" customFormat="1"/>
    <row r="64407" s="2" customFormat="1"/>
    <row r="64408" s="2" customFormat="1"/>
    <row r="64409" s="2" customFormat="1"/>
    <row r="64410" s="2" customFormat="1"/>
    <row r="64411" s="2" customFormat="1"/>
    <row r="64412" s="2" customFormat="1"/>
    <row r="64413" s="2" customFormat="1"/>
    <row r="64414" s="2" customFormat="1"/>
    <row r="64415" s="2" customFormat="1"/>
    <row r="64416" s="2" customFormat="1"/>
    <row r="64417" s="2" customFormat="1"/>
    <row r="64418" s="2" customFormat="1"/>
    <row r="64419" s="2" customFormat="1"/>
    <row r="64420" s="2" customFormat="1"/>
    <row r="64421" s="2" customFormat="1"/>
    <row r="64422" s="2" customFormat="1"/>
    <row r="64423" s="2" customFormat="1"/>
    <row r="64424" s="2" customFormat="1"/>
    <row r="64425" s="2" customFormat="1"/>
    <row r="64426" s="2" customFormat="1"/>
    <row r="64427" s="2" customFormat="1"/>
    <row r="64428" s="2" customFormat="1"/>
    <row r="64429" s="2" customFormat="1"/>
    <row r="64430" s="2" customFormat="1"/>
    <row r="64431" s="2" customFormat="1"/>
    <row r="64432" s="2" customFormat="1"/>
    <row r="64433" s="2" customFormat="1"/>
    <row r="64434" s="2" customFormat="1"/>
    <row r="64435" s="2" customFormat="1"/>
    <row r="64436" s="2" customFormat="1"/>
    <row r="64437" s="2" customFormat="1"/>
    <row r="64438" s="2" customFormat="1"/>
    <row r="64439" s="2" customFormat="1"/>
    <row r="64440" s="2" customFormat="1"/>
    <row r="64441" s="2" customFormat="1"/>
    <row r="64442" s="2" customFormat="1"/>
    <row r="64443" s="2" customFormat="1"/>
    <row r="64444" s="2" customFormat="1"/>
    <row r="64445" s="2" customFormat="1"/>
    <row r="64446" s="2" customFormat="1"/>
    <row r="64447" s="2" customFormat="1"/>
    <row r="64448" s="2" customFormat="1"/>
    <row r="64449" s="2" customFormat="1"/>
    <row r="64450" s="2" customFormat="1"/>
    <row r="64451" s="2" customFormat="1"/>
    <row r="64452" s="2" customFormat="1"/>
    <row r="64453" s="2" customFormat="1"/>
    <row r="64454" s="2" customFormat="1"/>
    <row r="64455" s="2" customFormat="1"/>
    <row r="64456" s="2" customFormat="1"/>
    <row r="64457" s="2" customFormat="1"/>
    <row r="64458" s="2" customFormat="1"/>
    <row r="64459" s="2" customFormat="1"/>
    <row r="64460" s="2" customFormat="1"/>
    <row r="64461" s="2" customFormat="1"/>
    <row r="64462" s="2" customFormat="1"/>
    <row r="64463" s="2" customFormat="1"/>
    <row r="64464" s="2" customFormat="1"/>
    <row r="64465" s="2" customFormat="1"/>
    <row r="64466" s="2" customFormat="1"/>
    <row r="64467" s="2" customFormat="1"/>
    <row r="64468" s="2" customFormat="1"/>
    <row r="64469" s="2" customFormat="1"/>
    <row r="64470" s="2" customFormat="1"/>
    <row r="64471" s="2" customFormat="1"/>
    <row r="64472" s="2" customFormat="1"/>
    <row r="64473" s="2" customFormat="1"/>
    <row r="64474" s="2" customFormat="1"/>
    <row r="64475" s="2" customFormat="1"/>
    <row r="64476" s="2" customFormat="1"/>
    <row r="64477" s="2" customFormat="1"/>
    <row r="64478" s="2" customFormat="1"/>
    <row r="64479" s="2" customFormat="1"/>
    <row r="64480" s="2" customFormat="1"/>
    <row r="64481" s="2" customFormat="1"/>
    <row r="64482" s="2" customFormat="1"/>
    <row r="64483" s="2" customFormat="1"/>
    <row r="64484" s="2" customFormat="1"/>
    <row r="64485" s="2" customFormat="1"/>
    <row r="64486" s="2" customFormat="1"/>
    <row r="64487" s="2" customFormat="1"/>
    <row r="64488" s="2" customFormat="1"/>
    <row r="64489" s="2" customFormat="1"/>
    <row r="64490" s="2" customFormat="1"/>
    <row r="64491" s="2" customFormat="1"/>
    <row r="64492" s="2" customFormat="1"/>
    <row r="64493" s="2" customFormat="1"/>
    <row r="64494" s="2" customFormat="1"/>
    <row r="64495" s="2" customFormat="1"/>
    <row r="64496" s="2" customFormat="1"/>
    <row r="64497" s="2" customFormat="1"/>
    <row r="64498" s="2" customFormat="1"/>
    <row r="64499" s="2" customFormat="1"/>
    <row r="64500" s="2" customFormat="1"/>
    <row r="64501" s="2" customFormat="1"/>
    <row r="64502" s="2" customFormat="1"/>
    <row r="64503" s="2" customFormat="1"/>
    <row r="64504" s="2" customFormat="1"/>
    <row r="64505" s="2" customFormat="1"/>
    <row r="64506" s="2" customFormat="1"/>
    <row r="64507" s="2" customFormat="1"/>
    <row r="64508" s="2" customFormat="1"/>
    <row r="64509" s="2" customFormat="1"/>
    <row r="64510" s="2" customFormat="1"/>
    <row r="64511" s="2" customFormat="1"/>
    <row r="64512" s="2" customFormat="1"/>
    <row r="64513" s="2" customFormat="1"/>
    <row r="64514" s="2" customFormat="1"/>
    <row r="64515" s="2" customFormat="1"/>
    <row r="64516" s="2" customFormat="1"/>
    <row r="64517" s="2" customFormat="1"/>
    <row r="64518" s="2" customFormat="1"/>
    <row r="64519" s="2" customFormat="1"/>
    <row r="64520" s="2" customFormat="1"/>
    <row r="64521" s="2" customFormat="1"/>
    <row r="64522" s="2" customFormat="1"/>
    <row r="64523" s="2" customFormat="1"/>
    <row r="64524" s="2" customFormat="1"/>
    <row r="64525" s="2" customFormat="1"/>
    <row r="64526" s="2" customFormat="1"/>
    <row r="64527" s="2" customFormat="1"/>
    <row r="64528" s="2" customFormat="1"/>
    <row r="64529" s="2" customFormat="1"/>
    <row r="64530" s="2" customFormat="1"/>
    <row r="64531" s="2" customFormat="1"/>
    <row r="64532" s="2" customFormat="1"/>
    <row r="64533" s="2" customFormat="1"/>
    <row r="64534" s="2" customFormat="1"/>
    <row r="64535" s="2" customFormat="1"/>
    <row r="64536" s="2" customFormat="1"/>
    <row r="64537" s="2" customFormat="1"/>
    <row r="64538" s="2" customFormat="1"/>
    <row r="64539" s="2" customFormat="1"/>
    <row r="64540" s="2" customFormat="1"/>
    <row r="64541" s="2" customFormat="1"/>
    <row r="64542" s="2" customFormat="1"/>
    <row r="64543" s="2" customFormat="1"/>
    <row r="64544" s="2" customFormat="1"/>
    <row r="64545" s="2" customFormat="1"/>
    <row r="64546" s="2" customFormat="1"/>
    <row r="64547" s="2" customFormat="1"/>
    <row r="64548" s="2" customFormat="1"/>
    <row r="64549" s="2" customFormat="1"/>
    <row r="64550" s="2" customFormat="1"/>
    <row r="64551" s="2" customFormat="1"/>
    <row r="64552" s="2" customFormat="1"/>
    <row r="64553" s="2" customFormat="1"/>
    <row r="64554" s="2" customFormat="1"/>
    <row r="64555" s="2" customFormat="1"/>
    <row r="64556" s="2" customFormat="1"/>
    <row r="64557" s="2" customFormat="1"/>
    <row r="64558" s="2" customFormat="1"/>
    <row r="64559" s="2" customFormat="1"/>
    <row r="64560" s="2" customFormat="1"/>
    <row r="64561" s="2" customFormat="1"/>
    <row r="64562" s="2" customFormat="1"/>
    <row r="64563" s="2" customFormat="1"/>
    <row r="64564" s="2" customFormat="1"/>
    <row r="64565" s="2" customFormat="1"/>
    <row r="64566" s="2" customFormat="1"/>
    <row r="64567" s="2" customFormat="1"/>
    <row r="64568" s="2" customFormat="1"/>
    <row r="64569" s="2" customFormat="1"/>
    <row r="64570" s="2" customFormat="1"/>
    <row r="64571" s="2" customFormat="1"/>
    <row r="64572" s="2" customFormat="1"/>
    <row r="64573" s="2" customFormat="1"/>
    <row r="64574" s="2" customFormat="1"/>
    <row r="64575" s="2" customFormat="1"/>
    <row r="64576" s="2" customFormat="1"/>
    <row r="64577" s="2" customFormat="1"/>
    <row r="64578" s="2" customFormat="1"/>
    <row r="64579" s="2" customFormat="1"/>
    <row r="64580" s="2" customFormat="1"/>
    <row r="64581" s="2" customFormat="1"/>
    <row r="64582" s="2" customFormat="1"/>
    <row r="64583" s="2" customFormat="1"/>
    <row r="64584" s="2" customFormat="1"/>
    <row r="64585" s="2" customFormat="1"/>
    <row r="64586" s="2" customFormat="1"/>
    <row r="64587" s="2" customFormat="1"/>
    <row r="64588" s="2" customFormat="1"/>
    <row r="64589" s="2" customFormat="1"/>
    <row r="64590" s="2" customFormat="1"/>
    <row r="64591" s="2" customFormat="1"/>
    <row r="64592" s="2" customFormat="1"/>
    <row r="64593" s="2" customFormat="1"/>
    <row r="64594" s="2" customFormat="1"/>
    <row r="64595" s="2" customFormat="1"/>
    <row r="64596" s="2" customFormat="1"/>
    <row r="64597" s="2" customFormat="1"/>
    <row r="64598" s="2" customFormat="1"/>
    <row r="64599" s="2" customFormat="1"/>
    <row r="64600" s="2" customFormat="1"/>
    <row r="64601" s="2" customFormat="1"/>
    <row r="64602" s="2" customFormat="1"/>
    <row r="64603" s="2" customFormat="1"/>
    <row r="64604" s="2" customFormat="1"/>
    <row r="64605" s="2" customFormat="1"/>
    <row r="64606" s="2" customFormat="1"/>
    <row r="64607" s="2" customFormat="1"/>
    <row r="64608" s="2" customFormat="1"/>
    <row r="64609" s="2" customFormat="1"/>
    <row r="64610" s="2" customFormat="1"/>
    <row r="64611" s="2" customFormat="1"/>
    <row r="64612" s="2" customFormat="1"/>
    <row r="64613" s="2" customFormat="1"/>
    <row r="64614" s="2" customFormat="1"/>
    <row r="64615" s="2" customFormat="1"/>
    <row r="64616" s="2" customFormat="1"/>
    <row r="64617" s="2" customFormat="1"/>
    <row r="64618" s="2" customFormat="1"/>
    <row r="64619" s="2" customFormat="1"/>
    <row r="64620" s="2" customFormat="1"/>
    <row r="64621" s="2" customFormat="1"/>
    <row r="64622" s="2" customFormat="1"/>
    <row r="64623" s="2" customFormat="1"/>
    <row r="64624" s="2" customFormat="1"/>
    <row r="64625" s="2" customFormat="1"/>
    <row r="64626" s="2" customFormat="1"/>
    <row r="64627" s="2" customFormat="1"/>
    <row r="64628" s="2" customFormat="1"/>
    <row r="64629" s="2" customFormat="1"/>
    <row r="64630" s="2" customFormat="1"/>
    <row r="64631" s="2" customFormat="1"/>
    <row r="64632" s="2" customFormat="1"/>
    <row r="64633" s="2" customFormat="1"/>
    <row r="64634" s="2" customFormat="1"/>
    <row r="64635" s="2" customFormat="1"/>
    <row r="64636" s="2" customFormat="1"/>
    <row r="64637" s="2" customFormat="1"/>
    <row r="64638" s="2" customFormat="1"/>
    <row r="64639" s="2" customFormat="1"/>
    <row r="64640" s="2" customFormat="1"/>
    <row r="64641" s="2" customFormat="1"/>
    <row r="64642" s="2" customFormat="1"/>
    <row r="64643" s="2" customFormat="1"/>
    <row r="64644" s="2" customFormat="1"/>
    <row r="64645" s="2" customFormat="1"/>
    <row r="64646" s="2" customFormat="1"/>
    <row r="64647" s="2" customFormat="1"/>
    <row r="64648" s="2" customFormat="1"/>
    <row r="64649" s="2" customFormat="1"/>
    <row r="64650" s="2" customFormat="1"/>
    <row r="64651" s="2" customFormat="1"/>
    <row r="64652" s="2" customFormat="1"/>
    <row r="64653" s="2" customFormat="1"/>
    <row r="64654" s="2" customFormat="1"/>
    <row r="64655" s="2" customFormat="1"/>
    <row r="64656" s="2" customFormat="1"/>
    <row r="64657" s="2" customFormat="1"/>
    <row r="64658" s="2" customFormat="1"/>
    <row r="64659" s="2" customFormat="1"/>
    <row r="64660" s="2" customFormat="1"/>
    <row r="64661" s="2" customFormat="1"/>
    <row r="64662" s="2" customFormat="1"/>
    <row r="64663" s="2" customFormat="1"/>
    <row r="64664" s="2" customFormat="1"/>
    <row r="64665" s="2" customFormat="1"/>
    <row r="64666" s="2" customFormat="1"/>
    <row r="64667" s="2" customFormat="1"/>
    <row r="64668" s="2" customFormat="1"/>
    <row r="64669" s="2" customFormat="1"/>
    <row r="64670" s="2" customFormat="1"/>
    <row r="64671" s="2" customFormat="1"/>
    <row r="64672" s="2" customFormat="1"/>
    <row r="64673" s="2" customFormat="1"/>
    <row r="64674" s="2" customFormat="1"/>
    <row r="64675" s="2" customFormat="1"/>
    <row r="64676" s="2" customFormat="1"/>
    <row r="64677" s="2" customFormat="1"/>
    <row r="64678" s="2" customFormat="1"/>
    <row r="64679" s="2" customFormat="1"/>
    <row r="64680" s="2" customFormat="1"/>
    <row r="64681" s="2" customFormat="1"/>
    <row r="64682" s="2" customFormat="1"/>
    <row r="64683" s="2" customFormat="1"/>
    <row r="64684" s="2" customFormat="1"/>
    <row r="64685" s="2" customFormat="1"/>
    <row r="64686" s="2" customFormat="1"/>
    <row r="64687" s="2" customFormat="1"/>
    <row r="64688" s="2" customFormat="1"/>
    <row r="64689" s="2" customFormat="1"/>
    <row r="64690" s="2" customFormat="1"/>
    <row r="64691" s="2" customFormat="1"/>
    <row r="64692" s="2" customFormat="1"/>
    <row r="64693" s="2" customFormat="1"/>
    <row r="64694" s="2" customFormat="1"/>
    <row r="64695" s="2" customFormat="1"/>
    <row r="64696" s="2" customFormat="1"/>
    <row r="64697" s="2" customFormat="1"/>
    <row r="64698" s="2" customFormat="1"/>
    <row r="64699" s="2" customFormat="1"/>
    <row r="64700" s="2" customFormat="1"/>
    <row r="64701" s="2" customFormat="1"/>
    <row r="64702" s="2" customFormat="1"/>
    <row r="64703" s="2" customFormat="1"/>
    <row r="64704" s="2" customFormat="1"/>
    <row r="64705" s="2" customFormat="1"/>
    <row r="64706" s="2" customFormat="1"/>
    <row r="64707" s="2" customFormat="1"/>
    <row r="64708" s="2" customFormat="1"/>
    <row r="64709" s="2" customFormat="1"/>
    <row r="64710" s="2" customFormat="1"/>
    <row r="64711" s="2" customFormat="1"/>
    <row r="64712" s="2" customFormat="1"/>
    <row r="64713" s="2" customFormat="1"/>
    <row r="64714" s="2" customFormat="1"/>
    <row r="64715" s="2" customFormat="1"/>
    <row r="64716" s="2" customFormat="1"/>
    <row r="64717" s="2" customFormat="1"/>
    <row r="64718" s="2" customFormat="1"/>
    <row r="64719" s="2" customFormat="1"/>
    <row r="64720" s="2" customFormat="1"/>
    <row r="64721" s="2" customFormat="1"/>
    <row r="64722" s="2" customFormat="1"/>
    <row r="64723" s="2" customFormat="1"/>
    <row r="64724" s="2" customFormat="1"/>
    <row r="64725" s="2" customFormat="1"/>
    <row r="64726" s="2" customFormat="1"/>
    <row r="64727" s="2" customFormat="1"/>
    <row r="64728" s="2" customFormat="1"/>
    <row r="64729" s="2" customFormat="1"/>
    <row r="64730" s="2" customFormat="1"/>
    <row r="64731" s="2" customFormat="1"/>
    <row r="64732" s="2" customFormat="1"/>
    <row r="64733" s="2" customFormat="1"/>
    <row r="64734" s="2" customFormat="1"/>
    <row r="64735" s="2" customFormat="1"/>
    <row r="64736" s="2" customFormat="1"/>
    <row r="64737" s="2" customFormat="1"/>
    <row r="64738" s="2" customFormat="1"/>
    <row r="64739" s="2" customFormat="1"/>
    <row r="64740" s="2" customFormat="1"/>
    <row r="64741" s="2" customFormat="1"/>
    <row r="64742" s="2" customFormat="1"/>
    <row r="64743" s="2" customFormat="1"/>
    <row r="64744" s="2" customFormat="1"/>
    <row r="64745" s="2" customFormat="1"/>
    <row r="64746" s="2" customFormat="1"/>
    <row r="64747" s="2" customFormat="1"/>
    <row r="64748" s="2" customFormat="1"/>
    <row r="64749" s="2" customFormat="1"/>
    <row r="64750" s="2" customFormat="1"/>
    <row r="64751" s="2" customFormat="1"/>
    <row r="64752" s="2" customFormat="1"/>
    <row r="64753" s="2" customFormat="1"/>
    <row r="64754" s="2" customFormat="1"/>
    <row r="64755" s="2" customFormat="1"/>
    <row r="64756" s="2" customFormat="1"/>
    <row r="64757" s="2" customFormat="1"/>
    <row r="64758" s="2" customFormat="1"/>
    <row r="64759" s="2" customFormat="1"/>
    <row r="64760" s="2" customFormat="1"/>
    <row r="64761" s="2" customFormat="1"/>
    <row r="64762" s="2" customFormat="1"/>
    <row r="64763" s="2" customFormat="1"/>
    <row r="64764" s="2" customFormat="1"/>
    <row r="64765" s="2" customFormat="1"/>
    <row r="64766" s="2" customFormat="1"/>
    <row r="64767" s="2" customFormat="1"/>
    <row r="64768" s="2" customFormat="1"/>
    <row r="64769" s="2" customFormat="1"/>
    <row r="64770" s="2" customFormat="1"/>
    <row r="64771" s="2" customFormat="1"/>
    <row r="64772" s="2" customFormat="1"/>
    <row r="64773" s="2" customFormat="1"/>
    <row r="64774" s="2" customFormat="1"/>
    <row r="64775" s="2" customFormat="1"/>
    <row r="64776" s="2" customFormat="1"/>
    <row r="64777" s="2" customFormat="1"/>
    <row r="64778" s="2" customFormat="1"/>
    <row r="64779" s="2" customFormat="1"/>
    <row r="64780" s="2" customFormat="1"/>
    <row r="64781" s="2" customFormat="1"/>
    <row r="64782" s="2" customFormat="1"/>
    <row r="64783" s="2" customFormat="1"/>
    <row r="64784" s="2" customFormat="1"/>
    <row r="64785" s="2" customFormat="1"/>
    <row r="64786" s="2" customFormat="1"/>
    <row r="64787" s="2" customFormat="1"/>
    <row r="64788" s="2" customFormat="1"/>
    <row r="64789" s="2" customFormat="1"/>
    <row r="64790" s="2" customFormat="1"/>
    <row r="64791" s="2" customFormat="1"/>
    <row r="64792" s="2" customFormat="1"/>
    <row r="64793" s="2" customFormat="1"/>
    <row r="64794" s="2" customFormat="1"/>
    <row r="64795" s="2" customFormat="1"/>
    <row r="64796" s="2" customFormat="1"/>
    <row r="64797" s="2" customFormat="1"/>
    <row r="64798" s="2" customFormat="1"/>
    <row r="64799" s="2" customFormat="1"/>
    <row r="64800" s="2" customFormat="1"/>
    <row r="64801" s="2" customFormat="1"/>
    <row r="64802" s="2" customFormat="1"/>
    <row r="64803" s="2" customFormat="1"/>
    <row r="64804" s="2" customFormat="1"/>
    <row r="64805" s="2" customFormat="1"/>
    <row r="64806" s="2" customFormat="1"/>
    <row r="64807" s="2" customFormat="1"/>
    <row r="64808" s="2" customFormat="1"/>
    <row r="64809" s="2" customFormat="1"/>
    <row r="64810" s="2" customFormat="1"/>
    <row r="64811" s="2" customFormat="1"/>
    <row r="64812" s="2" customFormat="1"/>
    <row r="64813" s="2" customFormat="1"/>
    <row r="64814" s="2" customFormat="1"/>
    <row r="64815" s="2" customFormat="1"/>
    <row r="64816" s="2" customFormat="1"/>
    <row r="64817" s="2" customFormat="1"/>
    <row r="64818" s="2" customFormat="1"/>
    <row r="64819" s="2" customFormat="1"/>
    <row r="64820" s="2" customFormat="1"/>
    <row r="64821" s="2" customFormat="1"/>
    <row r="64822" s="2" customFormat="1"/>
    <row r="64823" s="2" customFormat="1"/>
    <row r="64824" s="2" customFormat="1"/>
    <row r="64825" s="2" customFormat="1"/>
    <row r="64826" s="2" customFormat="1"/>
    <row r="64827" s="2" customFormat="1"/>
    <row r="64828" s="2" customFormat="1"/>
    <row r="64829" s="2" customFormat="1"/>
    <row r="64830" s="2" customFormat="1"/>
    <row r="64831" s="2" customFormat="1"/>
    <row r="64832" s="2" customFormat="1"/>
    <row r="64833" s="2" customFormat="1"/>
    <row r="64834" s="2" customFormat="1"/>
    <row r="64835" s="2" customFormat="1"/>
    <row r="64836" s="2" customFormat="1"/>
    <row r="64837" s="2" customFormat="1"/>
    <row r="64838" s="2" customFormat="1"/>
    <row r="64839" s="2" customFormat="1"/>
    <row r="64840" s="2" customFormat="1"/>
    <row r="64841" s="2" customFormat="1"/>
    <row r="64842" s="2" customFormat="1"/>
    <row r="64843" s="2" customFormat="1"/>
    <row r="64844" s="2" customFormat="1"/>
    <row r="64845" s="2" customFormat="1"/>
    <row r="64846" s="2" customFormat="1"/>
    <row r="64847" s="2" customFormat="1"/>
    <row r="64848" s="2" customFormat="1"/>
    <row r="64849" s="2" customFormat="1"/>
    <row r="64850" s="2" customFormat="1"/>
    <row r="64851" s="2" customFormat="1"/>
    <row r="64852" s="2" customFormat="1"/>
    <row r="64853" s="2" customFormat="1"/>
    <row r="64854" s="2" customFormat="1"/>
    <row r="64855" s="2" customFormat="1"/>
    <row r="64856" s="2" customFormat="1"/>
    <row r="64857" s="2" customFormat="1"/>
    <row r="64858" s="2" customFormat="1"/>
    <row r="64859" s="2" customFormat="1"/>
    <row r="64860" s="2" customFormat="1"/>
    <row r="64861" s="2" customFormat="1"/>
    <row r="64862" s="2" customFormat="1"/>
    <row r="64863" s="2" customFormat="1"/>
    <row r="64864" s="2" customFormat="1"/>
    <row r="64865" s="2" customFormat="1"/>
    <row r="64866" s="2" customFormat="1"/>
    <row r="64867" s="2" customFormat="1"/>
    <row r="64868" s="2" customFormat="1"/>
    <row r="64869" s="2" customFormat="1"/>
    <row r="64870" s="2" customFormat="1"/>
    <row r="64871" s="2" customFormat="1"/>
    <row r="64872" s="2" customFormat="1"/>
    <row r="64873" s="2" customFormat="1"/>
    <row r="64874" s="2" customFormat="1"/>
    <row r="64875" s="2" customFormat="1"/>
    <row r="64876" s="2" customFormat="1"/>
    <row r="64877" s="2" customFormat="1"/>
    <row r="64878" s="2" customFormat="1"/>
    <row r="64879" s="2" customFormat="1"/>
    <row r="64880" s="2" customFormat="1"/>
    <row r="64881" s="2" customFormat="1"/>
    <row r="64882" s="2" customFormat="1"/>
    <row r="64883" s="2" customFormat="1"/>
    <row r="64884" s="2" customFormat="1"/>
    <row r="64885" s="2" customFormat="1"/>
    <row r="64886" s="2" customFormat="1"/>
    <row r="64887" s="2" customFormat="1"/>
    <row r="64888" s="2" customFormat="1"/>
    <row r="64889" s="2" customFormat="1"/>
    <row r="64890" s="2" customFormat="1"/>
    <row r="64891" s="2" customFormat="1"/>
    <row r="64892" s="2" customFormat="1"/>
    <row r="64893" s="2" customFormat="1"/>
    <row r="64894" s="2" customFormat="1"/>
    <row r="64895" s="2" customFormat="1"/>
    <row r="64896" s="2" customFormat="1"/>
    <row r="64897" s="2" customFormat="1"/>
    <row r="64898" s="2" customFormat="1"/>
    <row r="64899" s="2" customFormat="1"/>
    <row r="64900" s="2" customFormat="1"/>
    <row r="64901" s="2" customFormat="1"/>
    <row r="64902" s="2" customFormat="1"/>
    <row r="64903" s="2" customFormat="1"/>
    <row r="64904" s="2" customFormat="1"/>
    <row r="64905" s="2" customFormat="1"/>
    <row r="64906" s="2" customFormat="1"/>
    <row r="64907" s="2" customFormat="1"/>
    <row r="64908" s="2" customFormat="1"/>
    <row r="64909" s="2" customFormat="1"/>
    <row r="64910" s="2" customFormat="1"/>
    <row r="64911" s="2" customFormat="1"/>
    <row r="64912" s="2" customFormat="1"/>
    <row r="64913" s="2" customFormat="1"/>
    <row r="64914" s="2" customFormat="1"/>
    <row r="64915" s="2" customFormat="1"/>
    <row r="64916" s="2" customFormat="1"/>
    <row r="64917" s="2" customFormat="1"/>
    <row r="64918" s="2" customFormat="1"/>
    <row r="64919" s="2" customFormat="1"/>
    <row r="64920" s="2" customFormat="1"/>
    <row r="64921" s="2" customFormat="1"/>
    <row r="64922" s="2" customFormat="1"/>
    <row r="64923" s="2" customFormat="1"/>
    <row r="64924" s="2" customFormat="1"/>
    <row r="64925" s="2" customFormat="1"/>
    <row r="64926" s="2" customFormat="1"/>
    <row r="64927" s="2" customFormat="1"/>
    <row r="64928" s="2" customFormat="1"/>
    <row r="64929" s="2" customFormat="1"/>
    <row r="64930" s="2" customFormat="1"/>
    <row r="64931" s="2" customFormat="1"/>
    <row r="64932" s="2" customFormat="1"/>
    <row r="64933" s="2" customFormat="1"/>
    <row r="64934" s="2" customFormat="1"/>
    <row r="64935" s="2" customFormat="1"/>
    <row r="64936" s="2" customFormat="1"/>
    <row r="64937" s="2" customFormat="1"/>
    <row r="64938" s="2" customFormat="1"/>
    <row r="64939" s="2" customFormat="1"/>
    <row r="64940" s="2" customFormat="1"/>
    <row r="64941" s="2" customFormat="1"/>
    <row r="64942" s="2" customFormat="1"/>
    <row r="64943" s="2" customFormat="1"/>
    <row r="64944" s="2" customFormat="1"/>
    <row r="64945" s="2" customFormat="1"/>
    <row r="64946" s="2" customFormat="1"/>
    <row r="64947" s="2" customFormat="1"/>
    <row r="64948" s="2" customFormat="1"/>
    <row r="64949" s="2" customFormat="1"/>
    <row r="64950" s="2" customFormat="1"/>
    <row r="64951" s="2" customFormat="1"/>
    <row r="64952" s="2" customFormat="1"/>
    <row r="64953" s="2" customFormat="1"/>
    <row r="64954" s="2" customFormat="1"/>
    <row r="64955" s="2" customFormat="1"/>
    <row r="64956" s="2" customFormat="1"/>
    <row r="64957" s="2" customFormat="1"/>
    <row r="64958" s="2" customFormat="1"/>
    <row r="64959" s="2" customFormat="1"/>
    <row r="64960" s="2" customFormat="1"/>
    <row r="64961" s="2" customFormat="1"/>
    <row r="64962" s="2" customFormat="1"/>
    <row r="64963" s="2" customFormat="1"/>
    <row r="64964" s="2" customFormat="1"/>
    <row r="64965" s="2" customFormat="1"/>
    <row r="64966" s="2" customFormat="1"/>
    <row r="64967" s="2" customFormat="1"/>
    <row r="64968" s="2" customFormat="1"/>
    <row r="64969" s="2" customFormat="1"/>
    <row r="64970" s="2" customFormat="1"/>
    <row r="64971" s="2" customFormat="1"/>
    <row r="64972" s="2" customFormat="1"/>
    <row r="64973" s="2" customFormat="1"/>
    <row r="64974" s="2" customFormat="1"/>
    <row r="64975" s="2" customFormat="1"/>
    <row r="64976" s="2" customFormat="1"/>
    <row r="64977" s="2" customFormat="1"/>
    <row r="64978" s="2" customFormat="1"/>
    <row r="64979" s="2" customFormat="1"/>
    <row r="64980" s="2" customFormat="1"/>
    <row r="64981" s="2" customFormat="1"/>
    <row r="64982" s="2" customFormat="1"/>
    <row r="64983" s="2" customFormat="1"/>
    <row r="64984" s="2" customFormat="1"/>
    <row r="64985" s="2" customFormat="1"/>
    <row r="64986" s="2" customFormat="1"/>
    <row r="64987" s="2" customFormat="1"/>
    <row r="64988" s="2" customFormat="1"/>
    <row r="64989" s="2" customFormat="1"/>
    <row r="64990" s="2" customFormat="1"/>
    <row r="64991" s="2" customFormat="1"/>
    <row r="64992" s="2" customFormat="1"/>
    <row r="64993" s="2" customFormat="1"/>
    <row r="64994" s="2" customFormat="1"/>
    <row r="64995" s="2" customFormat="1"/>
    <row r="64996" s="2" customFormat="1"/>
    <row r="64997" s="2" customFormat="1"/>
    <row r="64998" s="2" customFormat="1"/>
    <row r="64999" s="2" customFormat="1"/>
    <row r="65000" s="2" customFormat="1"/>
    <row r="65001" s="2" customFormat="1"/>
    <row r="65002" s="2" customFormat="1"/>
    <row r="65003" s="2" customFormat="1"/>
    <row r="65004" s="2" customFormat="1"/>
    <row r="65005" s="2" customFormat="1"/>
    <row r="65006" s="2" customFormat="1"/>
    <row r="65007" s="2" customFormat="1"/>
    <row r="65008" s="2" customFormat="1"/>
    <row r="65009" s="2" customFormat="1"/>
    <row r="65010" s="2" customFormat="1"/>
    <row r="65011" s="2" customFormat="1"/>
    <row r="65012" s="2" customFormat="1"/>
    <row r="65013" s="2" customFormat="1"/>
    <row r="65014" s="2" customFormat="1"/>
    <row r="65015" s="2" customFormat="1"/>
    <row r="65016" s="2" customFormat="1"/>
    <row r="65017" s="2" customFormat="1"/>
    <row r="65018" s="2" customFormat="1"/>
    <row r="65019" s="2" customFormat="1"/>
    <row r="65020" s="2" customFormat="1"/>
    <row r="65021" s="2" customFormat="1"/>
    <row r="65022" s="2" customFormat="1"/>
    <row r="65023" s="2" customFormat="1"/>
    <row r="65024" s="2" customFormat="1"/>
    <row r="65025" s="2" customFormat="1"/>
    <row r="65026" s="2" customFormat="1"/>
    <row r="65027" s="2" customFormat="1"/>
    <row r="65028" s="2" customFormat="1"/>
    <row r="65029" s="2" customFormat="1"/>
    <row r="65030" s="2" customFormat="1"/>
    <row r="65031" s="2" customFormat="1"/>
    <row r="65032" s="2" customFormat="1"/>
    <row r="65033" s="2" customFormat="1"/>
    <row r="65034" s="2" customFormat="1"/>
    <row r="65035" s="2" customFormat="1"/>
    <row r="65036" s="2" customFormat="1"/>
    <row r="65037" s="2" customFormat="1"/>
    <row r="65038" s="2" customFormat="1"/>
    <row r="65039" s="2" customFormat="1"/>
    <row r="65040" s="2" customFormat="1"/>
    <row r="65041" s="2" customFormat="1"/>
    <row r="65042" s="2" customFormat="1"/>
    <row r="65043" s="2" customFormat="1"/>
    <row r="65044" s="2" customFormat="1"/>
    <row r="65045" s="2" customFormat="1"/>
    <row r="65046" s="2" customFormat="1"/>
    <row r="65047" s="2" customFormat="1"/>
    <row r="65048" s="2" customFormat="1"/>
    <row r="65049" s="2" customFormat="1"/>
    <row r="65050" s="2" customFormat="1"/>
    <row r="65051" s="2" customFormat="1"/>
    <row r="65052" s="2" customFormat="1"/>
    <row r="65053" s="2" customFormat="1"/>
    <row r="65054" s="2" customFormat="1"/>
    <row r="65055" s="2" customFormat="1"/>
    <row r="65056" s="2" customFormat="1"/>
    <row r="65057" s="2" customFormat="1"/>
    <row r="65058" s="2" customFormat="1"/>
    <row r="65059" s="2" customFormat="1"/>
    <row r="65060" s="2" customFormat="1"/>
    <row r="65061" s="2" customFormat="1"/>
    <row r="65062" s="2" customFormat="1"/>
    <row r="65063" s="2" customFormat="1"/>
    <row r="65064" s="2" customFormat="1"/>
    <row r="65065" s="2" customFormat="1"/>
    <row r="65066" s="2" customFormat="1"/>
    <row r="65067" s="2" customFormat="1"/>
    <row r="65068" s="2" customFormat="1"/>
    <row r="65069" s="2" customFormat="1"/>
    <row r="65070" s="2" customFormat="1"/>
    <row r="65071" s="2" customFormat="1"/>
    <row r="65072" s="2" customFormat="1"/>
    <row r="65073" s="2" customFormat="1"/>
    <row r="65074" s="2" customFormat="1"/>
    <row r="65075" s="2" customFormat="1"/>
    <row r="65076" s="2" customFormat="1"/>
    <row r="65077" s="2" customFormat="1"/>
    <row r="65078" s="2" customFormat="1"/>
    <row r="65079" s="2" customFormat="1"/>
    <row r="65080" s="2" customFormat="1"/>
    <row r="65081" s="2" customFormat="1"/>
    <row r="65082" s="2" customFormat="1"/>
    <row r="65083" s="2" customFormat="1"/>
    <row r="65084" s="2" customFormat="1"/>
    <row r="65085" s="2" customFormat="1"/>
    <row r="65086" s="2" customFormat="1"/>
    <row r="65087" s="2" customFormat="1"/>
    <row r="65088" s="2" customFormat="1"/>
    <row r="65089" s="2" customFormat="1"/>
    <row r="65090" s="2" customFormat="1"/>
    <row r="65091" s="2" customFormat="1"/>
    <row r="65092" s="2" customFormat="1"/>
    <row r="65093" s="2" customFormat="1"/>
    <row r="65094" s="2" customFormat="1"/>
    <row r="65095" s="2" customFormat="1"/>
    <row r="65096" s="2" customFormat="1"/>
    <row r="65097" s="2" customFormat="1"/>
    <row r="65098" s="2" customFormat="1"/>
    <row r="65099" s="2" customFormat="1"/>
    <row r="65100" s="2" customFormat="1"/>
    <row r="65101" s="2" customFormat="1"/>
    <row r="65102" s="2" customFormat="1"/>
    <row r="65103" s="2" customFormat="1"/>
    <row r="65104" s="2" customFormat="1"/>
    <row r="65105" s="2" customFormat="1"/>
    <row r="65106" s="2" customFormat="1"/>
    <row r="65107" s="2" customFormat="1"/>
    <row r="65108" s="2" customFormat="1"/>
    <row r="65109" s="2" customFormat="1"/>
    <row r="65110" s="2" customFormat="1"/>
    <row r="65111" s="2" customFormat="1"/>
    <row r="65112" s="2" customFormat="1"/>
    <row r="65113" s="2" customFormat="1"/>
    <row r="65114" s="2" customFormat="1"/>
    <row r="65115" s="2" customFormat="1"/>
    <row r="65116" s="2" customFormat="1"/>
    <row r="65117" s="2" customFormat="1"/>
    <row r="65118" s="2" customFormat="1"/>
    <row r="65119" s="2" customFormat="1"/>
    <row r="65120" s="2" customFormat="1"/>
    <row r="65121" s="2" customFormat="1"/>
    <row r="65122" s="2" customFormat="1"/>
    <row r="65123" s="2" customFormat="1"/>
    <row r="65124" s="2" customFormat="1"/>
    <row r="65125" s="2" customFormat="1"/>
    <row r="65126" s="2" customFormat="1"/>
    <row r="65127" s="2" customFormat="1"/>
    <row r="65128" s="2" customFormat="1"/>
    <row r="65129" s="2" customFormat="1"/>
    <row r="65130" s="2" customFormat="1"/>
    <row r="65131" s="2" customFormat="1"/>
    <row r="65132" s="2" customFormat="1"/>
    <row r="65133" s="2" customFormat="1"/>
    <row r="65134" s="2" customFormat="1"/>
    <row r="65135" s="2" customFormat="1"/>
    <row r="65136" s="2" customFormat="1"/>
    <row r="65137" s="2" customFormat="1"/>
    <row r="65138" s="2" customFormat="1"/>
    <row r="65139" s="2" customFormat="1"/>
    <row r="65140" s="2" customFormat="1"/>
    <row r="65141" s="2" customFormat="1"/>
    <row r="65142" s="2" customFormat="1"/>
    <row r="65143" s="2" customFormat="1"/>
    <row r="65144" s="2" customFormat="1"/>
    <row r="65145" s="2" customFormat="1"/>
    <row r="65146" s="2" customFormat="1"/>
    <row r="65147" s="2" customFormat="1"/>
    <row r="65148" s="2" customFormat="1"/>
    <row r="65149" s="2" customFormat="1"/>
    <row r="65150" s="2" customFormat="1"/>
    <row r="65151" s="2" customFormat="1"/>
    <row r="65152" s="2" customFormat="1"/>
    <row r="65153" s="2" customFormat="1"/>
    <row r="65154" s="2" customFormat="1"/>
    <row r="65155" s="2" customFormat="1"/>
    <row r="65156" s="2" customFormat="1"/>
    <row r="65157" s="2" customFormat="1"/>
    <row r="65158" s="2" customFormat="1"/>
    <row r="65159" s="2" customFormat="1"/>
    <row r="65160" s="2" customFormat="1"/>
    <row r="65161" s="2" customFormat="1"/>
    <row r="65162" s="2" customFormat="1"/>
    <row r="65163" s="2" customFormat="1"/>
    <row r="65164" s="2" customFormat="1"/>
    <row r="65165" s="2" customFormat="1"/>
    <row r="65166" s="2" customFormat="1"/>
    <row r="65167" s="2" customFormat="1"/>
    <row r="65168" s="2" customFormat="1"/>
    <row r="65169" s="2" customFormat="1"/>
    <row r="65170" s="2" customFormat="1"/>
    <row r="65171" s="2" customFormat="1"/>
    <row r="65172" s="2" customFormat="1"/>
    <row r="65173" s="2" customFormat="1"/>
    <row r="65174" s="2" customFormat="1"/>
    <row r="65175" s="2" customFormat="1"/>
    <row r="65176" s="2" customFormat="1"/>
    <row r="65177" s="2" customFormat="1"/>
    <row r="65178" s="2" customFormat="1"/>
    <row r="65179" s="2" customFormat="1"/>
    <row r="65180" s="2" customFormat="1"/>
    <row r="65181" s="2" customFormat="1"/>
    <row r="65182" s="2" customFormat="1"/>
    <row r="65183" s="2" customFormat="1"/>
    <row r="65184" s="2" customFormat="1"/>
    <row r="65185" s="2" customFormat="1"/>
    <row r="65186" s="2" customFormat="1"/>
    <row r="65187" s="2" customFormat="1"/>
    <row r="65188" s="2" customFormat="1"/>
    <row r="65189" s="2" customFormat="1"/>
    <row r="65190" s="2" customFormat="1"/>
    <row r="65191" s="2" customFormat="1"/>
    <row r="65192" s="2" customFormat="1"/>
    <row r="65193" s="2" customFormat="1"/>
    <row r="65194" s="2" customFormat="1"/>
    <row r="65195" s="2" customFormat="1"/>
    <row r="65196" s="2" customFormat="1"/>
    <row r="65197" s="2" customFormat="1"/>
    <row r="65198" s="2" customFormat="1"/>
    <row r="65199" s="2" customFormat="1"/>
    <row r="65200" s="2" customFormat="1"/>
    <row r="65201" s="2" customFormat="1"/>
    <row r="65202" s="2" customFormat="1"/>
    <row r="65203" s="2" customFormat="1"/>
    <row r="65204" s="2" customFormat="1"/>
    <row r="65205" s="2" customFormat="1"/>
    <row r="65206" s="2" customFormat="1"/>
    <row r="65207" s="2" customFormat="1"/>
    <row r="65208" s="2" customFormat="1"/>
    <row r="65209" s="2" customFormat="1"/>
    <row r="65210" s="2" customFormat="1"/>
    <row r="65211" s="2" customFormat="1"/>
    <row r="65212" s="2" customFormat="1"/>
    <row r="65213" s="2" customFormat="1"/>
    <row r="65214" s="2" customFormat="1"/>
    <row r="65215" s="2" customFormat="1"/>
    <row r="65216" s="2" customFormat="1"/>
    <row r="65217" s="2" customFormat="1"/>
    <row r="65218" s="2" customFormat="1"/>
    <row r="65219" s="2" customFormat="1"/>
    <row r="65220" s="2" customFormat="1"/>
    <row r="65221" s="2" customFormat="1"/>
    <row r="65222" s="2" customFormat="1"/>
    <row r="65223" s="2" customFormat="1"/>
    <row r="65224" s="2" customFormat="1"/>
    <row r="65225" s="2" customFormat="1"/>
    <row r="65226" s="2" customFormat="1"/>
    <row r="65227" s="2" customFormat="1"/>
    <row r="65228" s="2" customFormat="1"/>
    <row r="65229" s="2" customFormat="1"/>
    <row r="65230" s="2" customFormat="1"/>
    <row r="65231" s="2" customFormat="1"/>
    <row r="65232" s="2" customFormat="1"/>
    <row r="65233" s="2" customFormat="1"/>
    <row r="65234" s="2" customFormat="1"/>
    <row r="65235" s="2" customFormat="1"/>
    <row r="65236" s="2" customFormat="1"/>
    <row r="65237" s="2" customFormat="1"/>
    <row r="65238" s="2" customFormat="1"/>
    <row r="65239" s="2" customFormat="1"/>
    <row r="65240" s="2" customFormat="1"/>
    <row r="65241" s="2" customFormat="1"/>
    <row r="65242" s="2" customFormat="1"/>
    <row r="65243" s="2" customFormat="1"/>
    <row r="65244" s="2" customFormat="1"/>
    <row r="65245" s="2" customFormat="1"/>
    <row r="65246" s="2" customFormat="1"/>
    <row r="65247" s="2" customFormat="1"/>
    <row r="65248" s="2" customFormat="1"/>
    <row r="65249" s="2" customFormat="1"/>
    <row r="65250" s="2" customFormat="1"/>
    <row r="65251" s="2" customFormat="1"/>
    <row r="65252" s="2" customFormat="1"/>
    <row r="65253" s="2" customFormat="1"/>
    <row r="65254" s="2" customFormat="1"/>
    <row r="65255" s="2" customFormat="1"/>
    <row r="65256" s="2" customFormat="1"/>
    <row r="65257" s="2" customFormat="1"/>
    <row r="65258" s="2" customFormat="1"/>
    <row r="65259" s="2" customFormat="1"/>
    <row r="65260" s="2" customFormat="1"/>
    <row r="65261" s="2" customFormat="1"/>
    <row r="65262" s="2" customFormat="1"/>
    <row r="65263" s="2" customFormat="1"/>
    <row r="65264" s="2" customFormat="1"/>
    <row r="65265" s="2" customFormat="1"/>
    <row r="65266" s="2" customFormat="1"/>
    <row r="65267" s="2" customFormat="1"/>
    <row r="65268" s="2" customFormat="1"/>
    <row r="65269" s="2" customFormat="1"/>
    <row r="65270" s="2" customFormat="1"/>
    <row r="65271" s="2" customFormat="1"/>
    <row r="65272" s="2" customFormat="1"/>
    <row r="65273" s="2" customFormat="1"/>
    <row r="65274" s="2" customFormat="1"/>
    <row r="65275" s="2" customFormat="1"/>
    <row r="65276" s="2" customFormat="1"/>
    <row r="65277" s="2" customFormat="1"/>
    <row r="65278" s="2" customFormat="1"/>
    <row r="65279" s="2" customFormat="1"/>
    <row r="65280" s="2" customFormat="1"/>
    <row r="65281" s="2" customFormat="1"/>
    <row r="65282" s="2" customFormat="1"/>
    <row r="65283" s="2" customFormat="1"/>
    <row r="65284" s="2" customFormat="1"/>
    <row r="65285" s="2" customFormat="1"/>
    <row r="65286" s="2" customFormat="1"/>
    <row r="65287" s="2" customFormat="1"/>
    <row r="65288" s="2" customFormat="1"/>
    <row r="65289" s="2" customFormat="1"/>
    <row r="65290" s="2" customFormat="1"/>
    <row r="65291" s="2" customFormat="1"/>
    <row r="65292" s="2" customFormat="1"/>
    <row r="65293" s="2" customFormat="1"/>
    <row r="65294" s="2" customFormat="1"/>
    <row r="65295" s="2" customFormat="1"/>
    <row r="65296" s="2" customFormat="1"/>
    <row r="65297" s="2" customFormat="1"/>
    <row r="65298" s="2" customFormat="1"/>
    <row r="65299" s="2" customFormat="1"/>
    <row r="65300" s="2" customFormat="1"/>
    <row r="65301" s="2" customFormat="1"/>
    <row r="65302" s="2" customFormat="1"/>
    <row r="65303" s="2" customFormat="1"/>
    <row r="65304" s="2" customFormat="1"/>
    <row r="65305" s="2" customFormat="1"/>
    <row r="65306" s="2" customFormat="1"/>
    <row r="65307" s="2" customFormat="1"/>
    <row r="65308" s="2" customFormat="1"/>
    <row r="65309" s="2" customFormat="1"/>
    <row r="65310" s="2" customFormat="1"/>
    <row r="65311" s="2" customFormat="1"/>
    <row r="65312" s="2" customFormat="1"/>
    <row r="65313" s="2" customFormat="1"/>
    <row r="65314" s="2" customFormat="1"/>
    <row r="65315" s="2" customFormat="1"/>
    <row r="65316" s="2" customFormat="1"/>
    <row r="65317" s="2" customFormat="1"/>
    <row r="65318" s="2" customFormat="1"/>
    <row r="65319" s="2" customFormat="1"/>
    <row r="65320" s="2" customFormat="1"/>
    <row r="65321" s="2" customFormat="1"/>
    <row r="65322" s="2" customFormat="1"/>
    <row r="65323" s="2" customFormat="1"/>
    <row r="65324" s="2" customFormat="1"/>
    <row r="65325" s="2" customFormat="1"/>
    <row r="65326" s="2" customFormat="1"/>
    <row r="65327" s="2" customFormat="1"/>
    <row r="65328" s="2" customFormat="1"/>
    <row r="65329" s="2" customFormat="1"/>
    <row r="65330" s="2" customFormat="1"/>
    <row r="65331" s="2" customFormat="1"/>
    <row r="65332" s="2" customFormat="1"/>
    <row r="65333" s="2" customFormat="1"/>
    <row r="65334" s="2" customFormat="1"/>
    <row r="65335" s="2" customFormat="1"/>
    <row r="65336" s="2" customFormat="1"/>
    <row r="65337" s="2" customFormat="1"/>
    <row r="65338" s="2" customFormat="1"/>
    <row r="65339" s="2" customFormat="1"/>
    <row r="65340" s="2" customFormat="1"/>
    <row r="65341" s="2" customFormat="1"/>
    <row r="65342" s="2" customFormat="1"/>
    <row r="65343" s="2" customFormat="1"/>
    <row r="65344" s="2" customFormat="1"/>
    <row r="65345" s="2" customFormat="1"/>
    <row r="65346" s="2" customFormat="1"/>
    <row r="65347" s="2" customFormat="1"/>
    <row r="65348" s="2" customFormat="1"/>
    <row r="65349" s="2" customFormat="1"/>
    <row r="65350" s="2" customFormat="1"/>
    <row r="65351" s="2" customFormat="1"/>
    <row r="65352" s="2" customFormat="1"/>
    <row r="65353" s="2" customFormat="1"/>
    <row r="65354" s="2" customFormat="1"/>
    <row r="65355" s="2" customFormat="1"/>
    <row r="65356" s="2" customFormat="1"/>
    <row r="65357" s="2" customFormat="1"/>
    <row r="65358" s="2" customFormat="1"/>
    <row r="65359" s="2" customFormat="1"/>
    <row r="65360" s="2" customFormat="1"/>
    <row r="65361" s="2" customFormat="1"/>
    <row r="65362" s="2" customFormat="1"/>
    <row r="65363" s="2" customFormat="1"/>
    <row r="65364" s="2" customFormat="1"/>
    <row r="65365" s="2" customFormat="1"/>
    <row r="65366" s="2" customFormat="1"/>
    <row r="65367" s="2" customFormat="1"/>
    <row r="65368" s="2" customFormat="1"/>
    <row r="65369" s="2" customFormat="1"/>
    <row r="65370" s="2" customFormat="1"/>
    <row r="65371" s="2" customFormat="1"/>
    <row r="65372" s="2" customFormat="1"/>
    <row r="65373" s="2" customFormat="1"/>
    <row r="65374" s="2" customFormat="1"/>
    <row r="65375" s="2" customFormat="1"/>
    <row r="65376" s="2" customFormat="1"/>
    <row r="65377" s="2" customFormat="1"/>
    <row r="65378" s="2" customFormat="1"/>
    <row r="65379" s="2" customFormat="1"/>
    <row r="65380" s="2" customFormat="1"/>
    <row r="65381" s="2" customFormat="1"/>
    <row r="65382" s="2" customFormat="1"/>
    <row r="65383" s="2" customFormat="1"/>
    <row r="65384" s="2" customFormat="1"/>
    <row r="65385" s="2" customFormat="1"/>
    <row r="65386" s="2" customFormat="1"/>
    <row r="65387" s="2" customFormat="1"/>
    <row r="65388" s="2" customFormat="1"/>
    <row r="65389" s="2" customFormat="1"/>
    <row r="65390" s="2" customFormat="1"/>
    <row r="65391" s="2" customFormat="1"/>
    <row r="65392" s="2" customFormat="1"/>
    <row r="65393" s="2" customFormat="1"/>
    <row r="65394" s="2" customFormat="1"/>
    <row r="65395" s="2" customFormat="1"/>
    <row r="65396" s="2" customFormat="1"/>
    <row r="65397" s="2" customFormat="1"/>
    <row r="65398" s="2" customFormat="1"/>
    <row r="65399" s="2" customFormat="1"/>
    <row r="65400" s="2" customFormat="1"/>
    <row r="65401" s="2" customFormat="1"/>
    <row r="65402" s="2" customFormat="1"/>
    <row r="65403" s="2" customFormat="1"/>
    <row r="65404" s="2" customFormat="1"/>
    <row r="65405" s="2" customFormat="1"/>
    <row r="65406" s="2" customFormat="1"/>
    <row r="65407" s="2" customFormat="1"/>
    <row r="65408" s="2" customFormat="1"/>
    <row r="65409" s="2" customFormat="1"/>
    <row r="65410" s="2" customFormat="1"/>
    <row r="65411" s="2" customFormat="1"/>
    <row r="65412" s="2" customFormat="1"/>
    <row r="65413" s="2" customFormat="1"/>
    <row r="65414" s="2" customFormat="1"/>
    <row r="65415" s="2" customFormat="1"/>
    <row r="65416" s="2" customFormat="1"/>
    <row r="65417" s="2" customFormat="1"/>
    <row r="65418" s="2" customFormat="1"/>
    <row r="65419" s="2" customFormat="1"/>
    <row r="65420" s="2" customFormat="1"/>
    <row r="65421" s="2" customFormat="1"/>
    <row r="65422" s="2" customFormat="1"/>
    <row r="65423" s="2" customFormat="1"/>
    <row r="65424" s="2" customFormat="1"/>
    <row r="65425" s="2" customFormat="1"/>
    <row r="65426" s="2" customFormat="1"/>
    <row r="65427" s="2" customFormat="1"/>
    <row r="65428" s="2" customFormat="1"/>
    <row r="65429" s="2" customFormat="1"/>
    <row r="65430" s="2" customFormat="1"/>
    <row r="65431" s="2" customFormat="1"/>
    <row r="65432" s="2" customFormat="1"/>
    <row r="65433" s="2" customFormat="1"/>
    <row r="65434" s="2" customFormat="1"/>
    <row r="65435" s="2" customFormat="1"/>
    <row r="65436" s="2" customFormat="1"/>
    <row r="65437" s="2" customFormat="1"/>
    <row r="65438" s="2" customFormat="1"/>
    <row r="65439" s="2" customFormat="1"/>
    <row r="65440" s="2" customFormat="1"/>
    <row r="65441" s="2" customFormat="1"/>
    <row r="65442" s="2" customFormat="1"/>
    <row r="65443" s="2" customFormat="1"/>
    <row r="65444" s="2" customFormat="1"/>
    <row r="65445" s="2" customFormat="1"/>
    <row r="65446" s="2" customFormat="1"/>
    <row r="65447" s="2" customFormat="1"/>
    <row r="65448" s="2" customFormat="1"/>
    <row r="65449" s="2" customFormat="1"/>
    <row r="65450" s="2" customFormat="1"/>
    <row r="65451" s="2" customFormat="1"/>
    <row r="65452" s="2" customFormat="1"/>
    <row r="65453" s="2" customFormat="1"/>
    <row r="65454" s="2" customFormat="1"/>
    <row r="65455" s="2" customFormat="1"/>
    <row r="65456" s="2" customFormat="1"/>
    <row r="65457" s="2" customFormat="1"/>
    <row r="65458" s="2" customFormat="1"/>
    <row r="65459" s="2" customFormat="1"/>
    <row r="65460" s="2" customFormat="1"/>
    <row r="65461" s="2" customFormat="1"/>
    <row r="65462" s="2" customFormat="1"/>
    <row r="65463" s="2" customFormat="1"/>
    <row r="65464" s="2" customFormat="1"/>
    <row r="65465" s="2" customFormat="1"/>
    <row r="65466" s="2" customFormat="1"/>
    <row r="65467" s="2" customFormat="1"/>
    <row r="65468" s="2" customFormat="1"/>
    <row r="65469" s="2" customFormat="1"/>
    <row r="65470" s="2" customFormat="1"/>
    <row r="65471" s="2" customFormat="1"/>
    <row r="65472" s="2" customFormat="1"/>
    <row r="65473" s="2" customFormat="1"/>
    <row r="65474" s="2" customFormat="1"/>
    <row r="65475" s="2" customFormat="1"/>
    <row r="65476" s="2" customFormat="1"/>
    <row r="65477" s="2" customFormat="1"/>
    <row r="65478" s="2" customFormat="1"/>
    <row r="65479" s="2" customFormat="1"/>
    <row r="65480" s="2" customFormat="1"/>
    <row r="65481" s="2" customFormat="1"/>
    <row r="65482" s="2" customFormat="1"/>
    <row r="65483" s="2" customFormat="1"/>
    <row r="65484" s="2" customFormat="1"/>
    <row r="65485" s="2" customFormat="1"/>
    <row r="65486" s="2" customFormat="1"/>
    <row r="65487" s="2" customFormat="1"/>
    <row r="65488" s="2" customFormat="1"/>
    <row r="65489" s="2" customFormat="1"/>
    <row r="65490" s="2" customFormat="1"/>
    <row r="65491" s="2" customFormat="1"/>
    <row r="65492" s="2" customFormat="1"/>
    <row r="65493" s="2" customFormat="1"/>
    <row r="65494" s="2" customFormat="1"/>
    <row r="65495" s="2" customFormat="1"/>
    <row r="65496" s="2" customFormat="1"/>
    <row r="65497" s="2" customFormat="1"/>
    <row r="65498" s="2" customFormat="1"/>
    <row r="65499" s="2" customFormat="1"/>
    <row r="65500" s="2" customFormat="1"/>
    <row r="65501" s="2" customFormat="1"/>
    <row r="65502" s="2" customFormat="1"/>
    <row r="65503" s="2" customFormat="1"/>
    <row r="65504" s="2" customFormat="1"/>
    <row r="65505" s="2" customFormat="1"/>
    <row r="65506" s="2" customFormat="1"/>
    <row r="65507" s="2" customFormat="1"/>
    <row r="65508" s="2" customFormat="1"/>
    <row r="65509" s="2" customFormat="1"/>
    <row r="65510" s="2" customFormat="1"/>
    <row r="65511" s="2" customFormat="1"/>
    <row r="65512" s="2" customFormat="1"/>
    <row r="65513" s="2" customFormat="1"/>
    <row r="65514" s="2" customFormat="1"/>
    <row r="65515" s="2" customFormat="1"/>
    <row r="65516" s="2" customFormat="1"/>
    <row r="65517" s="2" customFormat="1"/>
    <row r="65518" s="2" customFormat="1"/>
    <row r="65519" s="2" customFormat="1"/>
    <row r="65520" s="2" customFormat="1"/>
    <row r="65521" s="2" customFormat="1"/>
    <row r="65522" s="2" customFormat="1"/>
    <row r="65523" s="2" customFormat="1"/>
    <row r="65524" s="2" customFormat="1"/>
    <row r="65525" s="2" customFormat="1"/>
    <row r="65526" s="2" customFormat="1"/>
    <row r="65527" s="2" customFormat="1"/>
    <row r="65528" s="2" customFormat="1"/>
    <row r="65529" s="2" customFormat="1"/>
    <row r="65530" s="2" customFormat="1"/>
    <row r="65531" s="2" customFormat="1"/>
    <row r="65532" s="2" customFormat="1"/>
    <row r="65533" s="2" customFormat="1"/>
    <row r="65534" s="2" customFormat="1"/>
    <row r="65535" s="2" customFormat="1"/>
    <row r="65536" s="2" customFormat="1"/>
  </sheetData>
  <autoFilter xmlns:etc="http://www.wps.cn/officeDocument/2017/etCustomData" ref="S1:AI33" etc:filterBottomFollowUsedRange="0">
    <extLst/>
  </autoFilter>
  <pageMargins left="0.7" right="0.7" top="0.75" bottom="0.75" header="0.3" footer="0.3"/>
  <pageSetup paperSize="9" orientation="portrait"/>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E1:CI112"/>
  <sheetViews>
    <sheetView topLeftCell="K1" workbookViewId="0">
      <pane ySplit="1" topLeftCell="A89" activePane="bottomLeft" state="frozen"/>
      <selection/>
      <selection pane="bottomLeft" activeCell="T112" sqref="T112"/>
    </sheetView>
  </sheetViews>
  <sheetFormatPr defaultColWidth="9" defaultRowHeight="14.25"/>
  <cols>
    <col min="9" max="9" width="9" style="22"/>
    <col min="15" max="15" width="35.25" customWidth="1"/>
    <col min="17" max="17" width="14" customWidth="1"/>
    <col min="18" max="18" width="13.25" customWidth="1"/>
    <col min="20" max="20" width="26" style="76" customWidth="1"/>
    <col min="21" max="21" width="11" style="77" customWidth="1"/>
    <col min="22" max="22" width="14.875" style="78"/>
    <col min="23" max="23" width="9" style="3"/>
    <col min="24" max="24" width="17" style="3" customWidth="1"/>
    <col min="25" max="25" width="9" style="79"/>
    <col min="26" max="26" width="9" style="80"/>
    <col min="27" max="27" width="9" style="3"/>
    <col min="28" max="28" width="13.75" style="78" customWidth="1"/>
    <col min="29" max="29" width="9" style="3"/>
    <col min="30" max="30" width="13.125" style="3" customWidth="1"/>
    <col min="31" max="31" width="13.125" style="79" customWidth="1"/>
    <col min="32" max="32" width="13.125" style="80" customWidth="1"/>
    <col min="33" max="33" width="9" style="79"/>
    <col min="34" max="34" width="13.125" style="3" customWidth="1"/>
    <col min="35" max="35" width="25.375" style="81" customWidth="1"/>
    <col min="36" max="36" width="17.25" style="3" customWidth="1"/>
    <col min="37" max="37" width="17.25" style="80" customWidth="1"/>
    <col min="38" max="39" width="9" style="2"/>
    <col min="40" max="40" width="9" style="82"/>
    <col min="41" max="41" width="11.125" style="83" customWidth="1"/>
    <col min="42" max="43" width="9" style="2"/>
    <col min="44" max="44" width="9" style="84"/>
    <col min="45" max="45" width="9" style="85"/>
    <col min="46" max="47" width="9" style="2"/>
    <col min="48" max="48" width="9" style="84"/>
    <col min="49" max="49" width="9" style="85"/>
    <col min="50" max="51" width="9" style="2"/>
    <col min="52" max="52" width="9" style="84"/>
    <col min="53" max="53" width="9" style="85"/>
    <col min="54" max="55" width="9" style="2"/>
    <col min="56" max="56" width="9" style="84"/>
    <col min="57" max="57" width="9" style="85"/>
    <col min="58" max="59" width="9" style="2"/>
    <col min="60" max="60" width="9" style="84"/>
    <col min="61" max="61" width="9" style="85"/>
    <col min="62" max="63" width="9" style="2"/>
    <col min="64" max="64" width="9" style="86"/>
    <col min="65" max="65" width="9" style="85"/>
    <col min="66" max="66" width="17.25" style="87" customWidth="1"/>
    <col min="67" max="68" width="9" style="2"/>
    <col min="69" max="69" width="9" style="88"/>
    <col min="70" max="70" width="9" style="89"/>
    <col min="71" max="71" width="9" style="88"/>
    <col min="72" max="72" width="9" style="89"/>
    <col min="73" max="73" width="23.75" style="90"/>
    <col min="74" max="74" width="9" style="88"/>
    <col min="75" max="75" width="9" style="89"/>
    <col min="78" max="78" width="9" style="88"/>
    <col min="79" max="79" width="9" style="89"/>
    <col min="82" max="82" width="9" style="88"/>
    <col min="83" max="83" width="9" style="89"/>
    <col min="86" max="86" width="9" style="88"/>
    <col min="87" max="87" width="9" style="89"/>
  </cols>
  <sheetData>
    <row r="1" spans="5:87">
      <c r="E1">
        <v>10001</v>
      </c>
      <c r="F1" t="s">
        <v>881</v>
      </c>
      <c r="J1" s="2" t="s">
        <v>131</v>
      </c>
      <c r="K1" s="2" t="s">
        <v>327</v>
      </c>
      <c r="L1" t="s">
        <v>136</v>
      </c>
      <c r="M1" t="s">
        <v>882</v>
      </c>
      <c r="N1" t="s">
        <v>883</v>
      </c>
      <c r="O1" t="s">
        <v>793</v>
      </c>
      <c r="P1" t="s">
        <v>884</v>
      </c>
      <c r="Q1" t="s">
        <v>885</v>
      </c>
      <c r="R1" t="s">
        <v>886</v>
      </c>
      <c r="S1" t="s">
        <v>887</v>
      </c>
      <c r="T1" s="76" t="s">
        <v>888</v>
      </c>
      <c r="U1" s="77" t="s">
        <v>889</v>
      </c>
      <c r="V1" s="78" t="s">
        <v>890</v>
      </c>
      <c r="W1" s="3" t="s">
        <v>889</v>
      </c>
      <c r="X1" s="3" t="s">
        <v>891</v>
      </c>
      <c r="Y1" s="79" t="s">
        <v>889</v>
      </c>
      <c r="Z1" s="80" t="s">
        <v>892</v>
      </c>
      <c r="AA1" s="3" t="s">
        <v>889</v>
      </c>
      <c r="AB1" s="78" t="s">
        <v>893</v>
      </c>
      <c r="AC1" s="3" t="s">
        <v>889</v>
      </c>
      <c r="AD1" s="3" t="s">
        <v>894</v>
      </c>
      <c r="AE1" s="79" t="s">
        <v>889</v>
      </c>
      <c r="AF1" s="80" t="s">
        <v>895</v>
      </c>
      <c r="AG1" s="79" t="s">
        <v>889</v>
      </c>
      <c r="AH1" s="3" t="s">
        <v>896</v>
      </c>
      <c r="AI1" s="81" t="s">
        <v>890</v>
      </c>
      <c r="AJ1" s="3" t="s">
        <v>889</v>
      </c>
      <c r="AK1" s="83" t="s">
        <v>897</v>
      </c>
      <c r="AL1" s="2" t="s">
        <v>889</v>
      </c>
      <c r="AM1" s="2" t="s">
        <v>395</v>
      </c>
      <c r="AN1" s="82" t="s">
        <v>889</v>
      </c>
      <c r="AO1" s="83" t="s">
        <v>898</v>
      </c>
      <c r="AP1" s="2" t="s">
        <v>889</v>
      </c>
      <c r="AQ1" s="2" t="s">
        <v>899</v>
      </c>
      <c r="AR1" s="84" t="s">
        <v>889</v>
      </c>
      <c r="AS1" s="2" t="s">
        <v>387</v>
      </c>
      <c r="AT1" s="2" t="s">
        <v>889</v>
      </c>
      <c r="AU1" s="2" t="s">
        <v>389</v>
      </c>
      <c r="AV1" s="84" t="s">
        <v>889</v>
      </c>
      <c r="AW1" s="2" t="s">
        <v>392</v>
      </c>
      <c r="AX1" s="2" t="s">
        <v>889</v>
      </c>
      <c r="AY1" s="2" t="s">
        <v>900</v>
      </c>
      <c r="AZ1" s="84" t="s">
        <v>889</v>
      </c>
      <c r="BA1" s="2" t="s">
        <v>901</v>
      </c>
      <c r="BB1" s="2" t="s">
        <v>889</v>
      </c>
      <c r="BC1" s="2" t="s">
        <v>902</v>
      </c>
      <c r="BD1" s="84" t="s">
        <v>889</v>
      </c>
      <c r="BE1" s="2" t="s">
        <v>379</v>
      </c>
      <c r="BF1" s="2" t="s">
        <v>889</v>
      </c>
      <c r="BG1" s="2" t="s">
        <v>381</v>
      </c>
      <c r="BH1" s="84" t="s">
        <v>889</v>
      </c>
      <c r="BI1" s="2" t="s">
        <v>384</v>
      </c>
      <c r="BJ1" s="84" t="s">
        <v>889</v>
      </c>
      <c r="BK1" s="2" t="s">
        <v>903</v>
      </c>
      <c r="BL1" s="86" t="s">
        <v>889</v>
      </c>
      <c r="BM1" s="2" t="s">
        <v>904</v>
      </c>
      <c r="BN1" s="87" t="s">
        <v>887</v>
      </c>
      <c r="BO1" s="2" t="s">
        <v>889</v>
      </c>
      <c r="BP1" s="2" t="s">
        <v>905</v>
      </c>
      <c r="BQ1" s="82" t="s">
        <v>889</v>
      </c>
      <c r="BR1" s="83" t="s">
        <v>906</v>
      </c>
      <c r="BS1" s="82" t="s">
        <v>889</v>
      </c>
      <c r="BT1" s="83" t="s">
        <v>907</v>
      </c>
      <c r="BU1" s="90" t="s">
        <v>908</v>
      </c>
      <c r="BV1" s="82" t="s">
        <v>889</v>
      </c>
      <c r="BW1" s="89" t="s">
        <v>909</v>
      </c>
      <c r="BX1" s="2" t="s">
        <v>889</v>
      </c>
      <c r="BY1" t="s">
        <v>910</v>
      </c>
      <c r="BZ1" s="82" t="s">
        <v>889</v>
      </c>
      <c r="CA1" s="89" t="s">
        <v>911</v>
      </c>
      <c r="CB1" s="2" t="s">
        <v>889</v>
      </c>
      <c r="CC1" t="s">
        <v>907</v>
      </c>
      <c r="CD1" s="82" t="s">
        <v>889</v>
      </c>
      <c r="CE1" s="89" t="s">
        <v>912</v>
      </c>
      <c r="CF1" s="2" t="s">
        <v>889</v>
      </c>
      <c r="CG1" t="s">
        <v>370</v>
      </c>
      <c r="CH1" s="82" t="s">
        <v>889</v>
      </c>
      <c r="CI1" s="89" t="s">
        <v>485</v>
      </c>
    </row>
    <row r="2" spans="5:87">
      <c r="E2">
        <v>10002</v>
      </c>
      <c r="F2" t="s">
        <v>913</v>
      </c>
      <c r="J2" s="2" t="s">
        <v>141</v>
      </c>
      <c r="K2" s="2"/>
      <c r="L2" s="2" t="s">
        <v>142</v>
      </c>
      <c r="M2" s="2" t="s">
        <v>142</v>
      </c>
      <c r="N2" s="2" t="s">
        <v>142</v>
      </c>
      <c r="O2" s="2" t="s">
        <v>142</v>
      </c>
      <c r="P2" t="s">
        <v>141</v>
      </c>
      <c r="Q2" t="s">
        <v>141</v>
      </c>
      <c r="R2" t="s">
        <v>348</v>
      </c>
      <c r="S2" t="s">
        <v>348</v>
      </c>
      <c r="T2" s="91" t="s">
        <v>348</v>
      </c>
      <c r="U2" s="77" t="s">
        <v>141</v>
      </c>
      <c r="V2" s="78" t="s">
        <v>695</v>
      </c>
      <c r="W2" s="3" t="s">
        <v>141</v>
      </c>
      <c r="X2" s="3" t="s">
        <v>695</v>
      </c>
      <c r="Y2" s="79" t="s">
        <v>141</v>
      </c>
      <c r="Z2" s="80" t="s">
        <v>695</v>
      </c>
      <c r="AA2" s="3" t="s">
        <v>141</v>
      </c>
      <c r="AB2" s="78" t="s">
        <v>695</v>
      </c>
      <c r="AC2" s="3" t="s">
        <v>141</v>
      </c>
      <c r="AD2" s="3" t="s">
        <v>695</v>
      </c>
      <c r="AE2" s="77" t="s">
        <v>141</v>
      </c>
      <c r="AF2" s="78" t="s">
        <v>695</v>
      </c>
      <c r="AG2" s="77" t="s">
        <v>141</v>
      </c>
      <c r="AH2" s="3" t="s">
        <v>695</v>
      </c>
      <c r="AI2" s="81" t="s">
        <v>348</v>
      </c>
      <c r="AJ2" s="3" t="s">
        <v>141</v>
      </c>
      <c r="AK2" s="80" t="s">
        <v>695</v>
      </c>
      <c r="AL2" s="3" t="s">
        <v>141</v>
      </c>
      <c r="AM2" s="78" t="s">
        <v>695</v>
      </c>
      <c r="AN2" s="77" t="s">
        <v>141</v>
      </c>
      <c r="AO2" s="78" t="s">
        <v>695</v>
      </c>
      <c r="AP2" s="77" t="s">
        <v>141</v>
      </c>
      <c r="AQ2" s="78" t="s">
        <v>695</v>
      </c>
      <c r="AR2" s="77" t="s">
        <v>141</v>
      </c>
      <c r="AS2" s="78" t="s">
        <v>695</v>
      </c>
      <c r="AT2" s="77" t="s">
        <v>141</v>
      </c>
      <c r="AU2" s="78" t="s">
        <v>695</v>
      </c>
      <c r="AV2" s="77" t="s">
        <v>141</v>
      </c>
      <c r="AW2" s="78" t="s">
        <v>695</v>
      </c>
      <c r="AX2" s="77" t="s">
        <v>141</v>
      </c>
      <c r="AY2" s="78" t="s">
        <v>695</v>
      </c>
      <c r="AZ2" s="77" t="s">
        <v>141</v>
      </c>
      <c r="BA2" s="78" t="s">
        <v>695</v>
      </c>
      <c r="BB2" s="77" t="s">
        <v>141</v>
      </c>
      <c r="BC2" s="78" t="s">
        <v>695</v>
      </c>
      <c r="BD2" s="77" t="s">
        <v>141</v>
      </c>
      <c r="BE2" s="78" t="s">
        <v>695</v>
      </c>
      <c r="BF2" s="77" t="s">
        <v>141</v>
      </c>
      <c r="BG2" s="78" t="s">
        <v>695</v>
      </c>
      <c r="BH2" s="77" t="s">
        <v>141</v>
      </c>
      <c r="BI2" s="78" t="s">
        <v>695</v>
      </c>
      <c r="BJ2" s="77" t="s">
        <v>141</v>
      </c>
      <c r="BK2" s="78" t="s">
        <v>695</v>
      </c>
      <c r="BL2" s="77" t="s">
        <v>141</v>
      </c>
      <c r="BM2" s="78" t="s">
        <v>695</v>
      </c>
      <c r="BN2" s="87" t="s">
        <v>348</v>
      </c>
      <c r="BO2" s="77" t="s">
        <v>141</v>
      </c>
      <c r="BP2" s="3" t="s">
        <v>695</v>
      </c>
      <c r="BQ2" s="79" t="s">
        <v>141</v>
      </c>
      <c r="BR2" s="80" t="s">
        <v>695</v>
      </c>
      <c r="BS2" s="79" t="s">
        <v>141</v>
      </c>
      <c r="BT2" s="80" t="s">
        <v>695</v>
      </c>
      <c r="BU2" s="90" t="s">
        <v>348</v>
      </c>
      <c r="BV2" s="79" t="s">
        <v>141</v>
      </c>
      <c r="BW2" s="80" t="s">
        <v>695</v>
      </c>
      <c r="BX2" s="79" t="s">
        <v>141</v>
      </c>
      <c r="BY2" s="80" t="s">
        <v>695</v>
      </c>
      <c r="BZ2" s="79" t="s">
        <v>141</v>
      </c>
      <c r="CA2" s="80" t="s">
        <v>695</v>
      </c>
      <c r="CB2" s="79" t="s">
        <v>141</v>
      </c>
      <c r="CC2" s="80" t="s">
        <v>695</v>
      </c>
      <c r="CD2" s="79" t="s">
        <v>141</v>
      </c>
      <c r="CE2" s="80" t="s">
        <v>695</v>
      </c>
      <c r="CF2" s="79" t="s">
        <v>141</v>
      </c>
      <c r="CG2" s="80" t="s">
        <v>695</v>
      </c>
      <c r="CH2" s="79" t="s">
        <v>141</v>
      </c>
      <c r="CI2" s="80" t="s">
        <v>695</v>
      </c>
    </row>
    <row r="3" spans="5:87">
      <c r="E3">
        <v>10003</v>
      </c>
      <c r="F3" t="s">
        <v>914</v>
      </c>
      <c r="J3" s="2" t="s">
        <v>143</v>
      </c>
      <c r="K3" s="2"/>
      <c r="L3" t="s">
        <v>915</v>
      </c>
      <c r="M3" t="s">
        <v>361</v>
      </c>
      <c r="N3" t="s">
        <v>149</v>
      </c>
      <c r="O3" t="s">
        <v>362</v>
      </c>
      <c r="P3" t="s">
        <v>474</v>
      </c>
      <c r="Q3" t="s">
        <v>802</v>
      </c>
      <c r="R3" t="s">
        <v>916</v>
      </c>
      <c r="S3" t="s">
        <v>917</v>
      </c>
      <c r="T3" s="76" t="s">
        <v>918</v>
      </c>
      <c r="U3" s="77" t="s">
        <v>919</v>
      </c>
      <c r="V3" s="78" t="s">
        <v>920</v>
      </c>
      <c r="W3" s="3" t="s">
        <v>921</v>
      </c>
      <c r="X3" s="3" t="s">
        <v>922</v>
      </c>
      <c r="Y3" s="79" t="s">
        <v>923</v>
      </c>
      <c r="Z3" s="80" t="s">
        <v>924</v>
      </c>
      <c r="AA3" s="3" t="s">
        <v>925</v>
      </c>
      <c r="AB3" s="78" t="s">
        <v>926</v>
      </c>
      <c r="AC3" s="3" t="s">
        <v>927</v>
      </c>
      <c r="AD3" s="3" t="s">
        <v>928</v>
      </c>
      <c r="AE3" s="79" t="s">
        <v>929</v>
      </c>
      <c r="AF3" s="80" t="s">
        <v>930</v>
      </c>
      <c r="AG3" s="79" t="s">
        <v>931</v>
      </c>
      <c r="AH3" s="3" t="s">
        <v>932</v>
      </c>
      <c r="AI3" s="81" t="s">
        <v>933</v>
      </c>
      <c r="AJ3" s="2" t="s">
        <v>934</v>
      </c>
      <c r="AK3" s="83" t="s">
        <v>935</v>
      </c>
      <c r="AL3" s="2" t="s">
        <v>936</v>
      </c>
      <c r="AM3" s="83" t="s">
        <v>937</v>
      </c>
      <c r="AN3" s="2" t="s">
        <v>938</v>
      </c>
      <c r="AO3" s="2" t="s">
        <v>939</v>
      </c>
      <c r="AP3" s="84" t="s">
        <v>940</v>
      </c>
      <c r="AQ3" s="85" t="s">
        <v>941</v>
      </c>
      <c r="AR3" s="2" t="s">
        <v>942</v>
      </c>
      <c r="AS3" s="2" t="s">
        <v>943</v>
      </c>
      <c r="AT3" s="84" t="s">
        <v>944</v>
      </c>
      <c r="AU3" s="85" t="s">
        <v>945</v>
      </c>
      <c r="AV3" s="2" t="s">
        <v>946</v>
      </c>
      <c r="AW3" s="2" t="s">
        <v>947</v>
      </c>
      <c r="AX3" s="84" t="s">
        <v>948</v>
      </c>
      <c r="AY3" s="85" t="s">
        <v>949</v>
      </c>
      <c r="AZ3" s="2" t="s">
        <v>950</v>
      </c>
      <c r="BA3" s="2" t="s">
        <v>951</v>
      </c>
      <c r="BB3" s="84" t="s">
        <v>952</v>
      </c>
      <c r="BC3" s="85" t="s">
        <v>953</v>
      </c>
      <c r="BD3" s="2" t="s">
        <v>954</v>
      </c>
      <c r="BE3" s="2" t="s">
        <v>955</v>
      </c>
      <c r="BF3" s="84" t="s">
        <v>956</v>
      </c>
      <c r="BG3" s="85" t="s">
        <v>957</v>
      </c>
      <c r="BH3" s="2" t="s">
        <v>958</v>
      </c>
      <c r="BI3" s="2" t="s">
        <v>959</v>
      </c>
      <c r="BJ3" s="86" t="s">
        <v>960</v>
      </c>
      <c r="BK3" s="85" t="s">
        <v>961</v>
      </c>
      <c r="BL3" s="86" t="s">
        <v>962</v>
      </c>
      <c r="BM3" s="85" t="s">
        <v>963</v>
      </c>
      <c r="BN3" s="87" t="s">
        <v>964</v>
      </c>
      <c r="BO3" s="2" t="s">
        <v>965</v>
      </c>
      <c r="BP3" s="2" t="s">
        <v>966</v>
      </c>
      <c r="BQ3" s="82" t="s">
        <v>967</v>
      </c>
      <c r="BR3" s="83" t="s">
        <v>968</v>
      </c>
      <c r="BS3" s="82" t="s">
        <v>969</v>
      </c>
      <c r="BT3" s="83" t="s">
        <v>970</v>
      </c>
      <c r="BU3" s="90" t="s">
        <v>971</v>
      </c>
      <c r="BV3" s="88" t="s">
        <v>972</v>
      </c>
      <c r="BW3" s="89" t="s">
        <v>973</v>
      </c>
      <c r="BX3" t="s">
        <v>974</v>
      </c>
      <c r="BY3" t="s">
        <v>975</v>
      </c>
      <c r="BZ3" s="88" t="s">
        <v>976</v>
      </c>
      <c r="CA3" s="89" t="s">
        <v>977</v>
      </c>
      <c r="CB3" t="s">
        <v>978</v>
      </c>
      <c r="CC3" t="s">
        <v>979</v>
      </c>
      <c r="CD3" s="88" t="s">
        <v>980</v>
      </c>
      <c r="CE3" s="89" t="s">
        <v>981</v>
      </c>
      <c r="CF3" t="s">
        <v>982</v>
      </c>
      <c r="CG3" t="s">
        <v>983</v>
      </c>
      <c r="CH3" s="88" t="s">
        <v>984</v>
      </c>
      <c r="CI3" s="89" t="s">
        <v>985</v>
      </c>
    </row>
    <row r="4" spans="10:87">
      <c r="J4" s="2" t="s">
        <v>153</v>
      </c>
      <c r="K4" s="2"/>
      <c r="L4" s="2" t="s">
        <v>153</v>
      </c>
      <c r="M4" s="2" t="s">
        <v>153</v>
      </c>
      <c r="N4" s="2" t="s">
        <v>153</v>
      </c>
      <c r="O4" s="2" t="s">
        <v>153</v>
      </c>
      <c r="P4" s="2" t="s">
        <v>153</v>
      </c>
      <c r="Q4" s="2" t="s">
        <v>153</v>
      </c>
      <c r="R4" s="2" t="s">
        <v>153</v>
      </c>
      <c r="S4" s="2" t="s">
        <v>153</v>
      </c>
      <c r="T4" s="76" t="s">
        <v>153</v>
      </c>
      <c r="U4" s="77" t="s">
        <v>153</v>
      </c>
      <c r="V4" s="78" t="s">
        <v>153</v>
      </c>
      <c r="W4" s="3" t="s">
        <v>153</v>
      </c>
      <c r="X4" s="3" t="s">
        <v>153</v>
      </c>
      <c r="Y4" s="79" t="s">
        <v>153</v>
      </c>
      <c r="Z4" s="80" t="s">
        <v>153</v>
      </c>
      <c r="AA4" s="3" t="s">
        <v>153</v>
      </c>
      <c r="AB4" s="78" t="s">
        <v>153</v>
      </c>
      <c r="AC4" s="3" t="s">
        <v>153</v>
      </c>
      <c r="AD4" s="3" t="s">
        <v>153</v>
      </c>
      <c r="AE4" s="79" t="s">
        <v>153</v>
      </c>
      <c r="AF4" s="80" t="s">
        <v>153</v>
      </c>
      <c r="AG4" s="79" t="s">
        <v>153</v>
      </c>
      <c r="AH4" s="3" t="s">
        <v>153</v>
      </c>
      <c r="AI4" s="81" t="s">
        <v>153</v>
      </c>
      <c r="AJ4" s="2" t="s">
        <v>153</v>
      </c>
      <c r="AK4" s="83" t="s">
        <v>153</v>
      </c>
      <c r="AL4" s="2" t="s">
        <v>153</v>
      </c>
      <c r="AM4" s="83" t="s">
        <v>153</v>
      </c>
      <c r="AN4" s="2" t="s">
        <v>153</v>
      </c>
      <c r="AO4" s="2" t="s">
        <v>153</v>
      </c>
      <c r="AP4" s="84" t="s">
        <v>153</v>
      </c>
      <c r="AQ4" s="85" t="s">
        <v>153</v>
      </c>
      <c r="AR4" s="2" t="s">
        <v>153</v>
      </c>
      <c r="AS4" s="2" t="s">
        <v>153</v>
      </c>
      <c r="AT4" s="84" t="s">
        <v>153</v>
      </c>
      <c r="AU4" s="85" t="s">
        <v>153</v>
      </c>
      <c r="AV4" s="2" t="s">
        <v>153</v>
      </c>
      <c r="AW4" s="2" t="s">
        <v>153</v>
      </c>
      <c r="AX4" s="84" t="s">
        <v>153</v>
      </c>
      <c r="AY4" s="85" t="s">
        <v>153</v>
      </c>
      <c r="AZ4" s="2" t="s">
        <v>153</v>
      </c>
      <c r="BA4" s="2" t="s">
        <v>153</v>
      </c>
      <c r="BB4" s="84" t="s">
        <v>153</v>
      </c>
      <c r="BC4" s="85" t="s">
        <v>153</v>
      </c>
      <c r="BD4" s="2" t="s">
        <v>153</v>
      </c>
      <c r="BE4" s="2" t="s">
        <v>153</v>
      </c>
      <c r="BF4" s="84" t="s">
        <v>153</v>
      </c>
      <c r="BG4" s="85" t="s">
        <v>153</v>
      </c>
      <c r="BH4" s="84" t="s">
        <v>153</v>
      </c>
      <c r="BI4" s="85" t="s">
        <v>153</v>
      </c>
      <c r="BJ4" s="84" t="s">
        <v>153</v>
      </c>
      <c r="BK4" s="85" t="s">
        <v>153</v>
      </c>
      <c r="BL4" s="84" t="s">
        <v>153</v>
      </c>
      <c r="BM4" s="85" t="s">
        <v>153</v>
      </c>
      <c r="BN4" s="87" t="s">
        <v>153</v>
      </c>
      <c r="BO4" s="2" t="s">
        <v>153</v>
      </c>
      <c r="BP4" s="2" t="s">
        <v>153</v>
      </c>
      <c r="BQ4" s="82" t="s">
        <v>153</v>
      </c>
      <c r="BR4" s="83" t="s">
        <v>153</v>
      </c>
      <c r="BS4" s="82" t="s">
        <v>153</v>
      </c>
      <c r="BT4" s="83" t="s">
        <v>153</v>
      </c>
      <c r="BU4" s="90" t="s">
        <v>153</v>
      </c>
      <c r="BV4" s="82" t="s">
        <v>153</v>
      </c>
      <c r="BW4" s="83" t="s">
        <v>153</v>
      </c>
      <c r="BX4" s="82" t="s">
        <v>153</v>
      </c>
      <c r="BY4" s="83" t="s">
        <v>153</v>
      </c>
      <c r="BZ4" s="82" t="s">
        <v>153</v>
      </c>
      <c r="CA4" s="83" t="s">
        <v>153</v>
      </c>
      <c r="CB4" s="82" t="s">
        <v>153</v>
      </c>
      <c r="CC4" s="83" t="s">
        <v>153</v>
      </c>
      <c r="CD4" s="82" t="s">
        <v>153</v>
      </c>
      <c r="CE4" s="83" t="s">
        <v>153</v>
      </c>
      <c r="CF4" s="82" t="s">
        <v>153</v>
      </c>
      <c r="CG4" s="83" t="s">
        <v>153</v>
      </c>
      <c r="CH4" s="82" t="s">
        <v>153</v>
      </c>
      <c r="CI4" s="83" t="s">
        <v>153</v>
      </c>
    </row>
    <row r="5" spans="10:19">
      <c r="J5">
        <v>100101</v>
      </c>
      <c r="K5" t="s">
        <v>986</v>
      </c>
      <c r="L5" t="s">
        <v>246</v>
      </c>
      <c r="M5" t="s">
        <v>987</v>
      </c>
      <c r="N5">
        <v>1</v>
      </c>
      <c r="O5" t="s">
        <v>988</v>
      </c>
      <c r="P5">
        <v>5</v>
      </c>
      <c r="R5">
        <v>0</v>
      </c>
      <c r="S5">
        <v>10001</v>
      </c>
    </row>
    <row r="6" spans="10:19">
      <c r="J6">
        <v>100102</v>
      </c>
      <c r="K6" t="s">
        <v>989</v>
      </c>
      <c r="L6" t="s">
        <v>246</v>
      </c>
      <c r="M6" t="s">
        <v>990</v>
      </c>
      <c r="N6">
        <v>1</v>
      </c>
      <c r="O6" t="s">
        <v>991</v>
      </c>
      <c r="P6">
        <v>10</v>
      </c>
      <c r="R6">
        <v>0</v>
      </c>
      <c r="S6">
        <v>10002</v>
      </c>
    </row>
    <row r="7" spans="10:43">
      <c r="J7">
        <v>100103</v>
      </c>
      <c r="K7" t="s">
        <v>992</v>
      </c>
      <c r="L7" t="s">
        <v>246</v>
      </c>
      <c r="M7" t="s">
        <v>993</v>
      </c>
      <c r="N7">
        <v>2</v>
      </c>
      <c r="O7" t="s">
        <v>994</v>
      </c>
      <c r="P7">
        <v>15</v>
      </c>
      <c r="AI7" s="81" t="s">
        <v>995</v>
      </c>
      <c r="AP7" s="2">
        <v>2</v>
      </c>
      <c r="AQ7" s="2">
        <v>1</v>
      </c>
    </row>
    <row r="8" spans="10:17">
      <c r="J8">
        <v>100104</v>
      </c>
      <c r="K8" t="s">
        <v>996</v>
      </c>
      <c r="L8" t="s">
        <v>246</v>
      </c>
      <c r="M8" t="s">
        <v>997</v>
      </c>
      <c r="N8">
        <v>4</v>
      </c>
      <c r="O8" t="s">
        <v>998</v>
      </c>
      <c r="P8">
        <v>20</v>
      </c>
      <c r="Q8">
        <v>1</v>
      </c>
    </row>
    <row r="9" spans="10:47">
      <c r="J9">
        <v>100105</v>
      </c>
      <c r="L9" t="s">
        <v>246</v>
      </c>
      <c r="M9" t="s">
        <v>990</v>
      </c>
      <c r="N9">
        <v>5</v>
      </c>
      <c r="O9" t="s">
        <v>999</v>
      </c>
      <c r="P9">
        <v>25</v>
      </c>
      <c r="AI9" s="81" t="s">
        <v>1000</v>
      </c>
      <c r="AT9" s="2">
        <v>2</v>
      </c>
      <c r="AU9" s="2">
        <v>30</v>
      </c>
    </row>
    <row r="10" spans="10:71">
      <c r="J10">
        <v>100106</v>
      </c>
      <c r="L10" t="s">
        <v>246</v>
      </c>
      <c r="M10" t="s">
        <v>344</v>
      </c>
      <c r="N10">
        <v>5</v>
      </c>
      <c r="O10" t="s">
        <v>1001</v>
      </c>
      <c r="P10">
        <v>30</v>
      </c>
      <c r="T10" s="76" t="s">
        <v>1000</v>
      </c>
      <c r="AA10" s="3" t="s">
        <v>213</v>
      </c>
      <c r="AB10" s="78" t="s">
        <v>1002</v>
      </c>
      <c r="AC10" s="3" t="s">
        <v>213</v>
      </c>
      <c r="AD10" s="3" t="s">
        <v>1003</v>
      </c>
      <c r="BR10" s="83"/>
      <c r="BS10" s="82"/>
    </row>
    <row r="11" spans="10:19">
      <c r="J11">
        <f t="shared" ref="J11:J74" si="0">J5+100</f>
        <v>100201</v>
      </c>
      <c r="K11" t="s">
        <v>1004</v>
      </c>
      <c r="L11" t="s">
        <v>247</v>
      </c>
      <c r="M11" t="s">
        <v>1005</v>
      </c>
      <c r="N11">
        <v>1</v>
      </c>
      <c r="O11" t="s">
        <v>1006</v>
      </c>
      <c r="P11">
        <v>5</v>
      </c>
      <c r="R11">
        <v>0</v>
      </c>
      <c r="S11">
        <v>10003</v>
      </c>
    </row>
    <row r="12" spans="10:19">
      <c r="J12">
        <f t="shared" si="0"/>
        <v>100202</v>
      </c>
      <c r="K12" t="s">
        <v>986</v>
      </c>
      <c r="L12" t="s">
        <v>247</v>
      </c>
      <c r="M12" t="s">
        <v>987</v>
      </c>
      <c r="N12">
        <v>1</v>
      </c>
      <c r="O12" t="s">
        <v>988</v>
      </c>
      <c r="P12">
        <v>10</v>
      </c>
      <c r="R12">
        <v>0</v>
      </c>
      <c r="S12">
        <v>10001</v>
      </c>
    </row>
    <row r="13" spans="10:30">
      <c r="J13">
        <f t="shared" si="0"/>
        <v>100203</v>
      </c>
      <c r="K13" t="s">
        <v>1007</v>
      </c>
      <c r="L13" t="s">
        <v>247</v>
      </c>
      <c r="M13" t="s">
        <v>344</v>
      </c>
      <c r="N13">
        <v>2</v>
      </c>
      <c r="O13" t="s">
        <v>1008</v>
      </c>
      <c r="P13">
        <v>15</v>
      </c>
      <c r="T13" s="76" t="s">
        <v>1009</v>
      </c>
      <c r="U13" s="77" t="s">
        <v>1010</v>
      </c>
      <c r="V13" s="78" t="s">
        <v>1011</v>
      </c>
      <c r="W13" s="3" t="s">
        <v>1010</v>
      </c>
      <c r="X13" s="3" t="s">
        <v>1012</v>
      </c>
      <c r="Y13" s="79" t="s">
        <v>1010</v>
      </c>
      <c r="Z13" s="80" t="s">
        <v>1013</v>
      </c>
      <c r="AA13" s="3" t="s">
        <v>1010</v>
      </c>
      <c r="AB13" s="78" t="s">
        <v>213</v>
      </c>
      <c r="AC13" s="3" t="s">
        <v>1010</v>
      </c>
      <c r="AD13" s="3" t="s">
        <v>213</v>
      </c>
    </row>
    <row r="14" spans="10:17">
      <c r="J14">
        <f t="shared" si="0"/>
        <v>100204</v>
      </c>
      <c r="K14" t="s">
        <v>996</v>
      </c>
      <c r="L14" t="s">
        <v>247</v>
      </c>
      <c r="M14" t="s">
        <v>997</v>
      </c>
      <c r="N14">
        <v>4</v>
      </c>
      <c r="O14" t="s">
        <v>1014</v>
      </c>
      <c r="P14">
        <v>20</v>
      </c>
      <c r="Q14">
        <v>1</v>
      </c>
    </row>
    <row r="15" spans="10:39">
      <c r="J15">
        <f t="shared" si="0"/>
        <v>100205</v>
      </c>
      <c r="L15" t="s">
        <v>247</v>
      </c>
      <c r="M15" t="s">
        <v>987</v>
      </c>
      <c r="N15">
        <v>5</v>
      </c>
      <c r="O15" t="s">
        <v>1015</v>
      </c>
      <c r="P15">
        <v>25</v>
      </c>
      <c r="AI15" s="81" t="s">
        <v>1016</v>
      </c>
      <c r="AL15" s="2">
        <v>3</v>
      </c>
      <c r="AM15" s="2">
        <v>1.3</v>
      </c>
    </row>
    <row r="16" spans="10:30">
      <c r="J16">
        <f t="shared" si="0"/>
        <v>100206</v>
      </c>
      <c r="L16" t="s">
        <v>247</v>
      </c>
      <c r="M16" t="s">
        <v>344</v>
      </c>
      <c r="N16">
        <v>5</v>
      </c>
      <c r="O16" t="s">
        <v>1017</v>
      </c>
      <c r="P16">
        <v>30</v>
      </c>
      <c r="T16" s="76" t="s">
        <v>1016</v>
      </c>
      <c r="U16" s="77" t="s">
        <v>1010</v>
      </c>
      <c r="V16" s="78" t="s">
        <v>1016</v>
      </c>
      <c r="W16" s="3" t="s">
        <v>1010</v>
      </c>
      <c r="X16" s="3" t="s">
        <v>1012</v>
      </c>
      <c r="Y16" s="79" t="s">
        <v>1010</v>
      </c>
      <c r="Z16" s="80" t="s">
        <v>1013</v>
      </c>
      <c r="AA16" s="3" t="s">
        <v>1010</v>
      </c>
      <c r="AB16" s="78" t="s">
        <v>213</v>
      </c>
      <c r="AC16" s="3" t="s">
        <v>1010</v>
      </c>
      <c r="AD16" s="3" t="s">
        <v>213</v>
      </c>
    </row>
    <row r="17" spans="10:19">
      <c r="J17">
        <f t="shared" si="0"/>
        <v>100301</v>
      </c>
      <c r="K17" t="s">
        <v>989</v>
      </c>
      <c r="L17" t="s">
        <v>248</v>
      </c>
      <c r="M17" t="str">
        <f>LEFT(K17,2)</f>
        <v>暴率</v>
      </c>
      <c r="N17">
        <v>1</v>
      </c>
      <c r="O17" t="s">
        <v>991</v>
      </c>
      <c r="P17">
        <v>5</v>
      </c>
      <c r="R17">
        <v>0</v>
      </c>
      <c r="S17">
        <v>10002</v>
      </c>
    </row>
    <row r="18" spans="10:19">
      <c r="J18">
        <f t="shared" si="0"/>
        <v>100302</v>
      </c>
      <c r="K18" t="s">
        <v>1004</v>
      </c>
      <c r="L18" t="s">
        <v>248</v>
      </c>
      <c r="M18" t="str">
        <f>LEFT(K18,2)</f>
        <v>暴伤</v>
      </c>
      <c r="N18">
        <v>1</v>
      </c>
      <c r="O18" t="s">
        <v>1006</v>
      </c>
      <c r="P18">
        <v>10</v>
      </c>
      <c r="R18">
        <v>0</v>
      </c>
      <c r="S18">
        <v>10003</v>
      </c>
    </row>
    <row r="19" spans="10:51">
      <c r="J19">
        <f t="shared" si="0"/>
        <v>100303</v>
      </c>
      <c r="K19" t="s">
        <v>1018</v>
      </c>
      <c r="L19" t="s">
        <v>248</v>
      </c>
      <c r="M19" t="s">
        <v>835</v>
      </c>
      <c r="N19">
        <v>2</v>
      </c>
      <c r="O19" t="s">
        <v>1019</v>
      </c>
      <c r="P19">
        <v>15</v>
      </c>
      <c r="AI19" s="81" t="s">
        <v>1020</v>
      </c>
      <c r="AX19" s="2">
        <v>1</v>
      </c>
      <c r="AY19" s="2">
        <v>202</v>
      </c>
    </row>
    <row r="20" spans="10:17">
      <c r="J20">
        <f t="shared" si="0"/>
        <v>100304</v>
      </c>
      <c r="K20" t="s">
        <v>996</v>
      </c>
      <c r="L20" t="s">
        <v>248</v>
      </c>
      <c r="M20" t="s">
        <v>997</v>
      </c>
      <c r="N20">
        <v>4</v>
      </c>
      <c r="O20" t="s">
        <v>1021</v>
      </c>
      <c r="P20">
        <v>20</v>
      </c>
      <c r="Q20">
        <v>1</v>
      </c>
    </row>
    <row r="21" spans="10:39">
      <c r="J21">
        <f t="shared" si="0"/>
        <v>100305</v>
      </c>
      <c r="L21" t="s">
        <v>248</v>
      </c>
      <c r="M21" t="s">
        <v>987</v>
      </c>
      <c r="N21">
        <v>5</v>
      </c>
      <c r="O21" t="s">
        <v>1022</v>
      </c>
      <c r="P21">
        <v>25</v>
      </c>
      <c r="AI21" s="81" t="s">
        <v>1023</v>
      </c>
      <c r="AL21" s="2">
        <v>3</v>
      </c>
      <c r="AM21" s="2">
        <v>1.3</v>
      </c>
    </row>
    <row r="22" spans="10:43">
      <c r="J22">
        <f t="shared" si="0"/>
        <v>100306</v>
      </c>
      <c r="L22" t="s">
        <v>248</v>
      </c>
      <c r="M22" t="s">
        <v>344</v>
      </c>
      <c r="N22">
        <v>5</v>
      </c>
      <c r="O22" t="s">
        <v>1024</v>
      </c>
      <c r="P22">
        <v>30</v>
      </c>
      <c r="AI22" s="81" t="s">
        <v>1023</v>
      </c>
      <c r="AP22" s="2">
        <v>2</v>
      </c>
      <c r="AQ22" s="2">
        <v>3</v>
      </c>
    </row>
    <row r="23" spans="10:19">
      <c r="J23">
        <f t="shared" si="0"/>
        <v>100401</v>
      </c>
      <c r="K23" t="s">
        <v>986</v>
      </c>
      <c r="L23" t="s">
        <v>249</v>
      </c>
      <c r="M23" t="str">
        <f t="shared" ref="M23:M25" si="1">LEFT(K23,2)</f>
        <v>伤害</v>
      </c>
      <c r="N23">
        <v>1</v>
      </c>
      <c r="O23" t="s">
        <v>988</v>
      </c>
      <c r="P23">
        <v>5</v>
      </c>
      <c r="R23">
        <v>0</v>
      </c>
      <c r="S23">
        <v>10001</v>
      </c>
    </row>
    <row r="24" spans="10:19">
      <c r="J24">
        <f t="shared" si="0"/>
        <v>100402</v>
      </c>
      <c r="K24" t="s">
        <v>989</v>
      </c>
      <c r="L24" t="s">
        <v>249</v>
      </c>
      <c r="M24" t="str">
        <f t="shared" si="1"/>
        <v>暴率</v>
      </c>
      <c r="N24">
        <v>1</v>
      </c>
      <c r="O24" t="s">
        <v>991</v>
      </c>
      <c r="P24">
        <v>10</v>
      </c>
      <c r="R24">
        <v>0</v>
      </c>
      <c r="S24">
        <v>10002</v>
      </c>
    </row>
    <row r="25" spans="10:19">
      <c r="J25">
        <f t="shared" si="0"/>
        <v>100403</v>
      </c>
      <c r="K25" t="s">
        <v>1025</v>
      </c>
      <c r="L25" t="s">
        <v>249</v>
      </c>
      <c r="M25" t="str">
        <f t="shared" si="1"/>
        <v>暴伤</v>
      </c>
      <c r="N25">
        <v>2</v>
      </c>
      <c r="O25" t="s">
        <v>1026</v>
      </c>
      <c r="P25">
        <v>15</v>
      </c>
      <c r="R25">
        <v>0</v>
      </c>
      <c r="S25">
        <v>10004</v>
      </c>
    </row>
    <row r="26" spans="10:17">
      <c r="J26">
        <f t="shared" si="0"/>
        <v>100404</v>
      </c>
      <c r="K26" t="s">
        <v>996</v>
      </c>
      <c r="L26" t="s">
        <v>249</v>
      </c>
      <c r="M26" t="s">
        <v>997</v>
      </c>
      <c r="N26">
        <v>4</v>
      </c>
      <c r="O26" t="s">
        <v>1027</v>
      </c>
      <c r="P26">
        <v>20</v>
      </c>
      <c r="Q26">
        <v>1</v>
      </c>
    </row>
    <row r="27" spans="10:49">
      <c r="J27">
        <f t="shared" si="0"/>
        <v>100405</v>
      </c>
      <c r="L27" t="s">
        <v>249</v>
      </c>
      <c r="M27" t="s">
        <v>1005</v>
      </c>
      <c r="N27">
        <v>5</v>
      </c>
      <c r="O27" t="s">
        <v>1028</v>
      </c>
      <c r="P27">
        <v>25</v>
      </c>
      <c r="AI27" s="81" t="s">
        <v>1029</v>
      </c>
      <c r="AV27" s="84">
        <v>2</v>
      </c>
      <c r="AW27" s="85">
        <v>30</v>
      </c>
    </row>
    <row r="28" spans="10:37">
      <c r="J28">
        <f t="shared" si="0"/>
        <v>100406</v>
      </c>
      <c r="L28" t="s">
        <v>249</v>
      </c>
      <c r="M28" t="s">
        <v>1030</v>
      </c>
      <c r="N28">
        <v>5</v>
      </c>
      <c r="O28" t="s">
        <v>1031</v>
      </c>
      <c r="P28">
        <v>30</v>
      </c>
      <c r="AI28" s="81" t="s">
        <v>1029</v>
      </c>
      <c r="AJ28" s="3" t="s">
        <v>235</v>
      </c>
      <c r="AK28" s="80" t="s">
        <v>1032</v>
      </c>
    </row>
    <row r="29" spans="10:19">
      <c r="J29">
        <f t="shared" si="0"/>
        <v>100501</v>
      </c>
      <c r="K29" t="s">
        <v>1004</v>
      </c>
      <c r="L29" t="s">
        <v>250</v>
      </c>
      <c r="M29" t="str">
        <f t="shared" ref="M29:M31" si="2">LEFT(K29,2)</f>
        <v>暴伤</v>
      </c>
      <c r="N29">
        <v>1</v>
      </c>
      <c r="O29" t="s">
        <v>1006</v>
      </c>
      <c r="P29">
        <v>5</v>
      </c>
      <c r="R29">
        <v>0</v>
      </c>
      <c r="S29">
        <v>10003</v>
      </c>
    </row>
    <row r="30" spans="10:19">
      <c r="J30">
        <f t="shared" si="0"/>
        <v>100502</v>
      </c>
      <c r="K30" t="s">
        <v>986</v>
      </c>
      <c r="L30" t="s">
        <v>250</v>
      </c>
      <c r="M30" t="str">
        <f t="shared" si="2"/>
        <v>伤害</v>
      </c>
      <c r="N30">
        <v>1</v>
      </c>
      <c r="O30" t="s">
        <v>988</v>
      </c>
      <c r="P30">
        <v>10</v>
      </c>
      <c r="R30">
        <v>0</v>
      </c>
      <c r="S30">
        <v>10001</v>
      </c>
    </row>
    <row r="31" spans="10:19">
      <c r="J31">
        <f t="shared" si="0"/>
        <v>100503</v>
      </c>
      <c r="K31" t="s">
        <v>1033</v>
      </c>
      <c r="L31" t="s">
        <v>250</v>
      </c>
      <c r="M31" t="str">
        <f t="shared" si="2"/>
        <v>暴率</v>
      </c>
      <c r="N31">
        <v>2</v>
      </c>
      <c r="O31" t="s">
        <v>1034</v>
      </c>
      <c r="P31">
        <v>15</v>
      </c>
      <c r="R31">
        <v>0</v>
      </c>
      <c r="S31">
        <v>10005</v>
      </c>
    </row>
    <row r="32" spans="10:17">
      <c r="J32">
        <f t="shared" si="0"/>
        <v>100504</v>
      </c>
      <c r="K32" t="s">
        <v>996</v>
      </c>
      <c r="L32" t="s">
        <v>250</v>
      </c>
      <c r="M32" t="s">
        <v>997</v>
      </c>
      <c r="N32">
        <v>4</v>
      </c>
      <c r="O32" t="s">
        <v>1035</v>
      </c>
      <c r="P32">
        <v>20</v>
      </c>
      <c r="Q32">
        <v>1</v>
      </c>
    </row>
    <row r="33" spans="10:51">
      <c r="J33">
        <f t="shared" si="0"/>
        <v>100505</v>
      </c>
      <c r="L33" t="s">
        <v>250</v>
      </c>
      <c r="M33" t="s">
        <v>835</v>
      </c>
      <c r="N33">
        <v>5</v>
      </c>
      <c r="O33" t="s">
        <v>1036</v>
      </c>
      <c r="P33">
        <v>25</v>
      </c>
      <c r="AI33" s="81" t="s">
        <v>1037</v>
      </c>
      <c r="AX33" s="2">
        <v>1</v>
      </c>
      <c r="AY33" s="2">
        <v>202</v>
      </c>
    </row>
    <row r="34" spans="10:30">
      <c r="J34">
        <f t="shared" si="0"/>
        <v>100506</v>
      </c>
      <c r="L34" t="s">
        <v>250</v>
      </c>
      <c r="M34" t="s">
        <v>344</v>
      </c>
      <c r="N34">
        <v>5</v>
      </c>
      <c r="O34" t="s">
        <v>1038</v>
      </c>
      <c r="P34">
        <v>30</v>
      </c>
      <c r="T34" s="76" t="s">
        <v>1037</v>
      </c>
      <c r="U34" s="77" t="s">
        <v>1010</v>
      </c>
      <c r="V34" s="78" t="s">
        <v>1037</v>
      </c>
      <c r="W34" s="3" t="s">
        <v>1010</v>
      </c>
      <c r="X34" s="3" t="s">
        <v>1039</v>
      </c>
      <c r="Y34" s="79" t="s">
        <v>1010</v>
      </c>
      <c r="Z34" s="80" t="s">
        <v>1013</v>
      </c>
      <c r="AA34" s="3" t="s">
        <v>1010</v>
      </c>
      <c r="AB34" s="78" t="s">
        <v>213</v>
      </c>
      <c r="AC34" s="3" t="s">
        <v>1010</v>
      </c>
      <c r="AD34" s="3" t="s">
        <v>213</v>
      </c>
    </row>
    <row r="35" spans="10:19">
      <c r="J35">
        <f t="shared" si="0"/>
        <v>100601</v>
      </c>
      <c r="K35" t="s">
        <v>989</v>
      </c>
      <c r="L35" t="s">
        <v>251</v>
      </c>
      <c r="M35" t="str">
        <f>LEFT(K35,2)</f>
        <v>暴率</v>
      </c>
      <c r="N35">
        <v>1</v>
      </c>
      <c r="O35" t="s">
        <v>991</v>
      </c>
      <c r="P35">
        <v>5</v>
      </c>
      <c r="R35">
        <v>0</v>
      </c>
      <c r="S35">
        <v>10002</v>
      </c>
    </row>
    <row r="36" spans="10:19">
      <c r="J36">
        <f t="shared" si="0"/>
        <v>100602</v>
      </c>
      <c r="K36" t="s">
        <v>1004</v>
      </c>
      <c r="L36" t="s">
        <v>251</v>
      </c>
      <c r="M36" t="str">
        <f>LEFT(K36,2)</f>
        <v>暴伤</v>
      </c>
      <c r="N36">
        <v>1</v>
      </c>
      <c r="O36" t="s">
        <v>1006</v>
      </c>
      <c r="P36">
        <v>10</v>
      </c>
      <c r="R36">
        <v>0</v>
      </c>
      <c r="S36">
        <v>10003</v>
      </c>
    </row>
    <row r="37" spans="10:63">
      <c r="J37">
        <f t="shared" si="0"/>
        <v>100603</v>
      </c>
      <c r="K37" t="s">
        <v>1040</v>
      </c>
      <c r="L37" t="s">
        <v>251</v>
      </c>
      <c r="M37" t="s">
        <v>1041</v>
      </c>
      <c r="N37">
        <v>2</v>
      </c>
      <c r="O37" t="s">
        <v>1042</v>
      </c>
      <c r="P37">
        <v>15</v>
      </c>
      <c r="AI37" s="81" t="s">
        <v>1043</v>
      </c>
      <c r="BJ37" s="2">
        <v>1</v>
      </c>
      <c r="BK37" s="2">
        <v>602</v>
      </c>
    </row>
    <row r="38" spans="10:17">
      <c r="J38">
        <f t="shared" si="0"/>
        <v>100604</v>
      </c>
      <c r="K38" t="s">
        <v>996</v>
      </c>
      <c r="L38" t="s">
        <v>251</v>
      </c>
      <c r="M38" t="s">
        <v>997</v>
      </c>
      <c r="N38">
        <v>4</v>
      </c>
      <c r="O38" t="s">
        <v>1044</v>
      </c>
      <c r="P38">
        <v>20</v>
      </c>
      <c r="Q38">
        <v>1</v>
      </c>
    </row>
    <row r="39" spans="10:39">
      <c r="J39">
        <f t="shared" si="0"/>
        <v>100605</v>
      </c>
      <c r="L39" t="s">
        <v>251</v>
      </c>
      <c r="M39" t="s">
        <v>987</v>
      </c>
      <c r="N39">
        <v>5</v>
      </c>
      <c r="O39" t="s">
        <v>1045</v>
      </c>
      <c r="P39">
        <v>25</v>
      </c>
      <c r="AI39" s="81" t="s">
        <v>1046</v>
      </c>
      <c r="AL39" s="2">
        <v>3</v>
      </c>
      <c r="AM39" s="2">
        <v>1.3</v>
      </c>
    </row>
    <row r="40" spans="10:30">
      <c r="J40">
        <f t="shared" si="0"/>
        <v>100606</v>
      </c>
      <c r="L40" t="s">
        <v>251</v>
      </c>
      <c r="M40" t="s">
        <v>344</v>
      </c>
      <c r="N40">
        <v>5</v>
      </c>
      <c r="O40" t="s">
        <v>1047</v>
      </c>
      <c r="P40">
        <v>30</v>
      </c>
      <c r="T40" s="76" t="s">
        <v>1046</v>
      </c>
      <c r="AA40" s="3" t="s">
        <v>1010</v>
      </c>
      <c r="AB40" s="78" t="s">
        <v>1010</v>
      </c>
      <c r="AC40" s="3" t="s">
        <v>1010</v>
      </c>
      <c r="AD40" s="3" t="s">
        <v>1048</v>
      </c>
    </row>
    <row r="41" spans="10:19">
      <c r="J41">
        <f t="shared" si="0"/>
        <v>100701</v>
      </c>
      <c r="K41" t="s">
        <v>986</v>
      </c>
      <c r="L41" t="s">
        <v>252</v>
      </c>
      <c r="M41" t="str">
        <f>LEFT(K41,2)</f>
        <v>伤害</v>
      </c>
      <c r="N41">
        <v>1</v>
      </c>
      <c r="O41" t="s">
        <v>988</v>
      </c>
      <c r="P41">
        <v>5</v>
      </c>
      <c r="R41">
        <v>0</v>
      </c>
      <c r="S41">
        <v>10001</v>
      </c>
    </row>
    <row r="42" spans="10:19">
      <c r="J42">
        <f t="shared" si="0"/>
        <v>100702</v>
      </c>
      <c r="K42" t="s">
        <v>989</v>
      </c>
      <c r="L42" t="s">
        <v>252</v>
      </c>
      <c r="M42" t="str">
        <f>LEFT(K42,2)</f>
        <v>暴率</v>
      </c>
      <c r="N42">
        <v>1</v>
      </c>
      <c r="O42" t="s">
        <v>991</v>
      </c>
      <c r="P42">
        <v>10</v>
      </c>
      <c r="R42">
        <v>0</v>
      </c>
      <c r="S42">
        <v>10002</v>
      </c>
    </row>
    <row r="43" spans="10:55">
      <c r="J43">
        <f t="shared" si="0"/>
        <v>100703</v>
      </c>
      <c r="K43" t="s">
        <v>1049</v>
      </c>
      <c r="L43" t="s">
        <v>252</v>
      </c>
      <c r="M43" t="s">
        <v>1050</v>
      </c>
      <c r="N43">
        <v>2</v>
      </c>
      <c r="O43" t="s">
        <v>1051</v>
      </c>
      <c r="P43">
        <v>15</v>
      </c>
      <c r="AI43" s="81" t="s">
        <v>1052</v>
      </c>
      <c r="BB43" s="2">
        <v>3</v>
      </c>
      <c r="BC43" s="2">
        <v>1.3</v>
      </c>
    </row>
    <row r="44" spans="10:17">
      <c r="J44">
        <f t="shared" si="0"/>
        <v>100704</v>
      </c>
      <c r="K44" t="s">
        <v>996</v>
      </c>
      <c r="L44" t="s">
        <v>252</v>
      </c>
      <c r="M44" t="s">
        <v>997</v>
      </c>
      <c r="N44">
        <v>4</v>
      </c>
      <c r="O44" t="s">
        <v>1053</v>
      </c>
      <c r="P44">
        <v>20</v>
      </c>
      <c r="Q44">
        <v>1</v>
      </c>
    </row>
    <row r="45" spans="10:59">
      <c r="J45">
        <f t="shared" si="0"/>
        <v>100705</v>
      </c>
      <c r="L45" t="s">
        <v>252</v>
      </c>
      <c r="M45" t="s">
        <v>990</v>
      </c>
      <c r="N45">
        <v>5</v>
      </c>
      <c r="O45" t="s">
        <v>1054</v>
      </c>
      <c r="P45">
        <v>25</v>
      </c>
      <c r="AI45" s="81" t="s">
        <v>1055</v>
      </c>
      <c r="BF45" s="84">
        <v>2</v>
      </c>
      <c r="BG45" s="85">
        <v>30</v>
      </c>
    </row>
    <row r="46" spans="10:37">
      <c r="J46">
        <f t="shared" si="0"/>
        <v>100706</v>
      </c>
      <c r="L46" t="s">
        <v>252</v>
      </c>
      <c r="M46" t="s">
        <v>1030</v>
      </c>
      <c r="N46">
        <v>5</v>
      </c>
      <c r="O46" t="s">
        <v>1056</v>
      </c>
      <c r="P46">
        <v>30</v>
      </c>
      <c r="AI46" s="81" t="s">
        <v>1055</v>
      </c>
      <c r="AJ46" s="3" t="s">
        <v>235</v>
      </c>
      <c r="AK46" s="80" t="s">
        <v>1032</v>
      </c>
    </row>
    <row r="47" spans="10:19">
      <c r="J47">
        <f t="shared" si="0"/>
        <v>100801</v>
      </c>
      <c r="K47" t="s">
        <v>1004</v>
      </c>
      <c r="L47" t="s">
        <v>253</v>
      </c>
      <c r="M47" t="str">
        <f>LEFT(K47,2)</f>
        <v>暴伤</v>
      </c>
      <c r="N47">
        <v>1</v>
      </c>
      <c r="O47" t="s">
        <v>1006</v>
      </c>
      <c r="P47">
        <v>5</v>
      </c>
      <c r="R47">
        <v>0</v>
      </c>
      <c r="S47">
        <v>10003</v>
      </c>
    </row>
    <row r="48" spans="10:19">
      <c r="J48">
        <f t="shared" si="0"/>
        <v>100802</v>
      </c>
      <c r="K48" t="s">
        <v>986</v>
      </c>
      <c r="L48" t="s">
        <v>253</v>
      </c>
      <c r="M48" t="str">
        <f>LEFT(K48,2)</f>
        <v>伤害</v>
      </c>
      <c r="N48">
        <v>1</v>
      </c>
      <c r="O48" t="s">
        <v>988</v>
      </c>
      <c r="P48">
        <v>10</v>
      </c>
      <c r="R48">
        <v>0</v>
      </c>
      <c r="S48">
        <v>10001</v>
      </c>
    </row>
    <row r="49" spans="10:72">
      <c r="J49">
        <f t="shared" si="0"/>
        <v>100803</v>
      </c>
      <c r="K49" t="s">
        <v>1057</v>
      </c>
      <c r="L49" t="s">
        <v>253</v>
      </c>
      <c r="M49" t="s">
        <v>1058</v>
      </c>
      <c r="N49">
        <v>2</v>
      </c>
      <c r="O49" t="s">
        <v>1059</v>
      </c>
      <c r="P49">
        <v>15</v>
      </c>
      <c r="BN49" s="87" t="s">
        <v>1060</v>
      </c>
      <c r="BS49" s="88">
        <v>2</v>
      </c>
      <c r="BT49" s="89">
        <v>1000</v>
      </c>
    </row>
    <row r="50" spans="10:17">
      <c r="J50">
        <f t="shared" si="0"/>
        <v>100804</v>
      </c>
      <c r="K50" t="s">
        <v>996</v>
      </c>
      <c r="L50" t="s">
        <v>253</v>
      </c>
      <c r="M50" t="s">
        <v>997</v>
      </c>
      <c r="N50">
        <v>4</v>
      </c>
      <c r="O50" t="s">
        <v>1061</v>
      </c>
      <c r="P50">
        <v>20</v>
      </c>
      <c r="Q50">
        <v>1</v>
      </c>
    </row>
    <row r="51" spans="10:49">
      <c r="J51">
        <f t="shared" si="0"/>
        <v>100805</v>
      </c>
      <c r="L51" t="s">
        <v>253</v>
      </c>
      <c r="M51" t="s">
        <v>1005</v>
      </c>
      <c r="N51">
        <v>5</v>
      </c>
      <c r="O51" t="s">
        <v>1062</v>
      </c>
      <c r="P51">
        <v>25</v>
      </c>
      <c r="AI51" s="81" t="s">
        <v>1063</v>
      </c>
      <c r="AV51" s="84">
        <v>2</v>
      </c>
      <c r="AW51" s="85">
        <v>50</v>
      </c>
    </row>
    <row r="52" spans="10:30">
      <c r="J52">
        <f t="shared" si="0"/>
        <v>100806</v>
      </c>
      <c r="L52" t="s">
        <v>253</v>
      </c>
      <c r="M52" t="s">
        <v>1064</v>
      </c>
      <c r="N52">
        <v>5</v>
      </c>
      <c r="O52" t="s">
        <v>1065</v>
      </c>
      <c r="P52">
        <v>30</v>
      </c>
      <c r="T52" s="76" t="s">
        <v>1066</v>
      </c>
      <c r="U52" s="77" t="s">
        <v>1010</v>
      </c>
      <c r="V52" s="78" t="s">
        <v>1063</v>
      </c>
      <c r="W52" s="3" t="s">
        <v>1010</v>
      </c>
      <c r="X52" s="3" t="s">
        <v>1067</v>
      </c>
      <c r="Y52" s="79" t="s">
        <v>1010</v>
      </c>
      <c r="Z52" s="80" t="s">
        <v>226</v>
      </c>
      <c r="AA52" s="3" t="s">
        <v>1010</v>
      </c>
      <c r="AB52" s="78" t="s">
        <v>213</v>
      </c>
      <c r="AC52" s="3" t="s">
        <v>1010</v>
      </c>
      <c r="AD52" s="3" t="s">
        <v>213</v>
      </c>
    </row>
    <row r="53" spans="10:19">
      <c r="J53">
        <v>102001</v>
      </c>
      <c r="K53" t="s">
        <v>989</v>
      </c>
      <c r="L53" t="s">
        <v>254</v>
      </c>
      <c r="M53" t="str">
        <f>LEFT(K53,2)</f>
        <v>暴率</v>
      </c>
      <c r="N53">
        <v>1</v>
      </c>
      <c r="O53" t="s">
        <v>991</v>
      </c>
      <c r="P53">
        <v>5</v>
      </c>
      <c r="R53">
        <v>0</v>
      </c>
      <c r="S53">
        <v>10002</v>
      </c>
    </row>
    <row r="54" spans="10:19">
      <c r="J54">
        <v>102002</v>
      </c>
      <c r="K54" t="s">
        <v>1004</v>
      </c>
      <c r="L54" t="s">
        <v>254</v>
      </c>
      <c r="M54" t="str">
        <f>LEFT(K54,2)</f>
        <v>暴伤</v>
      </c>
      <c r="N54">
        <v>1</v>
      </c>
      <c r="O54" t="s">
        <v>1006</v>
      </c>
      <c r="P54">
        <v>10</v>
      </c>
      <c r="R54">
        <v>0</v>
      </c>
      <c r="S54">
        <v>10003</v>
      </c>
    </row>
    <row r="55" spans="10:43">
      <c r="J55">
        <v>102003</v>
      </c>
      <c r="K55" t="s">
        <v>1068</v>
      </c>
      <c r="L55" t="s">
        <v>254</v>
      </c>
      <c r="M55" t="s">
        <v>993</v>
      </c>
      <c r="N55">
        <v>2</v>
      </c>
      <c r="O55" t="s">
        <v>1069</v>
      </c>
      <c r="P55">
        <v>15</v>
      </c>
      <c r="AI55" s="81" t="s">
        <v>1070</v>
      </c>
      <c r="AP55" s="2">
        <v>1</v>
      </c>
      <c r="AQ55" s="2">
        <v>-1</v>
      </c>
    </row>
    <row r="56" spans="10:17">
      <c r="J56">
        <v>102004</v>
      </c>
      <c r="K56" t="s">
        <v>996</v>
      </c>
      <c r="L56" t="s">
        <v>254</v>
      </c>
      <c r="M56" t="s">
        <v>997</v>
      </c>
      <c r="N56">
        <v>4</v>
      </c>
      <c r="O56" t="s">
        <v>1071</v>
      </c>
      <c r="P56">
        <v>20</v>
      </c>
      <c r="Q56">
        <v>1</v>
      </c>
    </row>
    <row r="57" spans="10:43">
      <c r="J57">
        <v>102005</v>
      </c>
      <c r="L57" t="s">
        <v>254</v>
      </c>
      <c r="M57" t="s">
        <v>993</v>
      </c>
      <c r="N57">
        <v>5</v>
      </c>
      <c r="O57" t="s">
        <v>1072</v>
      </c>
      <c r="P57">
        <v>25</v>
      </c>
      <c r="AI57" s="81" t="s">
        <v>1073</v>
      </c>
      <c r="AP57" s="2">
        <v>1</v>
      </c>
      <c r="AQ57" s="2">
        <v>-1</v>
      </c>
    </row>
    <row r="58" spans="10:47">
      <c r="J58">
        <v>102006</v>
      </c>
      <c r="L58" t="s">
        <v>254</v>
      </c>
      <c r="M58" t="s">
        <v>990</v>
      </c>
      <c r="N58">
        <v>5</v>
      </c>
      <c r="O58" t="s">
        <v>1074</v>
      </c>
      <c r="P58">
        <v>30</v>
      </c>
      <c r="AI58" s="81" t="s">
        <v>1073</v>
      </c>
      <c r="AT58" s="2">
        <v>2</v>
      </c>
      <c r="AU58" s="2">
        <v>50</v>
      </c>
    </row>
    <row r="59" spans="10:19">
      <c r="J59">
        <f t="shared" si="0"/>
        <v>102101</v>
      </c>
      <c r="K59" t="s">
        <v>986</v>
      </c>
      <c r="L59" t="s">
        <v>255</v>
      </c>
      <c r="M59" t="str">
        <f>LEFT(K59,2)</f>
        <v>伤害</v>
      </c>
      <c r="N59">
        <v>1</v>
      </c>
      <c r="O59" t="s">
        <v>988</v>
      </c>
      <c r="P59">
        <v>5</v>
      </c>
      <c r="R59">
        <v>0</v>
      </c>
      <c r="S59">
        <v>10001</v>
      </c>
    </row>
    <row r="60" spans="10:19">
      <c r="J60">
        <f t="shared" si="0"/>
        <v>102102</v>
      </c>
      <c r="K60" t="s">
        <v>989</v>
      </c>
      <c r="L60" t="s">
        <v>255</v>
      </c>
      <c r="M60" t="str">
        <f>LEFT(K60,2)</f>
        <v>暴率</v>
      </c>
      <c r="N60">
        <v>1</v>
      </c>
      <c r="O60" t="s">
        <v>991</v>
      </c>
      <c r="P60">
        <v>10</v>
      </c>
      <c r="R60">
        <v>0</v>
      </c>
      <c r="S60">
        <v>10002</v>
      </c>
    </row>
    <row r="61" spans="10:16">
      <c r="J61">
        <f t="shared" si="0"/>
        <v>102103</v>
      </c>
      <c r="K61" t="s">
        <v>1075</v>
      </c>
      <c r="L61" t="s">
        <v>255</v>
      </c>
      <c r="M61" t="s">
        <v>1076</v>
      </c>
      <c r="N61">
        <v>2</v>
      </c>
      <c r="O61" t="s">
        <v>1077</v>
      </c>
      <c r="P61">
        <v>15</v>
      </c>
    </row>
    <row r="62" spans="10:17">
      <c r="J62">
        <f t="shared" si="0"/>
        <v>102104</v>
      </c>
      <c r="K62" t="s">
        <v>996</v>
      </c>
      <c r="L62" t="s">
        <v>255</v>
      </c>
      <c r="M62" t="s">
        <v>997</v>
      </c>
      <c r="N62">
        <v>4</v>
      </c>
      <c r="O62" t="s">
        <v>1078</v>
      </c>
      <c r="P62">
        <v>20</v>
      </c>
      <c r="Q62">
        <v>1</v>
      </c>
    </row>
    <row r="63" spans="10:39">
      <c r="J63">
        <f t="shared" si="0"/>
        <v>102105</v>
      </c>
      <c r="L63" t="s">
        <v>255</v>
      </c>
      <c r="M63" t="s">
        <v>987</v>
      </c>
      <c r="N63">
        <v>5</v>
      </c>
      <c r="O63" t="s">
        <v>1079</v>
      </c>
      <c r="P63">
        <v>25</v>
      </c>
      <c r="AI63" s="81" t="s">
        <v>1080</v>
      </c>
      <c r="AL63" s="2">
        <v>3</v>
      </c>
      <c r="AM63" s="2">
        <v>1.3</v>
      </c>
    </row>
    <row r="64" spans="10:30">
      <c r="J64">
        <f t="shared" si="0"/>
        <v>102106</v>
      </c>
      <c r="L64" t="s">
        <v>255</v>
      </c>
      <c r="M64" t="s">
        <v>1081</v>
      </c>
      <c r="N64">
        <v>5</v>
      </c>
      <c r="O64" t="s">
        <v>1082</v>
      </c>
      <c r="P64">
        <v>30</v>
      </c>
      <c r="T64" s="76" t="s">
        <v>1083</v>
      </c>
      <c r="AA64" s="3" t="s">
        <v>213</v>
      </c>
      <c r="AB64" s="78" t="s">
        <v>226</v>
      </c>
      <c r="AC64" s="3" t="s">
        <v>213</v>
      </c>
      <c r="AD64" s="3" t="s">
        <v>1084</v>
      </c>
    </row>
    <row r="65" spans="10:81">
      <c r="J65">
        <f t="shared" si="0"/>
        <v>102201</v>
      </c>
      <c r="K65" t="s">
        <v>1085</v>
      </c>
      <c r="L65" t="s">
        <v>257</v>
      </c>
      <c r="M65" t="str">
        <f t="shared" ref="M65:M67" si="3">LEFT(K65,2)</f>
        <v>时间</v>
      </c>
      <c r="N65">
        <v>1</v>
      </c>
      <c r="O65" t="s">
        <v>1086</v>
      </c>
      <c r="P65">
        <v>5</v>
      </c>
      <c r="R65">
        <v>0</v>
      </c>
      <c r="S65">
        <v>10003</v>
      </c>
      <c r="BU65" s="90" t="s">
        <v>1087</v>
      </c>
      <c r="CB65">
        <v>2</v>
      </c>
      <c r="CC65">
        <v>5000</v>
      </c>
    </row>
    <row r="66" spans="10:39">
      <c r="J66">
        <f t="shared" si="0"/>
        <v>102202</v>
      </c>
      <c r="K66" t="s">
        <v>986</v>
      </c>
      <c r="L66" t="s">
        <v>257</v>
      </c>
      <c r="M66" t="str">
        <f t="shared" si="3"/>
        <v>伤害</v>
      </c>
      <c r="N66">
        <v>1</v>
      </c>
      <c r="O66" t="s">
        <v>988</v>
      </c>
      <c r="P66">
        <v>10</v>
      </c>
      <c r="R66">
        <v>0</v>
      </c>
      <c r="S66">
        <v>10001</v>
      </c>
      <c r="AI66" s="81" t="s">
        <v>1088</v>
      </c>
      <c r="AL66" s="2">
        <v>3</v>
      </c>
      <c r="AM66" s="2">
        <v>1.2</v>
      </c>
    </row>
    <row r="67" spans="10:83">
      <c r="J67">
        <f t="shared" si="0"/>
        <v>102203</v>
      </c>
      <c r="K67" t="s">
        <v>1089</v>
      </c>
      <c r="L67" t="s">
        <v>257</v>
      </c>
      <c r="M67" t="str">
        <f t="shared" si="3"/>
        <v>范围</v>
      </c>
      <c r="N67">
        <v>2</v>
      </c>
      <c r="O67" t="s">
        <v>1090</v>
      </c>
      <c r="P67">
        <v>15</v>
      </c>
      <c r="BU67" s="90" t="s">
        <v>1087</v>
      </c>
      <c r="CD67" s="88">
        <v>3</v>
      </c>
      <c r="CE67" s="89">
        <v>1.25</v>
      </c>
    </row>
    <row r="68" spans="10:17">
      <c r="J68">
        <f t="shared" si="0"/>
        <v>102204</v>
      </c>
      <c r="K68" t="s">
        <v>996</v>
      </c>
      <c r="L68" t="s">
        <v>257</v>
      </c>
      <c r="M68" t="s">
        <v>997</v>
      </c>
      <c r="N68">
        <v>4</v>
      </c>
      <c r="O68" t="s">
        <v>1091</v>
      </c>
      <c r="P68">
        <v>20</v>
      </c>
      <c r="Q68">
        <v>1</v>
      </c>
    </row>
    <row r="69" spans="10:63">
      <c r="J69">
        <f t="shared" si="0"/>
        <v>102205</v>
      </c>
      <c r="L69" t="s">
        <v>257</v>
      </c>
      <c r="M69" t="s">
        <v>1058</v>
      </c>
      <c r="N69">
        <v>5</v>
      </c>
      <c r="O69" t="s">
        <v>1092</v>
      </c>
      <c r="P69">
        <v>25</v>
      </c>
      <c r="AI69" s="81" t="s">
        <v>1093</v>
      </c>
      <c r="BJ69" s="2">
        <v>1</v>
      </c>
      <c r="BK69" s="2">
        <v>2206</v>
      </c>
    </row>
    <row r="70" spans="10:68">
      <c r="J70">
        <f t="shared" si="0"/>
        <v>102206</v>
      </c>
      <c r="L70" t="s">
        <v>257</v>
      </c>
      <c r="M70" t="s">
        <v>1094</v>
      </c>
      <c r="N70">
        <v>5</v>
      </c>
      <c r="O70" t="s">
        <v>1095</v>
      </c>
      <c r="P70">
        <v>30</v>
      </c>
      <c r="AI70" s="81" t="s">
        <v>1093</v>
      </c>
      <c r="BF70" s="2">
        <v>1</v>
      </c>
      <c r="BG70" s="2">
        <v>100</v>
      </c>
      <c r="BN70" s="87" t="s">
        <v>1096</v>
      </c>
      <c r="BO70" s="2">
        <v>1</v>
      </c>
      <c r="BP70" s="2">
        <v>100</v>
      </c>
    </row>
    <row r="71" spans="10:19">
      <c r="J71">
        <f t="shared" si="0"/>
        <v>102301</v>
      </c>
      <c r="K71" t="s">
        <v>989</v>
      </c>
      <c r="L71" t="s">
        <v>259</v>
      </c>
      <c r="M71" t="str">
        <f t="shared" ref="M71:M73" si="4">LEFT(K71,2)</f>
        <v>暴率</v>
      </c>
      <c r="N71">
        <v>1</v>
      </c>
      <c r="O71" t="s">
        <v>991</v>
      </c>
      <c r="P71">
        <v>5</v>
      </c>
      <c r="R71">
        <v>0</v>
      </c>
      <c r="S71">
        <v>10002</v>
      </c>
    </row>
    <row r="72" spans="10:19">
      <c r="J72">
        <f t="shared" si="0"/>
        <v>102302</v>
      </c>
      <c r="K72" t="s">
        <v>1004</v>
      </c>
      <c r="L72" t="s">
        <v>259</v>
      </c>
      <c r="M72" t="str">
        <f t="shared" si="4"/>
        <v>暴伤</v>
      </c>
      <c r="N72">
        <v>1</v>
      </c>
      <c r="O72" t="s">
        <v>1006</v>
      </c>
      <c r="P72">
        <v>10</v>
      </c>
      <c r="R72">
        <v>0</v>
      </c>
      <c r="S72">
        <v>10003</v>
      </c>
    </row>
    <row r="73" spans="10:37">
      <c r="J73">
        <f t="shared" si="0"/>
        <v>102303</v>
      </c>
      <c r="K73" t="s">
        <v>1097</v>
      </c>
      <c r="L73" t="s">
        <v>259</v>
      </c>
      <c r="M73" t="str">
        <f t="shared" si="4"/>
        <v>体积</v>
      </c>
      <c r="N73">
        <v>2</v>
      </c>
      <c r="O73" t="s">
        <v>1098</v>
      </c>
      <c r="P73">
        <v>15</v>
      </c>
      <c r="AI73" s="81" t="s">
        <v>1099</v>
      </c>
      <c r="AJ73" s="3" t="s">
        <v>235</v>
      </c>
      <c r="AK73" s="80" t="s">
        <v>1100</v>
      </c>
    </row>
    <row r="74" spans="10:17">
      <c r="J74">
        <f t="shared" si="0"/>
        <v>102304</v>
      </c>
      <c r="K74" t="s">
        <v>996</v>
      </c>
      <c r="L74" t="s">
        <v>259</v>
      </c>
      <c r="M74" t="s">
        <v>997</v>
      </c>
      <c r="N74">
        <v>4</v>
      </c>
      <c r="O74" t="s">
        <v>1101</v>
      </c>
      <c r="P74">
        <v>20</v>
      </c>
      <c r="Q74">
        <v>1</v>
      </c>
    </row>
    <row r="75" spans="10:72">
      <c r="J75">
        <f t="shared" ref="J75:J118" si="5">J69+100</f>
        <v>102305</v>
      </c>
      <c r="L75" t="s">
        <v>259</v>
      </c>
      <c r="M75" t="s">
        <v>1064</v>
      </c>
      <c r="N75">
        <v>5</v>
      </c>
      <c r="O75" t="s">
        <v>1102</v>
      </c>
      <c r="P75">
        <v>25</v>
      </c>
      <c r="BN75" s="87" t="s">
        <v>1103</v>
      </c>
      <c r="BS75" s="88">
        <v>3</v>
      </c>
      <c r="BT75" s="89">
        <v>1.2</v>
      </c>
    </row>
    <row r="76" spans="10:63">
      <c r="J76">
        <f t="shared" si="5"/>
        <v>102306</v>
      </c>
      <c r="L76" t="s">
        <v>259</v>
      </c>
      <c r="M76" t="s">
        <v>1104</v>
      </c>
      <c r="N76">
        <v>5</v>
      </c>
      <c r="O76" t="s">
        <v>1105</v>
      </c>
      <c r="P76">
        <v>30</v>
      </c>
      <c r="AI76" s="81" t="s">
        <v>1106</v>
      </c>
      <c r="BJ76" s="2">
        <v>1</v>
      </c>
      <c r="BK76" s="2">
        <v>2306</v>
      </c>
    </row>
    <row r="77" spans="10:19">
      <c r="J77">
        <f t="shared" si="5"/>
        <v>102401</v>
      </c>
      <c r="K77" t="s">
        <v>986</v>
      </c>
      <c r="L77" t="s">
        <v>261</v>
      </c>
      <c r="M77" t="str">
        <f>LEFT(K77,2)</f>
        <v>伤害</v>
      </c>
      <c r="N77">
        <v>1</v>
      </c>
      <c r="O77" t="s">
        <v>988</v>
      </c>
      <c r="P77">
        <v>5</v>
      </c>
      <c r="R77">
        <v>0</v>
      </c>
      <c r="S77">
        <v>10001</v>
      </c>
    </row>
    <row r="78" spans="10:19">
      <c r="J78">
        <f t="shared" si="5"/>
        <v>102402</v>
      </c>
      <c r="K78" t="s">
        <v>989</v>
      </c>
      <c r="L78" t="s">
        <v>261</v>
      </c>
      <c r="M78" t="str">
        <f>LEFT(K78,2)</f>
        <v>暴率</v>
      </c>
      <c r="N78">
        <v>1</v>
      </c>
      <c r="O78" t="s">
        <v>991</v>
      </c>
      <c r="P78">
        <v>10</v>
      </c>
      <c r="R78">
        <v>0</v>
      </c>
      <c r="S78">
        <v>10002</v>
      </c>
    </row>
    <row r="79" spans="10:37">
      <c r="J79">
        <f t="shared" si="5"/>
        <v>102403</v>
      </c>
      <c r="L79" t="s">
        <v>261</v>
      </c>
      <c r="M79" t="s">
        <v>1030</v>
      </c>
      <c r="N79">
        <v>2</v>
      </c>
      <c r="O79" t="s">
        <v>1107</v>
      </c>
      <c r="P79">
        <v>15</v>
      </c>
      <c r="AI79" s="81" t="s">
        <v>1108</v>
      </c>
      <c r="AJ79" s="3" t="s">
        <v>235</v>
      </c>
      <c r="AK79" s="80" t="s">
        <v>1109</v>
      </c>
    </row>
    <row r="80" spans="10:17">
      <c r="J80">
        <f t="shared" si="5"/>
        <v>102404</v>
      </c>
      <c r="K80" t="s">
        <v>996</v>
      </c>
      <c r="L80" t="s">
        <v>261</v>
      </c>
      <c r="M80" t="s">
        <v>997</v>
      </c>
      <c r="N80">
        <v>4</v>
      </c>
      <c r="O80" t="s">
        <v>1110</v>
      </c>
      <c r="P80">
        <v>20</v>
      </c>
      <c r="Q80">
        <v>1</v>
      </c>
    </row>
    <row r="81" spans="10:47">
      <c r="J81">
        <f t="shared" si="5"/>
        <v>102405</v>
      </c>
      <c r="L81" t="s">
        <v>261</v>
      </c>
      <c r="M81" t="s">
        <v>1111</v>
      </c>
      <c r="N81">
        <v>5</v>
      </c>
      <c r="O81" t="s">
        <v>1112</v>
      </c>
      <c r="P81">
        <v>25</v>
      </c>
      <c r="AI81" s="81" t="s">
        <v>1113</v>
      </c>
      <c r="AT81" s="2">
        <v>1</v>
      </c>
      <c r="AU81" s="2">
        <v>100</v>
      </c>
    </row>
    <row r="82" spans="10:37">
      <c r="J82">
        <f t="shared" si="5"/>
        <v>102406</v>
      </c>
      <c r="L82" t="s">
        <v>261</v>
      </c>
      <c r="M82" t="s">
        <v>344</v>
      </c>
      <c r="N82">
        <v>5</v>
      </c>
      <c r="O82" t="s">
        <v>1114</v>
      </c>
      <c r="P82">
        <v>30</v>
      </c>
      <c r="AI82" s="81" t="s">
        <v>1113</v>
      </c>
      <c r="AJ82" s="3" t="s">
        <v>235</v>
      </c>
      <c r="AK82" s="80" t="s">
        <v>226</v>
      </c>
    </row>
    <row r="83" spans="10:19">
      <c r="J83">
        <f t="shared" si="5"/>
        <v>102501</v>
      </c>
      <c r="K83" t="s">
        <v>1004</v>
      </c>
      <c r="L83" t="s">
        <v>262</v>
      </c>
      <c r="M83" t="str">
        <f>LEFT(K83,2)</f>
        <v>暴伤</v>
      </c>
      <c r="N83">
        <v>1</v>
      </c>
      <c r="O83" t="s">
        <v>1006</v>
      </c>
      <c r="P83">
        <v>5</v>
      </c>
      <c r="R83">
        <v>0</v>
      </c>
      <c r="S83">
        <v>10003</v>
      </c>
    </row>
    <row r="84" spans="10:19">
      <c r="J84">
        <f t="shared" si="5"/>
        <v>102502</v>
      </c>
      <c r="K84" t="s">
        <v>986</v>
      </c>
      <c r="L84" t="s">
        <v>262</v>
      </c>
      <c r="M84" t="str">
        <f>LEFT(K84,2)</f>
        <v>伤害</v>
      </c>
      <c r="N84">
        <v>1</v>
      </c>
      <c r="P84">
        <v>10</v>
      </c>
      <c r="R84">
        <v>0</v>
      </c>
      <c r="S84">
        <v>10001</v>
      </c>
    </row>
    <row r="85" spans="10:16">
      <c r="J85">
        <f t="shared" si="5"/>
        <v>102503</v>
      </c>
      <c r="L85" t="s">
        <v>262</v>
      </c>
      <c r="N85">
        <v>2</v>
      </c>
      <c r="P85">
        <v>15</v>
      </c>
    </row>
    <row r="86" spans="10:17">
      <c r="J86">
        <f t="shared" si="5"/>
        <v>102504</v>
      </c>
      <c r="K86" t="s">
        <v>996</v>
      </c>
      <c r="L86" t="s">
        <v>262</v>
      </c>
      <c r="M86" t="s">
        <v>997</v>
      </c>
      <c r="N86">
        <v>4</v>
      </c>
      <c r="P86">
        <v>20</v>
      </c>
      <c r="Q86">
        <v>1</v>
      </c>
    </row>
    <row r="87" spans="10:16">
      <c r="J87">
        <f t="shared" si="5"/>
        <v>102505</v>
      </c>
      <c r="L87" t="s">
        <v>262</v>
      </c>
      <c r="N87">
        <v>5</v>
      </c>
      <c r="P87">
        <v>25</v>
      </c>
    </row>
    <row r="88" spans="10:16">
      <c r="J88">
        <f t="shared" si="5"/>
        <v>102506</v>
      </c>
      <c r="L88" t="s">
        <v>262</v>
      </c>
      <c r="N88">
        <v>5</v>
      </c>
      <c r="P88">
        <v>30</v>
      </c>
    </row>
    <row r="89" spans="10:19">
      <c r="J89">
        <f t="shared" si="5"/>
        <v>102601</v>
      </c>
      <c r="K89" t="s">
        <v>989</v>
      </c>
      <c r="L89" t="s">
        <v>263</v>
      </c>
      <c r="M89" t="str">
        <f>LEFT(K89,2)</f>
        <v>暴率</v>
      </c>
      <c r="N89">
        <v>1</v>
      </c>
      <c r="O89" t="s">
        <v>991</v>
      </c>
      <c r="P89">
        <v>5</v>
      </c>
      <c r="R89">
        <v>0</v>
      </c>
      <c r="S89">
        <v>10002</v>
      </c>
    </row>
    <row r="90" spans="10:19">
      <c r="J90">
        <f t="shared" si="5"/>
        <v>102602</v>
      </c>
      <c r="K90" t="s">
        <v>1004</v>
      </c>
      <c r="L90" t="s">
        <v>263</v>
      </c>
      <c r="M90" t="str">
        <f>LEFT(K90,2)</f>
        <v>暴伤</v>
      </c>
      <c r="N90">
        <v>1</v>
      </c>
      <c r="O90" t="s">
        <v>1006</v>
      </c>
      <c r="P90">
        <v>10</v>
      </c>
      <c r="R90">
        <v>0</v>
      </c>
      <c r="S90">
        <v>10003</v>
      </c>
    </row>
    <row r="91" spans="10:16">
      <c r="J91">
        <f t="shared" si="5"/>
        <v>102603</v>
      </c>
      <c r="L91" t="s">
        <v>263</v>
      </c>
      <c r="N91">
        <v>2</v>
      </c>
      <c r="P91">
        <v>15</v>
      </c>
    </row>
    <row r="92" spans="10:17">
      <c r="J92">
        <f t="shared" si="5"/>
        <v>102604</v>
      </c>
      <c r="K92" t="s">
        <v>996</v>
      </c>
      <c r="L92" t="s">
        <v>263</v>
      </c>
      <c r="M92" t="s">
        <v>997</v>
      </c>
      <c r="N92">
        <v>4</v>
      </c>
      <c r="P92">
        <v>20</v>
      </c>
      <c r="Q92">
        <v>1</v>
      </c>
    </row>
    <row r="93" spans="10:16">
      <c r="J93">
        <f t="shared" si="5"/>
        <v>102605</v>
      </c>
      <c r="L93" t="s">
        <v>263</v>
      </c>
      <c r="N93">
        <v>5</v>
      </c>
      <c r="P93">
        <v>25</v>
      </c>
    </row>
    <row r="94" spans="10:16">
      <c r="J94">
        <f t="shared" si="5"/>
        <v>102606</v>
      </c>
      <c r="L94" t="s">
        <v>263</v>
      </c>
      <c r="N94">
        <v>5</v>
      </c>
      <c r="P94">
        <v>30</v>
      </c>
    </row>
    <row r="95" spans="10:19">
      <c r="J95">
        <f t="shared" si="5"/>
        <v>102701</v>
      </c>
      <c r="K95" t="s">
        <v>986</v>
      </c>
      <c r="L95" t="s">
        <v>265</v>
      </c>
      <c r="M95" t="str">
        <f>LEFT(K95,2)</f>
        <v>伤害</v>
      </c>
      <c r="N95">
        <v>1</v>
      </c>
      <c r="O95" t="s">
        <v>988</v>
      </c>
      <c r="P95">
        <v>5</v>
      </c>
      <c r="R95">
        <v>0</v>
      </c>
      <c r="S95">
        <v>10001</v>
      </c>
    </row>
    <row r="96" spans="10:19">
      <c r="J96">
        <f t="shared" si="5"/>
        <v>102702</v>
      </c>
      <c r="K96" t="s">
        <v>989</v>
      </c>
      <c r="L96" t="s">
        <v>265</v>
      </c>
      <c r="M96" t="str">
        <f>LEFT(K96,2)</f>
        <v>暴率</v>
      </c>
      <c r="N96">
        <v>1</v>
      </c>
      <c r="O96" t="s">
        <v>991</v>
      </c>
      <c r="P96">
        <v>10</v>
      </c>
      <c r="R96">
        <v>0</v>
      </c>
      <c r="S96">
        <v>10002</v>
      </c>
    </row>
    <row r="97" spans="10:81">
      <c r="J97">
        <f t="shared" si="5"/>
        <v>102703</v>
      </c>
      <c r="L97" t="s">
        <v>265</v>
      </c>
      <c r="M97" t="s">
        <v>1064</v>
      </c>
      <c r="N97">
        <v>2</v>
      </c>
      <c r="O97" t="s">
        <v>1115</v>
      </c>
      <c r="P97">
        <v>15</v>
      </c>
      <c r="BU97" s="90" t="s">
        <v>1116</v>
      </c>
      <c r="CB97">
        <v>3</v>
      </c>
      <c r="CC97">
        <v>1.5</v>
      </c>
    </row>
    <row r="98" spans="10:17">
      <c r="J98">
        <f t="shared" si="5"/>
        <v>102704</v>
      </c>
      <c r="K98" t="s">
        <v>996</v>
      </c>
      <c r="L98" t="s">
        <v>265</v>
      </c>
      <c r="M98" t="s">
        <v>997</v>
      </c>
      <c r="N98">
        <v>4</v>
      </c>
      <c r="O98" t="s">
        <v>1117</v>
      </c>
      <c r="P98">
        <v>20</v>
      </c>
      <c r="Q98">
        <v>1</v>
      </c>
    </row>
    <row r="99" spans="10:75">
      <c r="J99">
        <f t="shared" si="5"/>
        <v>102705</v>
      </c>
      <c r="L99" t="s">
        <v>265</v>
      </c>
      <c r="M99" t="s">
        <v>1118</v>
      </c>
      <c r="N99">
        <v>5</v>
      </c>
      <c r="O99" t="s">
        <v>1119</v>
      </c>
      <c r="P99">
        <v>25</v>
      </c>
      <c r="BU99" s="90" t="s">
        <v>1120</v>
      </c>
      <c r="BV99" s="88">
        <v>1</v>
      </c>
      <c r="BW99" s="21">
        <v>20008</v>
      </c>
    </row>
    <row r="100" spans="10:75">
      <c r="J100">
        <f t="shared" si="5"/>
        <v>102706</v>
      </c>
      <c r="L100" t="s">
        <v>265</v>
      </c>
      <c r="M100" t="s">
        <v>1121</v>
      </c>
      <c r="N100">
        <v>5</v>
      </c>
      <c r="O100" t="s">
        <v>1122</v>
      </c>
      <c r="P100">
        <v>30</v>
      </c>
      <c r="BU100" s="90" t="s">
        <v>1120</v>
      </c>
      <c r="BV100" s="88">
        <v>1</v>
      </c>
      <c r="BW100" s="21">
        <v>20009</v>
      </c>
    </row>
    <row r="101" spans="10:19">
      <c r="J101">
        <f t="shared" si="5"/>
        <v>102801</v>
      </c>
      <c r="K101" t="s">
        <v>1004</v>
      </c>
      <c r="L101" t="s">
        <v>267</v>
      </c>
      <c r="M101" t="str">
        <f>LEFT(K101,2)</f>
        <v>暴伤</v>
      </c>
      <c r="N101">
        <v>1</v>
      </c>
      <c r="O101" t="s">
        <v>1006</v>
      </c>
      <c r="P101">
        <v>5</v>
      </c>
      <c r="R101">
        <v>0</v>
      </c>
      <c r="S101">
        <v>10003</v>
      </c>
    </row>
    <row r="102" spans="10:19">
      <c r="J102">
        <f t="shared" si="5"/>
        <v>102802</v>
      </c>
      <c r="K102" t="s">
        <v>986</v>
      </c>
      <c r="L102" t="s">
        <v>267</v>
      </c>
      <c r="M102" t="str">
        <f>LEFT(K102,2)</f>
        <v>伤害</v>
      </c>
      <c r="N102">
        <v>1</v>
      </c>
      <c r="O102" t="s">
        <v>988</v>
      </c>
      <c r="P102">
        <v>10</v>
      </c>
      <c r="R102">
        <v>0</v>
      </c>
      <c r="S102">
        <v>10001</v>
      </c>
    </row>
    <row r="103" spans="10:16">
      <c r="J103">
        <f t="shared" si="5"/>
        <v>102803</v>
      </c>
      <c r="L103" t="s">
        <v>267</v>
      </c>
      <c r="N103">
        <v>2</v>
      </c>
      <c r="P103">
        <v>15</v>
      </c>
    </row>
    <row r="104" spans="10:17">
      <c r="J104">
        <f t="shared" si="5"/>
        <v>102804</v>
      </c>
      <c r="K104" t="s">
        <v>996</v>
      </c>
      <c r="L104" t="s">
        <v>267</v>
      </c>
      <c r="M104" t="s">
        <v>997</v>
      </c>
      <c r="N104">
        <v>4</v>
      </c>
      <c r="P104">
        <v>20</v>
      </c>
      <c r="Q104">
        <v>1</v>
      </c>
    </row>
    <row r="105" spans="10:16">
      <c r="J105">
        <f t="shared" si="5"/>
        <v>102805</v>
      </c>
      <c r="L105" t="s">
        <v>267</v>
      </c>
      <c r="N105">
        <v>5</v>
      </c>
      <c r="P105">
        <v>25</v>
      </c>
    </row>
    <row r="106" spans="10:16">
      <c r="J106">
        <f t="shared" si="5"/>
        <v>102806</v>
      </c>
      <c r="L106" t="s">
        <v>267</v>
      </c>
      <c r="N106">
        <v>5</v>
      </c>
      <c r="P106">
        <v>30</v>
      </c>
    </row>
    <row r="107" spans="10:19">
      <c r="J107">
        <f t="shared" si="5"/>
        <v>102901</v>
      </c>
      <c r="L107" t="s">
        <v>318</v>
      </c>
      <c r="M107" t="s">
        <v>1123</v>
      </c>
      <c r="N107">
        <v>2</v>
      </c>
      <c r="O107" t="s">
        <v>988</v>
      </c>
      <c r="P107">
        <v>5</v>
      </c>
      <c r="R107">
        <v>0</v>
      </c>
      <c r="S107">
        <v>10001</v>
      </c>
    </row>
    <row r="108" spans="10:19">
      <c r="J108">
        <f t="shared" si="5"/>
        <v>102902</v>
      </c>
      <c r="K108" t="s">
        <v>986</v>
      </c>
      <c r="L108" t="s">
        <v>318</v>
      </c>
      <c r="M108" t="s">
        <v>987</v>
      </c>
      <c r="N108">
        <v>1</v>
      </c>
      <c r="O108" t="s">
        <v>991</v>
      </c>
      <c r="P108">
        <v>10</v>
      </c>
      <c r="R108">
        <v>0</v>
      </c>
      <c r="S108">
        <v>10002</v>
      </c>
    </row>
    <row r="109" spans="10:19">
      <c r="J109">
        <f t="shared" si="5"/>
        <v>102903</v>
      </c>
      <c r="K109" t="s">
        <v>989</v>
      </c>
      <c r="L109" t="s">
        <v>318</v>
      </c>
      <c r="M109" t="s">
        <v>990</v>
      </c>
      <c r="N109">
        <v>1</v>
      </c>
      <c r="O109" t="s">
        <v>1006</v>
      </c>
      <c r="P109">
        <v>15</v>
      </c>
      <c r="R109">
        <v>0</v>
      </c>
      <c r="S109">
        <v>10003</v>
      </c>
    </row>
    <row r="110" spans="10:17">
      <c r="J110">
        <f t="shared" si="5"/>
        <v>102904</v>
      </c>
      <c r="K110" t="s">
        <v>996</v>
      </c>
      <c r="L110" t="s">
        <v>318</v>
      </c>
      <c r="M110" t="s">
        <v>997</v>
      </c>
      <c r="N110">
        <v>4</v>
      </c>
      <c r="O110" t="s">
        <v>1124</v>
      </c>
      <c r="P110">
        <v>20</v>
      </c>
      <c r="Q110">
        <v>1</v>
      </c>
    </row>
    <row r="111" spans="10:49">
      <c r="J111">
        <f t="shared" si="5"/>
        <v>102905</v>
      </c>
      <c r="L111" t="s">
        <v>318</v>
      </c>
      <c r="M111" t="s">
        <v>1125</v>
      </c>
      <c r="N111">
        <v>5</v>
      </c>
      <c r="O111" t="s">
        <v>1126</v>
      </c>
      <c r="P111">
        <v>25</v>
      </c>
      <c r="AI111" s="81" t="s">
        <v>1127</v>
      </c>
      <c r="AV111" s="84">
        <v>2</v>
      </c>
      <c r="AW111" s="85">
        <v>100</v>
      </c>
    </row>
    <row r="112" spans="10:30">
      <c r="J112">
        <f t="shared" si="5"/>
        <v>102906</v>
      </c>
      <c r="L112" t="s">
        <v>318</v>
      </c>
      <c r="M112" t="s">
        <v>1123</v>
      </c>
      <c r="N112">
        <v>5</v>
      </c>
      <c r="O112" t="s">
        <v>1128</v>
      </c>
      <c r="P112">
        <v>30</v>
      </c>
      <c r="T112" s="76" t="s">
        <v>1129</v>
      </c>
      <c r="U112" s="77" t="s">
        <v>213</v>
      </c>
      <c r="V112" s="78" t="s">
        <v>1130</v>
      </c>
      <c r="W112" s="3" t="s">
        <v>213</v>
      </c>
      <c r="X112" s="3" t="s">
        <v>1131</v>
      </c>
      <c r="Y112" s="79" t="s">
        <v>213</v>
      </c>
      <c r="Z112" s="80" t="s">
        <v>1132</v>
      </c>
      <c r="AA112" s="3" t="s">
        <v>213</v>
      </c>
      <c r="AB112" s="78" t="s">
        <v>1133</v>
      </c>
      <c r="AC112" s="3" t="s">
        <v>213</v>
      </c>
      <c r="AD112" s="3" t="s">
        <v>1133</v>
      </c>
    </row>
  </sheetData>
  <conditionalFormatting sqref="J3:BU3">
    <cfRule type="duplicateValues" dxfId="0" priority="1"/>
  </conditionalFormatting>
  <pageMargins left="0.75" right="0.75" top="1" bottom="1" header="0.5" footer="0.5"/>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T139"/>
  <sheetViews>
    <sheetView topLeftCell="Z1" workbookViewId="0">
      <pane ySplit="1" topLeftCell="A102" activePane="bottomLeft" state="frozen"/>
      <selection/>
      <selection pane="bottomLeft" activeCell="AM126" sqref="AM126"/>
    </sheetView>
  </sheetViews>
  <sheetFormatPr defaultColWidth="9" defaultRowHeight="14.25"/>
  <cols>
    <col min="14" max="14" width="9" style="59"/>
    <col min="16" max="18" width="14.875" customWidth="1"/>
    <col min="19" max="19" width="15.625" customWidth="1"/>
    <col min="20" max="20" width="14.875" customWidth="1"/>
    <col min="21" max="21" width="14.875" style="74" customWidth="1"/>
    <col min="22" max="22" width="14.875" style="32" customWidth="1"/>
    <col min="23" max="24" width="14.875" customWidth="1"/>
    <col min="27" max="29" width="12.625"/>
    <col min="38" max="38" width="9" style="1"/>
    <col min="39" max="39" width="50.375" customWidth="1"/>
  </cols>
  <sheetData>
    <row r="1" spans="1:44">
      <c r="A1" t="s">
        <v>1134</v>
      </c>
      <c r="B1" t="s">
        <v>1135</v>
      </c>
      <c r="O1" s="2" t="s">
        <v>131</v>
      </c>
      <c r="P1" s="2" t="s">
        <v>132</v>
      </c>
      <c r="Q1" s="2" t="s">
        <v>734</v>
      </c>
      <c r="R1" s="2" t="s">
        <v>784</v>
      </c>
      <c r="S1" s="2" t="s">
        <v>1136</v>
      </c>
      <c r="T1" s="2" t="s">
        <v>1137</v>
      </c>
      <c r="U1" s="75" t="s">
        <v>497</v>
      </c>
      <c r="V1" s="34" t="s">
        <v>805</v>
      </c>
      <c r="W1" s="2" t="s">
        <v>1138</v>
      </c>
      <c r="X1" s="2" t="s">
        <v>413</v>
      </c>
      <c r="Y1" s="2" t="s">
        <v>888</v>
      </c>
      <c r="Z1" s="2" t="s">
        <v>1139</v>
      </c>
      <c r="AA1" s="2" t="s">
        <v>485</v>
      </c>
      <c r="AB1" s="2" t="s">
        <v>1140</v>
      </c>
      <c r="AC1" s="2" t="s">
        <v>1141</v>
      </c>
      <c r="AD1" s="2" t="s">
        <v>1142</v>
      </c>
      <c r="AE1" s="2" t="s">
        <v>1143</v>
      </c>
      <c r="AF1" s="2" t="s">
        <v>1144</v>
      </c>
      <c r="AG1" s="2" t="s">
        <v>1145</v>
      </c>
      <c r="AH1" s="2" t="s">
        <v>1134</v>
      </c>
      <c r="AI1" s="2" t="s">
        <v>1146</v>
      </c>
      <c r="AJ1" s="2" t="s">
        <v>1147</v>
      </c>
      <c r="AK1" s="2" t="s">
        <v>1148</v>
      </c>
      <c r="AL1" s="3" t="s">
        <v>1149</v>
      </c>
      <c r="AM1" s="2" t="s">
        <v>1150</v>
      </c>
      <c r="AN1" t="s">
        <v>1151</v>
      </c>
      <c r="AO1" t="s">
        <v>1152</v>
      </c>
      <c r="AP1" t="s">
        <v>1153</v>
      </c>
      <c r="AQ1" t="s">
        <v>1154</v>
      </c>
      <c r="AR1" t="s">
        <v>1155</v>
      </c>
    </row>
    <row r="2" spans="1:44">
      <c r="A2">
        <v>1</v>
      </c>
      <c r="B2" s="37">
        <v>1</v>
      </c>
      <c r="O2" s="2" t="s">
        <v>141</v>
      </c>
      <c r="P2" s="2" t="s">
        <v>142</v>
      </c>
      <c r="Q2" s="2" t="s">
        <v>141</v>
      </c>
      <c r="R2" s="2" t="s">
        <v>141</v>
      </c>
      <c r="S2" s="2" t="s">
        <v>142</v>
      </c>
      <c r="T2" s="2" t="s">
        <v>141</v>
      </c>
      <c r="U2" s="75" t="s">
        <v>141</v>
      </c>
      <c r="V2" s="34" t="s">
        <v>141</v>
      </c>
      <c r="W2" s="2" t="s">
        <v>349</v>
      </c>
      <c r="X2" s="2" t="s">
        <v>141</v>
      </c>
      <c r="Y2" s="2" t="s">
        <v>348</v>
      </c>
      <c r="Z2" s="2" t="s">
        <v>141</v>
      </c>
      <c r="AA2" s="2" t="s">
        <v>349</v>
      </c>
      <c r="AB2" s="2" t="s">
        <v>348</v>
      </c>
      <c r="AC2" s="2" t="s">
        <v>349</v>
      </c>
      <c r="AD2" s="2" t="s">
        <v>141</v>
      </c>
      <c r="AE2" s="2" t="s">
        <v>141</v>
      </c>
      <c r="AF2" s="2" t="s">
        <v>141</v>
      </c>
      <c r="AG2" s="2" t="s">
        <v>141</v>
      </c>
      <c r="AH2" s="2" t="s">
        <v>141</v>
      </c>
      <c r="AI2" s="2" t="s">
        <v>141</v>
      </c>
      <c r="AJ2" s="2" t="s">
        <v>141</v>
      </c>
      <c r="AK2" s="2" t="s">
        <v>141</v>
      </c>
      <c r="AL2" s="3" t="s">
        <v>142</v>
      </c>
      <c r="AM2" s="2" t="s">
        <v>142</v>
      </c>
      <c r="AN2" s="2" t="s">
        <v>141</v>
      </c>
      <c r="AO2" s="2" t="s">
        <v>141</v>
      </c>
      <c r="AP2" s="2" t="s">
        <v>141</v>
      </c>
      <c r="AQ2" s="2" t="s">
        <v>141</v>
      </c>
      <c r="AR2" t="s">
        <v>142</v>
      </c>
    </row>
    <row r="3" spans="1:44">
      <c r="A3">
        <v>2</v>
      </c>
      <c r="B3" s="37">
        <v>1.2</v>
      </c>
      <c r="O3" s="2" t="s">
        <v>143</v>
      </c>
      <c r="P3" s="2" t="s">
        <v>144</v>
      </c>
      <c r="Q3" s="2" t="s">
        <v>1156</v>
      </c>
      <c r="R3" s="2" t="s">
        <v>795</v>
      </c>
      <c r="S3" s="2" t="s">
        <v>1157</v>
      </c>
      <c r="T3" s="2" t="s">
        <v>1158</v>
      </c>
      <c r="U3" s="75" t="s">
        <v>518</v>
      </c>
      <c r="V3" s="34" t="s">
        <v>1159</v>
      </c>
      <c r="W3" s="2" t="s">
        <v>798</v>
      </c>
      <c r="X3" s="2" t="s">
        <v>412</v>
      </c>
      <c r="Y3" s="2" t="s">
        <v>519</v>
      </c>
      <c r="Z3" s="2" t="s">
        <v>1160</v>
      </c>
      <c r="AA3" s="2" t="s">
        <v>1161</v>
      </c>
      <c r="AB3" s="2" t="s">
        <v>1162</v>
      </c>
      <c r="AC3" s="2" t="s">
        <v>1163</v>
      </c>
      <c r="AD3" s="2" t="s">
        <v>1164</v>
      </c>
      <c r="AE3" s="2" t="s">
        <v>1165</v>
      </c>
      <c r="AF3" s="2" t="s">
        <v>354</v>
      </c>
      <c r="AG3" s="2" t="s">
        <v>1166</v>
      </c>
      <c r="AH3" s="2" t="s">
        <v>517</v>
      </c>
      <c r="AI3" s="2" t="s">
        <v>1167</v>
      </c>
      <c r="AJ3" s="2" t="s">
        <v>1168</v>
      </c>
      <c r="AK3" s="2" t="s">
        <v>1169</v>
      </c>
      <c r="AL3" s="3" t="s">
        <v>362</v>
      </c>
      <c r="AM3" s="2" t="s">
        <v>361</v>
      </c>
      <c r="AN3" t="s">
        <v>1170</v>
      </c>
      <c r="AO3" t="s">
        <v>1171</v>
      </c>
      <c r="AP3" t="s">
        <v>1172</v>
      </c>
      <c r="AQ3" t="s">
        <v>1173</v>
      </c>
      <c r="AR3" t="s">
        <v>1174</v>
      </c>
    </row>
    <row r="4" spans="1:44">
      <c r="A4">
        <v>3</v>
      </c>
      <c r="B4" s="37">
        <v>1.5</v>
      </c>
      <c r="O4" s="2" t="s">
        <v>153</v>
      </c>
      <c r="P4" s="2" t="s">
        <v>153</v>
      </c>
      <c r="Q4" s="2" t="s">
        <v>153</v>
      </c>
      <c r="R4" s="2" t="s">
        <v>153</v>
      </c>
      <c r="S4" s="2" t="s">
        <v>153</v>
      </c>
      <c r="T4" s="2" t="s">
        <v>153</v>
      </c>
      <c r="U4" s="75" t="s">
        <v>153</v>
      </c>
      <c r="V4" s="34" t="s">
        <v>153</v>
      </c>
      <c r="W4" s="2" t="s">
        <v>153</v>
      </c>
      <c r="X4" s="2" t="s">
        <v>153</v>
      </c>
      <c r="Y4" s="2" t="s">
        <v>153</v>
      </c>
      <c r="Z4" s="2" t="s">
        <v>153</v>
      </c>
      <c r="AA4" s="2" t="s">
        <v>153</v>
      </c>
      <c r="AB4" s="2" t="s">
        <v>153</v>
      </c>
      <c r="AC4" s="2" t="s">
        <v>153</v>
      </c>
      <c r="AD4" s="2" t="s">
        <v>153</v>
      </c>
      <c r="AE4" s="2" t="s">
        <v>153</v>
      </c>
      <c r="AF4" s="2" t="s">
        <v>153</v>
      </c>
      <c r="AG4" s="2" t="s">
        <v>153</v>
      </c>
      <c r="AH4" s="2" t="s">
        <v>153</v>
      </c>
      <c r="AI4" s="2" t="s">
        <v>153</v>
      </c>
      <c r="AJ4" s="2" t="s">
        <v>153</v>
      </c>
      <c r="AK4" s="2" t="s">
        <v>153</v>
      </c>
      <c r="AL4" s="3" t="s">
        <v>153</v>
      </c>
      <c r="AM4" s="2" t="s">
        <v>153</v>
      </c>
      <c r="AN4" s="2" t="s">
        <v>153</v>
      </c>
      <c r="AO4" s="2" t="s">
        <v>153</v>
      </c>
      <c r="AP4" s="2" t="s">
        <v>153</v>
      </c>
      <c r="AQ4" s="2" t="s">
        <v>153</v>
      </c>
      <c r="AR4" s="2" t="s">
        <v>153</v>
      </c>
    </row>
    <row r="5" spans="1:46">
      <c r="A5">
        <v>4</v>
      </c>
      <c r="B5" s="37">
        <v>1.8</v>
      </c>
      <c r="E5">
        <f t="shared" ref="E5:E68" si="0">F5+G5</f>
        <v>1000</v>
      </c>
      <c r="F5">
        <v>500</v>
      </c>
      <c r="G5">
        <f t="shared" ref="G5:G68" si="1">500/W5</f>
        <v>500</v>
      </c>
      <c r="H5" s="2"/>
      <c r="I5" t="str">
        <f>L5&amp;J5&amp;K5</f>
        <v>射出&lt;g&gt;1&lt;/g&gt;支可击穿&lt;g&gt;1&lt;/g&gt;次的箭/n据隔壁骑马的英雄说，这是受天道加持的小箭</v>
      </c>
      <c r="J5" t="s">
        <v>1175</v>
      </c>
      <c r="K5" t="s">
        <v>1176</v>
      </c>
      <c r="L5" t="s">
        <v>1177</v>
      </c>
      <c r="O5">
        <v>101</v>
      </c>
      <c r="P5" t="str">
        <f>VLOOKUP(INT(O5/100),'装备大类|wapenTable'!$S$5:$T$123,2,FALSE)&amp;(IF(AH5*1=0,"",IF(AH5*1=5,"(神器)","("&amp;AH5&amp;"重)")))</f>
        <v>道法箭(1重)</v>
      </c>
      <c r="Q5">
        <f t="shared" ref="Q5:Q9" si="2">INT(O5/100)</f>
        <v>1</v>
      </c>
      <c r="R5">
        <f>VLOOKUP(Q5,'装备大类|wapenTable'!$S$5:$V$119,3,FALSE)</f>
        <v>1</v>
      </c>
      <c r="S5" s="2" t="s">
        <v>806</v>
      </c>
      <c r="T5">
        <v>250</v>
      </c>
      <c r="W5">
        <v>1</v>
      </c>
      <c r="Y5">
        <v>101</v>
      </c>
      <c r="AA5">
        <f t="shared" ref="AA5:AA20" si="3">VLOOKUP(AH5,$A$2:$B$6,2,FALSE)</f>
        <v>1</v>
      </c>
      <c r="AD5">
        <v>-1</v>
      </c>
      <c r="AE5">
        <f t="shared" ref="AE5:AE8" si="4">O6</f>
        <v>102</v>
      </c>
      <c r="AF5">
        <v>0</v>
      </c>
      <c r="AH5">
        <v>1</v>
      </c>
      <c r="AI5">
        <f>VLOOKUP(Q5,'装备升级|wapenUp'!$V$5:$Z$21,5,FALSE)*10</f>
        <v>10</v>
      </c>
      <c r="AJ5">
        <f t="shared" ref="AJ5:AJ9" si="5">INT(AI5/2)+1</f>
        <v>6</v>
      </c>
      <c r="AK5">
        <v>1</v>
      </c>
      <c r="AL5" s="1" t="s">
        <v>1178</v>
      </c>
      <c r="AM5" t="s">
        <v>1177</v>
      </c>
      <c r="AN5">
        <v>1.2</v>
      </c>
      <c r="AO5">
        <v>0.1</v>
      </c>
      <c r="AP5">
        <v>1000</v>
      </c>
      <c r="AQ5">
        <v>10</v>
      </c>
      <c r="AT5" t="str">
        <f t="shared" ref="AT5:AT68" si="6">P5</f>
        <v>道法箭(1重)</v>
      </c>
    </row>
    <row r="6" spans="1:46">
      <c r="A6">
        <v>5</v>
      </c>
      <c r="B6" s="37">
        <v>2.4</v>
      </c>
      <c r="E6">
        <f t="shared" si="0"/>
        <v>1000</v>
      </c>
      <c r="F6">
        <v>500</v>
      </c>
      <c r="G6">
        <f t="shared" si="1"/>
        <v>500</v>
      </c>
      <c r="H6" s="2"/>
      <c r="I6" t="str">
        <f>L6&amp;J6&amp;K6</f>
        <v>射出&lt;g&gt;2&lt;/g&gt;支可击穿&lt;g&gt;1&lt;/g&gt;次的箭/n据隔壁骑马的英雄说，这是受天道加持的小箭</v>
      </c>
      <c r="J6" t="s">
        <v>1175</v>
      </c>
      <c r="K6" t="s">
        <v>1176</v>
      </c>
      <c r="L6" t="s">
        <v>1179</v>
      </c>
      <c r="O6">
        <v>102</v>
      </c>
      <c r="P6" t="str">
        <f>VLOOKUP(INT(O6/100),'装备大类|wapenTable'!$S$5:$T$123,2,FALSE)&amp;(IF(AH6*1=0,"",IF(AH6*1=5,"(神器)","("&amp;AH6&amp;"重)")))</f>
        <v>道法箭(2重)</v>
      </c>
      <c r="Q6">
        <f t="shared" si="2"/>
        <v>1</v>
      </c>
      <c r="R6">
        <f>VLOOKUP(Q6,'装备大类|wapenTable'!$S$5:$V$119,3,FALSE)</f>
        <v>1</v>
      </c>
      <c r="S6" s="2" t="s">
        <v>1180</v>
      </c>
      <c r="T6">
        <v>250</v>
      </c>
      <c r="W6">
        <v>1</v>
      </c>
      <c r="Y6">
        <v>102</v>
      </c>
      <c r="AA6">
        <f t="shared" si="3"/>
        <v>1.2</v>
      </c>
      <c r="AD6">
        <v>-1</v>
      </c>
      <c r="AE6">
        <f t="shared" si="4"/>
        <v>103</v>
      </c>
      <c r="AF6">
        <v>0</v>
      </c>
      <c r="AH6">
        <v>2</v>
      </c>
      <c r="AI6">
        <f>VLOOKUP(Q6,'装备升级|wapenUp'!$V$5:$Z$21,5,FALSE)*10*2.5</f>
        <v>25</v>
      </c>
      <c r="AJ6">
        <f t="shared" si="5"/>
        <v>13</v>
      </c>
      <c r="AK6">
        <v>1</v>
      </c>
      <c r="AL6" s="1" t="s">
        <v>1181</v>
      </c>
      <c r="AM6" t="s">
        <v>1182</v>
      </c>
      <c r="AN6">
        <v>1.2</v>
      </c>
      <c r="AO6">
        <v>0.1</v>
      </c>
      <c r="AP6">
        <v>1000</v>
      </c>
      <c r="AQ6">
        <v>10</v>
      </c>
      <c r="AT6" t="str">
        <f t="shared" si="6"/>
        <v>道法箭(2重)</v>
      </c>
    </row>
    <row r="7" spans="5:46">
      <c r="E7">
        <f t="shared" si="0"/>
        <v>1000</v>
      </c>
      <c r="F7">
        <v>500</v>
      </c>
      <c r="G7">
        <f t="shared" si="1"/>
        <v>500</v>
      </c>
      <c r="H7" s="2"/>
      <c r="I7" t="str">
        <f>L7&amp;J7&amp;K7</f>
        <v>射出&lt;g&gt;3&lt;/g&gt;支可击穿&lt;g&gt;1&lt;/g&gt;次的箭/n据隔壁骑马的英雄说，这是受天道加持的小箭</v>
      </c>
      <c r="J7" t="s">
        <v>1175</v>
      </c>
      <c r="K7" t="s">
        <v>1176</v>
      </c>
      <c r="L7" t="s">
        <v>1183</v>
      </c>
      <c r="O7">
        <v>103</v>
      </c>
      <c r="P7" t="str">
        <f>VLOOKUP(INT(O7/100),'装备大类|wapenTable'!$S$5:$T$123,2,FALSE)&amp;(IF(AH7*1=0,"",IF(AH7*1=5,"(神器)","("&amp;AH7&amp;"重)")))</f>
        <v>道法箭(3重)</v>
      </c>
      <c r="Q7">
        <f t="shared" si="2"/>
        <v>1</v>
      </c>
      <c r="R7">
        <f>VLOOKUP(Q7,'装备大类|wapenTable'!$S$5:$V$119,3,FALSE)</f>
        <v>1</v>
      </c>
      <c r="S7" s="2" t="s">
        <v>1184</v>
      </c>
      <c r="T7">
        <v>250</v>
      </c>
      <c r="W7">
        <v>1</v>
      </c>
      <c r="Y7">
        <v>103</v>
      </c>
      <c r="AA7">
        <f t="shared" si="3"/>
        <v>1.5</v>
      </c>
      <c r="AD7">
        <v>-1</v>
      </c>
      <c r="AE7">
        <f t="shared" si="4"/>
        <v>104</v>
      </c>
      <c r="AF7">
        <v>1</v>
      </c>
      <c r="AH7">
        <v>3</v>
      </c>
      <c r="AI7">
        <f>VLOOKUP(Q7,'装备升级|wapenUp'!$V$5:$Z$21,5,FALSE)*10*5</f>
        <v>50</v>
      </c>
      <c r="AJ7">
        <f t="shared" si="5"/>
        <v>26</v>
      </c>
      <c r="AK7">
        <v>1</v>
      </c>
      <c r="AL7" s="1" t="s">
        <v>1185</v>
      </c>
      <c r="AM7" t="s">
        <v>1186</v>
      </c>
      <c r="AN7">
        <v>1.2</v>
      </c>
      <c r="AO7">
        <v>0.1</v>
      </c>
      <c r="AP7">
        <v>1000</v>
      </c>
      <c r="AQ7">
        <v>10</v>
      </c>
      <c r="AT7" t="str">
        <f t="shared" si="6"/>
        <v>道法箭(3重)</v>
      </c>
    </row>
    <row r="8" spans="5:46">
      <c r="E8">
        <f t="shared" si="0"/>
        <v>1000</v>
      </c>
      <c r="F8">
        <v>500</v>
      </c>
      <c r="G8">
        <f t="shared" si="1"/>
        <v>500</v>
      </c>
      <c r="H8" s="2"/>
      <c r="I8" t="str">
        <f>L8&amp;J8&amp;K8</f>
        <v>射出&lt;g&gt;4&lt;/g&gt;支可击穿&lt;g&gt;1&lt;/g&gt;次的箭/n据隔壁骑马的英雄说，这是受天道加持的小箭</v>
      </c>
      <c r="J8" t="s">
        <v>1175</v>
      </c>
      <c r="K8" t="s">
        <v>1176</v>
      </c>
      <c r="L8" t="s">
        <v>1187</v>
      </c>
      <c r="O8">
        <v>104</v>
      </c>
      <c r="P8" t="str">
        <f>VLOOKUP(INT(O8/100),'装备大类|wapenTable'!$S$5:$T$123,2,FALSE)&amp;(IF(AH8*1=0,"",IF(AH8*1=5,"(神器)","("&amp;AH8&amp;"重)")))</f>
        <v>道法箭(4重)</v>
      </c>
      <c r="Q8">
        <f t="shared" si="2"/>
        <v>1</v>
      </c>
      <c r="R8">
        <f>VLOOKUP(Q8,'装备大类|wapenTable'!$S$5:$V$119,3,FALSE)</f>
        <v>1</v>
      </c>
      <c r="S8" s="2" t="s">
        <v>1188</v>
      </c>
      <c r="T8">
        <v>250</v>
      </c>
      <c r="W8">
        <v>1</v>
      </c>
      <c r="Y8">
        <v>104</v>
      </c>
      <c r="AA8">
        <f t="shared" si="3"/>
        <v>1.8</v>
      </c>
      <c r="AD8">
        <v>-1</v>
      </c>
      <c r="AE8">
        <f t="shared" si="4"/>
        <v>105</v>
      </c>
      <c r="AF8">
        <v>1</v>
      </c>
      <c r="AH8">
        <v>4</v>
      </c>
      <c r="AI8">
        <f>VLOOKUP(Q8,'装备升级|wapenUp'!$V$5:$Z$21,5,FALSE)*10*10</f>
        <v>100</v>
      </c>
      <c r="AJ8">
        <f t="shared" si="5"/>
        <v>51</v>
      </c>
      <c r="AK8">
        <v>1</v>
      </c>
      <c r="AL8" s="1" t="s">
        <v>1189</v>
      </c>
      <c r="AM8" t="s">
        <v>1190</v>
      </c>
      <c r="AN8">
        <v>1.2</v>
      </c>
      <c r="AO8">
        <v>0.1</v>
      </c>
      <c r="AP8">
        <v>1000</v>
      </c>
      <c r="AQ8">
        <v>10</v>
      </c>
      <c r="AT8" t="str">
        <f t="shared" si="6"/>
        <v>道法箭(4重)</v>
      </c>
    </row>
    <row r="9" spans="5:46">
      <c r="E9">
        <f t="shared" si="0"/>
        <v>1000</v>
      </c>
      <c r="F9">
        <v>500</v>
      </c>
      <c r="G9">
        <f t="shared" si="1"/>
        <v>500</v>
      </c>
      <c r="H9" s="2"/>
      <c r="L9" t="s">
        <v>1191</v>
      </c>
      <c r="O9">
        <v>105</v>
      </c>
      <c r="P9" t="str">
        <f>VLOOKUP(INT(O9/100),'装备大类|wapenTable'!$S$5:$T$123,2,FALSE)&amp;(IF(AH9*1=0,"",IF(AH9*1=5,"(神器)","("&amp;AH9&amp;"重)")))</f>
        <v>道法箭(神器)</v>
      </c>
      <c r="Q9">
        <f t="shared" si="2"/>
        <v>1</v>
      </c>
      <c r="R9">
        <f>VLOOKUP(Q9,'装备大类|wapenTable'!$S$5:$V$119,3,FALSE)</f>
        <v>1</v>
      </c>
      <c r="S9" s="2" t="s">
        <v>1192</v>
      </c>
      <c r="T9">
        <f t="shared" ref="T9:W9" si="7">T8</f>
        <v>250</v>
      </c>
      <c r="W9">
        <f t="shared" si="7"/>
        <v>1</v>
      </c>
      <c r="Y9">
        <v>104</v>
      </c>
      <c r="AA9">
        <f t="shared" si="3"/>
        <v>2.4</v>
      </c>
      <c r="AB9">
        <v>105</v>
      </c>
      <c r="AC9">
        <f>AA9</f>
        <v>2.4</v>
      </c>
      <c r="AD9">
        <v>0</v>
      </c>
      <c r="AE9">
        <v>0</v>
      </c>
      <c r="AF9">
        <v>0</v>
      </c>
      <c r="AH9">
        <v>5</v>
      </c>
      <c r="AI9">
        <f>VLOOKUP(Q9,'装备升级|wapenUp'!$V$5:$Z$21,5,FALSE)*10*25</f>
        <v>250</v>
      </c>
      <c r="AJ9">
        <f t="shared" si="5"/>
        <v>126</v>
      </c>
      <c r="AK9">
        <v>1</v>
      </c>
      <c r="AL9" t="s">
        <v>997</v>
      </c>
      <c r="AM9" t="s">
        <v>1193</v>
      </c>
      <c r="AN9">
        <v>1.2</v>
      </c>
      <c r="AO9">
        <v>0.1</v>
      </c>
      <c r="AP9">
        <v>1000</v>
      </c>
      <c r="AQ9">
        <v>10</v>
      </c>
      <c r="AR9" t="s">
        <v>1194</v>
      </c>
      <c r="AT9" t="str">
        <f t="shared" si="6"/>
        <v>道法箭(神器)</v>
      </c>
    </row>
    <row r="10" spans="5:46">
      <c r="E10">
        <f t="shared" si="0"/>
        <v>1000</v>
      </c>
      <c r="F10">
        <v>500</v>
      </c>
      <c r="G10">
        <f t="shared" si="1"/>
        <v>500</v>
      </c>
      <c r="H10" s="2"/>
      <c r="I10" t="str">
        <f>L10&amp;J10&amp;K10</f>
        <v>飞出&lt;g&gt;1&lt;/g&gt;把可击退敌人的剑/n</v>
      </c>
      <c r="J10" t="s">
        <v>1175</v>
      </c>
      <c r="L10" t="s">
        <v>1195</v>
      </c>
      <c r="O10">
        <f t="shared" ref="O10:O14" si="8">O5+100</f>
        <v>201</v>
      </c>
      <c r="P10" t="str">
        <f>VLOOKUP(INT(O10/100),'装备大类|wapenTable'!$S$5:$T$123,2,FALSE)&amp;(IF(AH10*1=0,"",IF(AH10*1=5,"(神器)","("&amp;AH10&amp;"重)")))</f>
        <v>鬼剑术(1重)</v>
      </c>
      <c r="Q10">
        <f t="shared" ref="Q10:Q14" si="9">INT(O10/100)</f>
        <v>2</v>
      </c>
      <c r="R10">
        <f>VLOOKUP(Q10,'装备大类|wapenTable'!$S$5:$V$119,3,FALSE)</f>
        <v>1</v>
      </c>
      <c r="S10" s="2" t="s">
        <v>809</v>
      </c>
      <c r="T10">
        <v>250</v>
      </c>
      <c r="W10">
        <v>1</v>
      </c>
      <c r="Y10">
        <v>201</v>
      </c>
      <c r="AA10">
        <f t="shared" si="3"/>
        <v>1</v>
      </c>
      <c r="AD10">
        <v>-1</v>
      </c>
      <c r="AE10">
        <f t="shared" ref="AE10:AE13" si="10">O11</f>
        <v>202</v>
      </c>
      <c r="AF10">
        <v>0</v>
      </c>
      <c r="AH10">
        <v>1</v>
      </c>
      <c r="AI10">
        <f>VLOOKUP(Q10,'装备升级|wapenUp'!$V$5:$Z$21,5,FALSE)*10</f>
        <v>11</v>
      </c>
      <c r="AJ10">
        <f t="shared" ref="AJ10:AJ14" si="11">INT(AI10/2)+1</f>
        <v>6</v>
      </c>
      <c r="AK10">
        <v>1</v>
      </c>
      <c r="AL10" s="1" t="s">
        <v>1185</v>
      </c>
      <c r="AM10" t="s">
        <v>1196</v>
      </c>
      <c r="AN10">
        <v>1.2</v>
      </c>
      <c r="AO10">
        <v>0.1</v>
      </c>
      <c r="AP10">
        <v>1000</v>
      </c>
      <c r="AQ10">
        <v>10</v>
      </c>
      <c r="AT10" t="str">
        <f t="shared" si="6"/>
        <v>鬼剑术(1重)</v>
      </c>
    </row>
    <row r="11" spans="5:46">
      <c r="E11">
        <f t="shared" si="0"/>
        <v>1000</v>
      </c>
      <c r="F11">
        <v>500</v>
      </c>
      <c r="G11">
        <f t="shared" si="1"/>
        <v>500</v>
      </c>
      <c r="H11" s="2"/>
      <c r="I11" t="str">
        <f>L11&amp;J11&amp;K11</f>
        <v>飞出&lt;g&gt;2&lt;/g&gt;把可击退敌人的剑/n</v>
      </c>
      <c r="J11" t="s">
        <v>1175</v>
      </c>
      <c r="L11" t="s">
        <v>1197</v>
      </c>
      <c r="O11">
        <f t="shared" si="8"/>
        <v>202</v>
      </c>
      <c r="P11" t="str">
        <f>VLOOKUP(INT(O11/100),'装备大类|wapenTable'!$S$5:$T$123,2,FALSE)&amp;(IF(AH11*1=0,"",IF(AH11*1=5,"(神器)","("&amp;AH11&amp;"重)")))</f>
        <v>鬼剑术(2重)</v>
      </c>
      <c r="Q11">
        <f t="shared" si="9"/>
        <v>2</v>
      </c>
      <c r="R11">
        <f>VLOOKUP(Q11,'装备大类|wapenTable'!$S$5:$V$119,3,FALSE)</f>
        <v>1</v>
      </c>
      <c r="S11" s="2" t="s">
        <v>1198</v>
      </c>
      <c r="T11">
        <v>250</v>
      </c>
      <c r="W11">
        <v>1</v>
      </c>
      <c r="Y11">
        <v>202</v>
      </c>
      <c r="AA11">
        <f t="shared" si="3"/>
        <v>1.2</v>
      </c>
      <c r="AD11">
        <v>-1</v>
      </c>
      <c r="AE11">
        <f t="shared" si="10"/>
        <v>203</v>
      </c>
      <c r="AF11">
        <v>0</v>
      </c>
      <c r="AH11">
        <v>2</v>
      </c>
      <c r="AI11">
        <f>VLOOKUP(Q11,'装备升级|wapenUp'!$V$5:$Z$21,5,FALSE)*10*2.5</f>
        <v>27.5</v>
      </c>
      <c r="AJ11">
        <f t="shared" si="11"/>
        <v>14</v>
      </c>
      <c r="AK11">
        <v>1</v>
      </c>
      <c r="AL11" s="1" t="s">
        <v>1199</v>
      </c>
      <c r="AM11" t="s">
        <v>1200</v>
      </c>
      <c r="AN11">
        <v>1.2</v>
      </c>
      <c r="AO11">
        <v>0.1</v>
      </c>
      <c r="AP11">
        <v>1000</v>
      </c>
      <c r="AQ11">
        <v>10</v>
      </c>
      <c r="AT11" t="str">
        <f t="shared" si="6"/>
        <v>鬼剑术(2重)</v>
      </c>
    </row>
    <row r="12" spans="5:46">
      <c r="E12">
        <f t="shared" si="0"/>
        <v>1000</v>
      </c>
      <c r="F12">
        <v>500</v>
      </c>
      <c r="G12">
        <f t="shared" si="1"/>
        <v>500</v>
      </c>
      <c r="H12" s="2"/>
      <c r="I12" t="str">
        <f>L12&amp;J12&amp;K12</f>
        <v>飞出&lt;g&gt;3&lt;/g&gt;把可击退敌人的剑/n</v>
      </c>
      <c r="J12" t="s">
        <v>1175</v>
      </c>
      <c r="L12" t="s">
        <v>1196</v>
      </c>
      <c r="O12">
        <f t="shared" si="8"/>
        <v>203</v>
      </c>
      <c r="P12" t="str">
        <f>VLOOKUP(INT(O12/100),'装备大类|wapenTable'!$S$5:$T$123,2,FALSE)&amp;(IF(AH12*1=0,"",IF(AH12*1=5,"(神器)","("&amp;AH12&amp;"重)")))</f>
        <v>鬼剑术(3重)</v>
      </c>
      <c r="Q12">
        <f t="shared" si="9"/>
        <v>2</v>
      </c>
      <c r="R12">
        <f>VLOOKUP(Q12,'装备大类|wapenTable'!$S$5:$V$119,3,FALSE)</f>
        <v>1</v>
      </c>
      <c r="S12" s="2" t="s">
        <v>1201</v>
      </c>
      <c r="T12">
        <v>250</v>
      </c>
      <c r="W12">
        <v>1</v>
      </c>
      <c r="Y12">
        <v>203</v>
      </c>
      <c r="AA12">
        <f t="shared" si="3"/>
        <v>1.5</v>
      </c>
      <c r="AD12">
        <v>-1</v>
      </c>
      <c r="AE12">
        <f t="shared" si="10"/>
        <v>204</v>
      </c>
      <c r="AF12">
        <v>1</v>
      </c>
      <c r="AH12">
        <v>3</v>
      </c>
      <c r="AI12">
        <f>VLOOKUP(Q12,'装备升级|wapenUp'!$V$5:$Z$21,5,FALSE)*10*5</f>
        <v>55</v>
      </c>
      <c r="AJ12">
        <f t="shared" si="11"/>
        <v>28</v>
      </c>
      <c r="AK12">
        <v>1</v>
      </c>
      <c r="AL12" s="1" t="s">
        <v>1202</v>
      </c>
      <c r="AM12" t="s">
        <v>1203</v>
      </c>
      <c r="AN12">
        <v>1.2</v>
      </c>
      <c r="AO12">
        <v>0.1</v>
      </c>
      <c r="AP12">
        <v>1000</v>
      </c>
      <c r="AQ12">
        <v>10</v>
      </c>
      <c r="AT12" t="str">
        <f t="shared" si="6"/>
        <v>鬼剑术(3重)</v>
      </c>
    </row>
    <row r="13" spans="5:46">
      <c r="E13">
        <f t="shared" si="0"/>
        <v>1000</v>
      </c>
      <c r="F13">
        <v>500</v>
      </c>
      <c r="G13">
        <f t="shared" si="1"/>
        <v>500</v>
      </c>
      <c r="H13" s="2"/>
      <c r="I13" t="str">
        <f>L13&amp;J13&amp;K13</f>
        <v>飞出&lt;g&gt;4&lt;/g&gt;把可击退敌人的剑/n</v>
      </c>
      <c r="J13" t="s">
        <v>1175</v>
      </c>
      <c r="L13" t="s">
        <v>1204</v>
      </c>
      <c r="O13">
        <f t="shared" si="8"/>
        <v>204</v>
      </c>
      <c r="P13" t="str">
        <f>VLOOKUP(INT(O13/100),'装备大类|wapenTable'!$S$5:$T$123,2,FALSE)&amp;(IF(AH13*1=0,"",IF(AH13*1=5,"(神器)","("&amp;AH13&amp;"重)")))</f>
        <v>鬼剑术(4重)</v>
      </c>
      <c r="Q13">
        <f t="shared" si="9"/>
        <v>2</v>
      </c>
      <c r="R13">
        <f>VLOOKUP(Q13,'装备大类|wapenTable'!$S$5:$V$119,3,FALSE)</f>
        <v>1</v>
      </c>
      <c r="S13" s="2" t="s">
        <v>1205</v>
      </c>
      <c r="T13">
        <v>250</v>
      </c>
      <c r="W13">
        <v>1</v>
      </c>
      <c r="Y13">
        <v>204</v>
      </c>
      <c r="AA13">
        <f t="shared" si="3"/>
        <v>1.8</v>
      </c>
      <c r="AD13">
        <v>-1</v>
      </c>
      <c r="AE13">
        <f t="shared" si="10"/>
        <v>205</v>
      </c>
      <c r="AF13">
        <v>1</v>
      </c>
      <c r="AH13">
        <v>4</v>
      </c>
      <c r="AI13">
        <f>VLOOKUP(Q13,'装备升级|wapenUp'!$V$5:$Z$21,5,FALSE)*10*10</f>
        <v>110</v>
      </c>
      <c r="AJ13">
        <f t="shared" si="11"/>
        <v>56</v>
      </c>
      <c r="AK13">
        <v>1</v>
      </c>
      <c r="AL13" s="1" t="s">
        <v>1206</v>
      </c>
      <c r="AM13" t="s">
        <v>1207</v>
      </c>
      <c r="AN13">
        <v>1.2</v>
      </c>
      <c r="AO13">
        <v>0.1</v>
      </c>
      <c r="AP13">
        <v>1000</v>
      </c>
      <c r="AQ13">
        <v>10</v>
      </c>
      <c r="AT13" t="str">
        <f t="shared" si="6"/>
        <v>鬼剑术(4重)</v>
      </c>
    </row>
    <row r="14" spans="5:46">
      <c r="E14">
        <f t="shared" si="0"/>
        <v>1000</v>
      </c>
      <c r="F14">
        <v>500</v>
      </c>
      <c r="G14">
        <f t="shared" si="1"/>
        <v>500</v>
      </c>
      <c r="H14" s="2"/>
      <c r="L14" t="s">
        <v>1208</v>
      </c>
      <c r="O14">
        <f t="shared" si="8"/>
        <v>205</v>
      </c>
      <c r="P14" t="str">
        <f>VLOOKUP(INT(O14/100),'装备大类|wapenTable'!$S$5:$T$123,2,FALSE)&amp;(IF(AH14*1=0,"",IF(AH14*1=5,"(神器)","("&amp;AH14&amp;"重)")))</f>
        <v>鬼剑术(神器)</v>
      </c>
      <c r="Q14">
        <f t="shared" si="9"/>
        <v>2</v>
      </c>
      <c r="R14">
        <f>VLOOKUP(Q14,'装备大类|wapenTable'!$S$5:$V$119,3,FALSE)</f>
        <v>1</v>
      </c>
      <c r="S14" s="2" t="s">
        <v>1209</v>
      </c>
      <c r="T14">
        <f t="shared" ref="T14:W14" si="12">T13</f>
        <v>250</v>
      </c>
      <c r="W14">
        <f t="shared" si="12"/>
        <v>1</v>
      </c>
      <c r="Y14">
        <v>205</v>
      </c>
      <c r="AA14">
        <f t="shared" si="3"/>
        <v>2.4</v>
      </c>
      <c r="AD14">
        <v>0</v>
      </c>
      <c r="AE14">
        <v>0</v>
      </c>
      <c r="AF14">
        <v>0</v>
      </c>
      <c r="AH14">
        <v>5</v>
      </c>
      <c r="AI14">
        <f>VLOOKUP(Q14,'装备升级|wapenUp'!$V$5:$Z$21,5,FALSE)*10*25</f>
        <v>275</v>
      </c>
      <c r="AJ14">
        <f t="shared" si="11"/>
        <v>138</v>
      </c>
      <c r="AK14">
        <v>1</v>
      </c>
      <c r="AL14" t="s">
        <v>997</v>
      </c>
      <c r="AM14" t="s">
        <v>1210</v>
      </c>
      <c r="AN14">
        <v>1.2</v>
      </c>
      <c r="AO14">
        <v>0.1</v>
      </c>
      <c r="AP14">
        <v>1000</v>
      </c>
      <c r="AQ14">
        <v>10</v>
      </c>
      <c r="AR14" t="s">
        <v>1211</v>
      </c>
      <c r="AT14" t="str">
        <f t="shared" si="6"/>
        <v>鬼剑术(神器)</v>
      </c>
    </row>
    <row r="15" spans="5:46">
      <c r="E15">
        <f t="shared" si="0"/>
        <v>750</v>
      </c>
      <c r="F15">
        <v>500</v>
      </c>
      <c r="G15">
        <f t="shared" si="1"/>
        <v>250</v>
      </c>
      <c r="H15" s="2"/>
      <c r="I15" t="str">
        <f>L15&amp;J15&amp;K15</f>
        <v>投出&lt;g&gt;1&lt;/g&gt;枚可攻击&lt;g&gt;3&lt;/g&gt;个敌人的跟踪飞镖/n</v>
      </c>
      <c r="J15" t="s">
        <v>1175</v>
      </c>
      <c r="L15" t="s">
        <v>1212</v>
      </c>
      <c r="O15">
        <f t="shared" ref="O15:O19" si="13">O10+100</f>
        <v>301</v>
      </c>
      <c r="P15" t="str">
        <f>VLOOKUP(INT(O15/100),'装备大类|wapenTable'!$S$5:$T$123,2,FALSE)&amp;(IF(AH15*1=0,"",IF(AH15*1=5,"(神器)","("&amp;AH15&amp;"重)")))</f>
        <v>降魔镖(1重)</v>
      </c>
      <c r="Q15">
        <f t="shared" ref="Q15:Q19" si="14">INT(O15/100)</f>
        <v>3</v>
      </c>
      <c r="R15">
        <f>VLOOKUP(Q15,'装备大类|wapenTable'!$S$5:$V$119,3,FALSE)</f>
        <v>1</v>
      </c>
      <c r="S15" s="2" t="s">
        <v>811</v>
      </c>
      <c r="T15">
        <v>250</v>
      </c>
      <c r="W15">
        <v>2</v>
      </c>
      <c r="Y15">
        <v>301</v>
      </c>
      <c r="AA15">
        <f t="shared" si="3"/>
        <v>1</v>
      </c>
      <c r="AD15">
        <v>-1</v>
      </c>
      <c r="AE15">
        <f t="shared" ref="AE15:AE18" si="15">O16</f>
        <v>302</v>
      </c>
      <c r="AF15">
        <v>0</v>
      </c>
      <c r="AH15">
        <v>1</v>
      </c>
      <c r="AI15">
        <f>VLOOKUP(Q15,'装备升级|wapenUp'!$V$5:$Z$21,5,FALSE)*10</f>
        <v>12</v>
      </c>
      <c r="AJ15">
        <f t="shared" ref="AJ15:AJ19" si="16">INT(AI15/2)+1</f>
        <v>7</v>
      </c>
      <c r="AK15">
        <v>1</v>
      </c>
      <c r="AL15" s="1" t="s">
        <v>1178</v>
      </c>
      <c r="AM15" t="s">
        <v>1212</v>
      </c>
      <c r="AN15">
        <v>1.2</v>
      </c>
      <c r="AO15">
        <v>0.15</v>
      </c>
      <c r="AP15">
        <v>750</v>
      </c>
      <c r="AQ15">
        <v>5</v>
      </c>
      <c r="AT15" t="str">
        <f t="shared" si="6"/>
        <v>降魔镖(1重)</v>
      </c>
    </row>
    <row r="16" spans="5:46">
      <c r="E16">
        <f t="shared" si="0"/>
        <v>750</v>
      </c>
      <c r="F16">
        <v>500</v>
      </c>
      <c r="G16">
        <f t="shared" si="1"/>
        <v>250</v>
      </c>
      <c r="H16" s="2"/>
      <c r="I16" t="str">
        <f>L16&amp;J16&amp;K16</f>
        <v>投出&lt;g&gt;2&lt;/g&gt;枚可攻击&lt;g&gt;3&lt;/g&gt;个敌人的跟踪飞镖/n</v>
      </c>
      <c r="J16" t="s">
        <v>1175</v>
      </c>
      <c r="L16" t="s">
        <v>1213</v>
      </c>
      <c r="O16">
        <f t="shared" si="13"/>
        <v>302</v>
      </c>
      <c r="P16" t="str">
        <f>VLOOKUP(INT(O16/100),'装备大类|wapenTable'!$S$5:$T$123,2,FALSE)&amp;(IF(AH16*1=0,"",IF(AH16*1=5,"(神器)","("&amp;AH16&amp;"重)")))</f>
        <v>降魔镖(2重)</v>
      </c>
      <c r="Q16">
        <f t="shared" si="14"/>
        <v>3</v>
      </c>
      <c r="R16">
        <f>VLOOKUP(Q16,'装备大类|wapenTable'!$S$5:$V$119,3,FALSE)</f>
        <v>1</v>
      </c>
      <c r="S16" s="2" t="s">
        <v>1214</v>
      </c>
      <c r="T16">
        <v>250</v>
      </c>
      <c r="W16">
        <v>2</v>
      </c>
      <c r="Y16">
        <v>302</v>
      </c>
      <c r="AA16">
        <f t="shared" si="3"/>
        <v>1.2</v>
      </c>
      <c r="AD16">
        <v>-1</v>
      </c>
      <c r="AE16">
        <f t="shared" si="15"/>
        <v>303</v>
      </c>
      <c r="AF16">
        <v>0</v>
      </c>
      <c r="AH16">
        <v>2</v>
      </c>
      <c r="AI16">
        <f>VLOOKUP(Q16,'装备升级|wapenUp'!$V$5:$Z$21,5,FALSE)*10*2.5</f>
        <v>30</v>
      </c>
      <c r="AJ16">
        <f t="shared" si="16"/>
        <v>16</v>
      </c>
      <c r="AK16">
        <v>1</v>
      </c>
      <c r="AL16" s="1" t="s">
        <v>1181</v>
      </c>
      <c r="AM16" t="s">
        <v>1213</v>
      </c>
      <c r="AN16">
        <v>1.2</v>
      </c>
      <c r="AO16">
        <v>0.15</v>
      </c>
      <c r="AP16">
        <v>750</v>
      </c>
      <c r="AQ16">
        <v>5</v>
      </c>
      <c r="AT16" t="str">
        <f t="shared" si="6"/>
        <v>降魔镖(2重)</v>
      </c>
    </row>
    <row r="17" spans="5:46">
      <c r="E17">
        <f t="shared" si="0"/>
        <v>750</v>
      </c>
      <c r="F17">
        <v>500</v>
      </c>
      <c r="G17">
        <f t="shared" si="1"/>
        <v>250</v>
      </c>
      <c r="H17" s="2"/>
      <c r="I17" t="str">
        <f>L17&amp;J17&amp;K17</f>
        <v>投出&lt;g&gt;3&lt;/g&gt;枚可攻击&lt;g&gt;3&lt;/g&gt;个敌人的跟踪飞镖/n</v>
      </c>
      <c r="J17" t="s">
        <v>1175</v>
      </c>
      <c r="L17" t="s">
        <v>1215</v>
      </c>
      <c r="O17">
        <f t="shared" si="13"/>
        <v>303</v>
      </c>
      <c r="P17" t="str">
        <f>VLOOKUP(INT(O17/100),'装备大类|wapenTable'!$S$5:$T$123,2,FALSE)&amp;(IF(AH17*1=0,"",IF(AH17*1=5,"(神器)","("&amp;AH17&amp;"重)")))</f>
        <v>降魔镖(3重)</v>
      </c>
      <c r="Q17">
        <f t="shared" si="14"/>
        <v>3</v>
      </c>
      <c r="R17">
        <f>VLOOKUP(Q17,'装备大类|wapenTable'!$S$5:$V$119,3,FALSE)</f>
        <v>1</v>
      </c>
      <c r="S17" s="2" t="s">
        <v>1216</v>
      </c>
      <c r="T17">
        <v>250</v>
      </c>
      <c r="W17">
        <v>2</v>
      </c>
      <c r="Y17">
        <v>303</v>
      </c>
      <c r="AA17">
        <f t="shared" si="3"/>
        <v>1.5</v>
      </c>
      <c r="AD17">
        <v>-1</v>
      </c>
      <c r="AE17">
        <f t="shared" si="15"/>
        <v>304</v>
      </c>
      <c r="AF17">
        <v>1</v>
      </c>
      <c r="AH17">
        <v>3</v>
      </c>
      <c r="AI17">
        <f>VLOOKUP(Q17,'装备升级|wapenUp'!$V$5:$Z$21,5,FALSE)*10*5</f>
        <v>60</v>
      </c>
      <c r="AJ17">
        <f t="shared" si="16"/>
        <v>31</v>
      </c>
      <c r="AK17">
        <v>1</v>
      </c>
      <c r="AL17" s="1" t="s">
        <v>1185</v>
      </c>
      <c r="AM17" t="s">
        <v>1215</v>
      </c>
      <c r="AN17">
        <v>1.2</v>
      </c>
      <c r="AO17">
        <v>0.15</v>
      </c>
      <c r="AP17">
        <v>750</v>
      </c>
      <c r="AQ17">
        <v>5</v>
      </c>
      <c r="AT17" t="str">
        <f t="shared" si="6"/>
        <v>降魔镖(3重)</v>
      </c>
    </row>
    <row r="18" spans="5:46">
      <c r="E18">
        <f t="shared" si="0"/>
        <v>750</v>
      </c>
      <c r="F18">
        <v>500</v>
      </c>
      <c r="G18">
        <f t="shared" si="1"/>
        <v>250</v>
      </c>
      <c r="H18" s="2"/>
      <c r="I18" t="str">
        <f>L18&amp;J18&amp;K18</f>
        <v>投出&lt;g&gt;4&lt;/g&gt;枚可攻击&lt;g&gt;3&lt;/g&gt;个敌人的跟踪飞镖/n</v>
      </c>
      <c r="J18" t="s">
        <v>1175</v>
      </c>
      <c r="L18" t="s">
        <v>1217</v>
      </c>
      <c r="O18">
        <f t="shared" si="13"/>
        <v>304</v>
      </c>
      <c r="P18" t="str">
        <f>VLOOKUP(INT(O18/100),'装备大类|wapenTable'!$S$5:$T$123,2,FALSE)&amp;(IF(AH18*1=0,"",IF(AH18*1=5,"(神器)","("&amp;AH18&amp;"重)")))</f>
        <v>降魔镖(4重)</v>
      </c>
      <c r="Q18">
        <f t="shared" si="14"/>
        <v>3</v>
      </c>
      <c r="R18">
        <f>VLOOKUP(Q18,'装备大类|wapenTable'!$S$5:$V$119,3,FALSE)</f>
        <v>1</v>
      </c>
      <c r="S18" s="2" t="s">
        <v>1218</v>
      </c>
      <c r="T18">
        <v>250</v>
      </c>
      <c r="W18">
        <v>2</v>
      </c>
      <c r="Y18">
        <v>304</v>
      </c>
      <c r="AA18">
        <f t="shared" si="3"/>
        <v>1.8</v>
      </c>
      <c r="AD18">
        <v>-1</v>
      </c>
      <c r="AE18">
        <f t="shared" si="15"/>
        <v>305</v>
      </c>
      <c r="AF18">
        <v>1</v>
      </c>
      <c r="AH18">
        <v>4</v>
      </c>
      <c r="AI18">
        <f>VLOOKUP(Q18,'装备升级|wapenUp'!$V$5:$Z$21,5,FALSE)*10*10</f>
        <v>120</v>
      </c>
      <c r="AJ18">
        <f t="shared" si="16"/>
        <v>61</v>
      </c>
      <c r="AK18">
        <v>1</v>
      </c>
      <c r="AL18" s="1" t="s">
        <v>1189</v>
      </c>
      <c r="AM18" t="s">
        <v>1217</v>
      </c>
      <c r="AN18">
        <v>1.2</v>
      </c>
      <c r="AO18">
        <v>0.15</v>
      </c>
      <c r="AP18">
        <v>750</v>
      </c>
      <c r="AQ18">
        <v>5</v>
      </c>
      <c r="AT18" t="str">
        <f t="shared" si="6"/>
        <v>降魔镖(4重)</v>
      </c>
    </row>
    <row r="19" spans="5:46">
      <c r="E19">
        <f t="shared" si="0"/>
        <v>750</v>
      </c>
      <c r="F19">
        <v>500</v>
      </c>
      <c r="G19">
        <f t="shared" si="1"/>
        <v>250</v>
      </c>
      <c r="H19" s="2"/>
      <c r="L19" t="s">
        <v>1219</v>
      </c>
      <c r="O19">
        <f t="shared" si="13"/>
        <v>305</v>
      </c>
      <c r="P19" t="str">
        <f>VLOOKUP(INT(O19/100),'装备大类|wapenTable'!$S$5:$T$123,2,FALSE)&amp;(IF(AH19*1=0,"",IF(AH19*1=5,"(神器)","("&amp;AH19&amp;"重)")))</f>
        <v>降魔镖(神器)</v>
      </c>
      <c r="Q19">
        <f t="shared" si="14"/>
        <v>3</v>
      </c>
      <c r="R19">
        <f>VLOOKUP(Q19,'装备大类|wapenTable'!$S$5:$V$119,3,FALSE)</f>
        <v>1</v>
      </c>
      <c r="S19" s="2" t="s">
        <v>1220</v>
      </c>
      <c r="T19">
        <f t="shared" ref="T19:W19" si="17">T18</f>
        <v>250</v>
      </c>
      <c r="W19">
        <f t="shared" si="17"/>
        <v>2</v>
      </c>
      <c r="Y19">
        <v>304</v>
      </c>
      <c r="AA19">
        <f t="shared" si="3"/>
        <v>2.4</v>
      </c>
      <c r="AB19">
        <v>305</v>
      </c>
      <c r="AC19">
        <f>AA19</f>
        <v>2.4</v>
      </c>
      <c r="AD19">
        <v>0</v>
      </c>
      <c r="AE19">
        <v>0</v>
      </c>
      <c r="AF19">
        <v>0</v>
      </c>
      <c r="AH19">
        <v>5</v>
      </c>
      <c r="AI19">
        <f>VLOOKUP(Q19,'装备升级|wapenUp'!$V$5:$Z$21,5,FALSE)*10*25</f>
        <v>300</v>
      </c>
      <c r="AJ19">
        <f t="shared" si="16"/>
        <v>151</v>
      </c>
      <c r="AK19">
        <v>1</v>
      </c>
      <c r="AL19" t="s">
        <v>997</v>
      </c>
      <c r="AM19" t="s">
        <v>1219</v>
      </c>
      <c r="AN19">
        <v>1.2</v>
      </c>
      <c r="AO19">
        <v>0.15</v>
      </c>
      <c r="AP19">
        <v>750</v>
      </c>
      <c r="AQ19">
        <v>5</v>
      </c>
      <c r="AR19" t="s">
        <v>1221</v>
      </c>
      <c r="AT19" t="str">
        <f t="shared" si="6"/>
        <v>降魔镖(神器)</v>
      </c>
    </row>
    <row r="20" spans="5:46">
      <c r="E20">
        <f t="shared" si="0"/>
        <v>750</v>
      </c>
      <c r="F20">
        <v>500</v>
      </c>
      <c r="G20">
        <f t="shared" si="1"/>
        <v>250</v>
      </c>
      <c r="H20" s="2"/>
      <c r="I20" t="str">
        <f>L20&amp;J20&amp;K20</f>
        <v>撒出&lt;g&gt;1&lt;/g&gt;张可穿透一切的摄魂符/n</v>
      </c>
      <c r="J20" t="s">
        <v>1175</v>
      </c>
      <c r="L20" t="s">
        <v>1222</v>
      </c>
      <c r="O20">
        <f t="shared" ref="O20:O24" si="18">O15+100</f>
        <v>401</v>
      </c>
      <c r="P20" t="str">
        <f>VLOOKUP(INT(O20/100),'装备大类|wapenTable'!$S$5:$T$123,2,FALSE)&amp;(IF(AH20*1=0,"",IF(AH20*1=5,"(神器)","("&amp;AH20&amp;"重)")))</f>
        <v>摄魂符(1重)</v>
      </c>
      <c r="Q20">
        <f t="shared" ref="Q20:Q24" si="19">INT(O20/100)</f>
        <v>4</v>
      </c>
      <c r="R20">
        <f>VLOOKUP(Q20,'装备大类|wapenTable'!$S$5:$V$119,3,FALSE)</f>
        <v>1</v>
      </c>
      <c r="S20" s="2" t="s">
        <v>813</v>
      </c>
      <c r="T20">
        <v>250</v>
      </c>
      <c r="W20">
        <v>2</v>
      </c>
      <c r="Y20">
        <v>401</v>
      </c>
      <c r="AA20">
        <f t="shared" si="3"/>
        <v>1</v>
      </c>
      <c r="AD20">
        <v>-1</v>
      </c>
      <c r="AE20">
        <f t="shared" ref="AE20:AE23" si="20">O21</f>
        <v>402</v>
      </c>
      <c r="AF20">
        <v>0</v>
      </c>
      <c r="AH20">
        <v>1</v>
      </c>
      <c r="AI20">
        <f>VLOOKUP(Q20,'装备升级|wapenUp'!$V$5:$Z$21,5,FALSE)*10</f>
        <v>16</v>
      </c>
      <c r="AJ20">
        <f t="shared" ref="AJ20:AJ24" si="21">INT(AI20/2)+1</f>
        <v>9</v>
      </c>
      <c r="AK20">
        <v>1</v>
      </c>
      <c r="AL20" s="1" t="s">
        <v>1223</v>
      </c>
      <c r="AM20" t="s">
        <v>1224</v>
      </c>
      <c r="AN20">
        <v>1.2</v>
      </c>
      <c r="AO20">
        <v>0.15</v>
      </c>
      <c r="AP20">
        <v>750</v>
      </c>
      <c r="AQ20">
        <v>5</v>
      </c>
      <c r="AT20" t="str">
        <f t="shared" si="6"/>
        <v>摄魂符(1重)</v>
      </c>
    </row>
    <row r="21" spans="5:46">
      <c r="E21">
        <f t="shared" si="0"/>
        <v>750</v>
      </c>
      <c r="F21">
        <v>500</v>
      </c>
      <c r="G21">
        <f t="shared" si="1"/>
        <v>250</v>
      </c>
      <c r="H21" s="2"/>
      <c r="I21" t="str">
        <f>L21&amp;J21&amp;K21</f>
        <v>撒出&lt;g&gt;3&lt;/g&gt;张可穿透一切的摄魂符/n</v>
      </c>
      <c r="J21" t="s">
        <v>1175</v>
      </c>
      <c r="L21" t="s">
        <v>1225</v>
      </c>
      <c r="O21">
        <f t="shared" si="18"/>
        <v>402</v>
      </c>
      <c r="P21" t="str">
        <f>VLOOKUP(INT(O21/100),'装备大类|wapenTable'!$S$5:$T$123,2,FALSE)&amp;(IF(AH21*1=0,"",IF(AH21*1=5,"(神器)","("&amp;AH21&amp;"重)")))</f>
        <v>摄魂符(2重)</v>
      </c>
      <c r="Q21">
        <f t="shared" si="19"/>
        <v>4</v>
      </c>
      <c r="R21">
        <f>VLOOKUP(Q21,'装备大类|wapenTable'!$S$5:$V$119,3,FALSE)</f>
        <v>1</v>
      </c>
      <c r="S21" s="2" t="s">
        <v>1226</v>
      </c>
      <c r="T21">
        <v>250</v>
      </c>
      <c r="W21">
        <v>2</v>
      </c>
      <c r="Y21">
        <v>402</v>
      </c>
      <c r="AA21">
        <f>1*VLOOKUP(AH21,$A$2:$B$6,2,FALSE)</f>
        <v>1.2</v>
      </c>
      <c r="AD21">
        <v>-1</v>
      </c>
      <c r="AE21">
        <f t="shared" si="20"/>
        <v>403</v>
      </c>
      <c r="AF21">
        <v>0</v>
      </c>
      <c r="AH21">
        <v>2</v>
      </c>
      <c r="AI21">
        <f>VLOOKUP(Q21,'装备升级|wapenUp'!$V$5:$Z$21,5,FALSE)*10*2.5</f>
        <v>40</v>
      </c>
      <c r="AJ21">
        <f t="shared" si="21"/>
        <v>21</v>
      </c>
      <c r="AK21">
        <v>1</v>
      </c>
      <c r="AL21" s="1" t="s">
        <v>1227</v>
      </c>
      <c r="AM21" t="s">
        <v>1228</v>
      </c>
      <c r="AN21">
        <v>1.2</v>
      </c>
      <c r="AO21">
        <v>0.15</v>
      </c>
      <c r="AP21">
        <v>750</v>
      </c>
      <c r="AQ21">
        <v>5</v>
      </c>
      <c r="AT21" t="str">
        <f t="shared" si="6"/>
        <v>摄魂符(2重)</v>
      </c>
    </row>
    <row r="22" spans="5:46">
      <c r="E22">
        <f t="shared" si="0"/>
        <v>750</v>
      </c>
      <c r="F22">
        <v>500</v>
      </c>
      <c r="G22">
        <f t="shared" si="1"/>
        <v>250</v>
      </c>
      <c r="H22" s="2"/>
      <c r="I22" t="str">
        <f>L22&amp;J22&amp;K22</f>
        <v>撒出&lt;g&gt;5&lt;/g&gt;张可穿透一切的摄魂符/n</v>
      </c>
      <c r="J22" t="s">
        <v>1175</v>
      </c>
      <c r="L22" t="s">
        <v>1229</v>
      </c>
      <c r="O22">
        <f t="shared" si="18"/>
        <v>403</v>
      </c>
      <c r="P22" t="str">
        <f>VLOOKUP(INT(O22/100),'装备大类|wapenTable'!$S$5:$T$123,2,FALSE)&amp;(IF(AH22*1=0,"",IF(AH22*1=5,"(神器)","("&amp;AH22&amp;"重)")))</f>
        <v>摄魂符(3重)</v>
      </c>
      <c r="Q22">
        <f t="shared" si="19"/>
        <v>4</v>
      </c>
      <c r="R22">
        <f>VLOOKUP(Q22,'装备大类|wapenTable'!$S$5:$V$119,3,FALSE)</f>
        <v>1</v>
      </c>
      <c r="S22" s="2" t="s">
        <v>1230</v>
      </c>
      <c r="T22">
        <v>250</v>
      </c>
      <c r="W22">
        <v>2</v>
      </c>
      <c r="Y22">
        <v>403</v>
      </c>
      <c r="AA22">
        <f>1*VLOOKUP(AH22,$A$2:$B$6,2,FALSE)</f>
        <v>1.5</v>
      </c>
      <c r="AD22">
        <v>-1</v>
      </c>
      <c r="AE22">
        <f t="shared" si="20"/>
        <v>404</v>
      </c>
      <c r="AF22">
        <v>1</v>
      </c>
      <c r="AH22">
        <v>3</v>
      </c>
      <c r="AI22">
        <f>VLOOKUP(Q22,'装备升级|wapenUp'!$V$5:$Z$21,5,FALSE)*10*5</f>
        <v>80</v>
      </c>
      <c r="AJ22">
        <f t="shared" si="21"/>
        <v>41</v>
      </c>
      <c r="AK22">
        <v>1</v>
      </c>
      <c r="AL22" s="1" t="s">
        <v>1231</v>
      </c>
      <c r="AM22" t="s">
        <v>1232</v>
      </c>
      <c r="AN22">
        <v>1.2</v>
      </c>
      <c r="AO22">
        <v>0.15</v>
      </c>
      <c r="AP22">
        <v>750</v>
      </c>
      <c r="AQ22">
        <v>5</v>
      </c>
      <c r="AT22" t="str">
        <f t="shared" si="6"/>
        <v>摄魂符(3重)</v>
      </c>
    </row>
    <row r="23" spans="5:46">
      <c r="E23">
        <f t="shared" si="0"/>
        <v>750</v>
      </c>
      <c r="F23">
        <v>500</v>
      </c>
      <c r="G23">
        <f t="shared" si="1"/>
        <v>250</v>
      </c>
      <c r="H23" s="2"/>
      <c r="I23" t="str">
        <f>L23&amp;J23&amp;K23</f>
        <v>撒出&lt;g&gt;7&lt;/g&gt;张可穿透一切的摄魂符/n</v>
      </c>
      <c r="J23" t="s">
        <v>1175</v>
      </c>
      <c r="L23" t="s">
        <v>1233</v>
      </c>
      <c r="O23">
        <f t="shared" si="18"/>
        <v>404</v>
      </c>
      <c r="P23" t="str">
        <f>VLOOKUP(INT(O23/100),'装备大类|wapenTable'!$S$5:$T$123,2,FALSE)&amp;(IF(AH23*1=0,"",IF(AH23*1=5,"(神器)","("&amp;AH23&amp;"重)")))</f>
        <v>摄魂符(4重)</v>
      </c>
      <c r="Q23">
        <f t="shared" si="19"/>
        <v>4</v>
      </c>
      <c r="R23">
        <f>VLOOKUP(Q23,'装备大类|wapenTable'!$S$5:$V$119,3,FALSE)</f>
        <v>1</v>
      </c>
      <c r="S23" s="2" t="s">
        <v>1234</v>
      </c>
      <c r="T23">
        <v>250</v>
      </c>
      <c r="W23">
        <v>2</v>
      </c>
      <c r="Y23">
        <v>404</v>
      </c>
      <c r="AA23">
        <f>1*VLOOKUP(AH23,$A$2:$B$6,2,FALSE)</f>
        <v>1.8</v>
      </c>
      <c r="AD23">
        <v>-1</v>
      </c>
      <c r="AE23">
        <f t="shared" si="20"/>
        <v>405</v>
      </c>
      <c r="AF23">
        <v>1</v>
      </c>
      <c r="AH23">
        <v>4</v>
      </c>
      <c r="AI23">
        <f>VLOOKUP(Q23,'装备升级|wapenUp'!$V$5:$Z$21,5,FALSE)*10*10</f>
        <v>160</v>
      </c>
      <c r="AJ23">
        <f t="shared" si="21"/>
        <v>81</v>
      </c>
      <c r="AK23">
        <v>1</v>
      </c>
      <c r="AL23" s="1" t="s">
        <v>1235</v>
      </c>
      <c r="AM23" t="s">
        <v>1236</v>
      </c>
      <c r="AN23">
        <v>1.2</v>
      </c>
      <c r="AO23">
        <v>0.15</v>
      </c>
      <c r="AP23">
        <v>750</v>
      </c>
      <c r="AQ23">
        <v>5</v>
      </c>
      <c r="AT23" t="str">
        <f t="shared" si="6"/>
        <v>摄魂符(4重)</v>
      </c>
    </row>
    <row r="24" spans="5:46">
      <c r="E24">
        <f t="shared" si="0"/>
        <v>750</v>
      </c>
      <c r="F24">
        <v>500</v>
      </c>
      <c r="G24">
        <f t="shared" si="1"/>
        <v>250</v>
      </c>
      <c r="H24" s="2"/>
      <c r="L24" t="s">
        <v>1237</v>
      </c>
      <c r="O24">
        <f t="shared" si="18"/>
        <v>405</v>
      </c>
      <c r="P24" t="str">
        <f>VLOOKUP(INT(O24/100),'装备大类|wapenTable'!$S$5:$T$123,2,FALSE)&amp;(IF(AH24*1=0,"",IF(AH24*1=5,"(神器)","("&amp;AH24&amp;"重)")))</f>
        <v>摄魂符(神器)</v>
      </c>
      <c r="Q24">
        <f t="shared" si="19"/>
        <v>4</v>
      </c>
      <c r="R24">
        <f>VLOOKUP(Q24,'装备大类|wapenTable'!$S$5:$V$119,3,FALSE)</f>
        <v>1</v>
      </c>
      <c r="S24" s="2" t="s">
        <v>1238</v>
      </c>
      <c r="T24">
        <f>T23</f>
        <v>250</v>
      </c>
      <c r="W24">
        <v>2</v>
      </c>
      <c r="Y24">
        <v>405</v>
      </c>
      <c r="AA24">
        <f>1*VLOOKUP(AH24,$A$2:$B$6,2,FALSE)</f>
        <v>2.4</v>
      </c>
      <c r="AD24">
        <v>0</v>
      </c>
      <c r="AE24">
        <v>0</v>
      </c>
      <c r="AF24">
        <v>0</v>
      </c>
      <c r="AH24">
        <v>5</v>
      </c>
      <c r="AI24">
        <f>VLOOKUP(Q24,'装备升级|wapenUp'!$V$5:$Z$21,5,FALSE)*10*25</f>
        <v>400</v>
      </c>
      <c r="AJ24">
        <f t="shared" si="21"/>
        <v>201</v>
      </c>
      <c r="AK24">
        <v>1</v>
      </c>
      <c r="AL24" t="s">
        <v>997</v>
      </c>
      <c r="AM24" t="s">
        <v>1237</v>
      </c>
      <c r="AN24">
        <v>1.2</v>
      </c>
      <c r="AO24">
        <v>0.15</v>
      </c>
      <c r="AP24">
        <v>750</v>
      </c>
      <c r="AQ24">
        <v>5</v>
      </c>
      <c r="AR24" t="s">
        <v>1239</v>
      </c>
      <c r="AT24" t="str">
        <f t="shared" si="6"/>
        <v>摄魂符(神器)</v>
      </c>
    </row>
    <row r="25" spans="5:46">
      <c r="E25">
        <f t="shared" si="0"/>
        <v>750</v>
      </c>
      <c r="F25">
        <v>500</v>
      </c>
      <c r="G25">
        <f t="shared" si="1"/>
        <v>250</v>
      </c>
      <c r="H25" s="2"/>
      <c r="I25" t="str">
        <f>L25&amp;J25&amp;K25</f>
        <v>飞出&lt;g&gt;1&lt;/g&gt;根棍子攻击沿途所有敌人/n</v>
      </c>
      <c r="J25" t="s">
        <v>1175</v>
      </c>
      <c r="L25" t="s">
        <v>1240</v>
      </c>
      <c r="O25">
        <f t="shared" ref="O25:O29" si="22">O20+100</f>
        <v>501</v>
      </c>
      <c r="P25" t="str">
        <f>VLOOKUP(INT(O25/100),'装备大类|wapenTable'!$S$5:$T$123,2,FALSE)&amp;(IF(AH25*1=0,"",IF(AH25*1=5,"(神器)","("&amp;AH25&amp;"重)")))</f>
        <v>打妖棍(1重)</v>
      </c>
      <c r="Q25">
        <f t="shared" ref="Q25:Q29" si="23">INT(O25/100)</f>
        <v>5</v>
      </c>
      <c r="R25">
        <f>VLOOKUP(Q25,'装备大类|wapenTable'!$S$5:$V$119,3,FALSE)</f>
        <v>1</v>
      </c>
      <c r="S25" s="2" t="s">
        <v>815</v>
      </c>
      <c r="T25">
        <v>250</v>
      </c>
      <c r="W25">
        <v>2</v>
      </c>
      <c r="Y25">
        <v>501</v>
      </c>
      <c r="AA25">
        <f t="shared" ref="AA25:AA44" si="24">VLOOKUP(AH25,$A$2:$B$6,2,FALSE)</f>
        <v>1</v>
      </c>
      <c r="AD25">
        <v>-1</v>
      </c>
      <c r="AE25">
        <f t="shared" ref="AE25:AE28" si="25">O26</f>
        <v>502</v>
      </c>
      <c r="AF25">
        <v>0</v>
      </c>
      <c r="AH25">
        <v>1</v>
      </c>
      <c r="AI25">
        <f>VLOOKUP(Q25,'装备升级|wapenUp'!$V$5:$Z$21,5,FALSE)*10</f>
        <v>13</v>
      </c>
      <c r="AJ25">
        <f t="shared" ref="AJ25:AJ29" si="26">INT(AI25/2)+1</f>
        <v>7</v>
      </c>
      <c r="AK25">
        <v>1</v>
      </c>
      <c r="AL25" s="1" t="s">
        <v>1178</v>
      </c>
      <c r="AM25" t="s">
        <v>1240</v>
      </c>
      <c r="AN25">
        <v>1.2</v>
      </c>
      <c r="AO25">
        <v>0.15</v>
      </c>
      <c r="AP25">
        <v>750</v>
      </c>
      <c r="AQ25">
        <v>5</v>
      </c>
      <c r="AT25" t="str">
        <f t="shared" si="6"/>
        <v>打妖棍(1重)</v>
      </c>
    </row>
    <row r="26" spans="5:46">
      <c r="E26">
        <f t="shared" si="0"/>
        <v>750</v>
      </c>
      <c r="F26">
        <v>500</v>
      </c>
      <c r="G26">
        <f t="shared" si="1"/>
        <v>250</v>
      </c>
      <c r="H26" s="2"/>
      <c r="I26" t="str">
        <f>L26&amp;J26&amp;K26</f>
        <v>飞出&lt;g&gt;2&lt;/g&gt;根棍子攻击沿途所有敌人/n</v>
      </c>
      <c r="J26" t="s">
        <v>1175</v>
      </c>
      <c r="L26" t="s">
        <v>1241</v>
      </c>
      <c r="O26">
        <f t="shared" si="22"/>
        <v>502</v>
      </c>
      <c r="P26" t="str">
        <f>VLOOKUP(INT(O26/100),'装备大类|wapenTable'!$S$5:$T$123,2,FALSE)&amp;(IF(AH26*1=0,"",IF(AH26*1=5,"(神器)","("&amp;AH26&amp;"重)")))</f>
        <v>打妖棍(2重)</v>
      </c>
      <c r="Q26">
        <f t="shared" si="23"/>
        <v>5</v>
      </c>
      <c r="R26">
        <f>VLOOKUP(Q26,'装备大类|wapenTable'!$S$5:$V$119,3,FALSE)</f>
        <v>1</v>
      </c>
      <c r="S26" s="2" t="s">
        <v>1242</v>
      </c>
      <c r="T26">
        <v>250</v>
      </c>
      <c r="W26">
        <v>2</v>
      </c>
      <c r="Y26">
        <v>502</v>
      </c>
      <c r="AA26">
        <f t="shared" si="24"/>
        <v>1.2</v>
      </c>
      <c r="AD26">
        <v>-1</v>
      </c>
      <c r="AE26">
        <f t="shared" si="25"/>
        <v>503</v>
      </c>
      <c r="AF26">
        <v>0</v>
      </c>
      <c r="AH26">
        <v>2</v>
      </c>
      <c r="AI26">
        <f>VLOOKUP(Q26,'装备升级|wapenUp'!$V$5:$Z$21,5,FALSE)*10*2.5</f>
        <v>32.5</v>
      </c>
      <c r="AJ26">
        <f t="shared" si="26"/>
        <v>17</v>
      </c>
      <c r="AK26">
        <v>1</v>
      </c>
      <c r="AL26" s="1" t="s">
        <v>1181</v>
      </c>
      <c r="AM26" t="s">
        <v>1241</v>
      </c>
      <c r="AN26">
        <v>1.2</v>
      </c>
      <c r="AO26">
        <v>0.15</v>
      </c>
      <c r="AP26">
        <v>750</v>
      </c>
      <c r="AQ26">
        <v>5</v>
      </c>
      <c r="AT26" t="str">
        <f t="shared" si="6"/>
        <v>打妖棍(2重)</v>
      </c>
    </row>
    <row r="27" spans="5:46">
      <c r="E27">
        <f t="shared" si="0"/>
        <v>750</v>
      </c>
      <c r="F27">
        <v>500</v>
      </c>
      <c r="G27">
        <f t="shared" si="1"/>
        <v>250</v>
      </c>
      <c r="H27" s="2"/>
      <c r="I27" t="str">
        <f>L27&amp;J27&amp;K27</f>
        <v>飞出&lt;g&gt;3&lt;/g&gt;根棍子攻击沿途所有敌人/n</v>
      </c>
      <c r="J27" t="s">
        <v>1175</v>
      </c>
      <c r="L27" t="s">
        <v>1243</v>
      </c>
      <c r="O27">
        <f t="shared" si="22"/>
        <v>503</v>
      </c>
      <c r="P27" t="str">
        <f>VLOOKUP(INT(O27/100),'装备大类|wapenTable'!$S$5:$T$123,2,FALSE)&amp;(IF(AH27*1=0,"",IF(AH27*1=5,"(神器)","("&amp;AH27&amp;"重)")))</f>
        <v>打妖棍(3重)</v>
      </c>
      <c r="Q27">
        <f t="shared" si="23"/>
        <v>5</v>
      </c>
      <c r="R27">
        <f>VLOOKUP(Q27,'装备大类|wapenTable'!$S$5:$V$119,3,FALSE)</f>
        <v>1</v>
      </c>
      <c r="S27" s="2" t="s">
        <v>1244</v>
      </c>
      <c r="T27">
        <v>250</v>
      </c>
      <c r="W27">
        <v>2</v>
      </c>
      <c r="Y27">
        <v>503</v>
      </c>
      <c r="AA27">
        <f t="shared" si="24"/>
        <v>1.5</v>
      </c>
      <c r="AD27">
        <v>-1</v>
      </c>
      <c r="AE27">
        <f t="shared" si="25"/>
        <v>504</v>
      </c>
      <c r="AF27">
        <v>1</v>
      </c>
      <c r="AH27">
        <v>3</v>
      </c>
      <c r="AI27">
        <f>VLOOKUP(Q27,'装备升级|wapenUp'!$V$5:$Z$21,5,FALSE)*10*5</f>
        <v>65</v>
      </c>
      <c r="AJ27">
        <f t="shared" si="26"/>
        <v>33</v>
      </c>
      <c r="AK27">
        <v>1</v>
      </c>
      <c r="AL27" s="1" t="s">
        <v>1185</v>
      </c>
      <c r="AM27" t="s">
        <v>1243</v>
      </c>
      <c r="AN27">
        <v>1.2</v>
      </c>
      <c r="AO27">
        <v>0.15</v>
      </c>
      <c r="AP27">
        <v>750</v>
      </c>
      <c r="AQ27">
        <v>5</v>
      </c>
      <c r="AT27" t="str">
        <f t="shared" si="6"/>
        <v>打妖棍(3重)</v>
      </c>
    </row>
    <row r="28" spans="5:46">
      <c r="E28">
        <f t="shared" si="0"/>
        <v>750</v>
      </c>
      <c r="F28">
        <v>500</v>
      </c>
      <c r="G28">
        <f t="shared" si="1"/>
        <v>250</v>
      </c>
      <c r="I28" t="str">
        <f>L28&amp;J28&amp;K28</f>
        <v>飞出&lt;g&gt;4&lt;/g&gt;根棍子攻击沿途所有敌人/n</v>
      </c>
      <c r="J28" t="s">
        <v>1175</v>
      </c>
      <c r="L28" t="s">
        <v>1245</v>
      </c>
      <c r="O28">
        <f t="shared" si="22"/>
        <v>504</v>
      </c>
      <c r="P28" t="str">
        <f>VLOOKUP(INT(O28/100),'装备大类|wapenTable'!$S$5:$T$123,2,FALSE)&amp;(IF(AH28*1=0,"",IF(AH28*1=5,"(神器)","("&amp;AH28&amp;"重)")))</f>
        <v>打妖棍(4重)</v>
      </c>
      <c r="Q28">
        <f t="shared" si="23"/>
        <v>5</v>
      </c>
      <c r="R28">
        <f>VLOOKUP(Q28,'装备大类|wapenTable'!$S$5:$V$119,3,FALSE)</f>
        <v>1</v>
      </c>
      <c r="S28" s="2" t="s">
        <v>1246</v>
      </c>
      <c r="T28">
        <v>250</v>
      </c>
      <c r="W28">
        <v>2</v>
      </c>
      <c r="Y28">
        <v>504</v>
      </c>
      <c r="AA28">
        <f t="shared" si="24"/>
        <v>1.8</v>
      </c>
      <c r="AD28">
        <v>-1</v>
      </c>
      <c r="AE28">
        <f t="shared" si="25"/>
        <v>505</v>
      </c>
      <c r="AF28">
        <v>1</v>
      </c>
      <c r="AH28">
        <v>4</v>
      </c>
      <c r="AI28">
        <f>VLOOKUP(Q28,'装备升级|wapenUp'!$V$5:$Z$21,5,FALSE)*10*10</f>
        <v>130</v>
      </c>
      <c r="AJ28">
        <f t="shared" si="26"/>
        <v>66</v>
      </c>
      <c r="AK28">
        <v>1</v>
      </c>
      <c r="AL28" s="1" t="s">
        <v>1189</v>
      </c>
      <c r="AM28" t="s">
        <v>1245</v>
      </c>
      <c r="AN28">
        <v>1.2</v>
      </c>
      <c r="AO28">
        <v>0.15</v>
      </c>
      <c r="AP28">
        <v>750</v>
      </c>
      <c r="AQ28">
        <v>5</v>
      </c>
      <c r="AT28" t="str">
        <f t="shared" si="6"/>
        <v>打妖棍(4重)</v>
      </c>
    </row>
    <row r="29" spans="5:46">
      <c r="E29">
        <f t="shared" si="0"/>
        <v>750</v>
      </c>
      <c r="F29">
        <v>500</v>
      </c>
      <c r="G29">
        <f t="shared" si="1"/>
        <v>250</v>
      </c>
      <c r="L29" t="s">
        <v>1247</v>
      </c>
      <c r="O29">
        <f t="shared" si="22"/>
        <v>505</v>
      </c>
      <c r="P29" t="str">
        <f>VLOOKUP(INT(O29/100),'装备大类|wapenTable'!$S$5:$T$123,2,FALSE)&amp;(IF(AH29*1=0,"",IF(AH29*1=5,"(神器)","("&amp;AH29&amp;"重)")))</f>
        <v>打妖棍(神器)</v>
      </c>
      <c r="Q29">
        <f t="shared" si="23"/>
        <v>5</v>
      </c>
      <c r="R29">
        <f>VLOOKUP(Q29,'装备大类|wapenTable'!$S$5:$V$119,3,FALSE)</f>
        <v>1</v>
      </c>
      <c r="S29" s="2" t="s">
        <v>1248</v>
      </c>
      <c r="T29">
        <f t="shared" ref="T29:W29" si="27">T28</f>
        <v>250</v>
      </c>
      <c r="W29">
        <f t="shared" si="27"/>
        <v>2</v>
      </c>
      <c r="Y29">
        <v>504</v>
      </c>
      <c r="AA29">
        <f t="shared" si="24"/>
        <v>2.4</v>
      </c>
      <c r="AB29">
        <v>505</v>
      </c>
      <c r="AC29">
        <f>AA29</f>
        <v>2.4</v>
      </c>
      <c r="AD29">
        <v>0</v>
      </c>
      <c r="AE29">
        <v>0</v>
      </c>
      <c r="AF29">
        <v>0</v>
      </c>
      <c r="AH29">
        <v>5</v>
      </c>
      <c r="AI29">
        <f>VLOOKUP(Q29,'装备升级|wapenUp'!$V$5:$Z$21,5,FALSE)*10*25</f>
        <v>325</v>
      </c>
      <c r="AJ29">
        <f t="shared" si="26"/>
        <v>163</v>
      </c>
      <c r="AK29">
        <v>1</v>
      </c>
      <c r="AL29" t="s">
        <v>997</v>
      </c>
      <c r="AM29" t="s">
        <v>1247</v>
      </c>
      <c r="AN29">
        <v>1.2</v>
      </c>
      <c r="AO29">
        <v>0.15</v>
      </c>
      <c r="AP29">
        <v>750</v>
      </c>
      <c r="AQ29">
        <v>5</v>
      </c>
      <c r="AR29" t="s">
        <v>1249</v>
      </c>
      <c r="AT29" t="str">
        <f t="shared" si="6"/>
        <v>打妖棍(神器)</v>
      </c>
    </row>
    <row r="30" spans="5:46">
      <c r="E30">
        <f t="shared" si="0"/>
        <v>750</v>
      </c>
      <c r="F30">
        <v>500</v>
      </c>
      <c r="G30">
        <f t="shared" si="1"/>
        <v>250</v>
      </c>
      <c r="I30" t="str">
        <f>L30&amp;J30&amp;K30</f>
        <v>射出&lt;g&gt;1&lt;/g&gt;只飞轮造成范围和持续伤害/n</v>
      </c>
      <c r="J30" t="s">
        <v>1175</v>
      </c>
      <c r="L30" t="s">
        <v>1250</v>
      </c>
      <c r="O30">
        <f t="shared" ref="O30:O34" si="28">O25+100</f>
        <v>601</v>
      </c>
      <c r="P30" t="str">
        <f>VLOOKUP(INT(O30/100),'装备大类|wapenTable'!$S$5:$T$123,2,FALSE)&amp;(IF(AH30*1=0,"",IF(AH30*1=5,"(神器)","("&amp;AH30&amp;"重)")))</f>
        <v>旋风轮(1重)</v>
      </c>
      <c r="Q30">
        <f t="shared" ref="Q30:Q34" si="29">INT(O30/100)</f>
        <v>6</v>
      </c>
      <c r="R30">
        <f>VLOOKUP(Q30,'装备大类|wapenTable'!$S$5:$V$119,3,FALSE)</f>
        <v>1</v>
      </c>
      <c r="S30" s="2" t="s">
        <v>817</v>
      </c>
      <c r="T30">
        <v>250</v>
      </c>
      <c r="W30">
        <v>2</v>
      </c>
      <c r="Y30">
        <v>601</v>
      </c>
      <c r="AA30">
        <f t="shared" si="24"/>
        <v>1</v>
      </c>
      <c r="AD30">
        <v>-1</v>
      </c>
      <c r="AE30">
        <f t="shared" ref="AE30:AE33" si="30">O31</f>
        <v>602</v>
      </c>
      <c r="AF30">
        <v>0</v>
      </c>
      <c r="AH30">
        <v>1</v>
      </c>
      <c r="AI30">
        <f>VLOOKUP(Q30,'装备升级|wapenUp'!$V$5:$Z$21,5,FALSE)*10</f>
        <v>15</v>
      </c>
      <c r="AJ30">
        <f t="shared" ref="AJ30:AJ34" si="31">INT(AI30/2)+1</f>
        <v>8</v>
      </c>
      <c r="AK30">
        <v>1</v>
      </c>
      <c r="AL30" s="1" t="s">
        <v>1178</v>
      </c>
      <c r="AM30" t="s">
        <v>1250</v>
      </c>
      <c r="AN30">
        <v>1.2</v>
      </c>
      <c r="AO30">
        <v>0.15</v>
      </c>
      <c r="AP30">
        <v>750</v>
      </c>
      <c r="AQ30">
        <v>5</v>
      </c>
      <c r="AT30" t="str">
        <f t="shared" si="6"/>
        <v>旋风轮(1重)</v>
      </c>
    </row>
    <row r="31" spans="5:46">
      <c r="E31">
        <f t="shared" si="0"/>
        <v>750</v>
      </c>
      <c r="F31">
        <v>500</v>
      </c>
      <c r="G31">
        <f t="shared" si="1"/>
        <v>250</v>
      </c>
      <c r="I31" t="str">
        <f>L31&amp;J31&amp;K31</f>
        <v>射出&lt;g&gt;3&lt;/g&gt;只飞轮造成范围和持续伤害/n</v>
      </c>
      <c r="J31" t="s">
        <v>1175</v>
      </c>
      <c r="L31" t="s">
        <v>1251</v>
      </c>
      <c r="O31">
        <f t="shared" si="28"/>
        <v>602</v>
      </c>
      <c r="P31" t="str">
        <f>VLOOKUP(INT(O31/100),'装备大类|wapenTable'!$S$5:$T$123,2,FALSE)&amp;(IF(AH31*1=0,"",IF(AH31*1=5,"(神器)","("&amp;AH31&amp;"重)")))</f>
        <v>旋风轮(2重)</v>
      </c>
      <c r="Q31">
        <f t="shared" si="29"/>
        <v>6</v>
      </c>
      <c r="R31">
        <f>VLOOKUP(Q31,'装备大类|wapenTable'!$S$5:$V$119,3,FALSE)</f>
        <v>1</v>
      </c>
      <c r="S31" s="2" t="s">
        <v>1252</v>
      </c>
      <c r="T31">
        <v>250</v>
      </c>
      <c r="W31">
        <v>2</v>
      </c>
      <c r="Y31">
        <v>602</v>
      </c>
      <c r="AA31">
        <f t="shared" si="24"/>
        <v>1.2</v>
      </c>
      <c r="AD31">
        <v>-1</v>
      </c>
      <c r="AE31">
        <f t="shared" si="30"/>
        <v>603</v>
      </c>
      <c r="AF31">
        <v>0</v>
      </c>
      <c r="AH31">
        <v>2</v>
      </c>
      <c r="AI31">
        <f>VLOOKUP(Q31,'装备升级|wapenUp'!$V$5:$Z$21,5,FALSE)*10*2.5</f>
        <v>37.5</v>
      </c>
      <c r="AJ31">
        <f t="shared" si="31"/>
        <v>19</v>
      </c>
      <c r="AK31">
        <v>1</v>
      </c>
      <c r="AL31" s="1" t="s">
        <v>1185</v>
      </c>
      <c r="AM31" t="s">
        <v>1251</v>
      </c>
      <c r="AN31">
        <v>1.2</v>
      </c>
      <c r="AO31">
        <v>0.15</v>
      </c>
      <c r="AP31">
        <v>750</v>
      </c>
      <c r="AQ31">
        <v>5</v>
      </c>
      <c r="AT31" t="str">
        <f t="shared" si="6"/>
        <v>旋风轮(2重)</v>
      </c>
    </row>
    <row r="32" spans="5:46">
      <c r="E32">
        <f t="shared" si="0"/>
        <v>750</v>
      </c>
      <c r="F32">
        <v>500</v>
      </c>
      <c r="G32">
        <f t="shared" si="1"/>
        <v>250</v>
      </c>
      <c r="I32" t="str">
        <f>L32&amp;J32&amp;K32</f>
        <v>射出&lt;g&gt;5&lt;/g&gt;只飞轮造成范围和持续伤害/n</v>
      </c>
      <c r="J32" t="s">
        <v>1175</v>
      </c>
      <c r="L32" t="s">
        <v>1253</v>
      </c>
      <c r="O32">
        <f t="shared" si="28"/>
        <v>603</v>
      </c>
      <c r="P32" t="str">
        <f>VLOOKUP(INT(O32/100),'装备大类|wapenTable'!$S$5:$T$123,2,FALSE)&amp;(IF(AH32*1=0,"",IF(AH32*1=5,"(神器)","("&amp;AH32&amp;"重)")))</f>
        <v>旋风轮(3重)</v>
      </c>
      <c r="Q32">
        <f t="shared" si="29"/>
        <v>6</v>
      </c>
      <c r="R32">
        <f>VLOOKUP(Q32,'装备大类|wapenTable'!$S$5:$V$119,3,FALSE)</f>
        <v>1</v>
      </c>
      <c r="S32" s="2" t="s">
        <v>1254</v>
      </c>
      <c r="T32">
        <v>250</v>
      </c>
      <c r="W32">
        <v>2</v>
      </c>
      <c r="Y32">
        <v>603</v>
      </c>
      <c r="AA32">
        <f t="shared" si="24"/>
        <v>1.5</v>
      </c>
      <c r="AD32">
        <v>-1</v>
      </c>
      <c r="AE32">
        <f t="shared" si="30"/>
        <v>604</v>
      </c>
      <c r="AF32">
        <v>1</v>
      </c>
      <c r="AH32">
        <v>3</v>
      </c>
      <c r="AI32">
        <f>VLOOKUP(Q32,'装备升级|wapenUp'!$V$5:$Z$21,5,FALSE)*10*5</f>
        <v>75</v>
      </c>
      <c r="AJ32">
        <f t="shared" si="31"/>
        <v>38</v>
      </c>
      <c r="AK32">
        <v>1</v>
      </c>
      <c r="AL32" s="1" t="s">
        <v>1231</v>
      </c>
      <c r="AM32" t="s">
        <v>1253</v>
      </c>
      <c r="AN32">
        <v>1.2</v>
      </c>
      <c r="AO32">
        <v>0.15</v>
      </c>
      <c r="AP32">
        <v>750</v>
      </c>
      <c r="AQ32">
        <v>5</v>
      </c>
      <c r="AT32" t="str">
        <f t="shared" si="6"/>
        <v>旋风轮(3重)</v>
      </c>
    </row>
    <row r="33" spans="5:46">
      <c r="E33">
        <f t="shared" si="0"/>
        <v>750</v>
      </c>
      <c r="F33">
        <v>500</v>
      </c>
      <c r="G33">
        <f t="shared" si="1"/>
        <v>250</v>
      </c>
      <c r="I33" t="str">
        <f>L33&amp;J33&amp;K33</f>
        <v>射出&lt;g&gt;7&lt;/g&gt;只飞轮造成范围和持续伤害/n</v>
      </c>
      <c r="J33" t="s">
        <v>1175</v>
      </c>
      <c r="L33" t="s">
        <v>1255</v>
      </c>
      <c r="O33">
        <f t="shared" si="28"/>
        <v>604</v>
      </c>
      <c r="P33" t="str">
        <f>VLOOKUP(INT(O33/100),'装备大类|wapenTable'!$S$5:$T$123,2,FALSE)&amp;(IF(AH33*1=0,"",IF(AH33*1=5,"(神器)","("&amp;AH33&amp;"重)")))</f>
        <v>旋风轮(4重)</v>
      </c>
      <c r="Q33">
        <f t="shared" si="29"/>
        <v>6</v>
      </c>
      <c r="R33">
        <f>VLOOKUP(Q33,'装备大类|wapenTable'!$S$5:$V$119,3,FALSE)</f>
        <v>1</v>
      </c>
      <c r="S33" s="2" t="s">
        <v>1256</v>
      </c>
      <c r="T33">
        <v>250</v>
      </c>
      <c r="W33">
        <v>2</v>
      </c>
      <c r="Y33">
        <v>604</v>
      </c>
      <c r="AA33">
        <f t="shared" si="24"/>
        <v>1.8</v>
      </c>
      <c r="AD33">
        <v>-1</v>
      </c>
      <c r="AE33">
        <f t="shared" si="30"/>
        <v>605</v>
      </c>
      <c r="AF33">
        <v>1</v>
      </c>
      <c r="AH33">
        <v>4</v>
      </c>
      <c r="AI33">
        <f>VLOOKUP(Q33,'装备升级|wapenUp'!$V$5:$Z$21,5,FALSE)*10*10</f>
        <v>150</v>
      </c>
      <c r="AJ33">
        <f t="shared" si="31"/>
        <v>76</v>
      </c>
      <c r="AK33">
        <v>1</v>
      </c>
      <c r="AL33" s="1" t="s">
        <v>1235</v>
      </c>
      <c r="AM33" t="s">
        <v>1255</v>
      </c>
      <c r="AN33">
        <v>1.2</v>
      </c>
      <c r="AO33">
        <v>0.15</v>
      </c>
      <c r="AP33">
        <v>750</v>
      </c>
      <c r="AQ33">
        <v>5</v>
      </c>
      <c r="AT33" t="str">
        <f t="shared" si="6"/>
        <v>旋风轮(4重)</v>
      </c>
    </row>
    <row r="34" spans="5:46">
      <c r="E34">
        <f t="shared" si="0"/>
        <v>750</v>
      </c>
      <c r="F34">
        <v>500</v>
      </c>
      <c r="G34">
        <f t="shared" si="1"/>
        <v>250</v>
      </c>
      <c r="L34" t="s">
        <v>1257</v>
      </c>
      <c r="O34">
        <f t="shared" si="28"/>
        <v>605</v>
      </c>
      <c r="P34" t="str">
        <f>VLOOKUP(INT(O34/100),'装备大类|wapenTable'!$S$5:$T$123,2,FALSE)&amp;(IF(AH34*1=0,"",IF(AH34*1=5,"(神器)","("&amp;AH34&amp;"重)")))</f>
        <v>旋风轮(神器)</v>
      </c>
      <c r="Q34">
        <f t="shared" si="29"/>
        <v>6</v>
      </c>
      <c r="R34">
        <f>VLOOKUP(Q34,'装备大类|wapenTable'!$S$5:$V$119,3,FALSE)</f>
        <v>1</v>
      </c>
      <c r="S34" s="2" t="s">
        <v>1258</v>
      </c>
      <c r="T34">
        <f t="shared" ref="T34:W34" si="32">T33</f>
        <v>250</v>
      </c>
      <c r="W34">
        <f t="shared" si="32"/>
        <v>2</v>
      </c>
      <c r="Y34">
        <v>604</v>
      </c>
      <c r="AA34">
        <f t="shared" si="24"/>
        <v>2.4</v>
      </c>
      <c r="AB34">
        <v>605</v>
      </c>
      <c r="AC34">
        <f>AA34</f>
        <v>2.4</v>
      </c>
      <c r="AD34">
        <v>0</v>
      </c>
      <c r="AE34">
        <v>0</v>
      </c>
      <c r="AF34">
        <v>0</v>
      </c>
      <c r="AH34">
        <v>5</v>
      </c>
      <c r="AI34">
        <f>VLOOKUP(Q34,'装备升级|wapenUp'!$V$5:$Z$21,5,FALSE)*10*25</f>
        <v>375</v>
      </c>
      <c r="AJ34">
        <f t="shared" si="31"/>
        <v>188</v>
      </c>
      <c r="AK34">
        <v>1</v>
      </c>
      <c r="AL34" t="s">
        <v>997</v>
      </c>
      <c r="AM34" t="s">
        <v>1257</v>
      </c>
      <c r="AN34">
        <v>1.2</v>
      </c>
      <c r="AO34">
        <v>0.15</v>
      </c>
      <c r="AP34">
        <v>750</v>
      </c>
      <c r="AQ34">
        <v>5</v>
      </c>
      <c r="AR34" t="s">
        <v>1259</v>
      </c>
      <c r="AT34" t="str">
        <f t="shared" si="6"/>
        <v>旋风轮(神器)</v>
      </c>
    </row>
    <row r="35" spans="5:46">
      <c r="E35">
        <f t="shared" si="0"/>
        <v>666.666666666667</v>
      </c>
      <c r="F35">
        <v>500</v>
      </c>
      <c r="G35">
        <f t="shared" si="1"/>
        <v>166.666666666667</v>
      </c>
      <c r="I35" t="str">
        <f>L35&amp;J35&amp;K35</f>
        <v>发射&lt;g&gt;1&lt;/g&gt;枚火球造成范围伤害/n</v>
      </c>
      <c r="J35" t="s">
        <v>1175</v>
      </c>
      <c r="L35" t="s">
        <v>1260</v>
      </c>
      <c r="O35">
        <f t="shared" ref="O35:O39" si="33">O30+100</f>
        <v>701</v>
      </c>
      <c r="P35" t="str">
        <f>VLOOKUP(INT(O35/100),'装备大类|wapenTable'!$S$5:$T$123,2,FALSE)&amp;(IF(AH35*1=0,"",IF(AH35*1=5,"(神器)","("&amp;AH35&amp;"重)")))</f>
        <v>灭魂火(1重)</v>
      </c>
      <c r="Q35">
        <f t="shared" ref="Q35:Q39" si="34">INT(O35/100)</f>
        <v>7</v>
      </c>
      <c r="R35">
        <f>VLOOKUP(Q35,'装备大类|wapenTable'!$S$5:$V$119,3,FALSE)</f>
        <v>1</v>
      </c>
      <c r="S35" s="2" t="s">
        <v>819</v>
      </c>
      <c r="T35">
        <v>250</v>
      </c>
      <c r="W35">
        <v>3</v>
      </c>
      <c r="Y35">
        <v>701</v>
      </c>
      <c r="AA35">
        <f t="shared" si="24"/>
        <v>1</v>
      </c>
      <c r="AD35">
        <v>-1</v>
      </c>
      <c r="AE35">
        <f t="shared" ref="AE35:AE38" si="35">O36</f>
        <v>702</v>
      </c>
      <c r="AF35">
        <v>0</v>
      </c>
      <c r="AH35">
        <v>1</v>
      </c>
      <c r="AI35">
        <f>VLOOKUP(Q35,'装备升级|wapenUp'!$V$5:$Z$21,5,FALSE)*10</f>
        <v>14</v>
      </c>
      <c r="AJ35">
        <f t="shared" ref="AJ35:AJ39" si="36">INT(AI35/2)+1</f>
        <v>8</v>
      </c>
      <c r="AK35">
        <v>1</v>
      </c>
      <c r="AL35" s="1" t="s">
        <v>1178</v>
      </c>
      <c r="AM35" t="s">
        <v>1260</v>
      </c>
      <c r="AN35">
        <v>1.2</v>
      </c>
      <c r="AO35">
        <v>0.3</v>
      </c>
      <c r="AP35">
        <v>666.666666666667</v>
      </c>
      <c r="AQ35">
        <v>1</v>
      </c>
      <c r="AT35" t="str">
        <f t="shared" si="6"/>
        <v>灭魂火(1重)</v>
      </c>
    </row>
    <row r="36" spans="5:46">
      <c r="E36">
        <f t="shared" si="0"/>
        <v>666.666666666667</v>
      </c>
      <c r="F36">
        <v>500</v>
      </c>
      <c r="G36">
        <f t="shared" si="1"/>
        <v>166.666666666667</v>
      </c>
      <c r="I36" t="str">
        <f>L36&amp;J36&amp;K36</f>
        <v>发射&lt;g&gt;2&lt;/g&gt;枚火球造成范围伤害/n</v>
      </c>
      <c r="J36" t="s">
        <v>1175</v>
      </c>
      <c r="L36" t="s">
        <v>1261</v>
      </c>
      <c r="O36">
        <f t="shared" si="33"/>
        <v>702</v>
      </c>
      <c r="P36" t="str">
        <f>VLOOKUP(INT(O36/100),'装备大类|wapenTable'!$S$5:$T$123,2,FALSE)&amp;(IF(AH36*1=0,"",IF(AH36*1=5,"(神器)","("&amp;AH36&amp;"重)")))</f>
        <v>灭魂火(2重)</v>
      </c>
      <c r="Q36">
        <f t="shared" si="34"/>
        <v>7</v>
      </c>
      <c r="R36">
        <f>VLOOKUP(Q36,'装备大类|wapenTable'!$S$5:$V$119,3,FALSE)</f>
        <v>1</v>
      </c>
      <c r="S36" s="2" t="s">
        <v>1262</v>
      </c>
      <c r="T36">
        <v>250</v>
      </c>
      <c r="W36">
        <v>3</v>
      </c>
      <c r="Y36">
        <v>702</v>
      </c>
      <c r="AA36">
        <f t="shared" si="24"/>
        <v>1.2</v>
      </c>
      <c r="AD36">
        <v>-1</v>
      </c>
      <c r="AE36">
        <f t="shared" si="35"/>
        <v>703</v>
      </c>
      <c r="AF36">
        <v>0</v>
      </c>
      <c r="AH36">
        <v>2</v>
      </c>
      <c r="AI36">
        <f>VLOOKUP(Q36,'装备升级|wapenUp'!$V$5:$Z$21,5,FALSE)*10*2.5</f>
        <v>35</v>
      </c>
      <c r="AJ36">
        <f t="shared" si="36"/>
        <v>18</v>
      </c>
      <c r="AK36">
        <v>1</v>
      </c>
      <c r="AL36" s="1" t="s">
        <v>1181</v>
      </c>
      <c r="AM36" t="s">
        <v>1261</v>
      </c>
      <c r="AN36">
        <v>1.2</v>
      </c>
      <c r="AO36">
        <v>0.3</v>
      </c>
      <c r="AP36">
        <v>666.666666666667</v>
      </c>
      <c r="AQ36">
        <v>1</v>
      </c>
      <c r="AT36" t="str">
        <f t="shared" si="6"/>
        <v>灭魂火(2重)</v>
      </c>
    </row>
    <row r="37" spans="5:46">
      <c r="E37">
        <f t="shared" si="0"/>
        <v>666.666666666667</v>
      </c>
      <c r="F37">
        <v>500</v>
      </c>
      <c r="G37">
        <f t="shared" si="1"/>
        <v>166.666666666667</v>
      </c>
      <c r="I37" t="str">
        <f>L37&amp;J37&amp;K37</f>
        <v>发射&lt;g&gt;3&lt;/g&gt;枚火球造成范围伤害/n</v>
      </c>
      <c r="J37" t="s">
        <v>1175</v>
      </c>
      <c r="L37" t="s">
        <v>1263</v>
      </c>
      <c r="O37">
        <f t="shared" si="33"/>
        <v>703</v>
      </c>
      <c r="P37" t="str">
        <f>VLOOKUP(INT(O37/100),'装备大类|wapenTable'!$S$5:$T$123,2,FALSE)&amp;(IF(AH37*1=0,"",IF(AH37*1=5,"(神器)","("&amp;AH37&amp;"重)")))</f>
        <v>灭魂火(3重)</v>
      </c>
      <c r="Q37">
        <f t="shared" si="34"/>
        <v>7</v>
      </c>
      <c r="R37">
        <f>VLOOKUP(Q37,'装备大类|wapenTable'!$S$5:$V$119,3,FALSE)</f>
        <v>1</v>
      </c>
      <c r="S37" s="2" t="s">
        <v>1264</v>
      </c>
      <c r="T37">
        <v>250</v>
      </c>
      <c r="W37">
        <v>3</v>
      </c>
      <c r="Y37">
        <v>703</v>
      </c>
      <c r="AA37">
        <f t="shared" si="24"/>
        <v>1.5</v>
      </c>
      <c r="AD37">
        <v>-1</v>
      </c>
      <c r="AE37">
        <f t="shared" si="35"/>
        <v>704</v>
      </c>
      <c r="AF37">
        <v>1</v>
      </c>
      <c r="AH37">
        <v>3</v>
      </c>
      <c r="AI37">
        <f>VLOOKUP(Q37,'装备升级|wapenUp'!$V$5:$Z$21,5,FALSE)*10*5</f>
        <v>70</v>
      </c>
      <c r="AJ37">
        <f t="shared" si="36"/>
        <v>36</v>
      </c>
      <c r="AK37">
        <v>1</v>
      </c>
      <c r="AL37" s="1" t="s">
        <v>1185</v>
      </c>
      <c r="AM37" t="s">
        <v>1263</v>
      </c>
      <c r="AN37">
        <v>1.2</v>
      </c>
      <c r="AO37">
        <v>0.3</v>
      </c>
      <c r="AP37">
        <v>666.666666666667</v>
      </c>
      <c r="AQ37">
        <v>1</v>
      </c>
      <c r="AT37" t="str">
        <f t="shared" si="6"/>
        <v>灭魂火(3重)</v>
      </c>
    </row>
    <row r="38" spans="5:46">
      <c r="E38">
        <f t="shared" si="0"/>
        <v>666.666666666667</v>
      </c>
      <c r="F38">
        <v>500</v>
      </c>
      <c r="G38">
        <f t="shared" si="1"/>
        <v>166.666666666667</v>
      </c>
      <c r="I38" t="str">
        <f>L38&amp;J38&amp;K38</f>
        <v>发射&lt;g&gt;4&lt;/g&gt;枚火球造成范围伤害/n</v>
      </c>
      <c r="J38" t="s">
        <v>1175</v>
      </c>
      <c r="L38" t="s">
        <v>1265</v>
      </c>
      <c r="O38">
        <f t="shared" si="33"/>
        <v>704</v>
      </c>
      <c r="P38" t="str">
        <f>VLOOKUP(INT(O38/100),'装备大类|wapenTable'!$S$5:$T$123,2,FALSE)&amp;(IF(AH38*1=0,"",IF(AH38*1=5,"(神器)","("&amp;AH38&amp;"重)")))</f>
        <v>灭魂火(4重)</v>
      </c>
      <c r="Q38">
        <f t="shared" si="34"/>
        <v>7</v>
      </c>
      <c r="R38">
        <f>VLOOKUP(Q38,'装备大类|wapenTable'!$S$5:$V$119,3,FALSE)</f>
        <v>1</v>
      </c>
      <c r="S38" s="2" t="s">
        <v>1266</v>
      </c>
      <c r="T38">
        <v>250</v>
      </c>
      <c r="W38">
        <v>3</v>
      </c>
      <c r="Y38">
        <v>704</v>
      </c>
      <c r="AA38">
        <f t="shared" si="24"/>
        <v>1.8</v>
      </c>
      <c r="AD38">
        <v>-1</v>
      </c>
      <c r="AE38">
        <f t="shared" si="35"/>
        <v>705</v>
      </c>
      <c r="AF38">
        <v>1</v>
      </c>
      <c r="AH38">
        <v>4</v>
      </c>
      <c r="AI38">
        <f>VLOOKUP(Q38,'装备升级|wapenUp'!$V$5:$Z$21,5,FALSE)*10*10</f>
        <v>140</v>
      </c>
      <c r="AJ38">
        <f t="shared" si="36"/>
        <v>71</v>
      </c>
      <c r="AK38">
        <v>1</v>
      </c>
      <c r="AL38" s="1" t="s">
        <v>1189</v>
      </c>
      <c r="AM38" t="s">
        <v>1265</v>
      </c>
      <c r="AN38">
        <v>1.2</v>
      </c>
      <c r="AO38">
        <v>0.3</v>
      </c>
      <c r="AP38">
        <v>666.666666666667</v>
      </c>
      <c r="AQ38">
        <v>1</v>
      </c>
      <c r="AT38" t="str">
        <f t="shared" si="6"/>
        <v>灭魂火(4重)</v>
      </c>
    </row>
    <row r="39" spans="5:46">
      <c r="E39">
        <f t="shared" si="0"/>
        <v>666.666666666667</v>
      </c>
      <c r="F39">
        <v>500</v>
      </c>
      <c r="G39">
        <f t="shared" si="1"/>
        <v>166.666666666667</v>
      </c>
      <c r="L39" t="s">
        <v>1267</v>
      </c>
      <c r="O39">
        <f t="shared" si="33"/>
        <v>705</v>
      </c>
      <c r="P39" t="str">
        <f>VLOOKUP(INT(O39/100),'装备大类|wapenTable'!$S$5:$T$123,2,FALSE)&amp;(IF(AH39*1=0,"",IF(AH39*1=5,"(神器)","("&amp;AH39&amp;"重)")))</f>
        <v>灭魂火(神器)</v>
      </c>
      <c r="Q39">
        <f t="shared" si="34"/>
        <v>7</v>
      </c>
      <c r="R39">
        <f>VLOOKUP(Q39,'装备大类|wapenTable'!$S$5:$V$119,3,FALSE)</f>
        <v>1</v>
      </c>
      <c r="S39" s="2" t="s">
        <v>1268</v>
      </c>
      <c r="T39">
        <f>T38</f>
        <v>250</v>
      </c>
      <c r="W39">
        <v>3</v>
      </c>
      <c r="Y39">
        <v>704</v>
      </c>
      <c r="AA39">
        <f t="shared" si="24"/>
        <v>2.4</v>
      </c>
      <c r="AB39">
        <v>705</v>
      </c>
      <c r="AC39">
        <f>AA39</f>
        <v>2.4</v>
      </c>
      <c r="AD39">
        <v>0</v>
      </c>
      <c r="AE39">
        <v>0</v>
      </c>
      <c r="AF39">
        <v>0</v>
      </c>
      <c r="AH39">
        <v>5</v>
      </c>
      <c r="AI39">
        <f>VLOOKUP(Q39,'装备升级|wapenUp'!$V$5:$Z$21,5,FALSE)*10*25</f>
        <v>350</v>
      </c>
      <c r="AJ39">
        <f t="shared" si="36"/>
        <v>176</v>
      </c>
      <c r="AK39">
        <v>1</v>
      </c>
      <c r="AL39" t="s">
        <v>997</v>
      </c>
      <c r="AM39" t="s">
        <v>1269</v>
      </c>
      <c r="AN39">
        <v>1.2</v>
      </c>
      <c r="AO39">
        <v>0.3</v>
      </c>
      <c r="AP39">
        <v>666.666666666667</v>
      </c>
      <c r="AQ39">
        <v>1</v>
      </c>
      <c r="AR39" t="s">
        <v>1270</v>
      </c>
      <c r="AT39" t="str">
        <f t="shared" si="6"/>
        <v>灭魂火(神器)</v>
      </c>
    </row>
    <row r="40" spans="5:46">
      <c r="E40">
        <f t="shared" si="0"/>
        <v>625</v>
      </c>
      <c r="F40">
        <v>500</v>
      </c>
      <c r="G40">
        <f t="shared" si="1"/>
        <v>125</v>
      </c>
      <c r="I40" t="str">
        <f>L40&amp;J40&amp;K40</f>
        <v>攻击所有敌人并造成&lt;g&gt;3&lt;/g&gt;秒眩晕/n</v>
      </c>
      <c r="J40" t="s">
        <v>1175</v>
      </c>
      <c r="L40" t="s">
        <v>1271</v>
      </c>
      <c r="O40">
        <f t="shared" ref="O40:O48" si="37">O35+100</f>
        <v>801</v>
      </c>
      <c r="P40" t="str">
        <f>VLOOKUP(INT(O40/100),'装备大类|wapenTable'!$S$5:$T$123,2,FALSE)&amp;(IF(AH40*1=0,"",IF(AH40*1=5,"(神器)","("&amp;AH40&amp;"重)")))</f>
        <v>囚天指(1重)</v>
      </c>
      <c r="Q40">
        <f t="shared" ref="Q40:Q44" si="38">INT(O40/100)</f>
        <v>8</v>
      </c>
      <c r="R40">
        <f>VLOOKUP(Q40,'装备大类|wapenTable'!$S$5:$V$119,3,FALSE)</f>
        <v>1</v>
      </c>
      <c r="S40" s="2" t="s">
        <v>821</v>
      </c>
      <c r="T40">
        <v>250</v>
      </c>
      <c r="W40">
        <v>4</v>
      </c>
      <c r="Y40">
        <v>801</v>
      </c>
      <c r="AA40">
        <f t="shared" si="24"/>
        <v>1</v>
      </c>
      <c r="AD40">
        <v>-1</v>
      </c>
      <c r="AE40">
        <f t="shared" ref="AE40:AE43" si="39">O41</f>
        <v>802</v>
      </c>
      <c r="AF40">
        <v>0</v>
      </c>
      <c r="AH40">
        <v>1</v>
      </c>
      <c r="AI40">
        <f>VLOOKUP(Q40,'装备升级|wapenUp'!$V$5:$Z$21,5,FALSE)*10</f>
        <v>17</v>
      </c>
      <c r="AJ40">
        <f t="shared" ref="AJ40:AJ44" si="40">INT(AI40/2)+1</f>
        <v>9</v>
      </c>
      <c r="AK40">
        <v>1</v>
      </c>
      <c r="AL40" s="1" t="s">
        <v>1272</v>
      </c>
      <c r="AM40" t="s">
        <v>1271</v>
      </c>
      <c r="AN40">
        <v>1.2</v>
      </c>
      <c r="AO40">
        <v>0.3</v>
      </c>
      <c r="AP40">
        <v>625</v>
      </c>
      <c r="AQ40">
        <v>1</v>
      </c>
      <c r="AT40" t="str">
        <f t="shared" si="6"/>
        <v>囚天指(1重)</v>
      </c>
    </row>
    <row r="41" spans="5:46">
      <c r="E41">
        <f t="shared" si="0"/>
        <v>625</v>
      </c>
      <c r="F41">
        <v>500</v>
      </c>
      <c r="G41">
        <f t="shared" si="1"/>
        <v>125</v>
      </c>
      <c r="I41" t="str">
        <f>L41&amp;J41&amp;K41</f>
        <v>攻击所有敌人并造成&lt;g&gt;4&lt;/g&gt;秒眩晕/n</v>
      </c>
      <c r="J41" t="s">
        <v>1175</v>
      </c>
      <c r="L41" t="s">
        <v>1273</v>
      </c>
      <c r="O41">
        <f t="shared" si="37"/>
        <v>802</v>
      </c>
      <c r="P41" t="str">
        <f>VLOOKUP(INT(O41/100),'装备大类|wapenTable'!$S$5:$T$123,2,FALSE)&amp;(IF(AH41*1=0,"",IF(AH41*1=5,"(神器)","("&amp;AH41&amp;"重)")))</f>
        <v>囚天指(2重)</v>
      </c>
      <c r="Q41">
        <f t="shared" si="38"/>
        <v>8</v>
      </c>
      <c r="R41">
        <f>VLOOKUP(Q41,'装备大类|wapenTable'!$S$5:$V$119,3,FALSE)</f>
        <v>1</v>
      </c>
      <c r="S41" s="2" t="s">
        <v>1274</v>
      </c>
      <c r="T41">
        <v>250</v>
      </c>
      <c r="W41">
        <v>4</v>
      </c>
      <c r="Y41">
        <v>802</v>
      </c>
      <c r="AA41">
        <f>VLOOKUP(AH41,$A$2:$B$6,2,FALSE)*1.2</f>
        <v>1.44</v>
      </c>
      <c r="AD41">
        <v>-1</v>
      </c>
      <c r="AE41">
        <f t="shared" si="39"/>
        <v>803</v>
      </c>
      <c r="AF41">
        <v>0</v>
      </c>
      <c r="AH41">
        <v>2</v>
      </c>
      <c r="AI41">
        <f>VLOOKUP(Q41,'装备升级|wapenUp'!$V$5:$Z$21,5,FALSE)*10*2.5</f>
        <v>42.5</v>
      </c>
      <c r="AJ41">
        <f t="shared" si="40"/>
        <v>22</v>
      </c>
      <c r="AK41">
        <v>1</v>
      </c>
      <c r="AL41" s="1" t="s">
        <v>1275</v>
      </c>
      <c r="AM41" t="s">
        <v>1273</v>
      </c>
      <c r="AN41">
        <v>1.2</v>
      </c>
      <c r="AO41">
        <v>0.3</v>
      </c>
      <c r="AP41">
        <v>625</v>
      </c>
      <c r="AQ41">
        <v>1</v>
      </c>
      <c r="AT41" t="str">
        <f t="shared" si="6"/>
        <v>囚天指(2重)</v>
      </c>
    </row>
    <row r="42" spans="5:46">
      <c r="E42">
        <f t="shared" si="0"/>
        <v>625</v>
      </c>
      <c r="F42">
        <v>500</v>
      </c>
      <c r="G42">
        <f t="shared" si="1"/>
        <v>125</v>
      </c>
      <c r="I42" t="str">
        <f>L42&amp;J42&amp;K42</f>
        <v>攻击所有敌人并造成&lt;g&gt;5&lt;/g&gt;秒眩晕/n</v>
      </c>
      <c r="J42" t="s">
        <v>1175</v>
      </c>
      <c r="L42" t="s">
        <v>1276</v>
      </c>
      <c r="O42">
        <f t="shared" si="37"/>
        <v>803</v>
      </c>
      <c r="P42" t="str">
        <f>VLOOKUP(INT(O42/100),'装备大类|wapenTable'!$S$5:$T$123,2,FALSE)&amp;(IF(AH42*1=0,"",IF(AH42*1=5,"(神器)","("&amp;AH42&amp;"重)")))</f>
        <v>囚天指(3重)</v>
      </c>
      <c r="Q42">
        <f t="shared" si="38"/>
        <v>8</v>
      </c>
      <c r="R42">
        <f>VLOOKUP(Q42,'装备大类|wapenTable'!$S$5:$V$119,3,FALSE)</f>
        <v>1</v>
      </c>
      <c r="S42" s="2" t="s">
        <v>1277</v>
      </c>
      <c r="T42">
        <v>250</v>
      </c>
      <c r="W42">
        <v>4</v>
      </c>
      <c r="Y42">
        <v>803</v>
      </c>
      <c r="AA42">
        <f>VLOOKUP(AH42,$A$2:$B$6,2,FALSE)*1.4</f>
        <v>2.1</v>
      </c>
      <c r="AD42">
        <v>-1</v>
      </c>
      <c r="AE42">
        <f t="shared" si="39"/>
        <v>804</v>
      </c>
      <c r="AF42">
        <v>1</v>
      </c>
      <c r="AH42">
        <v>3</v>
      </c>
      <c r="AI42">
        <f>VLOOKUP(Q42,'装备升级|wapenUp'!$V$5:$Z$21,5,FALSE)*10*5</f>
        <v>85</v>
      </c>
      <c r="AJ42">
        <f t="shared" si="40"/>
        <v>43</v>
      </c>
      <c r="AK42">
        <v>1</v>
      </c>
      <c r="AL42" s="1" t="s">
        <v>1278</v>
      </c>
      <c r="AM42" t="s">
        <v>1276</v>
      </c>
      <c r="AN42">
        <v>1.2</v>
      </c>
      <c r="AO42">
        <v>0.3</v>
      </c>
      <c r="AP42">
        <v>625</v>
      </c>
      <c r="AQ42">
        <v>1</v>
      </c>
      <c r="AT42" t="str">
        <f t="shared" si="6"/>
        <v>囚天指(3重)</v>
      </c>
    </row>
    <row r="43" spans="5:46">
      <c r="E43">
        <f t="shared" si="0"/>
        <v>625</v>
      </c>
      <c r="F43">
        <v>500</v>
      </c>
      <c r="G43">
        <f t="shared" si="1"/>
        <v>125</v>
      </c>
      <c r="I43" t="str">
        <f>L43&amp;J43&amp;K43</f>
        <v>攻击所有敌人并造成&lt;g&gt;6&lt;/g&gt;秒眩晕/n</v>
      </c>
      <c r="J43" t="s">
        <v>1175</v>
      </c>
      <c r="L43" t="s">
        <v>1279</v>
      </c>
      <c r="O43">
        <f t="shared" si="37"/>
        <v>804</v>
      </c>
      <c r="P43" t="str">
        <f>VLOOKUP(INT(O43/100),'装备大类|wapenTable'!$S$5:$T$123,2,FALSE)&amp;(IF(AH43*1=0,"",IF(AH43*1=5,"(神器)","("&amp;AH43&amp;"重)")))</f>
        <v>囚天指(4重)</v>
      </c>
      <c r="Q43">
        <f t="shared" si="38"/>
        <v>8</v>
      </c>
      <c r="R43">
        <f>VLOOKUP(Q43,'装备大类|wapenTable'!$S$5:$V$119,3,FALSE)</f>
        <v>1</v>
      </c>
      <c r="S43" s="2" t="s">
        <v>1280</v>
      </c>
      <c r="T43">
        <v>250</v>
      </c>
      <c r="W43">
        <v>4</v>
      </c>
      <c r="Y43">
        <v>804</v>
      </c>
      <c r="AA43">
        <f>VLOOKUP(AH43,$A$2:$B$6,2,FALSE)*1.6</f>
        <v>2.88</v>
      </c>
      <c r="AD43">
        <v>-1</v>
      </c>
      <c r="AE43">
        <f t="shared" si="39"/>
        <v>805</v>
      </c>
      <c r="AF43">
        <v>1</v>
      </c>
      <c r="AH43">
        <v>4</v>
      </c>
      <c r="AI43">
        <f>VLOOKUP(Q43,'装备升级|wapenUp'!$V$5:$Z$21,5,FALSE)*10*10</f>
        <v>170</v>
      </c>
      <c r="AJ43">
        <f t="shared" si="40"/>
        <v>86</v>
      </c>
      <c r="AK43">
        <v>1</v>
      </c>
      <c r="AL43" s="1" t="s">
        <v>1281</v>
      </c>
      <c r="AM43" t="s">
        <v>1279</v>
      </c>
      <c r="AN43">
        <v>1.2</v>
      </c>
      <c r="AO43">
        <v>0.3</v>
      </c>
      <c r="AP43">
        <v>625</v>
      </c>
      <c r="AQ43">
        <v>1</v>
      </c>
      <c r="AT43" t="str">
        <f t="shared" si="6"/>
        <v>囚天指(4重)</v>
      </c>
    </row>
    <row r="44" spans="5:46">
      <c r="E44">
        <f t="shared" si="0"/>
        <v>625</v>
      </c>
      <c r="F44">
        <v>500</v>
      </c>
      <c r="G44">
        <f t="shared" si="1"/>
        <v>125</v>
      </c>
      <c r="L44" t="s">
        <v>1282</v>
      </c>
      <c r="O44">
        <f t="shared" si="37"/>
        <v>805</v>
      </c>
      <c r="P44" t="str">
        <f>VLOOKUP(INT(O44/100),'装备大类|wapenTable'!$S$5:$T$123,2,FALSE)&amp;(IF(AH44*1=0,"",IF(AH44*1=5,"(神器)","("&amp;AH44&amp;"重)")))</f>
        <v>囚天指(神器)</v>
      </c>
      <c r="Q44">
        <f t="shared" si="38"/>
        <v>8</v>
      </c>
      <c r="R44">
        <f>VLOOKUP(Q44,'装备大类|wapenTable'!$S$5:$V$119,3,FALSE)</f>
        <v>1</v>
      </c>
      <c r="S44" s="2" t="s">
        <v>1283</v>
      </c>
      <c r="T44">
        <f t="shared" ref="T44:W44" si="41">T43</f>
        <v>250</v>
      </c>
      <c r="W44">
        <f t="shared" si="41"/>
        <v>4</v>
      </c>
      <c r="Y44">
        <v>805</v>
      </c>
      <c r="AA44">
        <f>VLOOKUP(AH44,$A$2:$B$6,2,FALSE)*1.8</f>
        <v>4.32</v>
      </c>
      <c r="AD44">
        <v>0</v>
      </c>
      <c r="AE44">
        <v>0</v>
      </c>
      <c r="AF44">
        <v>0</v>
      </c>
      <c r="AH44">
        <v>5</v>
      </c>
      <c r="AI44">
        <f>VLOOKUP(Q44,'装备升级|wapenUp'!$V$5:$Z$21,5,FALSE)*10*25</f>
        <v>425</v>
      </c>
      <c r="AJ44">
        <f t="shared" si="40"/>
        <v>213</v>
      </c>
      <c r="AK44">
        <v>1</v>
      </c>
      <c r="AL44" t="s">
        <v>997</v>
      </c>
      <c r="AM44" t="s">
        <v>1284</v>
      </c>
      <c r="AN44">
        <v>1.2</v>
      </c>
      <c r="AO44">
        <v>0.3</v>
      </c>
      <c r="AP44">
        <v>625</v>
      </c>
      <c r="AQ44">
        <v>1</v>
      </c>
      <c r="AR44" t="s">
        <v>1285</v>
      </c>
      <c r="AT44" t="str">
        <f t="shared" si="6"/>
        <v>囚天指(神器)</v>
      </c>
    </row>
    <row r="45" spans="5:46">
      <c r="E45">
        <f t="shared" si="0"/>
        <v>125</v>
      </c>
      <c r="G45">
        <f t="shared" si="1"/>
        <v>125</v>
      </c>
      <c r="L45" t="s">
        <v>1286</v>
      </c>
      <c r="O45">
        <f t="shared" si="37"/>
        <v>901</v>
      </c>
      <c r="P45" t="str">
        <f>VLOOKUP(INT(O45/100),'装备大类|wapenTable'!$S$5:$T$123,2,FALSE)&amp;(IF(AH45*1=0,"",IF(AH45*1=5,"(神器)","("&amp;AH45&amp;"重)")))</f>
        <v>强化宝箱(3重)</v>
      </c>
      <c r="Q45">
        <f t="shared" ref="Q45:Q76" si="42">INT(O45/100)</f>
        <v>9</v>
      </c>
      <c r="R45">
        <f>VLOOKUP(Q45,'装备大类|wapenTable'!$S$5:$V$119,3,FALSE)</f>
        <v>1</v>
      </c>
      <c r="S45" s="2" t="s">
        <v>826</v>
      </c>
      <c r="W45">
        <v>4</v>
      </c>
      <c r="X45">
        <v>55000</v>
      </c>
      <c r="Y45">
        <v>901</v>
      </c>
      <c r="AD45">
        <v>0</v>
      </c>
      <c r="AH45">
        <v>3</v>
      </c>
      <c r="AI45" s="4">
        <v>10</v>
      </c>
      <c r="AJ45">
        <f t="shared" ref="AJ45:AJ76" si="43">INT(AI45/2)+1</f>
        <v>6</v>
      </c>
      <c r="AK45">
        <v>0</v>
      </c>
      <c r="AM45" t="s">
        <v>1286</v>
      </c>
      <c r="AN45">
        <v>1.2</v>
      </c>
      <c r="AO45">
        <v>0.3</v>
      </c>
      <c r="AP45">
        <v>125</v>
      </c>
      <c r="AQ45">
        <v>0.5</v>
      </c>
      <c r="AT45" t="str">
        <f t="shared" si="6"/>
        <v>强化宝箱(3重)</v>
      </c>
    </row>
    <row r="46" spans="5:46">
      <c r="E46">
        <f t="shared" si="0"/>
        <v>125</v>
      </c>
      <c r="G46">
        <f t="shared" si="1"/>
        <v>125</v>
      </c>
      <c r="L46" t="s">
        <v>1286</v>
      </c>
      <c r="O46">
        <f t="shared" si="37"/>
        <v>902</v>
      </c>
      <c r="P46" t="str">
        <f>VLOOKUP(INT(O46/100),'装备大类|wapenTable'!$S$5:$T$123,2,FALSE)&amp;(IF(AH46*1=0,"",IF(AH46*1=5,"(神器)","("&amp;AH46&amp;"重)")))</f>
        <v>强化宝箱(2重)</v>
      </c>
      <c r="Q46">
        <f t="shared" si="42"/>
        <v>9</v>
      </c>
      <c r="R46">
        <f>VLOOKUP(Q46,'装备大类|wapenTable'!$S$5:$V$119,3,FALSE)</f>
        <v>1</v>
      </c>
      <c r="S46" s="2" t="s">
        <v>826</v>
      </c>
      <c r="W46">
        <v>4</v>
      </c>
      <c r="X46">
        <v>55000</v>
      </c>
      <c r="AD46">
        <v>0</v>
      </c>
      <c r="AH46">
        <v>2</v>
      </c>
      <c r="AI46" s="4">
        <v>10</v>
      </c>
      <c r="AJ46">
        <f t="shared" si="43"/>
        <v>6</v>
      </c>
      <c r="AK46">
        <v>0</v>
      </c>
      <c r="AM46" t="s">
        <v>1286</v>
      </c>
      <c r="AN46">
        <v>1.2</v>
      </c>
      <c r="AO46">
        <v>0.3</v>
      </c>
      <c r="AP46">
        <v>125</v>
      </c>
      <c r="AQ46">
        <v>0.5</v>
      </c>
      <c r="AT46" t="str">
        <f t="shared" si="6"/>
        <v>强化宝箱(2重)</v>
      </c>
    </row>
    <row r="47" spans="5:46">
      <c r="E47">
        <f t="shared" si="0"/>
        <v>125</v>
      </c>
      <c r="G47">
        <f t="shared" si="1"/>
        <v>125</v>
      </c>
      <c r="L47" t="s">
        <v>1286</v>
      </c>
      <c r="O47">
        <f t="shared" si="37"/>
        <v>903</v>
      </c>
      <c r="P47" t="str">
        <f>VLOOKUP(INT(O47/100),'装备大类|wapenTable'!$S$5:$T$123,2,FALSE)&amp;(IF(AH47*1=0,"",IF(AH47*1=5,"(神器)","("&amp;AH47&amp;"重)")))</f>
        <v>强化宝箱(3重)</v>
      </c>
      <c r="Q47">
        <f t="shared" si="42"/>
        <v>9</v>
      </c>
      <c r="R47">
        <f>VLOOKUP(Q47,'装备大类|wapenTable'!$S$5:$V$119,3,FALSE)</f>
        <v>1</v>
      </c>
      <c r="S47" s="2" t="s">
        <v>826</v>
      </c>
      <c r="W47">
        <v>4</v>
      </c>
      <c r="X47">
        <v>55000</v>
      </c>
      <c r="AD47">
        <v>0</v>
      </c>
      <c r="AH47">
        <v>3</v>
      </c>
      <c r="AI47" s="4">
        <v>10</v>
      </c>
      <c r="AJ47">
        <f t="shared" si="43"/>
        <v>6</v>
      </c>
      <c r="AK47">
        <v>0</v>
      </c>
      <c r="AM47" t="s">
        <v>1286</v>
      </c>
      <c r="AN47">
        <v>1.2</v>
      </c>
      <c r="AO47">
        <v>0.3</v>
      </c>
      <c r="AP47">
        <v>125</v>
      </c>
      <c r="AQ47">
        <v>0.5</v>
      </c>
      <c r="AT47" t="str">
        <f t="shared" si="6"/>
        <v>强化宝箱(3重)</v>
      </c>
    </row>
    <row r="48" spans="5:46">
      <c r="E48">
        <f t="shared" si="0"/>
        <v>125</v>
      </c>
      <c r="G48">
        <f t="shared" si="1"/>
        <v>125</v>
      </c>
      <c r="L48" t="s">
        <v>1286</v>
      </c>
      <c r="O48">
        <f t="shared" si="37"/>
        <v>904</v>
      </c>
      <c r="P48" t="str">
        <f>VLOOKUP(INT(O48/100),'装备大类|wapenTable'!$S$5:$T$123,2,FALSE)&amp;(IF(AH48*1=0,"",IF(AH48*1=5,"(神器)","("&amp;AH48&amp;"重)")))</f>
        <v>强化宝箱(4重)</v>
      </c>
      <c r="Q48">
        <f t="shared" si="42"/>
        <v>9</v>
      </c>
      <c r="R48">
        <f>VLOOKUP(Q48,'装备大类|wapenTable'!$S$5:$V$119,3,FALSE)</f>
        <v>1</v>
      </c>
      <c r="S48" s="2" t="s">
        <v>826</v>
      </c>
      <c r="W48">
        <v>4</v>
      </c>
      <c r="X48">
        <v>55000</v>
      </c>
      <c r="AD48">
        <v>0</v>
      </c>
      <c r="AH48">
        <v>4</v>
      </c>
      <c r="AI48" s="4">
        <v>10</v>
      </c>
      <c r="AJ48">
        <f t="shared" si="43"/>
        <v>6</v>
      </c>
      <c r="AK48">
        <v>0</v>
      </c>
      <c r="AM48" t="s">
        <v>1286</v>
      </c>
      <c r="AN48">
        <v>1.2</v>
      </c>
      <c r="AO48">
        <v>0.3</v>
      </c>
      <c r="AP48">
        <v>125</v>
      </c>
      <c r="AQ48">
        <v>0.5</v>
      </c>
      <c r="AT48" t="str">
        <f t="shared" si="6"/>
        <v>强化宝箱(4重)</v>
      </c>
    </row>
    <row r="49" spans="5:46">
      <c r="E49">
        <f t="shared" si="0"/>
        <v>100</v>
      </c>
      <c r="G49">
        <f t="shared" si="1"/>
        <v>100</v>
      </c>
      <c r="L49" t="s">
        <v>1287</v>
      </c>
      <c r="O49">
        <f t="shared" ref="O45:O80" si="44">O45+100</f>
        <v>1001</v>
      </c>
      <c r="P49" t="str">
        <f>VLOOKUP(INT(O49/100),'装备大类|wapenTable'!$S$5:$T$123,2,FALSE)&amp;(IF(AH49*1=0,"",IF(AH49*1=5,"(神器)","("&amp;AH49&amp;"重)")))</f>
        <v>傀儡人(3重)</v>
      </c>
      <c r="Q49">
        <f t="shared" si="42"/>
        <v>10</v>
      </c>
      <c r="R49">
        <f>VLOOKUP(Q49,'装备大类|wapenTable'!$S$5:$V$119,3,FALSE)</f>
        <v>1</v>
      </c>
      <c r="S49" s="2" t="s">
        <v>829</v>
      </c>
      <c r="W49">
        <v>5</v>
      </c>
      <c r="X49">
        <v>22000</v>
      </c>
      <c r="Y49">
        <v>1001</v>
      </c>
      <c r="AD49">
        <v>0</v>
      </c>
      <c r="AH49">
        <v>3</v>
      </c>
      <c r="AI49" s="4">
        <v>28</v>
      </c>
      <c r="AJ49">
        <f t="shared" si="43"/>
        <v>15</v>
      </c>
      <c r="AK49">
        <v>0</v>
      </c>
      <c r="AL49" s="1" t="s">
        <v>1288</v>
      </c>
      <c r="AM49" t="s">
        <v>1287</v>
      </c>
      <c r="AN49">
        <v>1.2</v>
      </c>
      <c r="AO49">
        <v>0.3</v>
      </c>
      <c r="AP49">
        <v>100</v>
      </c>
      <c r="AQ49">
        <v>0.5</v>
      </c>
      <c r="AT49" t="str">
        <f t="shared" si="6"/>
        <v>傀儡人(3重)</v>
      </c>
    </row>
    <row r="50" spans="5:46">
      <c r="E50">
        <f t="shared" si="0"/>
        <v>100</v>
      </c>
      <c r="G50">
        <f t="shared" si="1"/>
        <v>100</v>
      </c>
      <c r="L50" t="s">
        <v>1287</v>
      </c>
      <c r="O50">
        <f t="shared" si="44"/>
        <v>1002</v>
      </c>
      <c r="P50" t="str">
        <f>VLOOKUP(INT(O50/100),'装备大类|wapenTable'!$S$5:$T$123,2,FALSE)&amp;(IF(AH50*1=0,"",IF(AH50*1=5,"(神器)","("&amp;AH50&amp;"重)")))</f>
        <v>傀儡人(2重)</v>
      </c>
      <c r="Q50">
        <f t="shared" si="42"/>
        <v>10</v>
      </c>
      <c r="R50">
        <f>VLOOKUP(Q50,'装备大类|wapenTable'!$S$5:$V$119,3,FALSE)</f>
        <v>1</v>
      </c>
      <c r="S50" s="2" t="s">
        <v>829</v>
      </c>
      <c r="W50">
        <v>5</v>
      </c>
      <c r="X50">
        <v>22000</v>
      </c>
      <c r="AD50">
        <v>0</v>
      </c>
      <c r="AH50">
        <v>2</v>
      </c>
      <c r="AI50" s="4">
        <v>28</v>
      </c>
      <c r="AJ50">
        <f t="shared" si="43"/>
        <v>15</v>
      </c>
      <c r="AK50">
        <v>0</v>
      </c>
      <c r="AL50" s="1" t="s">
        <v>1288</v>
      </c>
      <c r="AM50" t="s">
        <v>1287</v>
      </c>
      <c r="AN50">
        <v>1.2</v>
      </c>
      <c r="AO50">
        <v>0.3</v>
      </c>
      <c r="AP50">
        <v>100</v>
      </c>
      <c r="AQ50">
        <v>0.5</v>
      </c>
      <c r="AT50" t="str">
        <f t="shared" si="6"/>
        <v>傀儡人(2重)</v>
      </c>
    </row>
    <row r="51" spans="5:46">
      <c r="E51">
        <f t="shared" si="0"/>
        <v>100</v>
      </c>
      <c r="G51">
        <f t="shared" si="1"/>
        <v>100</v>
      </c>
      <c r="L51" t="s">
        <v>1287</v>
      </c>
      <c r="O51">
        <f t="shared" si="44"/>
        <v>1003</v>
      </c>
      <c r="P51" t="str">
        <f>VLOOKUP(INT(O51/100),'装备大类|wapenTable'!$S$5:$T$123,2,FALSE)&amp;(IF(AH51*1=0,"",IF(AH51*1=5,"(神器)","("&amp;AH51&amp;"重)")))</f>
        <v>傀儡人(3重)</v>
      </c>
      <c r="Q51">
        <f t="shared" si="42"/>
        <v>10</v>
      </c>
      <c r="R51">
        <f>VLOOKUP(Q51,'装备大类|wapenTable'!$S$5:$V$119,3,FALSE)</f>
        <v>1</v>
      </c>
      <c r="S51" s="2" t="s">
        <v>829</v>
      </c>
      <c r="W51">
        <v>5</v>
      </c>
      <c r="X51">
        <v>22000</v>
      </c>
      <c r="AD51">
        <v>0</v>
      </c>
      <c r="AH51">
        <v>3</v>
      </c>
      <c r="AI51" s="4">
        <v>28</v>
      </c>
      <c r="AJ51">
        <f t="shared" si="43"/>
        <v>15</v>
      </c>
      <c r="AK51">
        <v>0</v>
      </c>
      <c r="AL51" s="1" t="s">
        <v>1288</v>
      </c>
      <c r="AM51" t="s">
        <v>1287</v>
      </c>
      <c r="AN51">
        <v>1.2</v>
      </c>
      <c r="AO51">
        <v>0.3</v>
      </c>
      <c r="AP51">
        <v>100</v>
      </c>
      <c r="AQ51">
        <v>0.5</v>
      </c>
      <c r="AT51" t="str">
        <f t="shared" si="6"/>
        <v>傀儡人(3重)</v>
      </c>
    </row>
    <row r="52" spans="5:46">
      <c r="E52">
        <f t="shared" si="0"/>
        <v>100</v>
      </c>
      <c r="G52">
        <f t="shared" si="1"/>
        <v>100</v>
      </c>
      <c r="L52" t="s">
        <v>1287</v>
      </c>
      <c r="O52">
        <f t="shared" si="44"/>
        <v>1004</v>
      </c>
      <c r="P52" t="str">
        <f>VLOOKUP(INT(O52/100),'装备大类|wapenTable'!$S$5:$T$123,2,FALSE)&amp;(IF(AH52*1=0,"",IF(AH52*1=5,"(神器)","("&amp;AH52&amp;"重)")))</f>
        <v>傀儡人(4重)</v>
      </c>
      <c r="Q52">
        <f t="shared" si="42"/>
        <v>10</v>
      </c>
      <c r="R52">
        <f>VLOOKUP(Q52,'装备大类|wapenTable'!$S$5:$V$119,3,FALSE)</f>
        <v>1</v>
      </c>
      <c r="S52" s="2" t="s">
        <v>829</v>
      </c>
      <c r="W52">
        <v>5</v>
      </c>
      <c r="X52">
        <v>22000</v>
      </c>
      <c r="AD52">
        <v>0</v>
      </c>
      <c r="AH52">
        <v>4</v>
      </c>
      <c r="AI52" s="4">
        <v>28</v>
      </c>
      <c r="AJ52">
        <f t="shared" si="43"/>
        <v>15</v>
      </c>
      <c r="AK52">
        <v>0</v>
      </c>
      <c r="AL52" s="1" t="s">
        <v>1288</v>
      </c>
      <c r="AM52" t="s">
        <v>1287</v>
      </c>
      <c r="AN52">
        <v>1.2</v>
      </c>
      <c r="AO52">
        <v>0.3</v>
      </c>
      <c r="AP52">
        <v>100</v>
      </c>
      <c r="AQ52">
        <v>0.5</v>
      </c>
      <c r="AT52" t="str">
        <f t="shared" si="6"/>
        <v>傀儡人(4重)</v>
      </c>
    </row>
    <row r="53" spans="5:46">
      <c r="E53">
        <f t="shared" si="0"/>
        <v>200</v>
      </c>
      <c r="F53">
        <v>100</v>
      </c>
      <c r="G53">
        <f t="shared" si="1"/>
        <v>100</v>
      </c>
      <c r="L53" t="s">
        <v>1289</v>
      </c>
      <c r="O53">
        <f t="shared" si="44"/>
        <v>1101</v>
      </c>
      <c r="P53" t="str">
        <f>VLOOKUP(INT(O53/100),'装备大类|wapenTable'!$S$5:$T$123,2,FALSE)&amp;(IF(AH53*1=0,"",IF(AH53*1=5,"(神器)","("&amp;AH53&amp;"重)")))</f>
        <v>定身咒(4重)</v>
      </c>
      <c r="Q53">
        <f t="shared" si="42"/>
        <v>11</v>
      </c>
      <c r="R53">
        <f>VLOOKUP(Q53,'装备大类|wapenTable'!$S$5:$V$119,3,FALSE)</f>
        <v>1</v>
      </c>
      <c r="S53" s="2" t="s">
        <v>832</v>
      </c>
      <c r="W53">
        <v>5</v>
      </c>
      <c r="X53">
        <v>55000</v>
      </c>
      <c r="Y53">
        <v>1101</v>
      </c>
      <c r="AD53">
        <v>0</v>
      </c>
      <c r="AH53">
        <v>4</v>
      </c>
      <c r="AI53" s="4">
        <v>22</v>
      </c>
      <c r="AJ53">
        <f t="shared" si="43"/>
        <v>12</v>
      </c>
      <c r="AK53">
        <v>0</v>
      </c>
      <c r="AL53" s="1" t="s">
        <v>1290</v>
      </c>
      <c r="AM53" t="s">
        <v>1289</v>
      </c>
      <c r="AN53">
        <v>1.2</v>
      </c>
      <c r="AO53">
        <v>1</v>
      </c>
      <c r="AP53">
        <v>200</v>
      </c>
      <c r="AQ53">
        <v>0.5</v>
      </c>
      <c r="AT53" t="str">
        <f t="shared" si="6"/>
        <v>定身咒(4重)</v>
      </c>
    </row>
    <row r="54" spans="5:46">
      <c r="E54">
        <f t="shared" si="0"/>
        <v>200</v>
      </c>
      <c r="F54">
        <v>100</v>
      </c>
      <c r="G54">
        <f t="shared" si="1"/>
        <v>100</v>
      </c>
      <c r="L54" t="s">
        <v>1289</v>
      </c>
      <c r="O54">
        <f t="shared" si="44"/>
        <v>1102</v>
      </c>
      <c r="P54" t="str">
        <f>VLOOKUP(INT(O54/100),'装备大类|wapenTable'!$S$5:$T$123,2,FALSE)&amp;(IF(AH54*1=0,"",IF(AH54*1=5,"(神器)","("&amp;AH54&amp;"重)")))</f>
        <v>定身咒(2重)</v>
      </c>
      <c r="Q54">
        <f t="shared" si="42"/>
        <v>11</v>
      </c>
      <c r="R54">
        <f>VLOOKUP(Q54,'装备大类|wapenTable'!$S$5:$V$119,3,FALSE)</f>
        <v>1</v>
      </c>
      <c r="S54" s="2" t="s">
        <v>832</v>
      </c>
      <c r="W54">
        <v>5</v>
      </c>
      <c r="X54">
        <v>55000</v>
      </c>
      <c r="AD54">
        <v>0</v>
      </c>
      <c r="AH54">
        <v>2</v>
      </c>
      <c r="AI54" s="4">
        <v>22</v>
      </c>
      <c r="AJ54">
        <f t="shared" si="43"/>
        <v>12</v>
      </c>
      <c r="AK54">
        <v>0</v>
      </c>
      <c r="AL54" s="1" t="s">
        <v>1290</v>
      </c>
      <c r="AM54" t="s">
        <v>1289</v>
      </c>
      <c r="AN54">
        <v>1.2</v>
      </c>
      <c r="AO54">
        <v>1</v>
      </c>
      <c r="AP54">
        <v>200</v>
      </c>
      <c r="AQ54">
        <v>0.5</v>
      </c>
      <c r="AT54" t="str">
        <f t="shared" si="6"/>
        <v>定身咒(2重)</v>
      </c>
    </row>
    <row r="55" spans="5:46">
      <c r="E55">
        <f t="shared" si="0"/>
        <v>200</v>
      </c>
      <c r="F55">
        <v>100</v>
      </c>
      <c r="G55">
        <f t="shared" si="1"/>
        <v>100</v>
      </c>
      <c r="L55" t="s">
        <v>1289</v>
      </c>
      <c r="O55">
        <f t="shared" si="44"/>
        <v>1103</v>
      </c>
      <c r="P55" t="str">
        <f>VLOOKUP(INT(O55/100),'装备大类|wapenTable'!$S$5:$T$123,2,FALSE)&amp;(IF(AH55*1=0,"",IF(AH55*1=5,"(神器)","("&amp;AH55&amp;"重)")))</f>
        <v>定身咒(3重)</v>
      </c>
      <c r="Q55">
        <f t="shared" si="42"/>
        <v>11</v>
      </c>
      <c r="R55">
        <f>VLOOKUP(Q55,'装备大类|wapenTable'!$S$5:$V$119,3,FALSE)</f>
        <v>1</v>
      </c>
      <c r="S55" s="2" t="s">
        <v>832</v>
      </c>
      <c r="W55">
        <v>5</v>
      </c>
      <c r="X55">
        <v>55000</v>
      </c>
      <c r="AD55">
        <v>0</v>
      </c>
      <c r="AH55">
        <v>3</v>
      </c>
      <c r="AI55" s="4">
        <v>22</v>
      </c>
      <c r="AJ55">
        <f t="shared" si="43"/>
        <v>12</v>
      </c>
      <c r="AK55">
        <v>0</v>
      </c>
      <c r="AL55" s="1" t="s">
        <v>1290</v>
      </c>
      <c r="AM55" t="s">
        <v>1289</v>
      </c>
      <c r="AN55">
        <v>1.2</v>
      </c>
      <c r="AO55">
        <v>1</v>
      </c>
      <c r="AP55">
        <v>200</v>
      </c>
      <c r="AQ55">
        <v>0.5</v>
      </c>
      <c r="AT55" t="str">
        <f t="shared" si="6"/>
        <v>定身咒(3重)</v>
      </c>
    </row>
    <row r="56" spans="5:46">
      <c r="E56">
        <f t="shared" si="0"/>
        <v>200</v>
      </c>
      <c r="F56">
        <v>100</v>
      </c>
      <c r="G56">
        <f t="shared" si="1"/>
        <v>100</v>
      </c>
      <c r="L56" t="s">
        <v>1289</v>
      </c>
      <c r="O56">
        <f t="shared" si="44"/>
        <v>1104</v>
      </c>
      <c r="P56" t="str">
        <f>VLOOKUP(INT(O56/100),'装备大类|wapenTable'!$S$5:$T$123,2,FALSE)&amp;(IF(AH56*1=0,"",IF(AH56*1=5,"(神器)","("&amp;AH56&amp;"重)")))</f>
        <v>定身咒(4重)</v>
      </c>
      <c r="Q56">
        <f t="shared" si="42"/>
        <v>11</v>
      </c>
      <c r="R56">
        <f>VLOOKUP(Q56,'装备大类|wapenTable'!$S$5:$V$119,3,FALSE)</f>
        <v>1</v>
      </c>
      <c r="S56" s="2" t="s">
        <v>832</v>
      </c>
      <c r="W56">
        <v>5</v>
      </c>
      <c r="X56">
        <v>55000</v>
      </c>
      <c r="AD56">
        <v>0</v>
      </c>
      <c r="AH56">
        <v>4</v>
      </c>
      <c r="AI56" s="4">
        <v>22</v>
      </c>
      <c r="AJ56">
        <f t="shared" si="43"/>
        <v>12</v>
      </c>
      <c r="AK56">
        <v>0</v>
      </c>
      <c r="AL56" s="1" t="s">
        <v>1290</v>
      </c>
      <c r="AM56" t="s">
        <v>1289</v>
      </c>
      <c r="AN56">
        <v>1.2</v>
      </c>
      <c r="AO56">
        <v>1</v>
      </c>
      <c r="AP56">
        <v>200</v>
      </c>
      <c r="AQ56">
        <v>0.5</v>
      </c>
      <c r="AT56" t="str">
        <f t="shared" si="6"/>
        <v>定身咒(4重)</v>
      </c>
    </row>
    <row r="57" spans="5:46">
      <c r="E57">
        <f t="shared" si="0"/>
        <v>200</v>
      </c>
      <c r="F57">
        <v>100</v>
      </c>
      <c r="G57">
        <f t="shared" si="1"/>
        <v>100</v>
      </c>
      <c r="L57" t="s">
        <v>1291</v>
      </c>
      <c r="O57">
        <f t="shared" si="44"/>
        <v>1201</v>
      </c>
      <c r="P57" t="str">
        <f>VLOOKUP(INT(O57/100),'装备大类|wapenTable'!$S$5:$T$123,2,FALSE)&amp;(IF(AH57*1=0,"",IF(AH57*1=5,"(神器)","("&amp;AH57&amp;"重)")))</f>
        <v>击退(4重)</v>
      </c>
      <c r="Q57">
        <f t="shared" si="42"/>
        <v>12</v>
      </c>
      <c r="R57">
        <f>VLOOKUP(Q57,'装备大类|wapenTable'!$S$5:$V$119,3,FALSE)</f>
        <v>1</v>
      </c>
      <c r="S57" s="2" t="s">
        <v>836</v>
      </c>
      <c r="W57">
        <v>5</v>
      </c>
      <c r="X57">
        <v>11000</v>
      </c>
      <c r="Y57">
        <v>1201</v>
      </c>
      <c r="AD57">
        <v>0</v>
      </c>
      <c r="AH57">
        <v>4</v>
      </c>
      <c r="AI57" s="4">
        <v>30</v>
      </c>
      <c r="AJ57">
        <f t="shared" si="43"/>
        <v>16</v>
      </c>
      <c r="AK57">
        <v>0</v>
      </c>
      <c r="AL57" s="1" t="s">
        <v>835</v>
      </c>
      <c r="AM57" t="s">
        <v>1291</v>
      </c>
      <c r="AN57">
        <v>1.2</v>
      </c>
      <c r="AO57">
        <v>1</v>
      </c>
      <c r="AP57">
        <v>200</v>
      </c>
      <c r="AQ57">
        <v>0.5</v>
      </c>
      <c r="AT57" t="str">
        <f t="shared" si="6"/>
        <v>击退(4重)</v>
      </c>
    </row>
    <row r="58" spans="5:46">
      <c r="E58">
        <f t="shared" si="0"/>
        <v>200</v>
      </c>
      <c r="F58">
        <v>100</v>
      </c>
      <c r="G58">
        <f t="shared" si="1"/>
        <v>100</v>
      </c>
      <c r="L58" t="s">
        <v>1291</v>
      </c>
      <c r="O58">
        <f t="shared" si="44"/>
        <v>1202</v>
      </c>
      <c r="P58" t="str">
        <f>VLOOKUP(INT(O58/100),'装备大类|wapenTable'!$S$5:$T$123,2,FALSE)&amp;(IF(AH58*1=0,"",IF(AH58*1=5,"(神器)","("&amp;AH58&amp;"重)")))</f>
        <v>击退(2重)</v>
      </c>
      <c r="Q58">
        <f t="shared" si="42"/>
        <v>12</v>
      </c>
      <c r="R58">
        <f>VLOOKUP(Q58,'装备大类|wapenTable'!$S$5:$V$119,3,FALSE)</f>
        <v>1</v>
      </c>
      <c r="S58" s="2" t="s">
        <v>836</v>
      </c>
      <c r="W58">
        <v>5</v>
      </c>
      <c r="X58">
        <v>11000</v>
      </c>
      <c r="AD58">
        <v>0</v>
      </c>
      <c r="AH58">
        <v>2</v>
      </c>
      <c r="AI58" s="4">
        <v>30</v>
      </c>
      <c r="AJ58">
        <f t="shared" si="43"/>
        <v>16</v>
      </c>
      <c r="AK58">
        <v>0</v>
      </c>
      <c r="AL58" s="1" t="s">
        <v>835</v>
      </c>
      <c r="AM58" t="s">
        <v>1291</v>
      </c>
      <c r="AN58">
        <v>1.2</v>
      </c>
      <c r="AO58">
        <v>1</v>
      </c>
      <c r="AP58">
        <v>200</v>
      </c>
      <c r="AQ58">
        <v>0.5</v>
      </c>
      <c r="AT58" t="str">
        <f t="shared" si="6"/>
        <v>击退(2重)</v>
      </c>
    </row>
    <row r="59" spans="5:46">
      <c r="E59">
        <f t="shared" si="0"/>
        <v>200</v>
      </c>
      <c r="F59">
        <v>100</v>
      </c>
      <c r="G59">
        <f t="shared" si="1"/>
        <v>100</v>
      </c>
      <c r="L59" t="s">
        <v>1291</v>
      </c>
      <c r="O59">
        <f t="shared" si="44"/>
        <v>1203</v>
      </c>
      <c r="P59" t="str">
        <f>VLOOKUP(INT(O59/100),'装备大类|wapenTable'!$S$5:$T$123,2,FALSE)&amp;(IF(AH59*1=0,"",IF(AH59*1=5,"(神器)","("&amp;AH59&amp;"重)")))</f>
        <v>击退(3重)</v>
      </c>
      <c r="Q59">
        <f t="shared" si="42"/>
        <v>12</v>
      </c>
      <c r="R59">
        <f>VLOOKUP(Q59,'装备大类|wapenTable'!$S$5:$V$119,3,FALSE)</f>
        <v>1</v>
      </c>
      <c r="S59" s="2" t="s">
        <v>836</v>
      </c>
      <c r="W59">
        <v>5</v>
      </c>
      <c r="X59">
        <v>11000</v>
      </c>
      <c r="AD59">
        <v>0</v>
      </c>
      <c r="AH59">
        <v>3</v>
      </c>
      <c r="AI59" s="4">
        <v>30</v>
      </c>
      <c r="AJ59">
        <f t="shared" si="43"/>
        <v>16</v>
      </c>
      <c r="AK59">
        <v>0</v>
      </c>
      <c r="AL59" s="1" t="s">
        <v>835</v>
      </c>
      <c r="AM59" t="s">
        <v>1291</v>
      </c>
      <c r="AN59">
        <v>1.2</v>
      </c>
      <c r="AO59">
        <v>1</v>
      </c>
      <c r="AP59">
        <v>200</v>
      </c>
      <c r="AQ59">
        <v>0.5</v>
      </c>
      <c r="AT59" t="str">
        <f t="shared" si="6"/>
        <v>击退(3重)</v>
      </c>
    </row>
    <row r="60" spans="5:46">
      <c r="E60">
        <f t="shared" si="0"/>
        <v>200</v>
      </c>
      <c r="F60">
        <v>100</v>
      </c>
      <c r="G60">
        <f t="shared" si="1"/>
        <v>100</v>
      </c>
      <c r="L60" t="s">
        <v>1291</v>
      </c>
      <c r="O60">
        <f t="shared" si="44"/>
        <v>1204</v>
      </c>
      <c r="P60" t="str">
        <f>VLOOKUP(INT(O60/100),'装备大类|wapenTable'!$S$5:$T$123,2,FALSE)&amp;(IF(AH60*1=0,"",IF(AH60*1=5,"(神器)","("&amp;AH60&amp;"重)")))</f>
        <v>击退(4重)</v>
      </c>
      <c r="Q60">
        <f t="shared" si="42"/>
        <v>12</v>
      </c>
      <c r="R60">
        <f>VLOOKUP(Q60,'装备大类|wapenTable'!$S$5:$V$119,3,FALSE)</f>
        <v>1</v>
      </c>
      <c r="S60" s="2" t="s">
        <v>836</v>
      </c>
      <c r="W60">
        <v>5</v>
      </c>
      <c r="X60">
        <v>11000</v>
      </c>
      <c r="AD60">
        <v>0</v>
      </c>
      <c r="AH60">
        <v>4</v>
      </c>
      <c r="AI60" s="4">
        <v>30</v>
      </c>
      <c r="AJ60">
        <f t="shared" si="43"/>
        <v>16</v>
      </c>
      <c r="AK60">
        <v>0</v>
      </c>
      <c r="AL60" s="1" t="s">
        <v>835</v>
      </c>
      <c r="AM60" t="s">
        <v>1291</v>
      </c>
      <c r="AN60">
        <v>1.2</v>
      </c>
      <c r="AO60">
        <v>1</v>
      </c>
      <c r="AP60">
        <v>200</v>
      </c>
      <c r="AQ60">
        <v>0.5</v>
      </c>
      <c r="AT60" t="str">
        <f t="shared" si="6"/>
        <v>击退(4重)</v>
      </c>
    </row>
    <row r="61" spans="5:46">
      <c r="E61">
        <f t="shared" si="0"/>
        <v>1050</v>
      </c>
      <c r="F61">
        <v>800</v>
      </c>
      <c r="G61">
        <f t="shared" si="1"/>
        <v>250</v>
      </c>
      <c r="L61" t="s">
        <v>1292</v>
      </c>
      <c r="O61">
        <f t="shared" si="44"/>
        <v>1301</v>
      </c>
      <c r="P61" t="str">
        <f>VLOOKUP(INT(O61/100),'装备大类|wapenTable'!$S$5:$T$123,2,FALSE)&amp;(IF(AH61*1=0,"",IF(AH61*1=5,"(神器)","("&amp;AH61&amp;"重)")))</f>
        <v>生命(1重)</v>
      </c>
      <c r="Q61">
        <f t="shared" si="42"/>
        <v>13</v>
      </c>
      <c r="R61">
        <f>VLOOKUP(Q61,'装备大类|wapenTable'!$S$5:$V$119,3,FALSE)</f>
        <v>1</v>
      </c>
      <c r="S61" s="2" t="s">
        <v>1293</v>
      </c>
      <c r="W61">
        <v>2</v>
      </c>
      <c r="Y61">
        <v>1301</v>
      </c>
      <c r="AD61">
        <v>-1</v>
      </c>
      <c r="AE61">
        <f t="shared" ref="AE61:AE63" si="45">O62</f>
        <v>1302</v>
      </c>
      <c r="AH61">
        <v>1</v>
      </c>
      <c r="AI61" s="4">
        <v>8</v>
      </c>
      <c r="AJ61">
        <f t="shared" si="43"/>
        <v>5</v>
      </c>
      <c r="AK61">
        <v>1</v>
      </c>
      <c r="AL61" s="1" t="s">
        <v>1294</v>
      </c>
      <c r="AM61" t="s">
        <v>1292</v>
      </c>
      <c r="AN61">
        <v>1.2</v>
      </c>
      <c r="AO61">
        <v>0.3</v>
      </c>
      <c r="AP61">
        <v>1050</v>
      </c>
      <c r="AQ61">
        <v>0.5</v>
      </c>
      <c r="AT61" t="str">
        <f t="shared" si="6"/>
        <v>生命(1重)</v>
      </c>
    </row>
    <row r="62" spans="5:46">
      <c r="E62">
        <f t="shared" si="0"/>
        <v>1050</v>
      </c>
      <c r="F62">
        <v>800</v>
      </c>
      <c r="G62">
        <f t="shared" si="1"/>
        <v>250</v>
      </c>
      <c r="L62" t="s">
        <v>1295</v>
      </c>
      <c r="O62">
        <f t="shared" si="44"/>
        <v>1302</v>
      </c>
      <c r="P62" t="str">
        <f>VLOOKUP(INT(O62/100),'装备大类|wapenTable'!$S$5:$T$123,2,FALSE)&amp;(IF(AH62*1=0,"",IF(AH62*1=5,"(神器)","("&amp;AH62&amp;"重)")))</f>
        <v>生命(2重)</v>
      </c>
      <c r="Q62">
        <f t="shared" si="42"/>
        <v>13</v>
      </c>
      <c r="R62">
        <f>VLOOKUP(Q62,'装备大类|wapenTable'!$S$5:$V$119,3,FALSE)</f>
        <v>1</v>
      </c>
      <c r="S62" s="2" t="s">
        <v>1296</v>
      </c>
      <c r="W62">
        <v>2</v>
      </c>
      <c r="Y62">
        <v>1302</v>
      </c>
      <c r="AD62">
        <v>-1</v>
      </c>
      <c r="AE62">
        <f t="shared" si="45"/>
        <v>1303</v>
      </c>
      <c r="AH62">
        <v>2</v>
      </c>
      <c r="AI62">
        <f t="shared" ref="AI62:AI64" si="46">AI61*2</f>
        <v>16</v>
      </c>
      <c r="AJ62">
        <f t="shared" si="43"/>
        <v>9</v>
      </c>
      <c r="AK62">
        <v>1</v>
      </c>
      <c r="AL62" s="1" t="s">
        <v>1297</v>
      </c>
      <c r="AM62" t="s">
        <v>1295</v>
      </c>
      <c r="AN62">
        <v>1.2</v>
      </c>
      <c r="AO62">
        <v>0.3</v>
      </c>
      <c r="AP62">
        <v>1050</v>
      </c>
      <c r="AQ62">
        <v>0.5</v>
      </c>
      <c r="AT62" t="str">
        <f t="shared" si="6"/>
        <v>生命(2重)</v>
      </c>
    </row>
    <row r="63" spans="5:46">
      <c r="E63">
        <f t="shared" si="0"/>
        <v>1050</v>
      </c>
      <c r="F63">
        <v>800</v>
      </c>
      <c r="G63">
        <f t="shared" si="1"/>
        <v>250</v>
      </c>
      <c r="L63" t="s">
        <v>1298</v>
      </c>
      <c r="O63">
        <f t="shared" si="44"/>
        <v>1303</v>
      </c>
      <c r="P63" t="str">
        <f>VLOOKUP(INT(O63/100),'装备大类|wapenTable'!$S$5:$T$123,2,FALSE)&amp;(IF(AH63*1=0,"",IF(AH63*1=5,"(神器)","("&amp;AH63&amp;"重)")))</f>
        <v>生命(3重)</v>
      </c>
      <c r="Q63">
        <f t="shared" si="42"/>
        <v>13</v>
      </c>
      <c r="R63">
        <f>VLOOKUP(Q63,'装备大类|wapenTable'!$S$5:$V$119,3,FALSE)</f>
        <v>1</v>
      </c>
      <c r="S63" s="2" t="s">
        <v>839</v>
      </c>
      <c r="W63">
        <v>2</v>
      </c>
      <c r="Y63">
        <v>1303</v>
      </c>
      <c r="AD63">
        <v>0</v>
      </c>
      <c r="AE63">
        <f t="shared" si="45"/>
        <v>1304</v>
      </c>
      <c r="AH63">
        <v>3</v>
      </c>
      <c r="AI63">
        <f>AI62*2.5</f>
        <v>40</v>
      </c>
      <c r="AJ63">
        <f t="shared" si="43"/>
        <v>21</v>
      </c>
      <c r="AK63">
        <v>1</v>
      </c>
      <c r="AL63" s="1" t="s">
        <v>1299</v>
      </c>
      <c r="AM63" t="s">
        <v>1300</v>
      </c>
      <c r="AN63">
        <v>1.2</v>
      </c>
      <c r="AO63">
        <v>0.3</v>
      </c>
      <c r="AP63">
        <v>1050</v>
      </c>
      <c r="AQ63">
        <v>0.5</v>
      </c>
      <c r="AT63" t="str">
        <f t="shared" si="6"/>
        <v>生命(3重)</v>
      </c>
    </row>
    <row r="64" spans="5:46">
      <c r="E64">
        <f t="shared" si="0"/>
        <v>1050</v>
      </c>
      <c r="F64">
        <v>800</v>
      </c>
      <c r="G64">
        <f t="shared" si="1"/>
        <v>250</v>
      </c>
      <c r="L64" t="s">
        <v>1301</v>
      </c>
      <c r="O64">
        <f t="shared" si="44"/>
        <v>1304</v>
      </c>
      <c r="P64" t="str">
        <f>VLOOKUP(INT(O64/100),'装备大类|wapenTable'!$S$5:$T$123,2,FALSE)&amp;(IF(AH64*1=0,"",IF(AH64*1=5,"(神器)","("&amp;AH64&amp;"重)")))</f>
        <v>生命(4重)</v>
      </c>
      <c r="Q64">
        <f t="shared" si="42"/>
        <v>13</v>
      </c>
      <c r="R64">
        <f>VLOOKUP(Q64,'装备大类|wapenTable'!$S$5:$V$119,3,FALSE)</f>
        <v>1</v>
      </c>
      <c r="S64" s="2" t="s">
        <v>1302</v>
      </c>
      <c r="W64">
        <v>2</v>
      </c>
      <c r="Y64">
        <v>1304</v>
      </c>
      <c r="AD64">
        <v>0</v>
      </c>
      <c r="AH64">
        <v>4</v>
      </c>
      <c r="AI64">
        <f t="shared" si="46"/>
        <v>80</v>
      </c>
      <c r="AJ64">
        <f t="shared" si="43"/>
        <v>41</v>
      </c>
      <c r="AK64">
        <v>1</v>
      </c>
      <c r="AL64" s="1" t="s">
        <v>1303</v>
      </c>
      <c r="AM64" t="s">
        <v>1298</v>
      </c>
      <c r="AN64">
        <v>1.2</v>
      </c>
      <c r="AO64">
        <v>0.3</v>
      </c>
      <c r="AP64">
        <v>1050</v>
      </c>
      <c r="AQ64">
        <v>0.5</v>
      </c>
      <c r="AT64" t="str">
        <f t="shared" si="6"/>
        <v>生命(4重)</v>
      </c>
    </row>
    <row r="65" spans="5:46">
      <c r="E65">
        <f t="shared" si="0"/>
        <v>650</v>
      </c>
      <c r="F65">
        <v>400</v>
      </c>
      <c r="G65">
        <f t="shared" si="1"/>
        <v>250</v>
      </c>
      <c r="L65" t="s">
        <v>1304</v>
      </c>
      <c r="O65">
        <f t="shared" si="44"/>
        <v>1401</v>
      </c>
      <c r="P65" t="str">
        <f>VLOOKUP(INT(O65/100),'装备大类|wapenTable'!$S$5:$T$123,2,FALSE)&amp;(IF(AH65*1=0,"",IF(AH65*1=5,"(神器)","("&amp;AH65&amp;"重)")))</f>
        <v>护盾(1重)</v>
      </c>
      <c r="Q65">
        <f t="shared" si="42"/>
        <v>14</v>
      </c>
      <c r="R65">
        <f>VLOOKUP(Q65,'装备大类|wapenTable'!$S$5:$V$119,3,FALSE)</f>
        <v>1</v>
      </c>
      <c r="S65" s="2" t="s">
        <v>1305</v>
      </c>
      <c r="W65">
        <v>2</v>
      </c>
      <c r="Y65">
        <f t="shared" ref="Y65:Y76" si="47">Y61+100</f>
        <v>1401</v>
      </c>
      <c r="AD65">
        <v>-1</v>
      </c>
      <c r="AE65">
        <f t="shared" ref="AE65:AE67" si="48">O66</f>
        <v>1402</v>
      </c>
      <c r="AH65">
        <v>1</v>
      </c>
      <c r="AI65" s="4">
        <v>14</v>
      </c>
      <c r="AJ65">
        <f t="shared" si="43"/>
        <v>8</v>
      </c>
      <c r="AK65">
        <v>1</v>
      </c>
      <c r="AL65" s="1" t="s">
        <v>1306</v>
      </c>
      <c r="AM65" t="s">
        <v>1304</v>
      </c>
      <c r="AN65">
        <v>1.2</v>
      </c>
      <c r="AO65">
        <v>0.3</v>
      </c>
      <c r="AP65">
        <v>650</v>
      </c>
      <c r="AQ65">
        <v>0.5</v>
      </c>
      <c r="AT65" t="str">
        <f t="shared" si="6"/>
        <v>护盾(1重)</v>
      </c>
    </row>
    <row r="66" spans="5:46">
      <c r="E66">
        <f t="shared" si="0"/>
        <v>650</v>
      </c>
      <c r="F66">
        <v>400</v>
      </c>
      <c r="G66">
        <f t="shared" si="1"/>
        <v>250</v>
      </c>
      <c r="L66" t="s">
        <v>1307</v>
      </c>
      <c r="O66">
        <f t="shared" si="44"/>
        <v>1402</v>
      </c>
      <c r="P66" t="str">
        <f>VLOOKUP(INT(O66/100),'装备大类|wapenTable'!$S$5:$T$123,2,FALSE)&amp;(IF(AH66*1=0,"",IF(AH66*1=5,"(神器)","("&amp;AH66&amp;"重)")))</f>
        <v>护盾(2重)</v>
      </c>
      <c r="Q66">
        <f t="shared" si="42"/>
        <v>14</v>
      </c>
      <c r="R66">
        <f>VLOOKUP(Q66,'装备大类|wapenTable'!$S$5:$V$119,3,FALSE)</f>
        <v>1</v>
      </c>
      <c r="S66" s="2" t="s">
        <v>1308</v>
      </c>
      <c r="W66">
        <v>2</v>
      </c>
      <c r="Y66">
        <f t="shared" si="47"/>
        <v>1402</v>
      </c>
      <c r="AD66">
        <v>-1</v>
      </c>
      <c r="AE66">
        <f t="shared" si="48"/>
        <v>1403</v>
      </c>
      <c r="AH66">
        <v>2</v>
      </c>
      <c r="AI66">
        <f>AI65*2.5</f>
        <v>35</v>
      </c>
      <c r="AJ66">
        <f t="shared" si="43"/>
        <v>18</v>
      </c>
      <c r="AK66">
        <v>1</v>
      </c>
      <c r="AL66" s="1" t="s">
        <v>1309</v>
      </c>
      <c r="AM66" t="s">
        <v>1307</v>
      </c>
      <c r="AN66">
        <v>1.2</v>
      </c>
      <c r="AO66">
        <v>0.3</v>
      </c>
      <c r="AP66">
        <v>650</v>
      </c>
      <c r="AQ66">
        <v>0.5</v>
      </c>
      <c r="AT66" t="str">
        <f t="shared" si="6"/>
        <v>护盾(2重)</v>
      </c>
    </row>
    <row r="67" spans="5:46">
      <c r="E67">
        <f t="shared" si="0"/>
        <v>650</v>
      </c>
      <c r="F67">
        <v>400</v>
      </c>
      <c r="G67">
        <f t="shared" si="1"/>
        <v>250</v>
      </c>
      <c r="L67" t="s">
        <v>1310</v>
      </c>
      <c r="O67">
        <f t="shared" si="44"/>
        <v>1403</v>
      </c>
      <c r="P67" t="str">
        <f>VLOOKUP(INT(O67/100),'装备大类|wapenTable'!$S$5:$T$123,2,FALSE)&amp;(IF(AH67*1=0,"",IF(AH67*1=5,"(神器)","("&amp;AH67&amp;"重)")))</f>
        <v>护盾(3重)</v>
      </c>
      <c r="Q67">
        <f t="shared" si="42"/>
        <v>14</v>
      </c>
      <c r="R67">
        <f>VLOOKUP(Q67,'装备大类|wapenTable'!$S$5:$V$119,3,FALSE)</f>
        <v>1</v>
      </c>
      <c r="S67" s="2" t="s">
        <v>841</v>
      </c>
      <c r="W67">
        <v>2</v>
      </c>
      <c r="Y67">
        <f t="shared" si="47"/>
        <v>1403</v>
      </c>
      <c r="AD67">
        <v>0</v>
      </c>
      <c r="AE67">
        <f t="shared" si="48"/>
        <v>1404</v>
      </c>
      <c r="AH67">
        <v>3</v>
      </c>
      <c r="AI67">
        <f t="shared" ref="AI66:AI68" si="49">AI66*2</f>
        <v>70</v>
      </c>
      <c r="AJ67">
        <f t="shared" si="43"/>
        <v>36</v>
      </c>
      <c r="AK67">
        <v>1</v>
      </c>
      <c r="AL67" s="1" t="s">
        <v>1311</v>
      </c>
      <c r="AM67" t="s">
        <v>1312</v>
      </c>
      <c r="AN67">
        <v>1.2</v>
      </c>
      <c r="AO67">
        <v>0.3</v>
      </c>
      <c r="AP67">
        <v>650</v>
      </c>
      <c r="AQ67">
        <v>0.5</v>
      </c>
      <c r="AT67" t="str">
        <f t="shared" si="6"/>
        <v>护盾(3重)</v>
      </c>
    </row>
    <row r="68" spans="5:46">
      <c r="E68">
        <f t="shared" si="0"/>
        <v>650</v>
      </c>
      <c r="F68">
        <v>400</v>
      </c>
      <c r="G68">
        <f t="shared" si="1"/>
        <v>250</v>
      </c>
      <c r="L68" t="s">
        <v>1313</v>
      </c>
      <c r="O68">
        <f t="shared" si="44"/>
        <v>1404</v>
      </c>
      <c r="P68" t="str">
        <f>VLOOKUP(INT(O68/100),'装备大类|wapenTable'!$S$5:$T$123,2,FALSE)&amp;(IF(AH68*1=0,"",IF(AH68*1=5,"(神器)","("&amp;AH68&amp;"重)")))</f>
        <v>护盾(4重)</v>
      </c>
      <c r="Q68">
        <f t="shared" si="42"/>
        <v>14</v>
      </c>
      <c r="R68">
        <f>VLOOKUP(Q68,'装备大类|wapenTable'!$S$5:$V$119,3,FALSE)</f>
        <v>1</v>
      </c>
      <c r="S68" s="2" t="s">
        <v>1314</v>
      </c>
      <c r="W68">
        <v>2</v>
      </c>
      <c r="Y68">
        <f t="shared" si="47"/>
        <v>1404</v>
      </c>
      <c r="AD68">
        <v>0</v>
      </c>
      <c r="AH68">
        <v>4</v>
      </c>
      <c r="AI68">
        <f t="shared" si="49"/>
        <v>140</v>
      </c>
      <c r="AJ68">
        <f t="shared" si="43"/>
        <v>71</v>
      </c>
      <c r="AK68">
        <v>1</v>
      </c>
      <c r="AL68" s="1" t="s">
        <v>1315</v>
      </c>
      <c r="AM68" t="s">
        <v>1310</v>
      </c>
      <c r="AN68">
        <v>1.2</v>
      </c>
      <c r="AO68">
        <v>0.3</v>
      </c>
      <c r="AP68">
        <v>650</v>
      </c>
      <c r="AQ68">
        <v>0.5</v>
      </c>
      <c r="AT68" t="str">
        <f t="shared" si="6"/>
        <v>护盾(4重)</v>
      </c>
    </row>
    <row r="69" spans="5:46">
      <c r="E69">
        <f t="shared" ref="E69:E132" si="50">F69+G69</f>
        <v>350</v>
      </c>
      <c r="F69">
        <v>100</v>
      </c>
      <c r="G69">
        <f t="shared" ref="G69:G136" si="51">500/W69</f>
        <v>250</v>
      </c>
      <c r="L69" t="s">
        <v>1316</v>
      </c>
      <c r="O69">
        <f t="shared" si="44"/>
        <v>1501</v>
      </c>
      <c r="P69" t="str">
        <f>VLOOKUP(INT(O69/100),'装备大类|wapenTable'!$S$5:$T$123,2,FALSE)&amp;(IF(AH69*1=0,"",IF(AH69*1=5,"(神器)","("&amp;AH69&amp;"重)")))</f>
        <v>铜钱(1重)</v>
      </c>
      <c r="Q69">
        <f t="shared" si="42"/>
        <v>15</v>
      </c>
      <c r="R69">
        <f>VLOOKUP(Q69,'装备大类|wapenTable'!$S$5:$V$119,3,FALSE)</f>
        <v>1</v>
      </c>
      <c r="S69" s="2" t="s">
        <v>843</v>
      </c>
      <c r="W69">
        <v>2</v>
      </c>
      <c r="Y69">
        <f t="shared" si="47"/>
        <v>1501</v>
      </c>
      <c r="AD69">
        <v>-1</v>
      </c>
      <c r="AE69">
        <f t="shared" ref="AE69:AE71" si="52">O70</f>
        <v>1502</v>
      </c>
      <c r="AH69">
        <v>1</v>
      </c>
      <c r="AI69" s="4">
        <v>16</v>
      </c>
      <c r="AJ69">
        <f t="shared" si="43"/>
        <v>9</v>
      </c>
      <c r="AK69">
        <v>1</v>
      </c>
      <c r="AL69" s="1" t="s">
        <v>1317</v>
      </c>
      <c r="AM69" t="s">
        <v>1316</v>
      </c>
      <c r="AN69">
        <v>1.2</v>
      </c>
      <c r="AO69">
        <v>0.3</v>
      </c>
      <c r="AP69">
        <v>350</v>
      </c>
      <c r="AQ69">
        <v>0.5</v>
      </c>
      <c r="AT69" t="str">
        <f t="shared" ref="AT69:AT132" si="53">P69</f>
        <v>铜钱(1重)</v>
      </c>
    </row>
    <row r="70" spans="5:46">
      <c r="E70">
        <f t="shared" si="50"/>
        <v>350</v>
      </c>
      <c r="F70">
        <v>100</v>
      </c>
      <c r="G70">
        <f t="shared" si="51"/>
        <v>250</v>
      </c>
      <c r="L70" t="s">
        <v>1318</v>
      </c>
      <c r="O70">
        <f t="shared" si="44"/>
        <v>1502</v>
      </c>
      <c r="P70" t="str">
        <f>VLOOKUP(INT(O70/100),'装备大类|wapenTable'!$S$5:$T$123,2,FALSE)&amp;(IF(AH70*1=0,"",IF(AH70*1=5,"(神器)","("&amp;AH70&amp;"重)")))</f>
        <v>铜钱(2重)</v>
      </c>
      <c r="Q70">
        <f t="shared" si="42"/>
        <v>15</v>
      </c>
      <c r="R70">
        <f>VLOOKUP(Q70,'装备大类|wapenTable'!$S$5:$V$119,3,FALSE)</f>
        <v>1</v>
      </c>
      <c r="S70" s="2" t="s">
        <v>843</v>
      </c>
      <c r="W70">
        <v>2</v>
      </c>
      <c r="Y70">
        <f t="shared" si="47"/>
        <v>1502</v>
      </c>
      <c r="AD70">
        <v>-1</v>
      </c>
      <c r="AE70">
        <f t="shared" si="52"/>
        <v>1503</v>
      </c>
      <c r="AH70">
        <v>2</v>
      </c>
      <c r="AI70">
        <f>AI69*2.5</f>
        <v>40</v>
      </c>
      <c r="AJ70">
        <f t="shared" si="43"/>
        <v>21</v>
      </c>
      <c r="AK70">
        <v>1</v>
      </c>
      <c r="AL70" s="1" t="s">
        <v>1319</v>
      </c>
      <c r="AM70" t="s">
        <v>1318</v>
      </c>
      <c r="AN70">
        <v>1.2</v>
      </c>
      <c r="AO70">
        <v>0.3</v>
      </c>
      <c r="AP70">
        <v>350</v>
      </c>
      <c r="AQ70">
        <v>0.5</v>
      </c>
      <c r="AT70" t="str">
        <f t="shared" si="53"/>
        <v>铜钱(2重)</v>
      </c>
    </row>
    <row r="71" spans="5:46">
      <c r="E71">
        <f t="shared" si="50"/>
        <v>350</v>
      </c>
      <c r="F71">
        <v>100</v>
      </c>
      <c r="G71">
        <f t="shared" si="51"/>
        <v>250</v>
      </c>
      <c r="L71" t="s">
        <v>1320</v>
      </c>
      <c r="O71">
        <f t="shared" si="44"/>
        <v>1503</v>
      </c>
      <c r="P71" t="str">
        <f>VLOOKUP(INT(O71/100),'装备大类|wapenTable'!$S$5:$T$123,2,FALSE)&amp;(IF(AH71*1=0,"",IF(AH71*1=5,"(神器)","("&amp;AH71&amp;"重)")))</f>
        <v>铜钱(3重)</v>
      </c>
      <c r="Q71">
        <f t="shared" si="42"/>
        <v>15</v>
      </c>
      <c r="R71">
        <f>VLOOKUP(Q71,'装备大类|wapenTable'!$S$5:$V$119,3,FALSE)</f>
        <v>1</v>
      </c>
      <c r="S71" s="2" t="s">
        <v>843</v>
      </c>
      <c r="W71">
        <v>2</v>
      </c>
      <c r="Y71">
        <f t="shared" si="47"/>
        <v>1503</v>
      </c>
      <c r="AD71">
        <v>0</v>
      </c>
      <c r="AE71">
        <f t="shared" si="52"/>
        <v>1504</v>
      </c>
      <c r="AH71">
        <v>3</v>
      </c>
      <c r="AI71">
        <f t="shared" ref="AI70:AI72" si="54">AI70*2</f>
        <v>80</v>
      </c>
      <c r="AJ71">
        <f t="shared" si="43"/>
        <v>41</v>
      </c>
      <c r="AK71">
        <v>1</v>
      </c>
      <c r="AL71" s="1" t="s">
        <v>1321</v>
      </c>
      <c r="AM71" t="s">
        <v>1320</v>
      </c>
      <c r="AN71">
        <v>1.2</v>
      </c>
      <c r="AO71">
        <v>0.3</v>
      </c>
      <c r="AP71">
        <v>350</v>
      </c>
      <c r="AQ71">
        <v>0.5</v>
      </c>
      <c r="AT71" t="str">
        <f t="shared" si="53"/>
        <v>铜钱(3重)</v>
      </c>
    </row>
    <row r="72" spans="5:46">
      <c r="E72">
        <f t="shared" si="50"/>
        <v>350</v>
      </c>
      <c r="F72">
        <v>100</v>
      </c>
      <c r="G72">
        <f t="shared" si="51"/>
        <v>250</v>
      </c>
      <c r="L72" t="s">
        <v>1322</v>
      </c>
      <c r="O72">
        <f t="shared" si="44"/>
        <v>1504</v>
      </c>
      <c r="P72" t="str">
        <f>VLOOKUP(INT(O72/100),'装备大类|wapenTable'!$S$5:$T$123,2,FALSE)&amp;(IF(AH72*1=0,"",IF(AH72*1=5,"(神器)","("&amp;AH72&amp;"重)")))</f>
        <v>铜钱(4重)</v>
      </c>
      <c r="Q72">
        <f t="shared" si="42"/>
        <v>15</v>
      </c>
      <c r="R72">
        <f>VLOOKUP(Q72,'装备大类|wapenTable'!$S$5:$V$119,3,FALSE)</f>
        <v>1</v>
      </c>
      <c r="S72" s="2" t="s">
        <v>843</v>
      </c>
      <c r="W72">
        <v>2</v>
      </c>
      <c r="Y72">
        <f t="shared" si="47"/>
        <v>1504</v>
      </c>
      <c r="AD72">
        <v>0</v>
      </c>
      <c r="AH72">
        <v>4</v>
      </c>
      <c r="AI72">
        <f t="shared" si="54"/>
        <v>160</v>
      </c>
      <c r="AJ72">
        <f t="shared" si="43"/>
        <v>81</v>
      </c>
      <c r="AK72">
        <v>1</v>
      </c>
      <c r="AL72" s="1" t="s">
        <v>1323</v>
      </c>
      <c r="AM72" t="s">
        <v>1322</v>
      </c>
      <c r="AN72">
        <v>1.2</v>
      </c>
      <c r="AO72">
        <v>0.3</v>
      </c>
      <c r="AP72">
        <v>350</v>
      </c>
      <c r="AQ72">
        <v>0.5</v>
      </c>
      <c r="AT72" t="str">
        <f t="shared" si="53"/>
        <v>铜钱(4重)</v>
      </c>
    </row>
    <row r="73" spans="5:46">
      <c r="E73">
        <f t="shared" si="50"/>
        <v>250</v>
      </c>
      <c r="F73">
        <v>0</v>
      </c>
      <c r="G73">
        <f t="shared" si="51"/>
        <v>250</v>
      </c>
      <c r="L73" t="s">
        <v>1324</v>
      </c>
      <c r="O73">
        <f t="shared" si="44"/>
        <v>1601</v>
      </c>
      <c r="P73" t="str">
        <f>VLOOKUP(INT(O73/100),'装备大类|wapenTable'!$S$5:$T$123,2,FALSE)&amp;(IF(AH73*1=0,"",IF(AH73*1=5,"(神器)","("&amp;AH73&amp;"重)")))</f>
        <v>反向(1重)</v>
      </c>
      <c r="Q73">
        <f t="shared" si="42"/>
        <v>16</v>
      </c>
      <c r="R73">
        <f>VLOOKUP(Q73,'装备大类|wapenTable'!$S$5:$V$119,3,FALSE)</f>
        <v>1</v>
      </c>
      <c r="S73" s="2" t="s">
        <v>846</v>
      </c>
      <c r="W73">
        <v>2</v>
      </c>
      <c r="Y73">
        <f t="shared" si="47"/>
        <v>1601</v>
      </c>
      <c r="AD73">
        <v>0</v>
      </c>
      <c r="AH73">
        <v>1</v>
      </c>
      <c r="AI73" s="4">
        <v>3</v>
      </c>
      <c r="AJ73">
        <f t="shared" si="43"/>
        <v>2</v>
      </c>
      <c r="AK73">
        <v>1</v>
      </c>
      <c r="AL73" s="1" t="s">
        <v>845</v>
      </c>
      <c r="AM73" t="s">
        <v>1324</v>
      </c>
      <c r="AN73">
        <v>1.2</v>
      </c>
      <c r="AO73">
        <v>0.3</v>
      </c>
      <c r="AP73">
        <v>250</v>
      </c>
      <c r="AQ73">
        <v>0.5</v>
      </c>
      <c r="AT73" t="str">
        <f t="shared" si="53"/>
        <v>反向(1重)</v>
      </c>
    </row>
    <row r="74" spans="5:46">
      <c r="E74">
        <f t="shared" si="50"/>
        <v>250</v>
      </c>
      <c r="F74">
        <v>0</v>
      </c>
      <c r="G74">
        <f t="shared" si="51"/>
        <v>250</v>
      </c>
      <c r="L74" t="s">
        <v>1324</v>
      </c>
      <c r="O74">
        <f t="shared" si="44"/>
        <v>1602</v>
      </c>
      <c r="P74" t="str">
        <f>VLOOKUP(INT(O74/100),'装备大类|wapenTable'!$S$5:$T$123,2,FALSE)&amp;(IF(AH74*1=0,"",IF(AH74*1=5,"(神器)","("&amp;AH74&amp;"重)")))</f>
        <v>反向(2重)</v>
      </c>
      <c r="Q74">
        <f t="shared" si="42"/>
        <v>16</v>
      </c>
      <c r="R74">
        <f>VLOOKUP(Q74,'装备大类|wapenTable'!$S$5:$V$119,3,FALSE)</f>
        <v>1</v>
      </c>
      <c r="S74" s="2" t="s">
        <v>846</v>
      </c>
      <c r="W74">
        <v>2</v>
      </c>
      <c r="Y74">
        <f t="shared" si="47"/>
        <v>1602</v>
      </c>
      <c r="AD74">
        <v>0</v>
      </c>
      <c r="AH74">
        <v>2</v>
      </c>
      <c r="AI74" s="4">
        <v>3</v>
      </c>
      <c r="AJ74">
        <f t="shared" si="43"/>
        <v>2</v>
      </c>
      <c r="AK74">
        <v>1</v>
      </c>
      <c r="AL74" s="1" t="s">
        <v>845</v>
      </c>
      <c r="AM74" t="s">
        <v>1324</v>
      </c>
      <c r="AN74">
        <v>1.2</v>
      </c>
      <c r="AO74">
        <v>0.3</v>
      </c>
      <c r="AP74">
        <v>250</v>
      </c>
      <c r="AQ74">
        <v>0.5</v>
      </c>
      <c r="AT74" t="str">
        <f t="shared" si="53"/>
        <v>反向(2重)</v>
      </c>
    </row>
    <row r="75" spans="5:46">
      <c r="E75">
        <f t="shared" si="50"/>
        <v>250</v>
      </c>
      <c r="F75">
        <v>0</v>
      </c>
      <c r="G75">
        <f t="shared" si="51"/>
        <v>250</v>
      </c>
      <c r="L75" t="s">
        <v>1324</v>
      </c>
      <c r="O75">
        <f t="shared" si="44"/>
        <v>1603</v>
      </c>
      <c r="P75" t="str">
        <f>VLOOKUP(INT(O75/100),'装备大类|wapenTable'!$S$5:$T$123,2,FALSE)&amp;(IF(AH75*1=0,"",IF(AH75*1=5,"(神器)","("&amp;AH75&amp;"重)")))</f>
        <v>反向(3重)</v>
      </c>
      <c r="Q75">
        <f t="shared" si="42"/>
        <v>16</v>
      </c>
      <c r="R75">
        <f>VLOOKUP(Q75,'装备大类|wapenTable'!$S$5:$V$119,3,FALSE)</f>
        <v>1</v>
      </c>
      <c r="S75" s="2" t="s">
        <v>846</v>
      </c>
      <c r="W75">
        <v>2</v>
      </c>
      <c r="Y75">
        <f t="shared" si="47"/>
        <v>1603</v>
      </c>
      <c r="AD75">
        <v>0</v>
      </c>
      <c r="AH75">
        <v>3</v>
      </c>
      <c r="AI75" s="4">
        <v>3</v>
      </c>
      <c r="AJ75">
        <f t="shared" si="43"/>
        <v>2</v>
      </c>
      <c r="AK75">
        <v>1</v>
      </c>
      <c r="AL75" s="1" t="s">
        <v>845</v>
      </c>
      <c r="AM75" t="s">
        <v>1324</v>
      </c>
      <c r="AN75">
        <v>1.2</v>
      </c>
      <c r="AO75">
        <v>0.3</v>
      </c>
      <c r="AP75">
        <v>250</v>
      </c>
      <c r="AQ75">
        <v>0.5</v>
      </c>
      <c r="AT75" t="str">
        <f t="shared" si="53"/>
        <v>反向(3重)</v>
      </c>
    </row>
    <row r="76" spans="5:46">
      <c r="E76">
        <f t="shared" si="50"/>
        <v>250</v>
      </c>
      <c r="F76">
        <v>0</v>
      </c>
      <c r="G76">
        <f t="shared" si="51"/>
        <v>250</v>
      </c>
      <c r="L76" t="s">
        <v>1324</v>
      </c>
      <c r="O76">
        <f t="shared" si="44"/>
        <v>1604</v>
      </c>
      <c r="P76" t="str">
        <f>VLOOKUP(INT(O76/100),'装备大类|wapenTable'!$S$5:$T$123,2,FALSE)&amp;(IF(AH76*1=0,"",IF(AH76*1=5,"(神器)","("&amp;AH76&amp;"重)")))</f>
        <v>反向(4重)</v>
      </c>
      <c r="Q76">
        <f t="shared" si="42"/>
        <v>16</v>
      </c>
      <c r="R76">
        <f>VLOOKUP(Q76,'装备大类|wapenTable'!$S$5:$V$119,3,FALSE)</f>
        <v>1</v>
      </c>
      <c r="S76" s="2" t="s">
        <v>846</v>
      </c>
      <c r="W76">
        <v>2</v>
      </c>
      <c r="Y76">
        <f t="shared" si="47"/>
        <v>1604</v>
      </c>
      <c r="AD76">
        <v>0</v>
      </c>
      <c r="AH76">
        <v>4</v>
      </c>
      <c r="AI76" s="4">
        <v>3</v>
      </c>
      <c r="AJ76">
        <f t="shared" si="43"/>
        <v>2</v>
      </c>
      <c r="AK76">
        <v>1</v>
      </c>
      <c r="AL76" s="1" t="s">
        <v>845</v>
      </c>
      <c r="AM76" t="s">
        <v>1324</v>
      </c>
      <c r="AN76">
        <v>1.2</v>
      </c>
      <c r="AO76">
        <v>0.3</v>
      </c>
      <c r="AP76">
        <v>250</v>
      </c>
      <c r="AQ76">
        <v>0.5</v>
      </c>
      <c r="AT76" t="str">
        <f t="shared" si="53"/>
        <v>反向(4重)</v>
      </c>
    </row>
    <row r="77" spans="5:46">
      <c r="E77">
        <f t="shared" si="50"/>
        <v>800</v>
      </c>
      <c r="F77">
        <v>300</v>
      </c>
      <c r="G77">
        <f t="shared" si="51"/>
        <v>500</v>
      </c>
      <c r="L77" t="s">
        <v>1325</v>
      </c>
      <c r="O77">
        <f t="shared" si="44"/>
        <v>1701</v>
      </c>
      <c r="P77" t="str">
        <f>VLOOKUP(INT(O77/100),'装备大类|wapenTable'!$S$5:$T$123,2,FALSE)&amp;(IF(AH77*1=0,"",IF(AH77*1=5,"(神器)","("&amp;AH77&amp;"重)")))</f>
        <v>疾行(1重)</v>
      </c>
      <c r="Q77">
        <f t="shared" ref="Q77:Q139" si="55">INT(O77/100)</f>
        <v>17</v>
      </c>
      <c r="R77">
        <f>VLOOKUP(Q77,'装备大类|wapenTable'!$S$5:$V$119,3,FALSE)</f>
        <v>1</v>
      </c>
      <c r="S77" s="2" t="s">
        <v>849</v>
      </c>
      <c r="W77">
        <v>1</v>
      </c>
      <c r="Y77">
        <v>1701</v>
      </c>
      <c r="AD77">
        <v>-1</v>
      </c>
      <c r="AE77">
        <f t="shared" ref="AE77:AE79" si="56">O78</f>
        <v>1702</v>
      </c>
      <c r="AH77">
        <v>1</v>
      </c>
      <c r="AI77" s="4">
        <v>11</v>
      </c>
      <c r="AJ77">
        <f t="shared" ref="AJ77:AJ139" si="57">INT(AI77/2)+1</f>
        <v>6</v>
      </c>
      <c r="AK77">
        <v>1</v>
      </c>
      <c r="AL77" s="1" t="s">
        <v>1181</v>
      </c>
      <c r="AM77" t="s">
        <v>1325</v>
      </c>
      <c r="AN77">
        <v>1.2</v>
      </c>
      <c r="AO77">
        <v>0.3</v>
      </c>
      <c r="AP77">
        <v>800</v>
      </c>
      <c r="AQ77">
        <v>0.5</v>
      </c>
      <c r="AT77" t="str">
        <f t="shared" si="53"/>
        <v>疾行(1重)</v>
      </c>
    </row>
    <row r="78" spans="5:46">
      <c r="E78">
        <f t="shared" si="50"/>
        <v>800</v>
      </c>
      <c r="F78">
        <v>300</v>
      </c>
      <c r="G78">
        <f t="shared" si="51"/>
        <v>500</v>
      </c>
      <c r="L78" t="s">
        <v>1326</v>
      </c>
      <c r="O78">
        <f t="shared" si="44"/>
        <v>1702</v>
      </c>
      <c r="P78" t="str">
        <f>VLOOKUP(INT(O78/100),'装备大类|wapenTable'!$S$5:$T$123,2,FALSE)&amp;(IF(AH78*1=0,"",IF(AH78*1=5,"(神器)","("&amp;AH78&amp;"重)")))</f>
        <v>疾行(2重)</v>
      </c>
      <c r="Q78">
        <f t="shared" si="55"/>
        <v>17</v>
      </c>
      <c r="R78">
        <f>VLOOKUP(Q78,'装备大类|wapenTable'!$S$5:$V$119,3,FALSE)</f>
        <v>1</v>
      </c>
      <c r="S78" s="2" t="s">
        <v>1327</v>
      </c>
      <c r="W78">
        <v>1</v>
      </c>
      <c r="Y78">
        <v>1702</v>
      </c>
      <c r="AD78">
        <v>-1</v>
      </c>
      <c r="AE78">
        <f t="shared" si="56"/>
        <v>1703</v>
      </c>
      <c r="AH78">
        <v>2</v>
      </c>
      <c r="AI78">
        <f>AI77*2.5</f>
        <v>27.5</v>
      </c>
      <c r="AJ78">
        <f t="shared" si="57"/>
        <v>14</v>
      </c>
      <c r="AK78">
        <v>1</v>
      </c>
      <c r="AL78" s="1" t="s">
        <v>1189</v>
      </c>
      <c r="AM78" t="s">
        <v>1326</v>
      </c>
      <c r="AN78">
        <v>1.2</v>
      </c>
      <c r="AO78">
        <v>0.3</v>
      </c>
      <c r="AP78">
        <v>800</v>
      </c>
      <c r="AQ78">
        <v>0.5</v>
      </c>
      <c r="AT78" t="str">
        <f t="shared" si="53"/>
        <v>疾行(2重)</v>
      </c>
    </row>
    <row r="79" spans="5:46">
      <c r="E79">
        <f t="shared" si="50"/>
        <v>800</v>
      </c>
      <c r="F79">
        <v>300</v>
      </c>
      <c r="G79">
        <f t="shared" si="51"/>
        <v>500</v>
      </c>
      <c r="L79" t="s">
        <v>1328</v>
      </c>
      <c r="O79">
        <f t="shared" si="44"/>
        <v>1703</v>
      </c>
      <c r="P79" t="str">
        <f>VLOOKUP(INT(O79/100),'装备大类|wapenTable'!$S$5:$T$123,2,FALSE)&amp;(IF(AH79*1=0,"",IF(AH79*1=5,"(神器)","("&amp;AH79&amp;"重)")))</f>
        <v>疾行(3重)</v>
      </c>
      <c r="Q79">
        <f t="shared" si="55"/>
        <v>17</v>
      </c>
      <c r="R79">
        <f>VLOOKUP(Q79,'装备大类|wapenTable'!$S$5:$V$119,3,FALSE)</f>
        <v>1</v>
      </c>
      <c r="S79" s="2" t="s">
        <v>1329</v>
      </c>
      <c r="W79">
        <v>1</v>
      </c>
      <c r="Y79">
        <v>1703</v>
      </c>
      <c r="AD79">
        <v>0</v>
      </c>
      <c r="AE79">
        <f t="shared" si="56"/>
        <v>1704</v>
      </c>
      <c r="AH79">
        <v>3</v>
      </c>
      <c r="AI79">
        <f t="shared" ref="AI78:AI80" si="58">AI78*2</f>
        <v>55</v>
      </c>
      <c r="AJ79">
        <f t="shared" si="57"/>
        <v>28</v>
      </c>
      <c r="AK79">
        <v>1</v>
      </c>
      <c r="AL79" s="1" t="s">
        <v>1199</v>
      </c>
      <c r="AM79" t="s">
        <v>1328</v>
      </c>
      <c r="AN79">
        <v>1.2</v>
      </c>
      <c r="AO79">
        <v>0.3</v>
      </c>
      <c r="AP79">
        <v>800</v>
      </c>
      <c r="AQ79">
        <v>0.5</v>
      </c>
      <c r="AT79" t="str">
        <f t="shared" si="53"/>
        <v>疾行(3重)</v>
      </c>
    </row>
    <row r="80" spans="5:46">
      <c r="E80">
        <f t="shared" si="50"/>
        <v>800</v>
      </c>
      <c r="F80">
        <v>300</v>
      </c>
      <c r="G80">
        <f t="shared" si="51"/>
        <v>500</v>
      </c>
      <c r="L80" t="s">
        <v>1330</v>
      </c>
      <c r="O80">
        <f t="shared" si="44"/>
        <v>1704</v>
      </c>
      <c r="P80" t="str">
        <f>VLOOKUP(INT(O80/100),'装备大类|wapenTable'!$S$5:$T$123,2,FALSE)&amp;(IF(AH80*1=0,"",IF(AH80*1=5,"(神器)","("&amp;AH80&amp;"重)")))</f>
        <v>疾行(4重)</v>
      </c>
      <c r="Q80">
        <f t="shared" si="55"/>
        <v>17</v>
      </c>
      <c r="R80">
        <f>VLOOKUP(Q80,'装备大类|wapenTable'!$S$5:$V$119,3,FALSE)</f>
        <v>1</v>
      </c>
      <c r="S80" s="2" t="s">
        <v>1331</v>
      </c>
      <c r="W80">
        <v>1</v>
      </c>
      <c r="Y80">
        <v>1704</v>
      </c>
      <c r="AD80">
        <v>0</v>
      </c>
      <c r="AH80">
        <v>4</v>
      </c>
      <c r="AI80">
        <f t="shared" si="58"/>
        <v>110</v>
      </c>
      <c r="AJ80">
        <f t="shared" si="57"/>
        <v>56</v>
      </c>
      <c r="AK80">
        <v>1</v>
      </c>
      <c r="AL80" s="1" t="s">
        <v>1332</v>
      </c>
      <c r="AM80" t="s">
        <v>1330</v>
      </c>
      <c r="AN80">
        <v>1.2</v>
      </c>
      <c r="AO80">
        <v>0.3</v>
      </c>
      <c r="AP80">
        <v>800</v>
      </c>
      <c r="AQ80">
        <v>0.5</v>
      </c>
      <c r="AT80" t="str">
        <f t="shared" si="53"/>
        <v>疾行(4重)</v>
      </c>
    </row>
    <row r="81" spans="5:46">
      <c r="E81">
        <f t="shared" si="50"/>
        <v>466.666666666667</v>
      </c>
      <c r="F81">
        <v>300</v>
      </c>
      <c r="G81">
        <f t="shared" si="51"/>
        <v>166.666666666667</v>
      </c>
      <c r="L81" t="s">
        <v>1333</v>
      </c>
      <c r="O81">
        <f t="shared" ref="O81:O93" si="59">O77+100</f>
        <v>1801</v>
      </c>
      <c r="P81" t="str">
        <f>VLOOKUP(INT(O81/100),'装备大类|wapenTable'!$S$5:$T$123,2,FALSE)&amp;(IF(AH81*1=0,"",IF(AH81*1=5,"(神器)","("&amp;AH81&amp;"重)")))</f>
        <v>加速(1重)</v>
      </c>
      <c r="Q81">
        <f t="shared" si="55"/>
        <v>18</v>
      </c>
      <c r="R81">
        <f>VLOOKUP(Q81,'装备大类|wapenTable'!$S$5:$V$119,3,FALSE)</f>
        <v>1</v>
      </c>
      <c r="S81" s="2" t="s">
        <v>852</v>
      </c>
      <c r="W81">
        <v>3</v>
      </c>
      <c r="X81">
        <v>7700</v>
      </c>
      <c r="Y81">
        <v>1801</v>
      </c>
      <c r="AD81">
        <v>-1</v>
      </c>
      <c r="AE81">
        <f t="shared" ref="AE81:AE83" si="60">O82</f>
        <v>1802</v>
      </c>
      <c r="AH81">
        <v>1</v>
      </c>
      <c r="AI81" s="4">
        <v>14</v>
      </c>
      <c r="AJ81">
        <f t="shared" si="57"/>
        <v>8</v>
      </c>
      <c r="AK81">
        <v>1</v>
      </c>
      <c r="AL81" s="1" t="s">
        <v>1185</v>
      </c>
      <c r="AM81" t="s">
        <v>1333</v>
      </c>
      <c r="AN81">
        <v>1.2</v>
      </c>
      <c r="AO81">
        <v>0.3</v>
      </c>
      <c r="AP81">
        <v>466.666666666667</v>
      </c>
      <c r="AQ81">
        <v>0.5</v>
      </c>
      <c r="AT81" t="str">
        <f t="shared" si="53"/>
        <v>加速(1重)</v>
      </c>
    </row>
    <row r="82" spans="5:46">
      <c r="E82">
        <f t="shared" si="50"/>
        <v>466.666666666667</v>
      </c>
      <c r="F82">
        <v>300</v>
      </c>
      <c r="G82">
        <f t="shared" si="51"/>
        <v>166.666666666667</v>
      </c>
      <c r="L82" t="s">
        <v>1334</v>
      </c>
      <c r="O82">
        <f t="shared" si="59"/>
        <v>1802</v>
      </c>
      <c r="P82" t="str">
        <f>VLOOKUP(INT(O82/100),'装备大类|wapenTable'!$S$5:$T$123,2,FALSE)&amp;(IF(AH82*1=0,"",IF(AH82*1=5,"(神器)","("&amp;AH82&amp;"重)")))</f>
        <v>加速(2重)</v>
      </c>
      <c r="Q82">
        <f t="shared" si="55"/>
        <v>18</v>
      </c>
      <c r="R82">
        <f>VLOOKUP(Q82,'装备大类|wapenTable'!$S$5:$V$119,3,FALSE)</f>
        <v>1</v>
      </c>
      <c r="S82" s="2" t="s">
        <v>1335</v>
      </c>
      <c r="W82">
        <v>3</v>
      </c>
      <c r="X82">
        <v>7700</v>
      </c>
      <c r="Y82">
        <v>1802</v>
      </c>
      <c r="AD82">
        <v>-1</v>
      </c>
      <c r="AE82">
        <f t="shared" si="60"/>
        <v>1803</v>
      </c>
      <c r="AH82">
        <v>2</v>
      </c>
      <c r="AI82">
        <f>AI81*2.5</f>
        <v>35</v>
      </c>
      <c r="AJ82">
        <f t="shared" si="57"/>
        <v>18</v>
      </c>
      <c r="AK82">
        <v>1</v>
      </c>
      <c r="AL82" s="1" t="s">
        <v>1231</v>
      </c>
      <c r="AM82" t="s">
        <v>1334</v>
      </c>
      <c r="AN82">
        <v>1.2</v>
      </c>
      <c r="AO82">
        <v>0.3</v>
      </c>
      <c r="AP82">
        <v>466.666666666667</v>
      </c>
      <c r="AQ82">
        <v>0.5</v>
      </c>
      <c r="AT82" t="str">
        <f t="shared" si="53"/>
        <v>加速(2重)</v>
      </c>
    </row>
    <row r="83" spans="5:46">
      <c r="E83">
        <f t="shared" si="50"/>
        <v>466.666666666667</v>
      </c>
      <c r="F83">
        <v>300</v>
      </c>
      <c r="G83">
        <f t="shared" si="51"/>
        <v>166.666666666667</v>
      </c>
      <c r="L83" t="s">
        <v>1336</v>
      </c>
      <c r="O83">
        <f t="shared" si="59"/>
        <v>1803</v>
      </c>
      <c r="P83" t="str">
        <f>VLOOKUP(INT(O83/100),'装备大类|wapenTable'!$S$5:$T$123,2,FALSE)&amp;(IF(AH83*1=0,"",IF(AH83*1=5,"(神器)","("&amp;AH83&amp;"重)")))</f>
        <v>加速(3重)</v>
      </c>
      <c r="Q83">
        <f t="shared" si="55"/>
        <v>18</v>
      </c>
      <c r="R83">
        <f>VLOOKUP(Q83,'装备大类|wapenTable'!$S$5:$V$119,3,FALSE)</f>
        <v>1</v>
      </c>
      <c r="S83" s="2" t="s">
        <v>1337</v>
      </c>
      <c r="W83">
        <v>3</v>
      </c>
      <c r="X83">
        <v>7700</v>
      </c>
      <c r="Y83">
        <v>1803</v>
      </c>
      <c r="AD83">
        <v>0</v>
      </c>
      <c r="AE83">
        <f t="shared" si="60"/>
        <v>1804</v>
      </c>
      <c r="AH83">
        <v>3</v>
      </c>
      <c r="AI83">
        <f t="shared" ref="AI82:AI84" si="61">AI82*2</f>
        <v>70</v>
      </c>
      <c r="AJ83">
        <f t="shared" si="57"/>
        <v>36</v>
      </c>
      <c r="AK83">
        <v>1</v>
      </c>
      <c r="AL83" s="1" t="s">
        <v>1199</v>
      </c>
      <c r="AM83" t="s">
        <v>1336</v>
      </c>
      <c r="AN83">
        <v>1.2</v>
      </c>
      <c r="AO83">
        <v>0.3</v>
      </c>
      <c r="AP83">
        <v>466.666666666667</v>
      </c>
      <c r="AQ83">
        <v>0.5</v>
      </c>
      <c r="AT83" t="str">
        <f t="shared" si="53"/>
        <v>加速(3重)</v>
      </c>
    </row>
    <row r="84" spans="5:46">
      <c r="E84">
        <f t="shared" si="50"/>
        <v>466.666666666667</v>
      </c>
      <c r="F84">
        <v>300</v>
      </c>
      <c r="G84">
        <f t="shared" si="51"/>
        <v>166.666666666667</v>
      </c>
      <c r="L84" t="s">
        <v>1338</v>
      </c>
      <c r="O84">
        <f t="shared" si="59"/>
        <v>1804</v>
      </c>
      <c r="P84" t="str">
        <f>VLOOKUP(INT(O84/100),'装备大类|wapenTable'!$S$5:$T$123,2,FALSE)&amp;(IF(AH84*1=0,"",IF(AH84*1=5,"(神器)","("&amp;AH84&amp;"重)")))</f>
        <v>加速(4重)</v>
      </c>
      <c r="Q84">
        <f t="shared" si="55"/>
        <v>18</v>
      </c>
      <c r="R84">
        <f>VLOOKUP(Q84,'装备大类|wapenTable'!$S$5:$V$119,3,FALSE)</f>
        <v>1</v>
      </c>
      <c r="S84" s="2" t="s">
        <v>1339</v>
      </c>
      <c r="W84">
        <v>3</v>
      </c>
      <c r="X84">
        <v>7700</v>
      </c>
      <c r="Y84">
        <v>1804</v>
      </c>
      <c r="AD84">
        <v>0</v>
      </c>
      <c r="AH84">
        <v>4</v>
      </c>
      <c r="AI84">
        <f t="shared" si="61"/>
        <v>140</v>
      </c>
      <c r="AJ84">
        <f t="shared" si="57"/>
        <v>71</v>
      </c>
      <c r="AK84">
        <v>1</v>
      </c>
      <c r="AL84" s="1" t="s">
        <v>1235</v>
      </c>
      <c r="AM84" t="s">
        <v>1338</v>
      </c>
      <c r="AN84">
        <v>1.2</v>
      </c>
      <c r="AO84">
        <v>0.3</v>
      </c>
      <c r="AP84">
        <v>466.666666666667</v>
      </c>
      <c r="AQ84">
        <v>0.5</v>
      </c>
      <c r="AT84" t="str">
        <f t="shared" si="53"/>
        <v>加速(4重)</v>
      </c>
    </row>
    <row r="85" spans="5:46">
      <c r="E85">
        <f t="shared" si="50"/>
        <v>0</v>
      </c>
      <c r="G85">
        <v>0</v>
      </c>
      <c r="L85" t="s">
        <v>1340</v>
      </c>
      <c r="O85">
        <f t="shared" si="59"/>
        <v>1901</v>
      </c>
      <c r="P85" t="str">
        <f>VLOOKUP(INT(O85/100),'装备大类|wapenTable'!$S$5:$T$123,2,FALSE)&amp;(IF(AH85*1=0,"",IF(AH85*1=5,"(神器)","("&amp;AH85&amp;"重)")))</f>
        <v>二连跳(3重)</v>
      </c>
      <c r="Q85">
        <f t="shared" si="55"/>
        <v>19</v>
      </c>
      <c r="R85">
        <f>VLOOKUP(Q85,'装备大类|wapenTable'!$S$5:$V$119,3,FALSE)</f>
        <v>1</v>
      </c>
      <c r="S85" s="2" t="s">
        <v>855</v>
      </c>
      <c r="W85">
        <v>1</v>
      </c>
      <c r="Y85">
        <v>1901</v>
      </c>
      <c r="AD85">
        <v>0</v>
      </c>
      <c r="AH85">
        <v>3</v>
      </c>
      <c r="AI85" s="4">
        <v>20</v>
      </c>
      <c r="AJ85">
        <f t="shared" si="57"/>
        <v>11</v>
      </c>
      <c r="AK85">
        <v>0</v>
      </c>
      <c r="AL85" s="1" t="s">
        <v>1341</v>
      </c>
      <c r="AM85" t="s">
        <v>1340</v>
      </c>
      <c r="AN85">
        <v>1.2</v>
      </c>
      <c r="AO85">
        <v>0.3</v>
      </c>
      <c r="AP85">
        <v>0</v>
      </c>
      <c r="AQ85">
        <v>0.5</v>
      </c>
      <c r="AT85" t="str">
        <f t="shared" si="53"/>
        <v>二连跳(3重)</v>
      </c>
    </row>
    <row r="86" spans="5:46">
      <c r="E86">
        <f t="shared" si="50"/>
        <v>0</v>
      </c>
      <c r="G86">
        <v>0</v>
      </c>
      <c r="L86" t="s">
        <v>1340</v>
      </c>
      <c r="O86">
        <f t="shared" si="59"/>
        <v>1902</v>
      </c>
      <c r="P86" t="str">
        <f>VLOOKUP(INT(O86/100),'装备大类|wapenTable'!$S$5:$T$123,2,FALSE)&amp;(IF(AH86*1=0,"",IF(AH86*1=5,"(神器)","("&amp;AH86&amp;"重)")))</f>
        <v>二连跳(2重)</v>
      </c>
      <c r="Q86">
        <f t="shared" si="55"/>
        <v>19</v>
      </c>
      <c r="R86">
        <f>VLOOKUP(Q86,'装备大类|wapenTable'!$S$5:$V$119,3,FALSE)</f>
        <v>1</v>
      </c>
      <c r="S86" s="2" t="s">
        <v>855</v>
      </c>
      <c r="W86">
        <v>1</v>
      </c>
      <c r="AD86">
        <v>0</v>
      </c>
      <c r="AH86">
        <v>2</v>
      </c>
      <c r="AI86" s="4">
        <v>20</v>
      </c>
      <c r="AJ86">
        <f t="shared" si="57"/>
        <v>11</v>
      </c>
      <c r="AK86">
        <v>0</v>
      </c>
      <c r="AL86" s="1" t="s">
        <v>1341</v>
      </c>
      <c r="AM86" t="s">
        <v>1340</v>
      </c>
      <c r="AN86">
        <v>1.2</v>
      </c>
      <c r="AO86">
        <v>0.3</v>
      </c>
      <c r="AP86">
        <v>0</v>
      </c>
      <c r="AQ86">
        <v>0.5</v>
      </c>
      <c r="AT86" t="str">
        <f t="shared" si="53"/>
        <v>二连跳(2重)</v>
      </c>
    </row>
    <row r="87" spans="5:46">
      <c r="E87">
        <f t="shared" si="50"/>
        <v>0</v>
      </c>
      <c r="G87">
        <v>0</v>
      </c>
      <c r="L87" t="s">
        <v>1340</v>
      </c>
      <c r="O87">
        <f t="shared" si="59"/>
        <v>1903</v>
      </c>
      <c r="P87" t="str">
        <f>VLOOKUP(INT(O87/100),'装备大类|wapenTable'!$S$5:$T$123,2,FALSE)&amp;(IF(AH87*1=0,"",IF(AH87*1=5,"(神器)","("&amp;AH87&amp;"重)")))</f>
        <v>二连跳(3重)</v>
      </c>
      <c r="Q87">
        <f t="shared" si="55"/>
        <v>19</v>
      </c>
      <c r="R87">
        <f>VLOOKUP(Q87,'装备大类|wapenTable'!$S$5:$V$119,3,FALSE)</f>
        <v>1</v>
      </c>
      <c r="S87" s="2" t="s">
        <v>855</v>
      </c>
      <c r="W87">
        <v>1</v>
      </c>
      <c r="AD87">
        <v>0</v>
      </c>
      <c r="AH87">
        <v>3</v>
      </c>
      <c r="AI87" s="4">
        <v>20</v>
      </c>
      <c r="AJ87">
        <f t="shared" si="57"/>
        <v>11</v>
      </c>
      <c r="AK87">
        <v>0</v>
      </c>
      <c r="AL87" s="1" t="s">
        <v>1341</v>
      </c>
      <c r="AM87" t="s">
        <v>1340</v>
      </c>
      <c r="AN87">
        <v>1.2</v>
      </c>
      <c r="AO87">
        <v>0.3</v>
      </c>
      <c r="AP87">
        <v>0</v>
      </c>
      <c r="AQ87">
        <v>0.5</v>
      </c>
      <c r="AT87" t="str">
        <f t="shared" si="53"/>
        <v>二连跳(3重)</v>
      </c>
    </row>
    <row r="88" spans="5:46">
      <c r="E88">
        <f t="shared" si="50"/>
        <v>0</v>
      </c>
      <c r="G88">
        <v>0</v>
      </c>
      <c r="L88" t="s">
        <v>1340</v>
      </c>
      <c r="O88">
        <f t="shared" si="59"/>
        <v>1904</v>
      </c>
      <c r="P88" t="str">
        <f>VLOOKUP(INT(O88/100),'装备大类|wapenTable'!$S$5:$T$123,2,FALSE)&amp;(IF(AH88*1=0,"",IF(AH88*1=5,"(神器)","("&amp;AH88&amp;"重)")))</f>
        <v>二连跳(4重)</v>
      </c>
      <c r="Q88">
        <f t="shared" si="55"/>
        <v>19</v>
      </c>
      <c r="R88">
        <f>VLOOKUP(Q88,'装备大类|wapenTable'!$S$5:$V$119,3,FALSE)</f>
        <v>1</v>
      </c>
      <c r="S88" s="2" t="s">
        <v>855</v>
      </c>
      <c r="W88">
        <v>1</v>
      </c>
      <c r="AD88">
        <v>0</v>
      </c>
      <c r="AH88">
        <v>4</v>
      </c>
      <c r="AI88" s="4">
        <v>20</v>
      </c>
      <c r="AJ88">
        <f t="shared" si="57"/>
        <v>11</v>
      </c>
      <c r="AK88">
        <v>0</v>
      </c>
      <c r="AL88" s="1" t="s">
        <v>1341</v>
      </c>
      <c r="AM88" t="s">
        <v>1340</v>
      </c>
      <c r="AN88">
        <v>1.2</v>
      </c>
      <c r="AO88">
        <v>0.3</v>
      </c>
      <c r="AP88">
        <v>0</v>
      </c>
      <c r="AQ88">
        <v>0.5</v>
      </c>
      <c r="AT88" t="str">
        <f t="shared" si="53"/>
        <v>二连跳(4重)</v>
      </c>
    </row>
    <row r="89" spans="5:46">
      <c r="E89">
        <f t="shared" si="50"/>
        <v>1000</v>
      </c>
      <c r="F89">
        <v>500</v>
      </c>
      <c r="G89">
        <f t="shared" si="51"/>
        <v>500</v>
      </c>
      <c r="L89" t="s">
        <v>1342</v>
      </c>
      <c r="O89">
        <f t="shared" si="59"/>
        <v>2001</v>
      </c>
      <c r="P89" t="str">
        <f>VLOOKUP(INT(O89/100),'装备大类|wapenTable'!$S$5:$T$123,2,FALSE)&amp;(IF(AH89*1=0,"",IF(AH89*1=5,"(神器)","("&amp;AH89&amp;"重)")))</f>
        <v>雷鸣器(1重)</v>
      </c>
      <c r="Q89">
        <f t="shared" si="55"/>
        <v>20</v>
      </c>
      <c r="R89">
        <f>VLOOKUP(Q89,'装备大类|wapenTable'!$S$5:$V$119,3,FALSE)</f>
        <v>1</v>
      </c>
      <c r="S89" s="2" t="s">
        <v>857</v>
      </c>
      <c r="T89">
        <v>250</v>
      </c>
      <c r="W89">
        <v>1</v>
      </c>
      <c r="Y89">
        <f>O89</f>
        <v>2001</v>
      </c>
      <c r="AA89">
        <v>1</v>
      </c>
      <c r="AD89">
        <v>-1</v>
      </c>
      <c r="AE89">
        <f t="shared" ref="AE89:AE92" si="62">O90</f>
        <v>2002</v>
      </c>
      <c r="AF89">
        <v>0</v>
      </c>
      <c r="AH89">
        <v>1</v>
      </c>
      <c r="AI89">
        <f>VLOOKUP(Q89,'装备升级|wapenUp'!$V$5:$Z$21,5,FALSE)*10</f>
        <v>11.5</v>
      </c>
      <c r="AJ89">
        <f t="shared" si="57"/>
        <v>6</v>
      </c>
      <c r="AK89">
        <v>1</v>
      </c>
      <c r="AL89" s="1" t="s">
        <v>1178</v>
      </c>
      <c r="AM89" t="s">
        <v>1342</v>
      </c>
      <c r="AN89">
        <v>1.2</v>
      </c>
      <c r="AO89">
        <v>0.15</v>
      </c>
      <c r="AP89">
        <v>750</v>
      </c>
      <c r="AQ89">
        <v>3</v>
      </c>
      <c r="AT89" t="str">
        <f t="shared" si="53"/>
        <v>雷鸣器(1重)</v>
      </c>
    </row>
    <row r="90" spans="5:46">
      <c r="E90">
        <f t="shared" si="50"/>
        <v>1000</v>
      </c>
      <c r="F90">
        <v>500</v>
      </c>
      <c r="G90">
        <f t="shared" si="51"/>
        <v>500</v>
      </c>
      <c r="L90" t="s">
        <v>1343</v>
      </c>
      <c r="O90">
        <f t="shared" ref="O90:O93" si="63">O89+1</f>
        <v>2002</v>
      </c>
      <c r="P90" t="str">
        <f>VLOOKUP(INT(O90/100),'装备大类|wapenTable'!$S$5:$T$123,2,FALSE)&amp;(IF(AH90*1=0,"",IF(AH90*1=5,"(神器)","("&amp;AH90&amp;"重)")))</f>
        <v>雷鸣器(2重)</v>
      </c>
      <c r="Q90">
        <f t="shared" si="55"/>
        <v>20</v>
      </c>
      <c r="R90">
        <f>VLOOKUP(Q90,'装备大类|wapenTable'!$S$5:$V$119,3,FALSE)</f>
        <v>1</v>
      </c>
      <c r="S90" s="2" t="s">
        <v>1344</v>
      </c>
      <c r="T90">
        <v>250</v>
      </c>
      <c r="W90">
        <v>1</v>
      </c>
      <c r="Y90">
        <v>2002</v>
      </c>
      <c r="AA90">
        <v>2</v>
      </c>
      <c r="AD90">
        <v>-1</v>
      </c>
      <c r="AE90">
        <f t="shared" si="62"/>
        <v>2003</v>
      </c>
      <c r="AF90">
        <v>0</v>
      </c>
      <c r="AH90">
        <v>2</v>
      </c>
      <c r="AI90">
        <f>VLOOKUP(Q90,'装备升级|wapenUp'!$V$5:$Z$21,5,FALSE)*10*2.5</f>
        <v>28.75</v>
      </c>
      <c r="AJ90">
        <f t="shared" si="57"/>
        <v>15</v>
      </c>
      <c r="AK90">
        <v>1</v>
      </c>
      <c r="AL90" s="1" t="s">
        <v>1181</v>
      </c>
      <c r="AM90" t="s">
        <v>1343</v>
      </c>
      <c r="AN90">
        <v>1.2</v>
      </c>
      <c r="AO90">
        <v>0.15</v>
      </c>
      <c r="AP90">
        <v>750</v>
      </c>
      <c r="AQ90">
        <v>3</v>
      </c>
      <c r="AT90" t="str">
        <f t="shared" si="53"/>
        <v>雷鸣器(2重)</v>
      </c>
    </row>
    <row r="91" spans="5:46">
      <c r="E91">
        <f t="shared" si="50"/>
        <v>1000</v>
      </c>
      <c r="F91">
        <v>500</v>
      </c>
      <c r="G91">
        <f t="shared" si="51"/>
        <v>500</v>
      </c>
      <c r="L91" t="s">
        <v>1345</v>
      </c>
      <c r="O91">
        <f t="shared" si="63"/>
        <v>2003</v>
      </c>
      <c r="P91" t="str">
        <f>VLOOKUP(INT(O91/100),'装备大类|wapenTable'!$S$5:$T$123,2,FALSE)&amp;(IF(AH91*1=0,"",IF(AH91*1=5,"(神器)","("&amp;AH91&amp;"重)")))</f>
        <v>雷鸣器(3重)</v>
      </c>
      <c r="Q91">
        <f t="shared" si="55"/>
        <v>20</v>
      </c>
      <c r="R91">
        <f>VLOOKUP(Q91,'装备大类|wapenTable'!$S$5:$V$119,3,FALSE)</f>
        <v>1</v>
      </c>
      <c r="S91" s="2" t="s">
        <v>1346</v>
      </c>
      <c r="T91">
        <v>250</v>
      </c>
      <c r="W91">
        <v>1</v>
      </c>
      <c r="Y91">
        <v>2003</v>
      </c>
      <c r="AA91">
        <v>4</v>
      </c>
      <c r="AD91">
        <v>-1</v>
      </c>
      <c r="AE91">
        <f t="shared" si="62"/>
        <v>2004</v>
      </c>
      <c r="AF91">
        <v>1</v>
      </c>
      <c r="AH91">
        <v>3</v>
      </c>
      <c r="AI91">
        <f>VLOOKUP(Q91,'装备升级|wapenUp'!$V$5:$Z$21,5,FALSE)*10*5</f>
        <v>57.5</v>
      </c>
      <c r="AJ91">
        <f t="shared" si="57"/>
        <v>29</v>
      </c>
      <c r="AK91">
        <v>1</v>
      </c>
      <c r="AL91" s="1" t="s">
        <v>1189</v>
      </c>
      <c r="AM91" t="s">
        <v>1345</v>
      </c>
      <c r="AN91">
        <v>1.2</v>
      </c>
      <c r="AO91">
        <v>0.15</v>
      </c>
      <c r="AP91">
        <v>750</v>
      </c>
      <c r="AQ91">
        <v>3</v>
      </c>
      <c r="AT91" t="str">
        <f t="shared" si="53"/>
        <v>雷鸣器(3重)</v>
      </c>
    </row>
    <row r="92" spans="5:46">
      <c r="E92">
        <f t="shared" si="50"/>
        <v>1000</v>
      </c>
      <c r="F92">
        <v>500</v>
      </c>
      <c r="G92">
        <f t="shared" si="51"/>
        <v>500</v>
      </c>
      <c r="L92" t="s">
        <v>1347</v>
      </c>
      <c r="O92">
        <f t="shared" si="63"/>
        <v>2004</v>
      </c>
      <c r="P92" t="str">
        <f>VLOOKUP(INT(O92/100),'装备大类|wapenTable'!$S$5:$T$123,2,FALSE)&amp;(IF(AH92*1=0,"",IF(AH92*1=5,"(神器)","("&amp;AH92&amp;"重)")))</f>
        <v>雷鸣器(4重)</v>
      </c>
      <c r="Q92">
        <f t="shared" si="55"/>
        <v>20</v>
      </c>
      <c r="R92">
        <f>VLOOKUP(Q92,'装备大类|wapenTable'!$S$5:$V$119,3,FALSE)</f>
        <v>1</v>
      </c>
      <c r="S92" s="2" t="s">
        <v>1348</v>
      </c>
      <c r="T92">
        <v>250</v>
      </c>
      <c r="W92">
        <v>1</v>
      </c>
      <c r="Y92">
        <v>2004</v>
      </c>
      <c r="AA92">
        <v>8</v>
      </c>
      <c r="AD92">
        <v>-1</v>
      </c>
      <c r="AE92">
        <f t="shared" si="62"/>
        <v>2005</v>
      </c>
      <c r="AF92">
        <v>1</v>
      </c>
      <c r="AH92">
        <v>4</v>
      </c>
      <c r="AI92">
        <f>VLOOKUP(Q92,'装备升级|wapenUp'!$V$5:$Z$21,5,FALSE)*10*10</f>
        <v>115</v>
      </c>
      <c r="AJ92">
        <f t="shared" si="57"/>
        <v>58</v>
      </c>
      <c r="AK92">
        <v>1</v>
      </c>
      <c r="AL92" s="1" t="s">
        <v>1332</v>
      </c>
      <c r="AM92" t="s">
        <v>1347</v>
      </c>
      <c r="AN92">
        <v>1.2</v>
      </c>
      <c r="AO92">
        <v>0.15</v>
      </c>
      <c r="AP92">
        <v>750</v>
      </c>
      <c r="AQ92">
        <v>3</v>
      </c>
      <c r="AT92" t="str">
        <f t="shared" si="53"/>
        <v>雷鸣器(4重)</v>
      </c>
    </row>
    <row r="93" spans="5:46">
      <c r="E93">
        <f t="shared" si="50"/>
        <v>1000</v>
      </c>
      <c r="F93">
        <v>500</v>
      </c>
      <c r="G93">
        <f t="shared" si="51"/>
        <v>500</v>
      </c>
      <c r="L93" t="s">
        <v>1349</v>
      </c>
      <c r="O93">
        <f t="shared" si="63"/>
        <v>2005</v>
      </c>
      <c r="P93" t="str">
        <f>VLOOKUP(INT(O93/100),'装备大类|wapenTable'!$S$5:$T$123,2,FALSE)&amp;(IF(AH93*1=0,"",IF(AH93*1=5,"(神器)","("&amp;AH93&amp;"重)")))</f>
        <v>雷鸣器(神器)</v>
      </c>
      <c r="Q93">
        <f t="shared" si="55"/>
        <v>20</v>
      </c>
      <c r="R93">
        <f>VLOOKUP(Q93,'装备大类|wapenTable'!$S$5:$V$119,3,FALSE)</f>
        <v>1</v>
      </c>
      <c r="S93" s="2" t="s">
        <v>1350</v>
      </c>
      <c r="T93">
        <v>250</v>
      </c>
      <c r="W93">
        <v>1</v>
      </c>
      <c r="Y93">
        <f t="shared" ref="Y89:Y138" si="64">O93</f>
        <v>2005</v>
      </c>
      <c r="AA93">
        <v>9</v>
      </c>
      <c r="AD93">
        <v>0</v>
      </c>
      <c r="AE93">
        <v>0</v>
      </c>
      <c r="AF93">
        <v>0</v>
      </c>
      <c r="AH93">
        <v>5</v>
      </c>
      <c r="AI93">
        <f>VLOOKUP(Q93,'装备升级|wapenUp'!$V$5:$Z$21,5,FALSE)*10*25</f>
        <v>287.5</v>
      </c>
      <c r="AJ93">
        <f t="shared" si="57"/>
        <v>144</v>
      </c>
      <c r="AK93">
        <v>1</v>
      </c>
      <c r="AL93" t="s">
        <v>997</v>
      </c>
      <c r="AM93" t="s">
        <v>1349</v>
      </c>
      <c r="AN93">
        <v>1.2</v>
      </c>
      <c r="AO93">
        <v>0.15</v>
      </c>
      <c r="AP93">
        <v>750</v>
      </c>
      <c r="AQ93">
        <v>3</v>
      </c>
      <c r="AR93" t="s">
        <v>1351</v>
      </c>
      <c r="AT93" t="str">
        <f t="shared" si="53"/>
        <v>雷鸣器(神器)</v>
      </c>
    </row>
    <row r="94" spans="5:46">
      <c r="E94">
        <f t="shared" si="50"/>
        <v>1000</v>
      </c>
      <c r="F94">
        <v>500</v>
      </c>
      <c r="G94">
        <f t="shared" si="51"/>
        <v>500</v>
      </c>
      <c r="L94" t="s">
        <v>1352</v>
      </c>
      <c r="O94">
        <f t="shared" ref="O94:O135" si="65">O89+100</f>
        <v>2101</v>
      </c>
      <c r="P94" t="str">
        <f>VLOOKUP(INT(O94/100),'装备大类|wapenTable'!$S$5:$T$123,2,FALSE)&amp;(IF(AH94*1=0,"",IF(AH94*1=5,"(神器)","("&amp;AH94&amp;"重)")))</f>
        <v>阴阳球(1重)</v>
      </c>
      <c r="Q94">
        <f t="shared" si="55"/>
        <v>21</v>
      </c>
      <c r="R94">
        <f>VLOOKUP(Q94,'装备大类|wapenTable'!$S$5:$V$119,3,FALSE)</f>
        <v>1</v>
      </c>
      <c r="S94" t="s">
        <v>859</v>
      </c>
      <c r="T94">
        <v>250</v>
      </c>
      <c r="W94">
        <v>1</v>
      </c>
      <c r="Y94">
        <v>2101</v>
      </c>
      <c r="AA94">
        <f t="shared" ref="AA94:AA104" si="66">VLOOKUP(AH94,$A$2:$B$6,2,FALSE)</f>
        <v>1</v>
      </c>
      <c r="AD94">
        <v>-1</v>
      </c>
      <c r="AE94">
        <f>O95</f>
        <v>2102</v>
      </c>
      <c r="AF94">
        <v>0</v>
      </c>
      <c r="AH94">
        <v>1</v>
      </c>
      <c r="AI94">
        <f>VLOOKUP(Q94,'装备升级|wapenUp'!$V$5:$Z$21,5,FALSE)*10</f>
        <v>12.5</v>
      </c>
      <c r="AJ94">
        <f t="shared" si="57"/>
        <v>7</v>
      </c>
      <c r="AK94">
        <v>1</v>
      </c>
      <c r="AL94" s="1" t="s">
        <v>1178</v>
      </c>
      <c r="AM94" t="s">
        <v>1353</v>
      </c>
      <c r="AN94">
        <v>1.2</v>
      </c>
      <c r="AO94">
        <v>0.1</v>
      </c>
      <c r="AP94">
        <v>1000</v>
      </c>
      <c r="AQ94">
        <v>10</v>
      </c>
      <c r="AT94" t="str">
        <f t="shared" si="53"/>
        <v>阴阳球(1重)</v>
      </c>
    </row>
    <row r="95" spans="5:46">
      <c r="E95">
        <f t="shared" si="50"/>
        <v>1000</v>
      </c>
      <c r="F95">
        <v>500</v>
      </c>
      <c r="G95">
        <f t="shared" si="51"/>
        <v>500</v>
      </c>
      <c r="L95" t="s">
        <v>1354</v>
      </c>
      <c r="O95">
        <f t="shared" si="65"/>
        <v>2102</v>
      </c>
      <c r="P95" t="str">
        <f>VLOOKUP(INT(O95/100),'装备大类|wapenTable'!$S$5:$T$123,2,FALSE)&amp;(IF(AH95*1=0,"",IF(AH95*1=5,"(神器)","("&amp;AH95&amp;"重)")))</f>
        <v>阴阳球(2重)</v>
      </c>
      <c r="Q95">
        <f t="shared" si="55"/>
        <v>21</v>
      </c>
      <c r="R95">
        <f>VLOOKUP(Q95,'装备大类|wapenTable'!$S$5:$V$119,3,FALSE)</f>
        <v>1</v>
      </c>
      <c r="S95" t="s">
        <v>1355</v>
      </c>
      <c r="T95">
        <v>250</v>
      </c>
      <c r="W95">
        <v>1</v>
      </c>
      <c r="Y95">
        <v>2102</v>
      </c>
      <c r="AA95">
        <f t="shared" si="66"/>
        <v>1.2</v>
      </c>
      <c r="AD95">
        <v>-1</v>
      </c>
      <c r="AE95">
        <f>O96</f>
        <v>2103</v>
      </c>
      <c r="AF95">
        <v>0</v>
      </c>
      <c r="AH95">
        <v>2</v>
      </c>
      <c r="AI95">
        <f>VLOOKUP(Q95,'装备升级|wapenUp'!$V$5:$Z$21,5,FALSE)*10*2.5</f>
        <v>31.25</v>
      </c>
      <c r="AJ95">
        <f t="shared" si="57"/>
        <v>16</v>
      </c>
      <c r="AK95">
        <v>1</v>
      </c>
      <c r="AL95" s="1" t="s">
        <v>1181</v>
      </c>
      <c r="AM95" t="s">
        <v>1356</v>
      </c>
      <c r="AN95">
        <v>1.2</v>
      </c>
      <c r="AO95">
        <v>0.1</v>
      </c>
      <c r="AP95">
        <v>1000</v>
      </c>
      <c r="AQ95">
        <v>10</v>
      </c>
      <c r="AT95" t="str">
        <f t="shared" si="53"/>
        <v>阴阳球(2重)</v>
      </c>
    </row>
    <row r="96" spans="5:46">
      <c r="E96">
        <f t="shared" si="50"/>
        <v>1000</v>
      </c>
      <c r="F96">
        <v>500</v>
      </c>
      <c r="G96">
        <f t="shared" si="51"/>
        <v>500</v>
      </c>
      <c r="L96" t="s">
        <v>1357</v>
      </c>
      <c r="O96">
        <f t="shared" si="65"/>
        <v>2103</v>
      </c>
      <c r="P96" t="str">
        <f>VLOOKUP(INT(O96/100),'装备大类|wapenTable'!$S$5:$T$123,2,FALSE)&amp;(IF(AH96*1=0,"",IF(AH96*1=5,"(神器)","("&amp;AH96&amp;"重)")))</f>
        <v>阴阳球(3重)</v>
      </c>
      <c r="Q96">
        <f t="shared" si="55"/>
        <v>21</v>
      </c>
      <c r="R96">
        <f>VLOOKUP(Q96,'装备大类|wapenTable'!$S$5:$V$119,3,FALSE)</f>
        <v>1</v>
      </c>
      <c r="S96" t="s">
        <v>1358</v>
      </c>
      <c r="T96">
        <v>250</v>
      </c>
      <c r="W96">
        <v>1</v>
      </c>
      <c r="Y96">
        <v>2103</v>
      </c>
      <c r="AA96">
        <f t="shared" si="66"/>
        <v>1.5</v>
      </c>
      <c r="AD96">
        <v>-1</v>
      </c>
      <c r="AE96">
        <f>O97</f>
        <v>2104</v>
      </c>
      <c r="AF96">
        <v>1</v>
      </c>
      <c r="AH96">
        <v>3</v>
      </c>
      <c r="AI96">
        <f>VLOOKUP(Q96,'装备升级|wapenUp'!$V$5:$Z$21,5,FALSE)*10*5</f>
        <v>62.5</v>
      </c>
      <c r="AJ96">
        <f t="shared" si="57"/>
        <v>32</v>
      </c>
      <c r="AK96">
        <v>1</v>
      </c>
      <c r="AL96" s="1" t="s">
        <v>1185</v>
      </c>
      <c r="AM96" t="s">
        <v>1359</v>
      </c>
      <c r="AN96">
        <v>1.2</v>
      </c>
      <c r="AO96">
        <v>0.1</v>
      </c>
      <c r="AP96">
        <v>1000</v>
      </c>
      <c r="AQ96">
        <v>10</v>
      </c>
      <c r="AT96" t="str">
        <f t="shared" si="53"/>
        <v>阴阳球(3重)</v>
      </c>
    </row>
    <row r="97" spans="5:46">
      <c r="E97">
        <f t="shared" si="50"/>
        <v>1000</v>
      </c>
      <c r="F97">
        <v>500</v>
      </c>
      <c r="G97">
        <f t="shared" si="51"/>
        <v>500</v>
      </c>
      <c r="L97" t="s">
        <v>1360</v>
      </c>
      <c r="O97">
        <f t="shared" si="65"/>
        <v>2104</v>
      </c>
      <c r="P97" t="str">
        <f>VLOOKUP(INT(O97/100),'装备大类|wapenTable'!$S$5:$T$123,2,FALSE)&amp;(IF(AH97*1=0,"",IF(AH97*1=5,"(神器)","("&amp;AH97&amp;"重)")))</f>
        <v>阴阳球(4重)</v>
      </c>
      <c r="Q97">
        <f t="shared" si="55"/>
        <v>21</v>
      </c>
      <c r="R97">
        <f>VLOOKUP(Q97,'装备大类|wapenTable'!$S$5:$V$119,3,FALSE)</f>
        <v>1</v>
      </c>
      <c r="S97" t="s">
        <v>1361</v>
      </c>
      <c r="T97">
        <v>250</v>
      </c>
      <c r="W97">
        <v>1</v>
      </c>
      <c r="Y97">
        <v>2104</v>
      </c>
      <c r="AA97">
        <f t="shared" si="66"/>
        <v>1.8</v>
      </c>
      <c r="AD97">
        <v>-1</v>
      </c>
      <c r="AE97">
        <f>O98</f>
        <v>2105</v>
      </c>
      <c r="AF97">
        <v>1</v>
      </c>
      <c r="AH97">
        <v>4</v>
      </c>
      <c r="AI97">
        <f>VLOOKUP(Q97,'装备升级|wapenUp'!$V$5:$Z$21,5,FALSE)*10*10</f>
        <v>125</v>
      </c>
      <c r="AJ97">
        <f t="shared" si="57"/>
        <v>63</v>
      </c>
      <c r="AK97">
        <v>1</v>
      </c>
      <c r="AL97" s="1" t="s">
        <v>1189</v>
      </c>
      <c r="AM97" t="s">
        <v>1362</v>
      </c>
      <c r="AN97">
        <v>1.2</v>
      </c>
      <c r="AO97">
        <v>0.1</v>
      </c>
      <c r="AP97">
        <v>1000</v>
      </c>
      <c r="AQ97">
        <v>10</v>
      </c>
      <c r="AT97" t="str">
        <f t="shared" si="53"/>
        <v>阴阳球(4重)</v>
      </c>
    </row>
    <row r="98" spans="5:46">
      <c r="E98">
        <f t="shared" si="50"/>
        <v>1000</v>
      </c>
      <c r="F98">
        <v>500</v>
      </c>
      <c r="G98">
        <f t="shared" si="51"/>
        <v>500</v>
      </c>
      <c r="L98" t="s">
        <v>1363</v>
      </c>
      <c r="O98">
        <f t="shared" si="65"/>
        <v>2105</v>
      </c>
      <c r="P98" t="str">
        <f>VLOOKUP(INT(O98/100),'装备大类|wapenTable'!$S$5:$T$123,2,FALSE)&amp;(IF(AH98*1=0,"",IF(AH98*1=5,"(神器)","("&amp;AH98&amp;"重)")))</f>
        <v>阴阳球(神器)</v>
      </c>
      <c r="Q98">
        <f t="shared" si="55"/>
        <v>21</v>
      </c>
      <c r="R98">
        <f>VLOOKUP(Q98,'装备大类|wapenTable'!$S$5:$V$119,3,FALSE)</f>
        <v>1</v>
      </c>
      <c r="S98" t="s">
        <v>1364</v>
      </c>
      <c r="T98">
        <v>250</v>
      </c>
      <c r="W98">
        <v>1</v>
      </c>
      <c r="Y98">
        <v>2104</v>
      </c>
      <c r="AA98">
        <f t="shared" si="66"/>
        <v>2.4</v>
      </c>
      <c r="AB98">
        <v>2105</v>
      </c>
      <c r="AC98">
        <f>AA98</f>
        <v>2.4</v>
      </c>
      <c r="AD98">
        <v>-1</v>
      </c>
      <c r="AE98">
        <v>0</v>
      </c>
      <c r="AF98">
        <v>0</v>
      </c>
      <c r="AH98">
        <v>5</v>
      </c>
      <c r="AI98">
        <f>VLOOKUP(Q98,'装备升级|wapenUp'!$V$5:$Z$21,5,FALSE)*10*25</f>
        <v>312.5</v>
      </c>
      <c r="AJ98">
        <f t="shared" si="57"/>
        <v>157</v>
      </c>
      <c r="AK98">
        <v>1</v>
      </c>
      <c r="AL98" t="s">
        <v>997</v>
      </c>
      <c r="AM98" t="s">
        <v>1363</v>
      </c>
      <c r="AN98">
        <v>1.2</v>
      </c>
      <c r="AO98">
        <v>0.1</v>
      </c>
      <c r="AP98">
        <v>1000</v>
      </c>
      <c r="AQ98">
        <v>10</v>
      </c>
      <c r="AR98" t="s">
        <v>1365</v>
      </c>
      <c r="AT98" t="str">
        <f t="shared" si="53"/>
        <v>阴阳球(神器)</v>
      </c>
    </row>
    <row r="99" spans="5:46">
      <c r="E99">
        <f t="shared" si="50"/>
        <v>625</v>
      </c>
      <c r="F99">
        <v>500</v>
      </c>
      <c r="G99">
        <f t="shared" si="51"/>
        <v>125</v>
      </c>
      <c r="O99">
        <f t="shared" si="65"/>
        <v>2201</v>
      </c>
      <c r="P99" t="str">
        <f>VLOOKUP(INT(O99/100),'装备大类|wapenTable'!$S$5:$T$123,2,FALSE)&amp;(IF(AH99*1=0,"",IF(AH99*1=5,"(神器)","("&amp;AH99&amp;"重)")))</f>
        <v>聚魂石(1重)</v>
      </c>
      <c r="Q99">
        <f t="shared" si="55"/>
        <v>22</v>
      </c>
      <c r="R99">
        <f>VLOOKUP(Q99,'装备大类|wapenTable'!$S$5:$V$119,3,FALSE)</f>
        <v>1</v>
      </c>
      <c r="S99" t="s">
        <v>862</v>
      </c>
      <c r="T99">
        <v>250</v>
      </c>
      <c r="W99">
        <v>4</v>
      </c>
      <c r="Y99">
        <f t="shared" si="64"/>
        <v>2201</v>
      </c>
      <c r="AA99">
        <f t="shared" si="66"/>
        <v>1</v>
      </c>
      <c r="AD99">
        <v>-1</v>
      </c>
      <c r="AE99">
        <f t="shared" ref="AE99:AE102" si="67">O100</f>
        <v>2202</v>
      </c>
      <c r="AF99">
        <v>0</v>
      </c>
      <c r="AH99">
        <v>1</v>
      </c>
      <c r="AI99">
        <f>VLOOKUP(Q99,'装备升级|wapenUp'!$V$5:$Z$21,5,FALSE)*10</f>
        <v>13.5</v>
      </c>
      <c r="AJ99">
        <f t="shared" si="57"/>
        <v>7</v>
      </c>
      <c r="AK99">
        <v>1</v>
      </c>
      <c r="AL99" s="1" t="s">
        <v>1366</v>
      </c>
      <c r="AM99" s="2" t="s">
        <v>1367</v>
      </c>
      <c r="AN99">
        <v>1.2</v>
      </c>
      <c r="AO99">
        <v>0.3</v>
      </c>
      <c r="AP99">
        <v>666.666666666667</v>
      </c>
      <c r="AQ99">
        <v>1</v>
      </c>
      <c r="AT99" t="str">
        <f t="shared" si="53"/>
        <v>聚魂石(1重)</v>
      </c>
    </row>
    <row r="100" spans="5:46">
      <c r="E100">
        <f t="shared" si="50"/>
        <v>625</v>
      </c>
      <c r="F100">
        <v>500</v>
      </c>
      <c r="G100">
        <f t="shared" si="51"/>
        <v>125</v>
      </c>
      <c r="O100">
        <f t="shared" si="65"/>
        <v>2202</v>
      </c>
      <c r="P100" t="str">
        <f>VLOOKUP(INT(O100/100),'装备大类|wapenTable'!$S$5:$T$123,2,FALSE)&amp;(IF(AH100*1=0,"",IF(AH100*1=5,"(神器)","("&amp;AH100&amp;"重)")))</f>
        <v>聚魂石(2重)</v>
      </c>
      <c r="Q100">
        <f t="shared" si="55"/>
        <v>22</v>
      </c>
      <c r="R100">
        <f>VLOOKUP(Q100,'装备大类|wapenTable'!$S$5:$V$119,3,FALSE)</f>
        <v>1</v>
      </c>
      <c r="S100" t="s">
        <v>1368</v>
      </c>
      <c r="T100">
        <v>250</v>
      </c>
      <c r="W100">
        <v>4</v>
      </c>
      <c r="Y100">
        <f t="shared" si="64"/>
        <v>2202</v>
      </c>
      <c r="AA100">
        <f t="shared" si="66"/>
        <v>1.2</v>
      </c>
      <c r="AD100">
        <v>-1</v>
      </c>
      <c r="AE100">
        <f t="shared" si="67"/>
        <v>2203</v>
      </c>
      <c r="AF100">
        <v>0</v>
      </c>
      <c r="AH100">
        <v>2</v>
      </c>
      <c r="AI100">
        <f>VLOOKUP(Q100,'装备升级|wapenUp'!$V$5:$Z$21,5,FALSE)*10*2.5</f>
        <v>33.75</v>
      </c>
      <c r="AJ100">
        <f t="shared" si="57"/>
        <v>17</v>
      </c>
      <c r="AK100">
        <v>1</v>
      </c>
      <c r="AL100" s="1" t="s">
        <v>1369</v>
      </c>
      <c r="AM100" s="2" t="s">
        <v>1370</v>
      </c>
      <c r="AN100">
        <v>1.2</v>
      </c>
      <c r="AO100">
        <v>0.3</v>
      </c>
      <c r="AP100">
        <v>666.666666666667</v>
      </c>
      <c r="AQ100">
        <v>1</v>
      </c>
      <c r="AT100" t="str">
        <f t="shared" si="53"/>
        <v>聚魂石(2重)</v>
      </c>
    </row>
    <row r="101" spans="5:46">
      <c r="E101">
        <f t="shared" si="50"/>
        <v>625</v>
      </c>
      <c r="F101">
        <v>500</v>
      </c>
      <c r="G101">
        <f t="shared" si="51"/>
        <v>125</v>
      </c>
      <c r="O101">
        <f t="shared" si="65"/>
        <v>2203</v>
      </c>
      <c r="P101" t="str">
        <f>VLOOKUP(INT(O101/100),'装备大类|wapenTable'!$S$5:$T$123,2,FALSE)&amp;(IF(AH101*1=0,"",IF(AH101*1=5,"(神器)","("&amp;AH101&amp;"重)")))</f>
        <v>聚魂石(3重)</v>
      </c>
      <c r="Q101">
        <f t="shared" si="55"/>
        <v>22</v>
      </c>
      <c r="R101">
        <f>VLOOKUP(Q101,'装备大类|wapenTable'!$S$5:$V$119,3,FALSE)</f>
        <v>1</v>
      </c>
      <c r="S101" t="s">
        <v>1371</v>
      </c>
      <c r="T101">
        <v>250</v>
      </c>
      <c r="W101">
        <v>4</v>
      </c>
      <c r="Y101">
        <f t="shared" si="64"/>
        <v>2203</v>
      </c>
      <c r="AA101">
        <f t="shared" si="66"/>
        <v>1.5</v>
      </c>
      <c r="AD101">
        <v>-1</v>
      </c>
      <c r="AE101">
        <f t="shared" si="67"/>
        <v>2204</v>
      </c>
      <c r="AF101">
        <v>1</v>
      </c>
      <c r="AH101">
        <v>3</v>
      </c>
      <c r="AI101">
        <f>VLOOKUP(Q101,'装备升级|wapenUp'!$V$5:$Z$21,5,FALSE)*10*5</f>
        <v>67.5</v>
      </c>
      <c r="AJ101">
        <f t="shared" si="57"/>
        <v>34</v>
      </c>
      <c r="AK101">
        <v>1</v>
      </c>
      <c r="AL101" s="1" t="s">
        <v>1372</v>
      </c>
      <c r="AM101" s="2" t="s">
        <v>1373</v>
      </c>
      <c r="AN101">
        <v>1.2</v>
      </c>
      <c r="AO101">
        <v>0.3</v>
      </c>
      <c r="AP101">
        <v>666.666666666667</v>
      </c>
      <c r="AQ101">
        <v>1</v>
      </c>
      <c r="AT101" t="str">
        <f t="shared" si="53"/>
        <v>聚魂石(3重)</v>
      </c>
    </row>
    <row r="102" spans="5:46">
      <c r="E102">
        <f t="shared" si="50"/>
        <v>625</v>
      </c>
      <c r="F102">
        <v>500</v>
      </c>
      <c r="G102">
        <f t="shared" si="51"/>
        <v>125</v>
      </c>
      <c r="O102">
        <f t="shared" si="65"/>
        <v>2204</v>
      </c>
      <c r="P102" t="str">
        <f>VLOOKUP(INT(O102/100),'装备大类|wapenTable'!$S$5:$T$123,2,FALSE)&amp;(IF(AH102*1=0,"",IF(AH102*1=5,"(神器)","("&amp;AH102&amp;"重)")))</f>
        <v>聚魂石(4重)</v>
      </c>
      <c r="Q102">
        <f t="shared" si="55"/>
        <v>22</v>
      </c>
      <c r="R102">
        <f>VLOOKUP(Q102,'装备大类|wapenTable'!$S$5:$V$119,3,FALSE)</f>
        <v>1</v>
      </c>
      <c r="S102" t="s">
        <v>1374</v>
      </c>
      <c r="T102">
        <v>250</v>
      </c>
      <c r="W102">
        <v>4</v>
      </c>
      <c r="Y102">
        <f t="shared" si="64"/>
        <v>2204</v>
      </c>
      <c r="AA102">
        <f t="shared" si="66"/>
        <v>1.8</v>
      </c>
      <c r="AD102">
        <v>-1</v>
      </c>
      <c r="AE102">
        <f t="shared" si="67"/>
        <v>2205</v>
      </c>
      <c r="AF102">
        <v>1</v>
      </c>
      <c r="AH102">
        <v>4</v>
      </c>
      <c r="AI102">
        <f>VLOOKUP(Q102,'装备升级|wapenUp'!$V$5:$Z$21,5,FALSE)*10*10</f>
        <v>135</v>
      </c>
      <c r="AJ102">
        <f t="shared" si="57"/>
        <v>68</v>
      </c>
      <c r="AK102">
        <v>1</v>
      </c>
      <c r="AL102" s="1" t="s">
        <v>1375</v>
      </c>
      <c r="AM102" s="2" t="s">
        <v>1376</v>
      </c>
      <c r="AN102">
        <v>1.2</v>
      </c>
      <c r="AO102">
        <v>0.3</v>
      </c>
      <c r="AP102">
        <v>666.666666666667</v>
      </c>
      <c r="AQ102">
        <v>1</v>
      </c>
      <c r="AT102" t="str">
        <f t="shared" si="53"/>
        <v>聚魂石(4重)</v>
      </c>
    </row>
    <row r="103" spans="5:46">
      <c r="E103">
        <f t="shared" si="50"/>
        <v>625</v>
      </c>
      <c r="F103">
        <v>500</v>
      </c>
      <c r="G103">
        <f t="shared" si="51"/>
        <v>125</v>
      </c>
      <c r="O103">
        <f t="shared" si="65"/>
        <v>2205</v>
      </c>
      <c r="P103" t="str">
        <f>VLOOKUP(INT(O103/100),'装备大类|wapenTable'!$S$5:$T$123,2,FALSE)&amp;(IF(AH103*1=0,"",IF(AH103*1=5,"(神器)","("&amp;AH103&amp;"重)")))</f>
        <v>聚魂石(神器)</v>
      </c>
      <c r="Q103">
        <f t="shared" si="55"/>
        <v>22</v>
      </c>
      <c r="R103">
        <f>VLOOKUP(Q103,'装备大类|wapenTable'!$S$5:$V$119,3,FALSE)</f>
        <v>1</v>
      </c>
      <c r="S103" t="s">
        <v>1377</v>
      </c>
      <c r="T103">
        <v>250</v>
      </c>
      <c r="W103">
        <v>4</v>
      </c>
      <c r="Y103">
        <f t="shared" si="64"/>
        <v>2205</v>
      </c>
      <c r="AA103">
        <f t="shared" si="66"/>
        <v>2.4</v>
      </c>
      <c r="AD103">
        <v>-1</v>
      </c>
      <c r="AE103">
        <v>0</v>
      </c>
      <c r="AF103">
        <v>0</v>
      </c>
      <c r="AH103">
        <v>5</v>
      </c>
      <c r="AI103">
        <f>VLOOKUP(Q103,'装备升级|wapenUp'!$V$5:$Z$21,5,FALSE)*10*25</f>
        <v>337.5</v>
      </c>
      <c r="AJ103">
        <f t="shared" si="57"/>
        <v>169</v>
      </c>
      <c r="AK103">
        <v>1</v>
      </c>
      <c r="AL103" t="s">
        <v>997</v>
      </c>
      <c r="AM103" t="s">
        <v>1378</v>
      </c>
      <c r="AN103">
        <v>1.2</v>
      </c>
      <c r="AO103">
        <v>0.3</v>
      </c>
      <c r="AP103">
        <v>666.666666666667</v>
      </c>
      <c r="AQ103">
        <v>1</v>
      </c>
      <c r="AR103" t="s">
        <v>1379</v>
      </c>
      <c r="AT103" t="str">
        <f t="shared" si="53"/>
        <v>聚魂石(神器)</v>
      </c>
    </row>
    <row r="104" spans="5:46">
      <c r="E104">
        <f t="shared" si="50"/>
        <v>750</v>
      </c>
      <c r="F104">
        <v>500</v>
      </c>
      <c r="G104">
        <f t="shared" si="51"/>
        <v>250</v>
      </c>
      <c r="O104">
        <f t="shared" si="65"/>
        <v>2301</v>
      </c>
      <c r="P104" t="str">
        <f>VLOOKUP(INT(O104/100),'装备大类|wapenTable'!$S$5:$T$123,2,FALSE)&amp;(IF(AH104*1=0,"",IF(AH104*1=5,"(神器)","("&amp;AH104&amp;"重)")))</f>
        <v>冰雷(1重)</v>
      </c>
      <c r="Q104">
        <f t="shared" si="55"/>
        <v>23</v>
      </c>
      <c r="R104">
        <f>VLOOKUP(Q104,'装备大类|wapenTable'!$S$5:$V$119,3,FALSE)</f>
        <v>1</v>
      </c>
      <c r="S104" t="s">
        <v>865</v>
      </c>
      <c r="T104">
        <v>250</v>
      </c>
      <c r="W104">
        <v>2</v>
      </c>
      <c r="Y104">
        <f t="shared" si="64"/>
        <v>2301</v>
      </c>
      <c r="Z104">
        <v>300</v>
      </c>
      <c r="AA104">
        <f t="shared" si="66"/>
        <v>1</v>
      </c>
      <c r="AD104">
        <v>-1</v>
      </c>
      <c r="AE104">
        <f>O105</f>
        <v>2302</v>
      </c>
      <c r="AF104">
        <v>0</v>
      </c>
      <c r="AH104">
        <v>1</v>
      </c>
      <c r="AI104">
        <f>VLOOKUP(Q104,'装备升级|wapenUp'!$V$5:$Z$21,5,FALSE)*10</f>
        <v>14.5</v>
      </c>
      <c r="AJ104">
        <f t="shared" si="57"/>
        <v>8</v>
      </c>
      <c r="AK104">
        <v>1</v>
      </c>
      <c r="AL104" s="1" t="s">
        <v>1178</v>
      </c>
      <c r="AM104" s="2" t="s">
        <v>867</v>
      </c>
      <c r="AN104">
        <v>1.2</v>
      </c>
      <c r="AO104">
        <v>0.15</v>
      </c>
      <c r="AP104">
        <v>750</v>
      </c>
      <c r="AQ104">
        <v>1</v>
      </c>
      <c r="AT104" t="str">
        <f t="shared" si="53"/>
        <v>冰雷(1重)</v>
      </c>
    </row>
    <row r="105" spans="5:46">
      <c r="E105">
        <f t="shared" si="50"/>
        <v>750</v>
      </c>
      <c r="F105">
        <v>500</v>
      </c>
      <c r="G105">
        <f t="shared" si="51"/>
        <v>250</v>
      </c>
      <c r="O105">
        <f t="shared" si="65"/>
        <v>2302</v>
      </c>
      <c r="P105" t="str">
        <f>VLOOKUP(INT(O105/100),'装备大类|wapenTable'!$S$5:$T$123,2,FALSE)&amp;(IF(AH105*1=0,"",IF(AH105*1=5,"(神器)","("&amp;AH105&amp;"重)")))</f>
        <v>冰雷(2重)</v>
      </c>
      <c r="Q105">
        <f t="shared" si="55"/>
        <v>23</v>
      </c>
      <c r="R105">
        <f>VLOOKUP(Q105,'装备大类|wapenTable'!$S$5:$V$119,3,FALSE)</f>
        <v>1</v>
      </c>
      <c r="S105" t="s">
        <v>1380</v>
      </c>
      <c r="T105">
        <v>250</v>
      </c>
      <c r="W105">
        <v>2</v>
      </c>
      <c r="Y105">
        <f t="shared" si="64"/>
        <v>2302</v>
      </c>
      <c r="Z105">
        <v>300</v>
      </c>
      <c r="AA105">
        <f t="shared" ref="AA105:AA114" si="68">VLOOKUP(AH105,$A$2:$B$6,2,FALSE)</f>
        <v>1.2</v>
      </c>
      <c r="AD105">
        <v>-1</v>
      </c>
      <c r="AE105">
        <f t="shared" ref="AE105:AE112" si="69">O106</f>
        <v>2303</v>
      </c>
      <c r="AF105">
        <v>0</v>
      </c>
      <c r="AH105">
        <v>2</v>
      </c>
      <c r="AI105">
        <f>VLOOKUP(Q105,'装备升级|wapenUp'!$V$5:$Z$21,5,FALSE)*10*2.5</f>
        <v>36.25</v>
      </c>
      <c r="AJ105">
        <f t="shared" si="57"/>
        <v>19</v>
      </c>
      <c r="AK105">
        <v>1</v>
      </c>
      <c r="AL105" s="1" t="s">
        <v>1181</v>
      </c>
      <c r="AM105" s="2" t="s">
        <v>1381</v>
      </c>
      <c r="AN105">
        <v>1.2</v>
      </c>
      <c r="AO105">
        <v>0.15</v>
      </c>
      <c r="AP105">
        <v>750</v>
      </c>
      <c r="AQ105">
        <v>1</v>
      </c>
      <c r="AT105" t="str">
        <f t="shared" si="53"/>
        <v>冰雷(2重)</v>
      </c>
    </row>
    <row r="106" spans="5:46">
      <c r="E106">
        <f t="shared" si="50"/>
        <v>750</v>
      </c>
      <c r="F106">
        <v>500</v>
      </c>
      <c r="G106">
        <f t="shared" si="51"/>
        <v>250</v>
      </c>
      <c r="O106">
        <f t="shared" si="65"/>
        <v>2303</v>
      </c>
      <c r="P106" t="str">
        <f>VLOOKUP(INT(O106/100),'装备大类|wapenTable'!$S$5:$T$123,2,FALSE)&amp;(IF(AH106*1=0,"",IF(AH106*1=5,"(神器)","("&amp;AH106&amp;"重)")))</f>
        <v>冰雷(3重)</v>
      </c>
      <c r="Q106">
        <f t="shared" si="55"/>
        <v>23</v>
      </c>
      <c r="R106">
        <f>VLOOKUP(Q106,'装备大类|wapenTable'!$S$5:$V$119,3,FALSE)</f>
        <v>1</v>
      </c>
      <c r="S106" t="s">
        <v>1382</v>
      </c>
      <c r="T106">
        <v>250</v>
      </c>
      <c r="W106">
        <v>2</v>
      </c>
      <c r="Y106">
        <f t="shared" si="64"/>
        <v>2303</v>
      </c>
      <c r="Z106">
        <v>300</v>
      </c>
      <c r="AA106">
        <f t="shared" si="68"/>
        <v>1.5</v>
      </c>
      <c r="AD106">
        <v>-1</v>
      </c>
      <c r="AE106">
        <f t="shared" si="69"/>
        <v>2304</v>
      </c>
      <c r="AF106">
        <v>1</v>
      </c>
      <c r="AH106">
        <v>3</v>
      </c>
      <c r="AI106">
        <f>VLOOKUP(Q106,'装备升级|wapenUp'!$V$5:$Z$21,5,FALSE)*10*5</f>
        <v>72.5</v>
      </c>
      <c r="AJ106">
        <f t="shared" si="57"/>
        <v>37</v>
      </c>
      <c r="AK106">
        <v>1</v>
      </c>
      <c r="AL106" s="1" t="s">
        <v>1185</v>
      </c>
      <c r="AM106" s="2" t="s">
        <v>1383</v>
      </c>
      <c r="AN106">
        <v>1.2</v>
      </c>
      <c r="AO106">
        <v>0.15</v>
      </c>
      <c r="AP106">
        <v>750</v>
      </c>
      <c r="AQ106">
        <v>1</v>
      </c>
      <c r="AT106" t="str">
        <f t="shared" si="53"/>
        <v>冰雷(3重)</v>
      </c>
    </row>
    <row r="107" spans="5:46">
      <c r="E107">
        <f t="shared" si="50"/>
        <v>750</v>
      </c>
      <c r="F107">
        <v>500</v>
      </c>
      <c r="G107">
        <f t="shared" si="51"/>
        <v>250</v>
      </c>
      <c r="O107">
        <f t="shared" si="65"/>
        <v>2304</v>
      </c>
      <c r="P107" t="str">
        <f>VLOOKUP(INT(O107/100),'装备大类|wapenTable'!$S$5:$T$123,2,FALSE)&amp;(IF(AH107*1=0,"",IF(AH107*1=5,"(神器)","("&amp;AH107&amp;"重)")))</f>
        <v>冰雷(4重)</v>
      </c>
      <c r="Q107">
        <f t="shared" si="55"/>
        <v>23</v>
      </c>
      <c r="R107">
        <f>VLOOKUP(Q107,'装备大类|wapenTable'!$S$5:$V$119,3,FALSE)</f>
        <v>1</v>
      </c>
      <c r="S107" t="s">
        <v>1384</v>
      </c>
      <c r="T107">
        <v>250</v>
      </c>
      <c r="W107">
        <v>2</v>
      </c>
      <c r="Y107">
        <f t="shared" si="64"/>
        <v>2304</v>
      </c>
      <c r="Z107">
        <v>300</v>
      </c>
      <c r="AA107">
        <f t="shared" si="68"/>
        <v>1.8</v>
      </c>
      <c r="AD107">
        <v>-1</v>
      </c>
      <c r="AE107">
        <f t="shared" si="69"/>
        <v>2305</v>
      </c>
      <c r="AF107">
        <v>1</v>
      </c>
      <c r="AH107">
        <v>4</v>
      </c>
      <c r="AI107">
        <f>VLOOKUP(Q107,'装备升级|wapenUp'!$V$5:$Z$21,5,FALSE)*10*10</f>
        <v>145</v>
      </c>
      <c r="AJ107">
        <f t="shared" si="57"/>
        <v>73</v>
      </c>
      <c r="AK107">
        <v>1</v>
      </c>
      <c r="AL107" s="1" t="s">
        <v>1189</v>
      </c>
      <c r="AM107" s="2" t="s">
        <v>1385</v>
      </c>
      <c r="AN107">
        <v>1.2</v>
      </c>
      <c r="AO107">
        <v>0.15</v>
      </c>
      <c r="AP107">
        <v>750</v>
      </c>
      <c r="AQ107">
        <v>1</v>
      </c>
      <c r="AT107" t="str">
        <f t="shared" si="53"/>
        <v>冰雷(4重)</v>
      </c>
    </row>
    <row r="108" spans="5:46">
      <c r="E108">
        <f t="shared" si="50"/>
        <v>750</v>
      </c>
      <c r="F108">
        <v>500</v>
      </c>
      <c r="G108">
        <f t="shared" si="51"/>
        <v>250</v>
      </c>
      <c r="O108">
        <f t="shared" si="65"/>
        <v>2305</v>
      </c>
      <c r="P108" t="str">
        <f>VLOOKUP(INT(O108/100),'装备大类|wapenTable'!$S$5:$T$123,2,FALSE)&amp;(IF(AH108*1=0,"",IF(AH108*1=5,"(神器)","("&amp;AH108&amp;"重)")))</f>
        <v>冰雷(神器)</v>
      </c>
      <c r="Q108">
        <f t="shared" si="55"/>
        <v>23</v>
      </c>
      <c r="R108">
        <f>VLOOKUP(Q108,'装备大类|wapenTable'!$S$5:$V$119,3,FALSE)</f>
        <v>1</v>
      </c>
      <c r="S108" t="s">
        <v>1386</v>
      </c>
      <c r="T108">
        <v>250</v>
      </c>
      <c r="W108">
        <v>2</v>
      </c>
      <c r="Y108">
        <f t="shared" si="64"/>
        <v>2305</v>
      </c>
      <c r="Z108">
        <v>300</v>
      </c>
      <c r="AA108">
        <f t="shared" si="68"/>
        <v>2.4</v>
      </c>
      <c r="AD108">
        <v>-1</v>
      </c>
      <c r="AE108">
        <v>0</v>
      </c>
      <c r="AF108">
        <v>0</v>
      </c>
      <c r="AH108">
        <v>5</v>
      </c>
      <c r="AI108">
        <f>VLOOKUP(Q108,'装备升级|wapenUp'!$V$5:$Z$21,5,FALSE)*10*25</f>
        <v>362.5</v>
      </c>
      <c r="AJ108">
        <f t="shared" si="57"/>
        <v>182</v>
      </c>
      <c r="AK108">
        <v>1</v>
      </c>
      <c r="AL108" t="s">
        <v>997</v>
      </c>
      <c r="AM108" t="s">
        <v>1387</v>
      </c>
      <c r="AN108">
        <v>1.2</v>
      </c>
      <c r="AO108">
        <v>0.15</v>
      </c>
      <c r="AP108">
        <v>750</v>
      </c>
      <c r="AQ108">
        <v>1</v>
      </c>
      <c r="AR108" t="s">
        <v>1388</v>
      </c>
      <c r="AT108" t="str">
        <f t="shared" si="53"/>
        <v>冰雷(神器)</v>
      </c>
    </row>
    <row r="109" spans="5:46">
      <c r="E109">
        <f t="shared" si="50"/>
        <v>750</v>
      </c>
      <c r="F109">
        <v>500</v>
      </c>
      <c r="G109">
        <f t="shared" si="51"/>
        <v>250</v>
      </c>
      <c r="O109">
        <f t="shared" si="65"/>
        <v>2401</v>
      </c>
      <c r="P109" t="str">
        <f>VLOOKUP(INT(O109/100),'装备大类|wapenTable'!$S$5:$T$123,2,FALSE)&amp;(IF(AH109*1=0,"",IF(AH109*1=5,"(神器)","("&amp;AH109&amp;"重)")))</f>
        <v>魔手印(1重)</v>
      </c>
      <c r="Q109">
        <f t="shared" si="55"/>
        <v>24</v>
      </c>
      <c r="R109">
        <f>VLOOKUP(Q109,'装备大类|wapenTable'!$S$5:$V$119,3,FALSE)</f>
        <v>1</v>
      </c>
      <c r="S109" t="s">
        <v>869</v>
      </c>
      <c r="T109">
        <v>250</v>
      </c>
      <c r="W109">
        <v>2</v>
      </c>
      <c r="Y109">
        <f t="shared" si="64"/>
        <v>2401</v>
      </c>
      <c r="AA109">
        <f t="shared" si="68"/>
        <v>1</v>
      </c>
      <c r="AD109">
        <v>-1</v>
      </c>
      <c r="AE109">
        <f t="shared" si="69"/>
        <v>2402</v>
      </c>
      <c r="AF109">
        <v>0</v>
      </c>
      <c r="AH109">
        <v>1</v>
      </c>
      <c r="AI109">
        <f>VLOOKUP(Q109,'装备升级|wapenUp'!$V$5:$Z$21,5,FALSE)*10</f>
        <v>15.5</v>
      </c>
      <c r="AJ109">
        <f t="shared" si="57"/>
        <v>8</v>
      </c>
      <c r="AK109">
        <v>1</v>
      </c>
      <c r="AL109" s="1" t="s">
        <v>1178</v>
      </c>
      <c r="AM109" s="2" t="s">
        <v>1389</v>
      </c>
      <c r="AN109">
        <v>1.2</v>
      </c>
      <c r="AO109">
        <v>0.3</v>
      </c>
      <c r="AP109">
        <v>666.666666666667</v>
      </c>
      <c r="AQ109">
        <v>1</v>
      </c>
      <c r="AT109" t="str">
        <f t="shared" si="53"/>
        <v>魔手印(1重)</v>
      </c>
    </row>
    <row r="110" spans="5:46">
      <c r="E110">
        <f t="shared" si="50"/>
        <v>750</v>
      </c>
      <c r="F110">
        <v>500</v>
      </c>
      <c r="G110">
        <f t="shared" si="51"/>
        <v>250</v>
      </c>
      <c r="O110">
        <f t="shared" si="65"/>
        <v>2402</v>
      </c>
      <c r="P110" t="str">
        <f>VLOOKUP(INT(O110/100),'装备大类|wapenTable'!$S$5:$T$123,2,FALSE)&amp;(IF(AH110*1=0,"",IF(AH110*1=5,"(神器)","("&amp;AH110&amp;"重)")))</f>
        <v>魔手印(2重)</v>
      </c>
      <c r="Q110">
        <f t="shared" si="55"/>
        <v>24</v>
      </c>
      <c r="R110">
        <f>VLOOKUP(Q110,'装备大类|wapenTable'!$S$5:$V$119,3,FALSE)</f>
        <v>1</v>
      </c>
      <c r="S110" t="s">
        <v>1390</v>
      </c>
      <c r="T110">
        <v>250</v>
      </c>
      <c r="W110">
        <v>2</v>
      </c>
      <c r="Y110">
        <f t="shared" si="64"/>
        <v>2402</v>
      </c>
      <c r="AA110">
        <f t="shared" si="68"/>
        <v>1.2</v>
      </c>
      <c r="AD110">
        <v>-1</v>
      </c>
      <c r="AE110">
        <f t="shared" si="69"/>
        <v>2403</v>
      </c>
      <c r="AF110">
        <v>0</v>
      </c>
      <c r="AH110">
        <v>2</v>
      </c>
      <c r="AI110">
        <f>VLOOKUP(Q110,'装备升级|wapenUp'!$V$5:$Z$21,5,FALSE)*10*2.5</f>
        <v>38.75</v>
      </c>
      <c r="AJ110">
        <f t="shared" si="57"/>
        <v>20</v>
      </c>
      <c r="AK110">
        <v>1</v>
      </c>
      <c r="AL110" s="1" t="s">
        <v>1181</v>
      </c>
      <c r="AM110" s="2" t="s">
        <v>1391</v>
      </c>
      <c r="AN110">
        <v>1.2</v>
      </c>
      <c r="AO110">
        <v>0.3</v>
      </c>
      <c r="AP110">
        <v>666.666666666667</v>
      </c>
      <c r="AQ110">
        <v>1</v>
      </c>
      <c r="AT110" t="str">
        <f t="shared" si="53"/>
        <v>魔手印(2重)</v>
      </c>
    </row>
    <row r="111" spans="5:46">
      <c r="E111">
        <f t="shared" si="50"/>
        <v>750</v>
      </c>
      <c r="F111">
        <v>500</v>
      </c>
      <c r="G111">
        <f t="shared" si="51"/>
        <v>250</v>
      </c>
      <c r="O111">
        <f t="shared" si="65"/>
        <v>2403</v>
      </c>
      <c r="P111" t="str">
        <f>VLOOKUP(INT(O111/100),'装备大类|wapenTable'!$S$5:$T$123,2,FALSE)&amp;(IF(AH111*1=0,"",IF(AH111*1=5,"(神器)","("&amp;AH111&amp;"重)")))</f>
        <v>魔手印(3重)</v>
      </c>
      <c r="Q111">
        <f t="shared" si="55"/>
        <v>24</v>
      </c>
      <c r="R111">
        <f>VLOOKUP(Q111,'装备大类|wapenTable'!$S$5:$V$119,3,FALSE)</f>
        <v>1</v>
      </c>
      <c r="S111" t="s">
        <v>1392</v>
      </c>
      <c r="T111">
        <v>250</v>
      </c>
      <c r="W111">
        <v>2</v>
      </c>
      <c r="Y111">
        <f t="shared" si="64"/>
        <v>2403</v>
      </c>
      <c r="AA111">
        <f t="shared" si="68"/>
        <v>1.5</v>
      </c>
      <c r="AD111">
        <v>-1</v>
      </c>
      <c r="AE111">
        <f t="shared" si="69"/>
        <v>2404</v>
      </c>
      <c r="AF111">
        <v>1</v>
      </c>
      <c r="AH111">
        <v>3</v>
      </c>
      <c r="AI111">
        <f>VLOOKUP(Q111,'装备升级|wapenUp'!$V$5:$Z$21,5,FALSE)*10*5</f>
        <v>77.5</v>
      </c>
      <c r="AJ111">
        <f t="shared" si="57"/>
        <v>39</v>
      </c>
      <c r="AK111">
        <v>1</v>
      </c>
      <c r="AL111" s="1" t="s">
        <v>1185</v>
      </c>
      <c r="AM111" s="2" t="s">
        <v>1393</v>
      </c>
      <c r="AN111">
        <v>1.2</v>
      </c>
      <c r="AO111">
        <v>0.3</v>
      </c>
      <c r="AP111">
        <v>666.666666666667</v>
      </c>
      <c r="AQ111">
        <v>1</v>
      </c>
      <c r="AT111" t="str">
        <f t="shared" si="53"/>
        <v>魔手印(3重)</v>
      </c>
    </row>
    <row r="112" spans="5:46">
      <c r="E112">
        <f t="shared" si="50"/>
        <v>750</v>
      </c>
      <c r="F112">
        <v>500</v>
      </c>
      <c r="G112">
        <f t="shared" si="51"/>
        <v>250</v>
      </c>
      <c r="O112">
        <f t="shared" si="65"/>
        <v>2404</v>
      </c>
      <c r="P112" t="str">
        <f>VLOOKUP(INT(O112/100),'装备大类|wapenTable'!$S$5:$T$123,2,FALSE)&amp;(IF(AH112*1=0,"",IF(AH112*1=5,"(神器)","("&amp;AH112&amp;"重)")))</f>
        <v>魔手印(4重)</v>
      </c>
      <c r="Q112">
        <f t="shared" si="55"/>
        <v>24</v>
      </c>
      <c r="R112">
        <f>VLOOKUP(Q112,'装备大类|wapenTable'!$S$5:$V$119,3,FALSE)</f>
        <v>1</v>
      </c>
      <c r="S112" t="s">
        <v>1394</v>
      </c>
      <c r="T112">
        <v>250</v>
      </c>
      <c r="W112">
        <v>2</v>
      </c>
      <c r="Y112">
        <f t="shared" si="64"/>
        <v>2404</v>
      </c>
      <c r="AA112">
        <f t="shared" si="68"/>
        <v>1.8</v>
      </c>
      <c r="AD112">
        <v>-1</v>
      </c>
      <c r="AE112">
        <f t="shared" si="69"/>
        <v>2405</v>
      </c>
      <c r="AF112">
        <v>1</v>
      </c>
      <c r="AH112">
        <v>4</v>
      </c>
      <c r="AI112">
        <f>VLOOKUP(Q112,'装备升级|wapenUp'!$V$5:$Z$21,5,FALSE)*10*10</f>
        <v>155</v>
      </c>
      <c r="AJ112">
        <f t="shared" si="57"/>
        <v>78</v>
      </c>
      <c r="AK112">
        <v>1</v>
      </c>
      <c r="AL112" s="1" t="s">
        <v>1189</v>
      </c>
      <c r="AM112" s="2" t="s">
        <v>1395</v>
      </c>
      <c r="AN112">
        <v>1.2</v>
      </c>
      <c r="AO112">
        <v>0.3</v>
      </c>
      <c r="AP112">
        <v>666.666666666667</v>
      </c>
      <c r="AQ112">
        <v>1</v>
      </c>
      <c r="AT112" t="str">
        <f t="shared" si="53"/>
        <v>魔手印(4重)</v>
      </c>
    </row>
    <row r="113" spans="5:46">
      <c r="E113">
        <f t="shared" si="50"/>
        <v>750</v>
      </c>
      <c r="F113">
        <v>500</v>
      </c>
      <c r="G113">
        <f t="shared" si="51"/>
        <v>250</v>
      </c>
      <c r="O113">
        <f t="shared" si="65"/>
        <v>2405</v>
      </c>
      <c r="P113" t="str">
        <f>VLOOKUP(INT(O113/100),'装备大类|wapenTable'!$S$5:$T$123,2,FALSE)&amp;(IF(AH113*1=0,"",IF(AH113*1=5,"(神器)","("&amp;AH113&amp;"重)")))</f>
        <v>魔手印(神器)</v>
      </c>
      <c r="Q113">
        <f t="shared" si="55"/>
        <v>24</v>
      </c>
      <c r="R113">
        <f>VLOOKUP(Q113,'装备大类|wapenTable'!$S$5:$V$119,3,FALSE)</f>
        <v>1</v>
      </c>
      <c r="S113" t="s">
        <v>1396</v>
      </c>
      <c r="T113">
        <v>250</v>
      </c>
      <c r="W113">
        <v>2</v>
      </c>
      <c r="Y113">
        <f t="shared" si="64"/>
        <v>2405</v>
      </c>
      <c r="AA113">
        <f t="shared" si="68"/>
        <v>2.4</v>
      </c>
      <c r="AD113">
        <v>-1</v>
      </c>
      <c r="AE113">
        <v>0</v>
      </c>
      <c r="AF113">
        <v>0</v>
      </c>
      <c r="AH113">
        <v>5</v>
      </c>
      <c r="AI113">
        <f>VLOOKUP(Q113,'装备升级|wapenUp'!$V$5:$Z$21,5,FALSE)*10*25</f>
        <v>387.5</v>
      </c>
      <c r="AJ113">
        <f t="shared" si="57"/>
        <v>194</v>
      </c>
      <c r="AK113">
        <v>1</v>
      </c>
      <c r="AL113" t="s">
        <v>997</v>
      </c>
      <c r="AM113" t="s">
        <v>1397</v>
      </c>
      <c r="AN113">
        <v>1.2</v>
      </c>
      <c r="AO113">
        <v>0.3</v>
      </c>
      <c r="AP113">
        <v>666.666666666667</v>
      </c>
      <c r="AQ113">
        <v>1</v>
      </c>
      <c r="AR113" t="s">
        <v>1398</v>
      </c>
      <c r="AT113" t="str">
        <f t="shared" si="53"/>
        <v>魔手印(神器)</v>
      </c>
    </row>
    <row r="114" spans="5:46">
      <c r="E114">
        <f t="shared" si="50"/>
        <v>750</v>
      </c>
      <c r="F114">
        <v>500</v>
      </c>
      <c r="G114">
        <f t="shared" si="51"/>
        <v>250</v>
      </c>
      <c r="O114">
        <f t="shared" si="65"/>
        <v>2501</v>
      </c>
      <c r="P114" t="str">
        <f>VLOOKUP(INT(O114/100),'装备大类|wapenTable'!$S$5:$T$123,2,FALSE)&amp;(IF(AH114*1=0,"",IF(AH114*1=5,"(神器)","("&amp;AH114&amp;"重)")))</f>
        <v>纸鹤(1重)</v>
      </c>
      <c r="Q114">
        <f t="shared" si="55"/>
        <v>25</v>
      </c>
      <c r="R114">
        <f>VLOOKUP(Q114,'装备大类|wapenTable'!$S$5:$V$119,3,FALSE)</f>
        <v>0</v>
      </c>
      <c r="S114" t="s">
        <v>871</v>
      </c>
      <c r="T114">
        <v>250</v>
      </c>
      <c r="W114">
        <v>2</v>
      </c>
      <c r="Y114">
        <f t="shared" si="64"/>
        <v>2501</v>
      </c>
      <c r="AA114">
        <f t="shared" si="68"/>
        <v>1</v>
      </c>
      <c r="AD114">
        <v>-1</v>
      </c>
      <c r="AE114">
        <f>O115</f>
        <v>2502</v>
      </c>
      <c r="AF114">
        <v>0</v>
      </c>
      <c r="AH114">
        <v>1</v>
      </c>
      <c r="AI114">
        <f>VLOOKUP(Q114,'装备升级|wapenUp'!$V$5:$Z$21,5,FALSE)*10</f>
        <v>16.5</v>
      </c>
      <c r="AJ114">
        <f t="shared" si="57"/>
        <v>9</v>
      </c>
      <c r="AK114">
        <v>1</v>
      </c>
      <c r="AN114">
        <v>1.2</v>
      </c>
      <c r="AO114">
        <v>0.15</v>
      </c>
      <c r="AP114">
        <v>750</v>
      </c>
      <c r="AQ114">
        <v>1</v>
      </c>
      <c r="AT114" t="str">
        <f t="shared" si="53"/>
        <v>纸鹤(1重)</v>
      </c>
    </row>
    <row r="115" spans="5:46">
      <c r="E115">
        <f t="shared" si="50"/>
        <v>750</v>
      </c>
      <c r="F115">
        <v>500</v>
      </c>
      <c r="G115">
        <f t="shared" si="51"/>
        <v>250</v>
      </c>
      <c r="O115">
        <f t="shared" si="65"/>
        <v>2502</v>
      </c>
      <c r="P115" t="str">
        <f>VLOOKUP(INT(O115/100),'装备大类|wapenTable'!$S$5:$T$123,2,FALSE)&amp;(IF(AH115*1=0,"",IF(AH115*1=5,"(神器)","("&amp;AH115&amp;"重)")))</f>
        <v>纸鹤(2重)</v>
      </c>
      <c r="Q115">
        <f t="shared" si="55"/>
        <v>25</v>
      </c>
      <c r="R115">
        <f>VLOOKUP(Q115,'装备大类|wapenTable'!$S$5:$V$119,3,FALSE)</f>
        <v>0</v>
      </c>
      <c r="S115" t="s">
        <v>1399</v>
      </c>
      <c r="T115">
        <v>250</v>
      </c>
      <c r="W115">
        <v>2</v>
      </c>
      <c r="Y115">
        <f t="shared" si="64"/>
        <v>2502</v>
      </c>
      <c r="AA115">
        <f t="shared" ref="AA115:AA124" si="70">VLOOKUP(AH115,$A$2:$B$6,2,FALSE)</f>
        <v>1.2</v>
      </c>
      <c r="AD115">
        <v>-1</v>
      </c>
      <c r="AE115">
        <f t="shared" ref="AE115:AE122" si="71">O116</f>
        <v>2503</v>
      </c>
      <c r="AF115">
        <v>0</v>
      </c>
      <c r="AH115">
        <v>2</v>
      </c>
      <c r="AI115">
        <f>VLOOKUP(Q115,'装备升级|wapenUp'!$V$5:$Z$21,5,FALSE)*10*2.5</f>
        <v>41.25</v>
      </c>
      <c r="AJ115">
        <f t="shared" si="57"/>
        <v>21</v>
      </c>
      <c r="AK115">
        <v>1</v>
      </c>
      <c r="AN115">
        <v>1.2</v>
      </c>
      <c r="AO115">
        <v>0.15</v>
      </c>
      <c r="AP115">
        <v>750</v>
      </c>
      <c r="AQ115">
        <v>1</v>
      </c>
      <c r="AT115" t="str">
        <f t="shared" si="53"/>
        <v>纸鹤(2重)</v>
      </c>
    </row>
    <row r="116" spans="5:46">
      <c r="E116">
        <f t="shared" si="50"/>
        <v>750</v>
      </c>
      <c r="F116">
        <v>500</v>
      </c>
      <c r="G116">
        <f t="shared" si="51"/>
        <v>250</v>
      </c>
      <c r="O116">
        <f t="shared" si="65"/>
        <v>2503</v>
      </c>
      <c r="P116" t="str">
        <f>VLOOKUP(INT(O116/100),'装备大类|wapenTable'!$S$5:$T$123,2,FALSE)&amp;(IF(AH116*1=0,"",IF(AH116*1=5,"(神器)","("&amp;AH116&amp;"重)")))</f>
        <v>纸鹤(3重)</v>
      </c>
      <c r="Q116">
        <f t="shared" si="55"/>
        <v>25</v>
      </c>
      <c r="R116">
        <f>VLOOKUP(Q116,'装备大类|wapenTable'!$S$5:$V$119,3,FALSE)</f>
        <v>0</v>
      </c>
      <c r="S116" t="s">
        <v>1400</v>
      </c>
      <c r="T116">
        <v>250</v>
      </c>
      <c r="W116">
        <v>2</v>
      </c>
      <c r="Y116">
        <f t="shared" si="64"/>
        <v>2503</v>
      </c>
      <c r="AA116">
        <f t="shared" si="70"/>
        <v>1.5</v>
      </c>
      <c r="AD116">
        <v>-1</v>
      </c>
      <c r="AE116">
        <f t="shared" si="71"/>
        <v>2504</v>
      </c>
      <c r="AF116">
        <v>1</v>
      </c>
      <c r="AH116">
        <v>3</v>
      </c>
      <c r="AI116">
        <f>VLOOKUP(Q116,'装备升级|wapenUp'!$V$5:$Z$21,5,FALSE)*10*5</f>
        <v>82.5</v>
      </c>
      <c r="AJ116">
        <f t="shared" si="57"/>
        <v>42</v>
      </c>
      <c r="AK116">
        <v>1</v>
      </c>
      <c r="AN116">
        <v>1.2</v>
      </c>
      <c r="AO116">
        <v>0.15</v>
      </c>
      <c r="AP116">
        <v>750</v>
      </c>
      <c r="AQ116">
        <v>1</v>
      </c>
      <c r="AT116" t="str">
        <f t="shared" si="53"/>
        <v>纸鹤(3重)</v>
      </c>
    </row>
    <row r="117" spans="5:46">
      <c r="E117">
        <f t="shared" si="50"/>
        <v>750</v>
      </c>
      <c r="F117">
        <v>500</v>
      </c>
      <c r="G117">
        <f t="shared" si="51"/>
        <v>250</v>
      </c>
      <c r="O117">
        <f t="shared" si="65"/>
        <v>2504</v>
      </c>
      <c r="P117" t="str">
        <f>VLOOKUP(INT(O117/100),'装备大类|wapenTable'!$S$5:$T$123,2,FALSE)&amp;(IF(AH117*1=0,"",IF(AH117*1=5,"(神器)","("&amp;AH117&amp;"重)")))</f>
        <v>纸鹤(4重)</v>
      </c>
      <c r="Q117">
        <f t="shared" si="55"/>
        <v>25</v>
      </c>
      <c r="R117">
        <f>VLOOKUP(Q117,'装备大类|wapenTable'!$S$5:$V$119,3,FALSE)</f>
        <v>0</v>
      </c>
      <c r="S117" t="s">
        <v>1401</v>
      </c>
      <c r="T117">
        <v>250</v>
      </c>
      <c r="W117">
        <v>2</v>
      </c>
      <c r="Y117">
        <f t="shared" si="64"/>
        <v>2504</v>
      </c>
      <c r="AA117">
        <f t="shared" si="70"/>
        <v>1.8</v>
      </c>
      <c r="AD117">
        <v>-1</v>
      </c>
      <c r="AE117">
        <f t="shared" si="71"/>
        <v>2505</v>
      </c>
      <c r="AF117">
        <v>1</v>
      </c>
      <c r="AH117">
        <v>4</v>
      </c>
      <c r="AI117">
        <f>VLOOKUP(Q117,'装备升级|wapenUp'!$V$5:$Z$21,5,FALSE)*10*10</f>
        <v>165</v>
      </c>
      <c r="AJ117">
        <f t="shared" si="57"/>
        <v>83</v>
      </c>
      <c r="AK117">
        <v>1</v>
      </c>
      <c r="AN117">
        <v>1.2</v>
      </c>
      <c r="AO117">
        <v>0.15</v>
      </c>
      <c r="AP117">
        <v>750</v>
      </c>
      <c r="AQ117">
        <v>1</v>
      </c>
      <c r="AT117" t="str">
        <f t="shared" si="53"/>
        <v>纸鹤(4重)</v>
      </c>
    </row>
    <row r="118" spans="5:46">
      <c r="E118">
        <f t="shared" si="50"/>
        <v>750</v>
      </c>
      <c r="F118">
        <v>500</v>
      </c>
      <c r="G118">
        <f t="shared" si="51"/>
        <v>250</v>
      </c>
      <c r="O118">
        <f t="shared" si="65"/>
        <v>2505</v>
      </c>
      <c r="P118" t="str">
        <f>VLOOKUP(INT(O118/100),'装备大类|wapenTable'!$S$5:$T$123,2,FALSE)&amp;(IF(AH118*1=0,"",IF(AH118*1=5,"(神器)","("&amp;AH118&amp;"重)")))</f>
        <v>纸鹤(神器)</v>
      </c>
      <c r="Q118">
        <f t="shared" si="55"/>
        <v>25</v>
      </c>
      <c r="R118">
        <f>VLOOKUP(Q118,'装备大类|wapenTable'!$S$5:$V$119,3,FALSE)</f>
        <v>0</v>
      </c>
      <c r="S118" t="s">
        <v>1402</v>
      </c>
      <c r="T118">
        <v>250</v>
      </c>
      <c r="W118">
        <v>2</v>
      </c>
      <c r="Y118">
        <f t="shared" si="64"/>
        <v>2505</v>
      </c>
      <c r="AA118">
        <f t="shared" si="70"/>
        <v>2.4</v>
      </c>
      <c r="AD118">
        <v>-1</v>
      </c>
      <c r="AE118">
        <v>0</v>
      </c>
      <c r="AF118">
        <v>0</v>
      </c>
      <c r="AH118">
        <v>5</v>
      </c>
      <c r="AI118">
        <f>VLOOKUP(Q118,'装备升级|wapenUp'!$V$5:$Z$21,5,FALSE)*10*25</f>
        <v>412.5</v>
      </c>
      <c r="AJ118">
        <f t="shared" si="57"/>
        <v>207</v>
      </c>
      <c r="AK118">
        <v>1</v>
      </c>
      <c r="AN118">
        <v>1.2</v>
      </c>
      <c r="AO118">
        <v>0.15</v>
      </c>
      <c r="AP118">
        <v>750</v>
      </c>
      <c r="AQ118">
        <v>1</v>
      </c>
      <c r="AT118" t="str">
        <f t="shared" si="53"/>
        <v>纸鹤(神器)</v>
      </c>
    </row>
    <row r="119" spans="5:46">
      <c r="E119">
        <f t="shared" si="50"/>
        <v>666.666666666667</v>
      </c>
      <c r="F119">
        <v>500</v>
      </c>
      <c r="G119">
        <f t="shared" si="51"/>
        <v>166.666666666667</v>
      </c>
      <c r="O119">
        <f t="shared" si="65"/>
        <v>2601</v>
      </c>
      <c r="P119" t="str">
        <f>VLOOKUP(INT(O119/100),'装备大类|wapenTable'!$S$5:$T$123,2,FALSE)&amp;(IF(AH119*1=0,"",IF(AH119*1=5,"(神器)","("&amp;AH119&amp;"重)")))</f>
        <v>乾坤镜(1重)</v>
      </c>
      <c r="Q119">
        <f t="shared" si="55"/>
        <v>26</v>
      </c>
      <c r="R119">
        <f>VLOOKUP(Q119,'装备大类|wapenTable'!$S$5:$V$119,3,FALSE)</f>
        <v>0</v>
      </c>
      <c r="S119" t="s">
        <v>872</v>
      </c>
      <c r="T119">
        <v>250</v>
      </c>
      <c r="W119">
        <v>3</v>
      </c>
      <c r="Y119">
        <f t="shared" si="64"/>
        <v>2601</v>
      </c>
      <c r="AA119">
        <f t="shared" si="70"/>
        <v>1</v>
      </c>
      <c r="AD119">
        <v>-1</v>
      </c>
      <c r="AE119">
        <f t="shared" si="71"/>
        <v>2602</v>
      </c>
      <c r="AF119">
        <v>0</v>
      </c>
      <c r="AH119">
        <v>1</v>
      </c>
      <c r="AI119">
        <f>VLOOKUP(Q119,'装备升级|wapenUp'!$V$5:$Z$21,5,FALSE)*10</f>
        <v>17.5</v>
      </c>
      <c r="AJ119">
        <f t="shared" si="57"/>
        <v>9</v>
      </c>
      <c r="AK119">
        <v>1</v>
      </c>
      <c r="AN119">
        <v>1.2</v>
      </c>
      <c r="AO119">
        <v>0.3</v>
      </c>
      <c r="AP119">
        <v>666.666666666667</v>
      </c>
      <c r="AQ119">
        <v>1</v>
      </c>
      <c r="AT119" t="str">
        <f t="shared" si="53"/>
        <v>乾坤镜(1重)</v>
      </c>
    </row>
    <row r="120" spans="5:46">
      <c r="E120">
        <f t="shared" si="50"/>
        <v>666.666666666667</v>
      </c>
      <c r="F120">
        <v>500</v>
      </c>
      <c r="G120">
        <f t="shared" si="51"/>
        <v>166.666666666667</v>
      </c>
      <c r="O120">
        <f t="shared" si="65"/>
        <v>2602</v>
      </c>
      <c r="P120" t="str">
        <f>VLOOKUP(INT(O120/100),'装备大类|wapenTable'!$S$5:$T$123,2,FALSE)&amp;(IF(AH120*1=0,"",IF(AH120*1=5,"(神器)","("&amp;AH120&amp;"重)")))</f>
        <v>乾坤镜(2重)</v>
      </c>
      <c r="Q120">
        <f t="shared" si="55"/>
        <v>26</v>
      </c>
      <c r="R120">
        <f>VLOOKUP(Q120,'装备大类|wapenTable'!$S$5:$V$119,3,FALSE)</f>
        <v>0</v>
      </c>
      <c r="S120" t="s">
        <v>1403</v>
      </c>
      <c r="T120">
        <v>250</v>
      </c>
      <c r="W120">
        <v>3</v>
      </c>
      <c r="Y120">
        <f t="shared" si="64"/>
        <v>2602</v>
      </c>
      <c r="AA120">
        <f t="shared" si="70"/>
        <v>1.2</v>
      </c>
      <c r="AD120">
        <v>-1</v>
      </c>
      <c r="AE120">
        <f t="shared" si="71"/>
        <v>2603</v>
      </c>
      <c r="AF120">
        <v>0</v>
      </c>
      <c r="AH120">
        <v>2</v>
      </c>
      <c r="AI120">
        <f>VLOOKUP(Q120,'装备升级|wapenUp'!$V$5:$Z$21,5,FALSE)*10*2.5</f>
        <v>43.75</v>
      </c>
      <c r="AJ120">
        <f t="shared" si="57"/>
        <v>22</v>
      </c>
      <c r="AK120">
        <v>1</v>
      </c>
      <c r="AN120">
        <v>1.2</v>
      </c>
      <c r="AO120">
        <v>0.3</v>
      </c>
      <c r="AP120">
        <v>666.666666666667</v>
      </c>
      <c r="AQ120">
        <v>1</v>
      </c>
      <c r="AT120" t="str">
        <f t="shared" si="53"/>
        <v>乾坤镜(2重)</v>
      </c>
    </row>
    <row r="121" spans="5:46">
      <c r="E121">
        <f t="shared" si="50"/>
        <v>666.666666666667</v>
      </c>
      <c r="F121">
        <v>500</v>
      </c>
      <c r="G121">
        <f t="shared" si="51"/>
        <v>166.666666666667</v>
      </c>
      <c r="O121">
        <f t="shared" si="65"/>
        <v>2603</v>
      </c>
      <c r="P121" t="str">
        <f>VLOOKUP(INT(O121/100),'装备大类|wapenTable'!$S$5:$T$123,2,FALSE)&amp;(IF(AH121*1=0,"",IF(AH121*1=5,"(神器)","("&amp;AH121&amp;"重)")))</f>
        <v>乾坤镜(3重)</v>
      </c>
      <c r="Q121">
        <f t="shared" si="55"/>
        <v>26</v>
      </c>
      <c r="R121">
        <f>VLOOKUP(Q121,'装备大类|wapenTable'!$S$5:$V$119,3,FALSE)</f>
        <v>0</v>
      </c>
      <c r="S121" t="s">
        <v>1404</v>
      </c>
      <c r="T121">
        <v>250</v>
      </c>
      <c r="W121">
        <v>3</v>
      </c>
      <c r="Y121">
        <f t="shared" si="64"/>
        <v>2603</v>
      </c>
      <c r="AA121">
        <f t="shared" si="70"/>
        <v>1.5</v>
      </c>
      <c r="AD121">
        <v>-1</v>
      </c>
      <c r="AE121">
        <f t="shared" si="71"/>
        <v>2604</v>
      </c>
      <c r="AF121">
        <v>1</v>
      </c>
      <c r="AH121">
        <v>3</v>
      </c>
      <c r="AI121">
        <f>VLOOKUP(Q121,'装备升级|wapenUp'!$V$5:$Z$21,5,FALSE)*10*5</f>
        <v>87.5</v>
      </c>
      <c r="AJ121">
        <f t="shared" si="57"/>
        <v>44</v>
      </c>
      <c r="AK121">
        <v>1</v>
      </c>
      <c r="AN121">
        <v>1.2</v>
      </c>
      <c r="AO121">
        <v>0.3</v>
      </c>
      <c r="AP121">
        <v>666.666666666667</v>
      </c>
      <c r="AQ121">
        <v>1</v>
      </c>
      <c r="AT121" t="str">
        <f t="shared" si="53"/>
        <v>乾坤镜(3重)</v>
      </c>
    </row>
    <row r="122" spans="5:46">
      <c r="E122">
        <f t="shared" si="50"/>
        <v>666.666666666667</v>
      </c>
      <c r="F122">
        <v>500</v>
      </c>
      <c r="G122">
        <f t="shared" si="51"/>
        <v>166.666666666667</v>
      </c>
      <c r="O122">
        <f t="shared" si="65"/>
        <v>2604</v>
      </c>
      <c r="P122" t="str">
        <f>VLOOKUP(INT(O122/100),'装备大类|wapenTable'!$S$5:$T$123,2,FALSE)&amp;(IF(AH122*1=0,"",IF(AH122*1=5,"(神器)","("&amp;AH122&amp;"重)")))</f>
        <v>乾坤镜(4重)</v>
      </c>
      <c r="Q122">
        <f t="shared" si="55"/>
        <v>26</v>
      </c>
      <c r="R122">
        <f>VLOOKUP(Q122,'装备大类|wapenTable'!$S$5:$V$119,3,FALSE)</f>
        <v>0</v>
      </c>
      <c r="S122" t="s">
        <v>1405</v>
      </c>
      <c r="T122">
        <v>250</v>
      </c>
      <c r="W122">
        <v>3</v>
      </c>
      <c r="Y122">
        <f t="shared" si="64"/>
        <v>2604</v>
      </c>
      <c r="AA122">
        <f t="shared" si="70"/>
        <v>1.8</v>
      </c>
      <c r="AD122">
        <v>-1</v>
      </c>
      <c r="AE122">
        <f t="shared" si="71"/>
        <v>2605</v>
      </c>
      <c r="AF122">
        <v>1</v>
      </c>
      <c r="AH122">
        <v>4</v>
      </c>
      <c r="AI122">
        <f>VLOOKUP(Q122,'装备升级|wapenUp'!$V$5:$Z$21,5,FALSE)*10*10</f>
        <v>175</v>
      </c>
      <c r="AJ122">
        <f t="shared" si="57"/>
        <v>88</v>
      </c>
      <c r="AK122">
        <v>1</v>
      </c>
      <c r="AN122">
        <v>1.2</v>
      </c>
      <c r="AO122">
        <v>0.3</v>
      </c>
      <c r="AP122">
        <v>666.666666666667</v>
      </c>
      <c r="AQ122">
        <v>1</v>
      </c>
      <c r="AT122" t="str">
        <f t="shared" si="53"/>
        <v>乾坤镜(4重)</v>
      </c>
    </row>
    <row r="123" spans="5:46">
      <c r="E123">
        <f t="shared" si="50"/>
        <v>666.666666666667</v>
      </c>
      <c r="F123">
        <v>500</v>
      </c>
      <c r="G123">
        <f t="shared" si="51"/>
        <v>166.666666666667</v>
      </c>
      <c r="O123">
        <f t="shared" si="65"/>
        <v>2605</v>
      </c>
      <c r="P123" t="str">
        <f>VLOOKUP(INT(O123/100),'装备大类|wapenTable'!$S$5:$T$123,2,FALSE)&amp;(IF(AH123*1=0,"",IF(AH123*1=5,"(神器)","("&amp;AH123&amp;"重)")))</f>
        <v>乾坤镜(神器)</v>
      </c>
      <c r="Q123">
        <f t="shared" si="55"/>
        <v>26</v>
      </c>
      <c r="R123">
        <f>VLOOKUP(Q123,'装备大类|wapenTable'!$S$5:$V$119,3,FALSE)</f>
        <v>0</v>
      </c>
      <c r="S123" t="s">
        <v>1406</v>
      </c>
      <c r="T123">
        <v>250</v>
      </c>
      <c r="W123">
        <v>3</v>
      </c>
      <c r="Y123">
        <f t="shared" si="64"/>
        <v>2605</v>
      </c>
      <c r="AA123">
        <f t="shared" si="70"/>
        <v>2.4</v>
      </c>
      <c r="AD123">
        <v>-1</v>
      </c>
      <c r="AE123">
        <v>0</v>
      </c>
      <c r="AF123">
        <v>0</v>
      </c>
      <c r="AH123">
        <v>5</v>
      </c>
      <c r="AI123">
        <f>VLOOKUP(Q123,'装备升级|wapenUp'!$V$5:$Z$21,5,FALSE)*10*25</f>
        <v>437.5</v>
      </c>
      <c r="AJ123">
        <f t="shared" si="57"/>
        <v>219</v>
      </c>
      <c r="AK123">
        <v>1</v>
      </c>
      <c r="AN123">
        <v>1.2</v>
      </c>
      <c r="AO123">
        <v>0.3</v>
      </c>
      <c r="AP123">
        <v>666.666666666667</v>
      </c>
      <c r="AQ123">
        <v>1</v>
      </c>
      <c r="AT123" t="str">
        <f t="shared" si="53"/>
        <v>乾坤镜(神器)</v>
      </c>
    </row>
    <row r="124" spans="5:46">
      <c r="E124">
        <f t="shared" si="50"/>
        <v>625</v>
      </c>
      <c r="F124">
        <v>500</v>
      </c>
      <c r="G124">
        <f t="shared" si="51"/>
        <v>125</v>
      </c>
      <c r="O124">
        <f t="shared" si="65"/>
        <v>2701</v>
      </c>
      <c r="P124" t="str">
        <f>VLOOKUP(INT(O124/100),'装备大类|wapenTable'!$S$5:$T$123,2,FALSE)&amp;(IF(AH124*1=0,"",IF(AH124*1=5,"(神器)","("&amp;AH124&amp;"重)")))</f>
        <v>吞天功(1重)</v>
      </c>
      <c r="Q124">
        <f t="shared" si="55"/>
        <v>27</v>
      </c>
      <c r="R124">
        <f>VLOOKUP(Q124,'装备大类|wapenTable'!$S$5:$V$119,3,FALSE)</f>
        <v>1</v>
      </c>
      <c r="S124" t="s">
        <v>875</v>
      </c>
      <c r="T124">
        <v>250</v>
      </c>
      <c r="W124">
        <v>4</v>
      </c>
      <c r="Y124">
        <v>2706</v>
      </c>
      <c r="AA124" s="30">
        <f t="shared" si="70"/>
        <v>1</v>
      </c>
      <c r="AD124">
        <v>-1</v>
      </c>
      <c r="AE124">
        <f>O125</f>
        <v>2702</v>
      </c>
      <c r="AF124">
        <v>0</v>
      </c>
      <c r="AH124">
        <v>1</v>
      </c>
      <c r="AI124">
        <f>VLOOKUP(Q124,'装备升级|wapenUp'!$V$5:$Z$21,5,FALSE)*10</f>
        <v>18.5</v>
      </c>
      <c r="AJ124">
        <f t="shared" si="57"/>
        <v>10</v>
      </c>
      <c r="AK124">
        <v>1</v>
      </c>
      <c r="AL124" s="1" t="s">
        <v>1366</v>
      </c>
      <c r="AM124" t="s">
        <v>876</v>
      </c>
      <c r="AN124">
        <v>1.2</v>
      </c>
      <c r="AO124">
        <v>0.3</v>
      </c>
      <c r="AP124">
        <v>625</v>
      </c>
      <c r="AQ124">
        <v>1</v>
      </c>
      <c r="AT124" t="str">
        <f t="shared" si="53"/>
        <v>吞天功(1重)</v>
      </c>
    </row>
    <row r="125" spans="5:46">
      <c r="E125">
        <f t="shared" si="50"/>
        <v>625</v>
      </c>
      <c r="F125">
        <v>500</v>
      </c>
      <c r="G125">
        <f t="shared" si="51"/>
        <v>125</v>
      </c>
      <c r="O125">
        <f t="shared" si="65"/>
        <v>2702</v>
      </c>
      <c r="P125" t="str">
        <f>VLOOKUP(INT(O125/100),'装备大类|wapenTable'!$S$5:$T$123,2,FALSE)&amp;(IF(AH125*1=0,"",IF(AH125*1=5,"(神器)","("&amp;AH125&amp;"重)")))</f>
        <v>吞天功(2重)</v>
      </c>
      <c r="Q125">
        <f t="shared" si="55"/>
        <v>27</v>
      </c>
      <c r="R125">
        <f>VLOOKUP(Q125,'装备大类|wapenTable'!$S$5:$V$119,3,FALSE)</f>
        <v>1</v>
      </c>
      <c r="S125" t="s">
        <v>1407</v>
      </c>
      <c r="T125">
        <v>250</v>
      </c>
      <c r="W125">
        <v>4</v>
      </c>
      <c r="Y125">
        <v>2706</v>
      </c>
      <c r="AA125" s="30">
        <f>VLOOKUP(AH125,$A$2:$B$6,2,FALSE)+1</f>
        <v>2.2</v>
      </c>
      <c r="AD125">
        <v>-1</v>
      </c>
      <c r="AE125">
        <f t="shared" ref="AE125:AE132" si="72">O126</f>
        <v>2703</v>
      </c>
      <c r="AF125">
        <v>0</v>
      </c>
      <c r="AH125">
        <v>2</v>
      </c>
      <c r="AI125">
        <f>VLOOKUP(Q125,'装备升级|wapenUp'!$V$5:$Z$21,5,FALSE)*10*2.5</f>
        <v>46.25</v>
      </c>
      <c r="AJ125">
        <f t="shared" si="57"/>
        <v>24</v>
      </c>
      <c r="AK125">
        <v>1</v>
      </c>
      <c r="AL125" s="1" t="s">
        <v>1408</v>
      </c>
      <c r="AM125" t="str">
        <f t="shared" ref="AM125:AM127" si="73">"生成聚怪旋涡，并造成持续伤害。威力提升为&lt;g&gt;"&amp;AA125*100&amp;"%&lt;/g&gt;"</f>
        <v>生成聚怪旋涡，并造成持续伤害。威力提升为&lt;g&gt;220%&lt;/g&gt;</v>
      </c>
      <c r="AN125">
        <v>1.2</v>
      </c>
      <c r="AO125">
        <v>0.3</v>
      </c>
      <c r="AP125">
        <v>625</v>
      </c>
      <c r="AQ125">
        <v>1</v>
      </c>
      <c r="AT125" t="str">
        <f t="shared" si="53"/>
        <v>吞天功(2重)</v>
      </c>
    </row>
    <row r="126" spans="5:46">
      <c r="E126">
        <f t="shared" si="50"/>
        <v>625</v>
      </c>
      <c r="F126">
        <v>500</v>
      </c>
      <c r="G126">
        <f t="shared" si="51"/>
        <v>125</v>
      </c>
      <c r="O126">
        <f t="shared" si="65"/>
        <v>2703</v>
      </c>
      <c r="P126" t="str">
        <f>VLOOKUP(INT(O126/100),'装备大类|wapenTable'!$S$5:$T$123,2,FALSE)&amp;(IF(AH126*1=0,"",IF(AH126*1=5,"(神器)","("&amp;AH126&amp;"重)")))</f>
        <v>吞天功(3重)</v>
      </c>
      <c r="Q126">
        <f t="shared" si="55"/>
        <v>27</v>
      </c>
      <c r="R126">
        <f>VLOOKUP(Q126,'装备大类|wapenTable'!$S$5:$V$119,3,FALSE)</f>
        <v>1</v>
      </c>
      <c r="S126" t="s">
        <v>1409</v>
      </c>
      <c r="T126">
        <v>250</v>
      </c>
      <c r="W126">
        <v>4</v>
      </c>
      <c r="Y126">
        <v>2706</v>
      </c>
      <c r="AA126" s="30">
        <f>VLOOKUP(AH126,$A$2:$B$6,2,FALSE)+1.5</f>
        <v>3</v>
      </c>
      <c r="AD126">
        <v>-1</v>
      </c>
      <c r="AE126">
        <f t="shared" si="72"/>
        <v>2704</v>
      </c>
      <c r="AF126">
        <v>1</v>
      </c>
      <c r="AH126">
        <v>3</v>
      </c>
      <c r="AI126">
        <f>VLOOKUP(Q126,'装备升级|wapenUp'!$V$5:$Z$21,5,FALSE)*10*5</f>
        <v>92.5</v>
      </c>
      <c r="AJ126">
        <f t="shared" si="57"/>
        <v>47</v>
      </c>
      <c r="AK126">
        <v>1</v>
      </c>
      <c r="AL126" s="1" t="s">
        <v>1372</v>
      </c>
      <c r="AM126" t="str">
        <f t="shared" si="73"/>
        <v>生成聚怪旋涡，并造成持续伤害。威力提升为&lt;g&gt;300%&lt;/g&gt;</v>
      </c>
      <c r="AN126">
        <v>1.2</v>
      </c>
      <c r="AO126">
        <v>0.3</v>
      </c>
      <c r="AP126">
        <v>625</v>
      </c>
      <c r="AQ126">
        <v>1</v>
      </c>
      <c r="AT126" t="str">
        <f t="shared" si="53"/>
        <v>吞天功(3重)</v>
      </c>
    </row>
    <row r="127" spans="5:46">
      <c r="E127">
        <f t="shared" si="50"/>
        <v>625</v>
      </c>
      <c r="F127">
        <v>500</v>
      </c>
      <c r="G127">
        <f t="shared" si="51"/>
        <v>125</v>
      </c>
      <c r="O127">
        <f t="shared" si="65"/>
        <v>2704</v>
      </c>
      <c r="P127" t="str">
        <f>VLOOKUP(INT(O127/100),'装备大类|wapenTable'!$S$5:$T$123,2,FALSE)&amp;(IF(AH127*1=0,"",IF(AH127*1=5,"(神器)","("&amp;AH127&amp;"重)")))</f>
        <v>吞天功(4重)</v>
      </c>
      <c r="Q127">
        <f t="shared" si="55"/>
        <v>27</v>
      </c>
      <c r="R127">
        <f>VLOOKUP(Q127,'装备大类|wapenTable'!$S$5:$V$119,3,FALSE)</f>
        <v>1</v>
      </c>
      <c r="S127" t="s">
        <v>1410</v>
      </c>
      <c r="T127">
        <v>250</v>
      </c>
      <c r="W127">
        <v>4</v>
      </c>
      <c r="Y127">
        <v>2706</v>
      </c>
      <c r="AA127" s="30">
        <f>VLOOKUP(AH127,$A$2:$B$6,2,FALSE)+2</f>
        <v>3.8</v>
      </c>
      <c r="AD127">
        <v>-1</v>
      </c>
      <c r="AE127">
        <f t="shared" si="72"/>
        <v>2705</v>
      </c>
      <c r="AF127">
        <v>1</v>
      </c>
      <c r="AH127">
        <v>4</v>
      </c>
      <c r="AI127">
        <f>VLOOKUP(Q127,'装备升级|wapenUp'!$V$5:$Z$21,5,FALSE)*10*10</f>
        <v>185</v>
      </c>
      <c r="AJ127">
        <f t="shared" si="57"/>
        <v>93</v>
      </c>
      <c r="AK127">
        <v>1</v>
      </c>
      <c r="AL127" s="1" t="s">
        <v>1411</v>
      </c>
      <c r="AM127" t="str">
        <f t="shared" si="73"/>
        <v>生成聚怪旋涡，并造成持续伤害。威力提升为&lt;g&gt;380%&lt;/g&gt;</v>
      </c>
      <c r="AN127">
        <v>1.2</v>
      </c>
      <c r="AO127">
        <v>0.3</v>
      </c>
      <c r="AP127">
        <v>625</v>
      </c>
      <c r="AQ127">
        <v>1</v>
      </c>
      <c r="AT127" t="str">
        <f t="shared" si="53"/>
        <v>吞天功(4重)</v>
      </c>
    </row>
    <row r="128" spans="5:46">
      <c r="E128">
        <f t="shared" si="50"/>
        <v>625</v>
      </c>
      <c r="F128">
        <v>500</v>
      </c>
      <c r="G128">
        <f t="shared" si="51"/>
        <v>125</v>
      </c>
      <c r="O128">
        <f t="shared" si="65"/>
        <v>2705</v>
      </c>
      <c r="P128" t="str">
        <f>VLOOKUP(INT(O128/100),'装备大类|wapenTable'!$S$5:$T$123,2,FALSE)&amp;(IF(AH128*1=0,"",IF(AH128*1=5,"(神器)","("&amp;AH128&amp;"重)")))</f>
        <v>吞天功(神器)</v>
      </c>
      <c r="Q128">
        <f t="shared" si="55"/>
        <v>27</v>
      </c>
      <c r="R128">
        <f>VLOOKUP(Q128,'装备大类|wapenTable'!$S$5:$V$119,3,FALSE)</f>
        <v>1</v>
      </c>
      <c r="S128" t="s">
        <v>1412</v>
      </c>
      <c r="T128">
        <v>250</v>
      </c>
      <c r="W128">
        <v>4</v>
      </c>
      <c r="Y128">
        <v>2707</v>
      </c>
      <c r="AA128" s="30">
        <f>VLOOKUP(AH128,$A$2:$B$6,2,FALSE)+2</f>
        <v>4.4</v>
      </c>
      <c r="AD128">
        <v>-1</v>
      </c>
      <c r="AE128">
        <v>0</v>
      </c>
      <c r="AF128">
        <v>0</v>
      </c>
      <c r="AH128">
        <v>5</v>
      </c>
      <c r="AI128">
        <f>VLOOKUP(Q128,'装备升级|wapenUp'!$V$5:$Z$21,5,FALSE)*10*25</f>
        <v>462.5</v>
      </c>
      <c r="AJ128">
        <f t="shared" si="57"/>
        <v>232</v>
      </c>
      <c r="AK128">
        <v>1</v>
      </c>
      <c r="AL128" t="s">
        <v>997</v>
      </c>
      <c r="AM128" t="s">
        <v>1413</v>
      </c>
      <c r="AN128">
        <v>1.2</v>
      </c>
      <c r="AO128">
        <v>0.3</v>
      </c>
      <c r="AP128">
        <v>625</v>
      </c>
      <c r="AQ128">
        <v>1</v>
      </c>
      <c r="AR128" t="s">
        <v>1414</v>
      </c>
      <c r="AT128" t="str">
        <f t="shared" si="53"/>
        <v>吞天功(神器)</v>
      </c>
    </row>
    <row r="129" spans="5:46">
      <c r="E129">
        <f t="shared" si="50"/>
        <v>625</v>
      </c>
      <c r="F129">
        <v>500</v>
      </c>
      <c r="G129">
        <f t="shared" si="51"/>
        <v>125</v>
      </c>
      <c r="O129">
        <f t="shared" si="65"/>
        <v>2801</v>
      </c>
      <c r="P129" t="str">
        <f>VLOOKUP(INT(O129/100),'装备大类|wapenTable'!$S$5:$T$123,2,FALSE)&amp;(IF(AH129*1=0,"",IF(AH129*1=5,"(神器)","("&amp;AH129&amp;"重)")))</f>
        <v>混沌青莲(1重)</v>
      </c>
      <c r="Q129">
        <f t="shared" si="55"/>
        <v>28</v>
      </c>
      <c r="R129">
        <f>VLOOKUP(Q129,'装备大类|wapenTable'!$S$5:$V$119,3,FALSE)</f>
        <v>0</v>
      </c>
      <c r="S129" t="s">
        <v>877</v>
      </c>
      <c r="T129">
        <v>250</v>
      </c>
      <c r="W129">
        <v>4</v>
      </c>
      <c r="Y129">
        <f t="shared" si="64"/>
        <v>2801</v>
      </c>
      <c r="AA129">
        <f t="shared" ref="AA125:AA139" si="74">VLOOKUP(AH129,$A$2:$B$6,2,FALSE)</f>
        <v>1</v>
      </c>
      <c r="AD129">
        <v>-1</v>
      </c>
      <c r="AE129">
        <f t="shared" si="72"/>
        <v>2802</v>
      </c>
      <c r="AF129">
        <v>0</v>
      </c>
      <c r="AH129">
        <v>1</v>
      </c>
      <c r="AI129">
        <f>VLOOKUP(Q129,'装备升级|wapenUp'!$V$5:$Z$121,5,FALSE)*10</f>
        <v>19.5</v>
      </c>
      <c r="AJ129">
        <f t="shared" si="57"/>
        <v>10</v>
      </c>
      <c r="AK129">
        <v>1</v>
      </c>
      <c r="AN129">
        <v>1.2</v>
      </c>
      <c r="AO129">
        <v>0.3</v>
      </c>
      <c r="AP129">
        <v>625</v>
      </c>
      <c r="AQ129">
        <v>1</v>
      </c>
      <c r="AT129" t="str">
        <f t="shared" si="53"/>
        <v>混沌青莲(1重)</v>
      </c>
    </row>
    <row r="130" spans="5:46">
      <c r="E130">
        <f t="shared" si="50"/>
        <v>625</v>
      </c>
      <c r="F130">
        <v>500</v>
      </c>
      <c r="G130">
        <f t="shared" si="51"/>
        <v>125</v>
      </c>
      <c r="O130">
        <f t="shared" si="65"/>
        <v>2802</v>
      </c>
      <c r="P130" t="str">
        <f>VLOOKUP(INT(O130/100),'装备大类|wapenTable'!$S$5:$T$123,2,FALSE)&amp;(IF(AH130*1=0,"",IF(AH130*1=5,"(神器)","("&amp;AH130&amp;"重)")))</f>
        <v>混沌青莲(2重)</v>
      </c>
      <c r="Q130">
        <f t="shared" si="55"/>
        <v>28</v>
      </c>
      <c r="R130">
        <f>VLOOKUP(Q130,'装备大类|wapenTable'!$S$5:$V$119,3,FALSE)</f>
        <v>0</v>
      </c>
      <c r="S130" t="s">
        <v>1415</v>
      </c>
      <c r="T130">
        <v>250</v>
      </c>
      <c r="W130">
        <v>4</v>
      </c>
      <c r="Y130">
        <f t="shared" si="64"/>
        <v>2802</v>
      </c>
      <c r="AA130">
        <f t="shared" si="74"/>
        <v>1.2</v>
      </c>
      <c r="AD130">
        <v>-1</v>
      </c>
      <c r="AE130">
        <f t="shared" si="72"/>
        <v>2803</v>
      </c>
      <c r="AF130">
        <v>0</v>
      </c>
      <c r="AH130">
        <v>2</v>
      </c>
      <c r="AI130">
        <f>VLOOKUP(Q130,'装备升级|wapenUp'!$V$5:$Z$121,5,FALSE)*10*2.5</f>
        <v>48.75</v>
      </c>
      <c r="AJ130">
        <f t="shared" si="57"/>
        <v>25</v>
      </c>
      <c r="AK130">
        <v>1</v>
      </c>
      <c r="AN130">
        <v>1.2</v>
      </c>
      <c r="AO130">
        <v>0.3</v>
      </c>
      <c r="AP130">
        <v>625</v>
      </c>
      <c r="AQ130">
        <v>1</v>
      </c>
      <c r="AT130" t="str">
        <f t="shared" si="53"/>
        <v>混沌青莲(2重)</v>
      </c>
    </row>
    <row r="131" spans="5:46">
      <c r="E131">
        <f t="shared" si="50"/>
        <v>625</v>
      </c>
      <c r="F131">
        <v>500</v>
      </c>
      <c r="G131">
        <f t="shared" si="51"/>
        <v>125</v>
      </c>
      <c r="O131">
        <f t="shared" si="65"/>
        <v>2803</v>
      </c>
      <c r="P131" t="str">
        <f>VLOOKUP(INT(O131/100),'装备大类|wapenTable'!$S$5:$T$123,2,FALSE)&amp;(IF(AH131*1=0,"",IF(AH131*1=5,"(神器)","("&amp;AH131&amp;"重)")))</f>
        <v>混沌青莲(3重)</v>
      </c>
      <c r="Q131">
        <f t="shared" si="55"/>
        <v>28</v>
      </c>
      <c r="R131">
        <f>VLOOKUP(Q131,'装备大类|wapenTable'!$S$5:$V$119,3,FALSE)</f>
        <v>0</v>
      </c>
      <c r="S131" t="s">
        <v>1416</v>
      </c>
      <c r="T131">
        <v>250</v>
      </c>
      <c r="W131">
        <v>4</v>
      </c>
      <c r="Y131">
        <f t="shared" si="64"/>
        <v>2803</v>
      </c>
      <c r="AA131">
        <f t="shared" si="74"/>
        <v>1.5</v>
      </c>
      <c r="AD131">
        <v>-1</v>
      </c>
      <c r="AE131">
        <f t="shared" si="72"/>
        <v>2804</v>
      </c>
      <c r="AF131">
        <v>1</v>
      </c>
      <c r="AH131">
        <v>3</v>
      </c>
      <c r="AI131">
        <f>VLOOKUP(Q131,'装备升级|wapenUp'!$V$5:$Z$121,5,FALSE)*10*5</f>
        <v>97.5</v>
      </c>
      <c r="AJ131">
        <f t="shared" si="57"/>
        <v>49</v>
      </c>
      <c r="AK131">
        <v>1</v>
      </c>
      <c r="AN131">
        <v>1.2</v>
      </c>
      <c r="AO131">
        <v>0.3</v>
      </c>
      <c r="AP131">
        <v>625</v>
      </c>
      <c r="AQ131">
        <v>1</v>
      </c>
      <c r="AT131" t="str">
        <f t="shared" si="53"/>
        <v>混沌青莲(3重)</v>
      </c>
    </row>
    <row r="132" spans="5:46">
      <c r="E132">
        <f t="shared" si="50"/>
        <v>625</v>
      </c>
      <c r="F132">
        <v>500</v>
      </c>
      <c r="G132">
        <f t="shared" si="51"/>
        <v>125</v>
      </c>
      <c r="O132">
        <f t="shared" si="65"/>
        <v>2804</v>
      </c>
      <c r="P132" t="str">
        <f>VLOOKUP(INT(O132/100),'装备大类|wapenTable'!$S$5:$T$123,2,FALSE)&amp;(IF(AH132*1=0,"",IF(AH132*1=5,"(神器)","("&amp;AH132&amp;"重)")))</f>
        <v>混沌青莲(4重)</v>
      </c>
      <c r="Q132">
        <f t="shared" si="55"/>
        <v>28</v>
      </c>
      <c r="R132">
        <f>VLOOKUP(Q132,'装备大类|wapenTable'!$S$5:$V$119,3,FALSE)</f>
        <v>0</v>
      </c>
      <c r="S132" t="s">
        <v>1417</v>
      </c>
      <c r="T132">
        <v>250</v>
      </c>
      <c r="W132">
        <v>4</v>
      </c>
      <c r="Y132">
        <f t="shared" si="64"/>
        <v>2804</v>
      </c>
      <c r="AA132">
        <f t="shared" si="74"/>
        <v>1.8</v>
      </c>
      <c r="AD132">
        <v>-1</v>
      </c>
      <c r="AE132">
        <f t="shared" si="72"/>
        <v>2805</v>
      </c>
      <c r="AF132">
        <v>1</v>
      </c>
      <c r="AH132">
        <v>4</v>
      </c>
      <c r="AI132">
        <f>VLOOKUP(Q132,'装备升级|wapenUp'!$V$5:$Z$121,5,FALSE)*10*10</f>
        <v>195</v>
      </c>
      <c r="AJ132">
        <f t="shared" si="57"/>
        <v>98</v>
      </c>
      <c r="AK132">
        <v>1</v>
      </c>
      <c r="AN132">
        <v>1.2</v>
      </c>
      <c r="AO132">
        <v>0.3</v>
      </c>
      <c r="AP132">
        <v>625</v>
      </c>
      <c r="AQ132">
        <v>1</v>
      </c>
      <c r="AT132" t="str">
        <f t="shared" si="53"/>
        <v>混沌青莲(4重)</v>
      </c>
    </row>
    <row r="133" spans="5:46">
      <c r="E133">
        <f t="shared" ref="E133:E139" si="75">F133+G133</f>
        <v>625</v>
      </c>
      <c r="F133">
        <v>500</v>
      </c>
      <c r="G133">
        <f t="shared" si="51"/>
        <v>125</v>
      </c>
      <c r="O133">
        <f t="shared" si="65"/>
        <v>2805</v>
      </c>
      <c r="P133" t="str">
        <f>VLOOKUP(INT(O133/100),'装备大类|wapenTable'!$S$5:$T$123,2,FALSE)&amp;(IF(AH133*1=0,"",IF(AH133*1=5,"(神器)","("&amp;AH133&amp;"重)")))</f>
        <v>混沌青莲(神器)</v>
      </c>
      <c r="Q133">
        <f t="shared" si="55"/>
        <v>28</v>
      </c>
      <c r="R133">
        <f>VLOOKUP(Q133,'装备大类|wapenTable'!$S$5:$V$119,3,FALSE)</f>
        <v>0</v>
      </c>
      <c r="S133" t="s">
        <v>1418</v>
      </c>
      <c r="T133">
        <v>250</v>
      </c>
      <c r="W133">
        <v>4</v>
      </c>
      <c r="Y133">
        <f t="shared" si="64"/>
        <v>2805</v>
      </c>
      <c r="AA133">
        <f t="shared" si="74"/>
        <v>2.4</v>
      </c>
      <c r="AD133">
        <v>-1</v>
      </c>
      <c r="AE133">
        <v>0</v>
      </c>
      <c r="AF133">
        <v>0</v>
      </c>
      <c r="AH133">
        <v>5</v>
      </c>
      <c r="AI133">
        <f>VLOOKUP(Q133,'装备升级|wapenUp'!$V$5:$Z$121,5,FALSE)*10*25</f>
        <v>487.5</v>
      </c>
      <c r="AJ133">
        <f t="shared" si="57"/>
        <v>244</v>
      </c>
      <c r="AK133">
        <v>1</v>
      </c>
      <c r="AN133">
        <v>1.2</v>
      </c>
      <c r="AO133">
        <v>0.3</v>
      </c>
      <c r="AP133">
        <v>625</v>
      </c>
      <c r="AQ133">
        <v>1</v>
      </c>
      <c r="AT133" t="str">
        <f t="shared" ref="AT133:AT139" si="76">P133</f>
        <v>混沌青莲(神器)</v>
      </c>
    </row>
    <row r="134" spans="5:46">
      <c r="E134">
        <f t="shared" si="75"/>
        <v>750</v>
      </c>
      <c r="F134">
        <v>500</v>
      </c>
      <c r="G134">
        <f t="shared" si="51"/>
        <v>250</v>
      </c>
      <c r="O134">
        <v>2901</v>
      </c>
      <c r="P134" t="str">
        <f>VLOOKUP(INT(O134/100),'装备大类|wapenTable'!$S$5:$T$123,2,FALSE)&amp;(IF(AH134*1=0,"",IF(AH134*1=5,"(神器)","("&amp;AH134&amp;"重)")))</f>
        <v>雷电术(1重)</v>
      </c>
      <c r="Q134">
        <f t="shared" si="55"/>
        <v>29</v>
      </c>
      <c r="R134">
        <f>VLOOKUP(Q134,'装备大类|wapenTable'!$S$5:$V$119,3,FALSE)</f>
        <v>1</v>
      </c>
      <c r="S134" t="s">
        <v>878</v>
      </c>
      <c r="T134">
        <v>250</v>
      </c>
      <c r="W134">
        <v>2</v>
      </c>
      <c r="Y134">
        <f t="shared" si="64"/>
        <v>2901</v>
      </c>
      <c r="AA134">
        <f t="shared" si="74"/>
        <v>1</v>
      </c>
      <c r="AD134">
        <v>-1</v>
      </c>
      <c r="AE134">
        <f t="shared" ref="AE134:AE137" si="77">O135</f>
        <v>2902</v>
      </c>
      <c r="AF134">
        <v>0</v>
      </c>
      <c r="AH134">
        <v>1</v>
      </c>
      <c r="AI134">
        <f>VLOOKUP(Q134,'装备升级|wapenUp'!$V$5:$Z$121,5,FALSE)*10</f>
        <v>12.3</v>
      </c>
      <c r="AJ134">
        <f t="shared" si="57"/>
        <v>7</v>
      </c>
      <c r="AK134">
        <v>1</v>
      </c>
      <c r="AL134" s="1" t="s">
        <v>1178</v>
      </c>
      <c r="AM134" t="s">
        <v>1419</v>
      </c>
      <c r="AN134">
        <v>1.2</v>
      </c>
      <c r="AO134">
        <v>0.3</v>
      </c>
      <c r="AP134">
        <v>625</v>
      </c>
      <c r="AQ134">
        <v>1</v>
      </c>
      <c r="AT134" t="str">
        <f t="shared" si="76"/>
        <v>雷电术(1重)</v>
      </c>
    </row>
    <row r="135" spans="5:46">
      <c r="E135">
        <f t="shared" si="75"/>
        <v>750</v>
      </c>
      <c r="F135">
        <v>500</v>
      </c>
      <c r="G135">
        <f t="shared" si="51"/>
        <v>250</v>
      </c>
      <c r="O135">
        <v>2902</v>
      </c>
      <c r="P135" t="str">
        <f>VLOOKUP(INT(O135/100),'装备大类|wapenTable'!$S$5:$T$123,2,FALSE)&amp;(IF(AH135*1=0,"",IF(AH135*1=5,"(神器)","("&amp;AH135&amp;"重)")))</f>
        <v>雷电术(2重)</v>
      </c>
      <c r="Q135">
        <f t="shared" si="55"/>
        <v>29</v>
      </c>
      <c r="R135">
        <f>VLOOKUP(Q135,'装备大类|wapenTable'!$S$5:$V$119,3,FALSE)</f>
        <v>1</v>
      </c>
      <c r="S135" t="s">
        <v>1420</v>
      </c>
      <c r="T135">
        <v>250</v>
      </c>
      <c r="W135">
        <v>2</v>
      </c>
      <c r="Y135">
        <f t="shared" si="64"/>
        <v>2902</v>
      </c>
      <c r="AA135">
        <f t="shared" si="74"/>
        <v>1.2</v>
      </c>
      <c r="AD135">
        <v>-1</v>
      </c>
      <c r="AE135">
        <f t="shared" si="77"/>
        <v>2903</v>
      </c>
      <c r="AF135">
        <v>0</v>
      </c>
      <c r="AH135">
        <v>2</v>
      </c>
      <c r="AI135">
        <f>VLOOKUP(Q135,'装备升级|wapenUp'!$V$5:$Z$121,5,FALSE)*10*2.5</f>
        <v>30.75</v>
      </c>
      <c r="AJ135">
        <f t="shared" si="57"/>
        <v>16</v>
      </c>
      <c r="AK135">
        <v>1</v>
      </c>
      <c r="AL135" s="1" t="s">
        <v>1181</v>
      </c>
      <c r="AM135" t="s">
        <v>1421</v>
      </c>
      <c r="AN135">
        <v>1.2</v>
      </c>
      <c r="AO135">
        <v>0.3</v>
      </c>
      <c r="AP135">
        <v>625</v>
      </c>
      <c r="AQ135">
        <v>1</v>
      </c>
      <c r="AT135" t="str">
        <f t="shared" si="76"/>
        <v>雷电术(2重)</v>
      </c>
    </row>
    <row r="136" spans="5:46">
      <c r="E136">
        <f t="shared" si="75"/>
        <v>750</v>
      </c>
      <c r="F136">
        <v>500</v>
      </c>
      <c r="G136">
        <f t="shared" si="51"/>
        <v>250</v>
      </c>
      <c r="O136">
        <v>2903</v>
      </c>
      <c r="P136" t="str">
        <f>VLOOKUP(INT(O136/100),'装备大类|wapenTable'!$S$5:$T$123,2,FALSE)&amp;(IF(AH136*1=0,"",IF(AH136*1=5,"(神器)","("&amp;AH136&amp;"重)")))</f>
        <v>雷电术(3重)</v>
      </c>
      <c r="Q136">
        <f t="shared" si="55"/>
        <v>29</v>
      </c>
      <c r="R136">
        <f>VLOOKUP(Q136,'装备大类|wapenTable'!$S$5:$V$119,3,FALSE)</f>
        <v>1</v>
      </c>
      <c r="S136" t="s">
        <v>1422</v>
      </c>
      <c r="T136">
        <v>250</v>
      </c>
      <c r="W136">
        <v>2</v>
      </c>
      <c r="Y136">
        <f t="shared" si="64"/>
        <v>2903</v>
      </c>
      <c r="AA136">
        <f t="shared" si="74"/>
        <v>1.5</v>
      </c>
      <c r="AD136">
        <v>-1</v>
      </c>
      <c r="AE136">
        <f t="shared" si="77"/>
        <v>2904</v>
      </c>
      <c r="AF136">
        <v>1</v>
      </c>
      <c r="AH136">
        <v>3</v>
      </c>
      <c r="AI136">
        <f>VLOOKUP(Q136,'装备升级|wapenUp'!$V$5:$Z$121,5,FALSE)*10*5</f>
        <v>61.5</v>
      </c>
      <c r="AJ136">
        <f t="shared" si="57"/>
        <v>31</v>
      </c>
      <c r="AK136">
        <v>1</v>
      </c>
      <c r="AL136" s="1" t="s">
        <v>1185</v>
      </c>
      <c r="AM136" t="s">
        <v>1423</v>
      </c>
      <c r="AN136">
        <v>1.2</v>
      </c>
      <c r="AO136">
        <v>0.3</v>
      </c>
      <c r="AP136">
        <v>625</v>
      </c>
      <c r="AQ136">
        <v>1</v>
      </c>
      <c r="AT136" t="str">
        <f t="shared" si="76"/>
        <v>雷电术(3重)</v>
      </c>
    </row>
    <row r="137" spans="5:46">
      <c r="E137">
        <f t="shared" si="75"/>
        <v>750</v>
      </c>
      <c r="F137">
        <v>500</v>
      </c>
      <c r="G137">
        <f t="shared" ref="G137:G139" si="78">500/W137</f>
        <v>250</v>
      </c>
      <c r="O137">
        <v>2904</v>
      </c>
      <c r="P137" t="str">
        <f>VLOOKUP(INT(O137/100),'装备大类|wapenTable'!$S$5:$T$123,2,FALSE)&amp;(IF(AH137*1=0,"",IF(AH137*1=5,"(神器)","("&amp;AH137&amp;"重)")))</f>
        <v>雷电术(4重)</v>
      </c>
      <c r="Q137">
        <f t="shared" si="55"/>
        <v>29</v>
      </c>
      <c r="R137">
        <f>VLOOKUP(Q137,'装备大类|wapenTable'!$S$5:$V$119,3,FALSE)</f>
        <v>1</v>
      </c>
      <c r="S137" t="s">
        <v>1424</v>
      </c>
      <c r="T137">
        <v>250</v>
      </c>
      <c r="W137">
        <v>2</v>
      </c>
      <c r="Y137">
        <f t="shared" si="64"/>
        <v>2904</v>
      </c>
      <c r="AA137">
        <f t="shared" si="74"/>
        <v>1.8</v>
      </c>
      <c r="AD137">
        <v>-1</v>
      </c>
      <c r="AE137">
        <f t="shared" si="77"/>
        <v>2905</v>
      </c>
      <c r="AF137">
        <v>1</v>
      </c>
      <c r="AH137">
        <v>4</v>
      </c>
      <c r="AI137">
        <f>VLOOKUP(Q137,'装备升级|wapenUp'!$V$5:$Z$121,5,FALSE)*10*10</f>
        <v>123</v>
      </c>
      <c r="AJ137">
        <f t="shared" si="57"/>
        <v>62</v>
      </c>
      <c r="AK137">
        <v>1</v>
      </c>
      <c r="AL137" s="1" t="s">
        <v>1189</v>
      </c>
      <c r="AM137" t="s">
        <v>1425</v>
      </c>
      <c r="AN137">
        <v>1.2</v>
      </c>
      <c r="AO137">
        <v>0.3</v>
      </c>
      <c r="AP137">
        <v>625</v>
      </c>
      <c r="AQ137">
        <v>1</v>
      </c>
      <c r="AT137" t="str">
        <f t="shared" si="76"/>
        <v>雷电术(4重)</v>
      </c>
    </row>
    <row r="138" spans="5:46">
      <c r="E138">
        <f t="shared" si="75"/>
        <v>750</v>
      </c>
      <c r="F138">
        <v>500</v>
      </c>
      <c r="G138">
        <f t="shared" si="78"/>
        <v>250</v>
      </c>
      <c r="O138">
        <v>2905</v>
      </c>
      <c r="P138" t="str">
        <f>VLOOKUP(INT(O138/100),'装备大类|wapenTable'!$S$5:$T$123,2,FALSE)&amp;(IF(AH138*1=0,"",IF(AH138*1=5,"(神器)","("&amp;AH138&amp;"重)")))</f>
        <v>雷电术(神器)</v>
      </c>
      <c r="Q138">
        <f t="shared" si="55"/>
        <v>29</v>
      </c>
      <c r="R138">
        <f>VLOOKUP(Q138,'装备大类|wapenTable'!$S$5:$V$119,3,FALSE)</f>
        <v>1</v>
      </c>
      <c r="S138" t="s">
        <v>1426</v>
      </c>
      <c r="T138">
        <v>250</v>
      </c>
      <c r="W138">
        <v>2</v>
      </c>
      <c r="Y138">
        <f t="shared" si="64"/>
        <v>2905</v>
      </c>
      <c r="AA138">
        <f t="shared" si="74"/>
        <v>2.4</v>
      </c>
      <c r="AD138">
        <v>0</v>
      </c>
      <c r="AE138">
        <v>0</v>
      </c>
      <c r="AF138">
        <v>0</v>
      </c>
      <c r="AH138">
        <v>5</v>
      </c>
      <c r="AI138">
        <f>VLOOKUP(Q138,'装备升级|wapenUp'!$V$5:$Z$121,5,FALSE)*10*25</f>
        <v>307.5</v>
      </c>
      <c r="AJ138">
        <f t="shared" si="57"/>
        <v>154</v>
      </c>
      <c r="AK138">
        <v>1</v>
      </c>
      <c r="AL138" t="s">
        <v>997</v>
      </c>
      <c r="AM138" t="s">
        <v>1427</v>
      </c>
      <c r="AN138">
        <v>1.2</v>
      </c>
      <c r="AO138">
        <v>0.3</v>
      </c>
      <c r="AP138">
        <v>625</v>
      </c>
      <c r="AQ138">
        <v>1</v>
      </c>
      <c r="AR138" t="s">
        <v>1428</v>
      </c>
      <c r="AT138" t="str">
        <f t="shared" si="76"/>
        <v>雷电术(神器)</v>
      </c>
    </row>
    <row r="139" customFormat="1" spans="5:46">
      <c r="E139">
        <f t="shared" si="75"/>
        <v>1000</v>
      </c>
      <c r="F139">
        <v>500</v>
      </c>
      <c r="G139">
        <f t="shared" si="78"/>
        <v>500</v>
      </c>
      <c r="H139" s="2"/>
      <c r="L139" t="s">
        <v>1191</v>
      </c>
      <c r="N139" s="59"/>
      <c r="O139">
        <v>106</v>
      </c>
      <c r="P139" t="str">
        <f>VLOOKUP(INT(O139/100),'装备大类|wapenTable'!$S$5:$T$123,2,FALSE)&amp;(IF(AH139*1=0,"",IF(AH139*1=5,"(神器)","("&amp;AH139&amp;"重)")))</f>
        <v>道法箭(神器)</v>
      </c>
      <c r="Q139">
        <f t="shared" si="55"/>
        <v>1</v>
      </c>
      <c r="R139">
        <f>VLOOKUP(Q139,'装备大类|wapenTable'!$S$5:$V$119,3,FALSE)</f>
        <v>1</v>
      </c>
      <c r="S139" s="2" t="s">
        <v>1192</v>
      </c>
      <c r="T139">
        <f>T138</f>
        <v>250</v>
      </c>
      <c r="U139" s="74"/>
      <c r="V139" s="32"/>
      <c r="W139">
        <v>1</v>
      </c>
      <c r="Y139">
        <v>104</v>
      </c>
      <c r="AA139" s="30">
        <v>3.5</v>
      </c>
      <c r="AB139">
        <v>106</v>
      </c>
      <c r="AC139">
        <f>AA139</f>
        <v>3.5</v>
      </c>
      <c r="AD139">
        <v>0</v>
      </c>
      <c r="AE139">
        <v>0</v>
      </c>
      <c r="AF139">
        <v>0</v>
      </c>
      <c r="AH139">
        <v>5</v>
      </c>
      <c r="AI139">
        <f>VLOOKUP(Q139,'装备升级|wapenUp'!$V$5:$Z$21,5,FALSE)*10*25</f>
        <v>250</v>
      </c>
      <c r="AJ139">
        <f t="shared" si="57"/>
        <v>126</v>
      </c>
      <c r="AK139">
        <v>1</v>
      </c>
      <c r="AL139" t="s">
        <v>997</v>
      </c>
      <c r="AM139" t="s">
        <v>1193</v>
      </c>
      <c r="AN139">
        <v>1.2</v>
      </c>
      <c r="AO139">
        <v>0.1</v>
      </c>
      <c r="AP139">
        <v>1000</v>
      </c>
      <c r="AQ139">
        <v>10</v>
      </c>
      <c r="AR139" t="s">
        <v>1194</v>
      </c>
      <c r="AT139" t="str">
        <f t="shared" si="76"/>
        <v>道法箭(神器)</v>
      </c>
    </row>
  </sheetData>
  <pageMargins left="0.75" right="0.75" top="1" bottom="1" header="0.5" footer="0.5"/>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F1:Z178"/>
  <sheetViews>
    <sheetView workbookViewId="0">
      <selection activeCell="O21" sqref="O21"/>
    </sheetView>
  </sheetViews>
  <sheetFormatPr defaultColWidth="9" defaultRowHeight="13.5"/>
  <cols>
    <col min="10" max="10" width="9" style="22"/>
    <col min="12" max="12" width="16.125" customWidth="1"/>
    <col min="13" max="13" width="17.125" style="1" customWidth="1"/>
    <col min="14" max="14" width="18.375" style="1" customWidth="1"/>
    <col min="15" max="17" width="14.875" style="1" customWidth="1"/>
    <col min="18" max="19" width="9" style="1"/>
    <col min="20" max="20" width="13.75" style="70" customWidth="1"/>
  </cols>
  <sheetData>
    <row r="1" ht="14.25" spans="11:21">
      <c r="K1" s="2" t="s">
        <v>131</v>
      </c>
      <c r="L1" s="2" t="s">
        <v>327</v>
      </c>
      <c r="M1" s="3" t="s">
        <v>890</v>
      </c>
      <c r="N1" s="3" t="s">
        <v>891</v>
      </c>
      <c r="O1" s="3" t="s">
        <v>892</v>
      </c>
      <c r="P1" s="3" t="s">
        <v>893</v>
      </c>
      <c r="Q1" s="3" t="s">
        <v>894</v>
      </c>
      <c r="R1" s="3" t="s">
        <v>895</v>
      </c>
      <c r="S1" s="3" t="s">
        <v>896</v>
      </c>
      <c r="T1" s="3" t="s">
        <v>1429</v>
      </c>
      <c r="U1" s="2" t="s">
        <v>1430</v>
      </c>
    </row>
    <row r="2" ht="14.25" spans="11:21">
      <c r="K2" s="2" t="s">
        <v>141</v>
      </c>
      <c r="L2" s="2"/>
      <c r="M2" s="3" t="s">
        <v>348</v>
      </c>
      <c r="N2" s="3" t="s">
        <v>348</v>
      </c>
      <c r="O2" s="3" t="s">
        <v>348</v>
      </c>
      <c r="P2" s="3" t="s">
        <v>348</v>
      </c>
      <c r="Q2" s="3" t="s">
        <v>348</v>
      </c>
      <c r="R2" s="3" t="s">
        <v>348</v>
      </c>
      <c r="S2" s="3" t="s">
        <v>348</v>
      </c>
      <c r="T2" s="3" t="s">
        <v>141</v>
      </c>
      <c r="U2" s="2"/>
    </row>
    <row r="3" ht="14.25" spans="6:21">
      <c r="F3" s="71" t="s">
        <v>1431</v>
      </c>
      <c r="G3" s="71"/>
      <c r="H3" s="71"/>
      <c r="I3" s="71"/>
      <c r="K3" s="2" t="s">
        <v>143</v>
      </c>
      <c r="L3" s="2"/>
      <c r="M3" s="3" t="s">
        <v>1432</v>
      </c>
      <c r="N3" s="3" t="s">
        <v>1159</v>
      </c>
      <c r="O3" s="3" t="s">
        <v>518</v>
      </c>
      <c r="P3" s="3" t="s">
        <v>1433</v>
      </c>
      <c r="Q3" s="3" t="s">
        <v>1434</v>
      </c>
      <c r="R3" s="3" t="s">
        <v>1435</v>
      </c>
      <c r="S3" s="3" t="s">
        <v>1436</v>
      </c>
      <c r="T3" s="3" t="s">
        <v>1437</v>
      </c>
      <c r="U3" s="2"/>
    </row>
    <row r="4" ht="14.25" spans="6:21">
      <c r="F4" t="s">
        <v>891</v>
      </c>
      <c r="G4" t="s">
        <v>892</v>
      </c>
      <c r="H4" t="s">
        <v>893</v>
      </c>
      <c r="I4" t="s">
        <v>894</v>
      </c>
      <c r="K4" s="2" t="s">
        <v>153</v>
      </c>
      <c r="L4" s="2"/>
      <c r="M4" s="3" t="s">
        <v>153</v>
      </c>
      <c r="N4" s="3" t="s">
        <v>153</v>
      </c>
      <c r="O4" s="3" t="s">
        <v>153</v>
      </c>
      <c r="P4" s="3" t="s">
        <v>153</v>
      </c>
      <c r="Q4" s="3" t="s">
        <v>153</v>
      </c>
      <c r="R4" s="3" t="s">
        <v>153</v>
      </c>
      <c r="S4" s="3" t="s">
        <v>153</v>
      </c>
      <c r="T4" s="3" t="s">
        <v>153</v>
      </c>
      <c r="U4" s="2"/>
    </row>
    <row r="5" spans="6:20">
      <c r="F5">
        <f t="shared" ref="F5:I5" si="0">(LEN($M5)-LEN(SUBSTITUTE($M5,",","")))-(LEN(N5)-LEN(SUBSTITUTE(N5,",","")))</f>
        <v>0</v>
      </c>
      <c r="G5">
        <f t="shared" si="0"/>
        <v>0</v>
      </c>
      <c r="H5">
        <f t="shared" si="0"/>
        <v>0</v>
      </c>
      <c r="I5">
        <f t="shared" si="0"/>
        <v>0</v>
      </c>
      <c r="K5">
        <v>101</v>
      </c>
      <c r="L5" t="s">
        <v>1438</v>
      </c>
      <c r="M5" s="1">
        <v>101</v>
      </c>
      <c r="N5" s="1" t="s">
        <v>1439</v>
      </c>
      <c r="O5" s="1" t="s">
        <v>1010</v>
      </c>
      <c r="P5" s="1" t="s">
        <v>213</v>
      </c>
      <c r="Q5" s="1" t="s">
        <v>1002</v>
      </c>
      <c r="T5" s="70" t="s">
        <v>213</v>
      </c>
    </row>
    <row r="6" spans="6:20">
      <c r="F6">
        <f t="shared" ref="F6:I6" si="1">(LEN($M6)-LEN(SUBSTITUTE($M6,",","")))-(LEN(N6)-LEN(SUBSTITUTE(N6,",","")))</f>
        <v>0</v>
      </c>
      <c r="G6">
        <f t="shared" si="1"/>
        <v>0</v>
      </c>
      <c r="H6">
        <f t="shared" si="1"/>
        <v>0</v>
      </c>
      <c r="I6">
        <f t="shared" si="1"/>
        <v>0</v>
      </c>
      <c r="K6">
        <v>102</v>
      </c>
      <c r="L6" t="s">
        <v>1440</v>
      </c>
      <c r="M6" s="1" t="s">
        <v>1441</v>
      </c>
      <c r="N6" s="1" t="s">
        <v>1131</v>
      </c>
      <c r="O6" s="1" t="s">
        <v>1442</v>
      </c>
      <c r="P6" s="1" t="s">
        <v>1133</v>
      </c>
      <c r="Q6" s="1" t="s">
        <v>1443</v>
      </c>
      <c r="T6" s="70" t="s">
        <v>213</v>
      </c>
    </row>
    <row r="7" spans="6:20">
      <c r="F7">
        <f>(LEN($M7)-LEN(SUBSTITUTE($M7,",","")))-(LEN(N7)-LEN(SUBSTITUTE(N7,",","")))</f>
        <v>0</v>
      </c>
      <c r="G7">
        <f>(LEN($M7)-LEN(SUBSTITUTE($M7,",","")))-(LEN(O7)-LEN(SUBSTITUTE(O7,",","")))</f>
        <v>0</v>
      </c>
      <c r="H7">
        <f>(LEN($M7)-LEN(SUBSTITUTE($M7,",","")))-(LEN(P7)-LEN(SUBSTITUTE(P7,",","")))</f>
        <v>0</v>
      </c>
      <c r="I7">
        <f>(LEN($M7)-LEN(SUBSTITUTE($M7,",","")))-(LEN(Q7)-LEN(SUBSTITUTE(Q7,",","")))</f>
        <v>0</v>
      </c>
      <c r="K7">
        <v>103</v>
      </c>
      <c r="L7" t="s">
        <v>1444</v>
      </c>
      <c r="M7" s="1" t="s">
        <v>1445</v>
      </c>
      <c r="N7" s="1" t="s">
        <v>1446</v>
      </c>
      <c r="O7" s="1" t="s">
        <v>1447</v>
      </c>
      <c r="P7" s="1" t="s">
        <v>1448</v>
      </c>
      <c r="Q7" s="1" t="s">
        <v>1449</v>
      </c>
      <c r="T7" s="70" t="s">
        <v>213</v>
      </c>
    </row>
    <row r="8" spans="6:20">
      <c r="F8">
        <f>(LEN($M8)-LEN(SUBSTITUTE($M8,",","")))-(LEN(N8)-LEN(SUBSTITUTE(N8,",","")))</f>
        <v>0</v>
      </c>
      <c r="G8">
        <f>(LEN($M8)-LEN(SUBSTITUTE($M8,",","")))-(LEN(O8)-LEN(SUBSTITUTE(O8,",","")))</f>
        <v>0</v>
      </c>
      <c r="H8">
        <f>(LEN($M8)-LEN(SUBSTITUTE($M8,",","")))-(LEN(P8)-LEN(SUBSTITUTE(P8,",","")))</f>
        <v>0</v>
      </c>
      <c r="I8">
        <f>(LEN($M8)-LEN(SUBSTITUTE($M8,",","")))-(LEN(Q8)-LEN(SUBSTITUTE(Q8,",","")))</f>
        <v>0</v>
      </c>
      <c r="K8">
        <v>104</v>
      </c>
      <c r="L8" t="s">
        <v>1450</v>
      </c>
      <c r="M8" s="1" t="s">
        <v>1451</v>
      </c>
      <c r="N8" s="1" t="s">
        <v>1452</v>
      </c>
      <c r="O8" s="1" t="s">
        <v>1453</v>
      </c>
      <c r="P8" s="1" t="s">
        <v>1454</v>
      </c>
      <c r="Q8" s="1" t="s">
        <v>1455</v>
      </c>
      <c r="T8" s="70" t="s">
        <v>213</v>
      </c>
    </row>
    <row r="9" spans="6:20">
      <c r="F9">
        <f>(LEN($M9)-LEN(SUBSTITUTE($M9,",","")))-(LEN(N9)-LEN(SUBSTITUTE(N9,",","")))</f>
        <v>0</v>
      </c>
      <c r="G9">
        <f>(LEN($M9)-LEN(SUBSTITUTE($M9,",","")))-(LEN(O9)-LEN(SUBSTITUTE(O9,",","")))</f>
        <v>0</v>
      </c>
      <c r="H9">
        <f>(LEN($M9)-LEN(SUBSTITUTE($M9,",","")))-(LEN(P9)-LEN(SUBSTITUTE(P9,",","")))</f>
        <v>0</v>
      </c>
      <c r="I9">
        <f>(LEN($M9)-LEN(SUBSTITUTE($M9,",","")))-(LEN(Q9)-LEN(SUBSTITUTE(Q9,",","")))</f>
        <v>0</v>
      </c>
      <c r="K9">
        <f>K8+1</f>
        <v>105</v>
      </c>
      <c r="L9" t="s">
        <v>1456</v>
      </c>
      <c r="M9" s="1" t="s">
        <v>1000</v>
      </c>
      <c r="N9" s="1" t="s">
        <v>1067</v>
      </c>
      <c r="O9" s="1" t="s">
        <v>1457</v>
      </c>
      <c r="P9" s="1" t="s">
        <v>1458</v>
      </c>
      <c r="Q9" s="1" t="s">
        <v>1459</v>
      </c>
      <c r="T9" s="70" t="s">
        <v>213</v>
      </c>
    </row>
    <row r="10" spans="11:20">
      <c r="K10">
        <v>106</v>
      </c>
      <c r="L10" t="s">
        <v>1460</v>
      </c>
      <c r="M10" s="1" t="s">
        <v>1000</v>
      </c>
      <c r="N10" s="1" t="s">
        <v>1067</v>
      </c>
      <c r="O10" s="1" t="s">
        <v>1457</v>
      </c>
      <c r="P10" s="1" t="s">
        <v>1461</v>
      </c>
      <c r="Q10" s="1" t="s">
        <v>1462</v>
      </c>
      <c r="T10" s="70" t="s">
        <v>213</v>
      </c>
    </row>
    <row r="11" spans="6:20">
      <c r="F11">
        <f t="shared" ref="F11:F71" si="2">(LEN($M11)-LEN(SUBSTITUTE($M11,",","")))-(LEN(N11)-LEN(SUBSTITUTE(N11,",","")))</f>
        <v>0</v>
      </c>
      <c r="G11">
        <f t="shared" ref="G11:G71" si="3">(LEN($M11)-LEN(SUBSTITUTE($M11,",","")))-(LEN(O11)-LEN(SUBSTITUTE(O11,",","")))</f>
        <v>0</v>
      </c>
      <c r="H11">
        <f t="shared" ref="H11:H71" si="4">(LEN($M11)-LEN(SUBSTITUTE($M11,",","")))-(LEN(P11)-LEN(SUBSTITUTE(P11,",","")))</f>
        <v>0</v>
      </c>
      <c r="I11">
        <f t="shared" ref="I11:I71" si="5">(LEN($M11)-LEN(SUBSTITUTE($M11,",","")))-(LEN(Q11)-LEN(SUBSTITUTE(Q11,",","")))</f>
        <v>0</v>
      </c>
      <c r="K11">
        <v>201</v>
      </c>
      <c r="L11" t="s">
        <v>1463</v>
      </c>
      <c r="M11" s="1" t="s">
        <v>1464</v>
      </c>
      <c r="N11" s="1" t="s">
        <v>1465</v>
      </c>
      <c r="O11" s="1" t="s">
        <v>1466</v>
      </c>
      <c r="P11" s="1" t="s">
        <v>1448</v>
      </c>
      <c r="Q11" s="1" t="s">
        <v>1448</v>
      </c>
      <c r="T11" s="70" t="s">
        <v>213</v>
      </c>
    </row>
    <row r="12" spans="6:20">
      <c r="F12">
        <f t="shared" si="2"/>
        <v>0</v>
      </c>
      <c r="G12">
        <f t="shared" si="3"/>
        <v>0</v>
      </c>
      <c r="H12">
        <f t="shared" si="4"/>
        <v>0</v>
      </c>
      <c r="I12">
        <f t="shared" si="5"/>
        <v>0</v>
      </c>
      <c r="K12">
        <v>202</v>
      </c>
      <c r="L12" t="s">
        <v>1467</v>
      </c>
      <c r="M12" s="1" t="s">
        <v>1468</v>
      </c>
      <c r="N12" s="1" t="s">
        <v>1469</v>
      </c>
      <c r="O12" s="1" t="s">
        <v>1470</v>
      </c>
      <c r="P12" s="1" t="s">
        <v>1471</v>
      </c>
      <c r="Q12" s="1" t="s">
        <v>1471</v>
      </c>
      <c r="T12" s="70" t="s">
        <v>213</v>
      </c>
    </row>
    <row r="13" spans="6:20">
      <c r="F13">
        <f t="shared" si="2"/>
        <v>0</v>
      </c>
      <c r="G13">
        <f t="shared" si="3"/>
        <v>0</v>
      </c>
      <c r="H13">
        <f t="shared" si="4"/>
        <v>0</v>
      </c>
      <c r="I13">
        <f t="shared" si="5"/>
        <v>0</v>
      </c>
      <c r="K13">
        <v>203</v>
      </c>
      <c r="L13" t="s">
        <v>1472</v>
      </c>
      <c r="M13" s="1" t="s">
        <v>1473</v>
      </c>
      <c r="N13" s="1" t="s">
        <v>1474</v>
      </c>
      <c r="O13" s="1" t="s">
        <v>1475</v>
      </c>
      <c r="P13" s="1" t="s">
        <v>1476</v>
      </c>
      <c r="Q13" s="1" t="s">
        <v>1476</v>
      </c>
      <c r="T13" s="70" t="s">
        <v>213</v>
      </c>
    </row>
    <row r="14" spans="6:20">
      <c r="F14">
        <f t="shared" si="2"/>
        <v>0</v>
      </c>
      <c r="G14">
        <f t="shared" si="3"/>
        <v>0</v>
      </c>
      <c r="H14">
        <f t="shared" si="4"/>
        <v>0</v>
      </c>
      <c r="I14">
        <f t="shared" si="5"/>
        <v>0</v>
      </c>
      <c r="K14">
        <v>204</v>
      </c>
      <c r="L14" t="s">
        <v>1477</v>
      </c>
      <c r="M14" s="1" t="s">
        <v>1478</v>
      </c>
      <c r="N14" s="1" t="s">
        <v>1479</v>
      </c>
      <c r="O14" s="1" t="s">
        <v>1480</v>
      </c>
      <c r="P14" s="1" t="s">
        <v>1481</v>
      </c>
      <c r="Q14" s="1" t="s">
        <v>1481</v>
      </c>
      <c r="T14" s="70" t="s">
        <v>213</v>
      </c>
    </row>
    <row r="15" spans="6:20">
      <c r="F15">
        <f t="shared" si="2"/>
        <v>0</v>
      </c>
      <c r="G15">
        <f t="shared" si="3"/>
        <v>0</v>
      </c>
      <c r="H15">
        <f t="shared" si="4"/>
        <v>0</v>
      </c>
      <c r="I15">
        <f t="shared" si="5"/>
        <v>0</v>
      </c>
      <c r="K15">
        <f>K14+1</f>
        <v>205</v>
      </c>
      <c r="L15" t="s">
        <v>1482</v>
      </c>
      <c r="M15" s="1" t="s">
        <v>1483</v>
      </c>
      <c r="N15" s="1" t="s">
        <v>1484</v>
      </c>
      <c r="O15" s="1" t="s">
        <v>1485</v>
      </c>
      <c r="P15" s="1" t="s">
        <v>1486</v>
      </c>
      <c r="Q15" s="1" t="s">
        <v>1486</v>
      </c>
      <c r="T15" s="70" t="s">
        <v>213</v>
      </c>
    </row>
    <row r="16" spans="6:20">
      <c r="F16">
        <f t="shared" si="2"/>
        <v>0</v>
      </c>
      <c r="G16">
        <f t="shared" si="3"/>
        <v>0</v>
      </c>
      <c r="H16">
        <f t="shared" si="4"/>
        <v>0</v>
      </c>
      <c r="I16">
        <f t="shared" si="5"/>
        <v>0</v>
      </c>
      <c r="K16">
        <v>301</v>
      </c>
      <c r="L16" t="s">
        <v>1487</v>
      </c>
      <c r="M16" s="1" t="s">
        <v>1488</v>
      </c>
      <c r="N16" s="1" t="s">
        <v>1439</v>
      </c>
      <c r="O16" s="1" t="s">
        <v>1010</v>
      </c>
      <c r="P16" s="1" t="s">
        <v>213</v>
      </c>
      <c r="Q16" s="1" t="s">
        <v>1002</v>
      </c>
      <c r="T16" s="70" t="s">
        <v>213</v>
      </c>
    </row>
    <row r="17" spans="6:20">
      <c r="F17">
        <f t="shared" si="2"/>
        <v>0</v>
      </c>
      <c r="G17">
        <f t="shared" si="3"/>
        <v>0</v>
      </c>
      <c r="H17">
        <f t="shared" si="4"/>
        <v>0</v>
      </c>
      <c r="I17">
        <f t="shared" si="5"/>
        <v>0</v>
      </c>
      <c r="K17">
        <v>302</v>
      </c>
      <c r="L17" t="s">
        <v>1489</v>
      </c>
      <c r="M17" s="1" t="s">
        <v>1490</v>
      </c>
      <c r="N17" s="1" t="s">
        <v>1491</v>
      </c>
      <c r="O17" s="1" t="s">
        <v>1442</v>
      </c>
      <c r="P17" s="1" t="s">
        <v>1133</v>
      </c>
      <c r="Q17" s="1" t="s">
        <v>1443</v>
      </c>
      <c r="T17" s="70" t="s">
        <v>213</v>
      </c>
    </row>
    <row r="18" spans="6:20">
      <c r="F18">
        <f t="shared" si="2"/>
        <v>0</v>
      </c>
      <c r="G18">
        <f t="shared" si="3"/>
        <v>0</v>
      </c>
      <c r="H18">
        <f t="shared" si="4"/>
        <v>0</v>
      </c>
      <c r="I18">
        <f t="shared" si="5"/>
        <v>0</v>
      </c>
      <c r="K18">
        <v>303</v>
      </c>
      <c r="L18" t="s">
        <v>1492</v>
      </c>
      <c r="M18" s="1" t="s">
        <v>1493</v>
      </c>
      <c r="N18" s="1" t="s">
        <v>1465</v>
      </c>
      <c r="O18" s="1" t="s">
        <v>1447</v>
      </c>
      <c r="P18" s="1" t="s">
        <v>1448</v>
      </c>
      <c r="Q18" s="1" t="s">
        <v>1449</v>
      </c>
      <c r="T18" s="70" t="s">
        <v>213</v>
      </c>
    </row>
    <row r="19" spans="6:20">
      <c r="F19">
        <f t="shared" si="2"/>
        <v>0</v>
      </c>
      <c r="G19">
        <f t="shared" si="3"/>
        <v>0</v>
      </c>
      <c r="H19">
        <f t="shared" si="4"/>
        <v>0</v>
      </c>
      <c r="I19">
        <f t="shared" si="5"/>
        <v>0</v>
      </c>
      <c r="K19">
        <v>304</v>
      </c>
      <c r="L19" t="s">
        <v>1494</v>
      </c>
      <c r="M19" s="1" t="s">
        <v>1495</v>
      </c>
      <c r="N19" s="1" t="s">
        <v>1496</v>
      </c>
      <c r="O19" s="1" t="s">
        <v>1453</v>
      </c>
      <c r="P19" s="1" t="s">
        <v>1454</v>
      </c>
      <c r="Q19" s="1" t="s">
        <v>1455</v>
      </c>
      <c r="T19" s="70" t="s">
        <v>213</v>
      </c>
    </row>
    <row r="20" spans="6:20">
      <c r="F20">
        <f t="shared" si="2"/>
        <v>0</v>
      </c>
      <c r="G20">
        <f t="shared" si="3"/>
        <v>0</v>
      </c>
      <c r="H20">
        <f t="shared" si="4"/>
        <v>0</v>
      </c>
      <c r="I20">
        <f t="shared" si="5"/>
        <v>0</v>
      </c>
      <c r="K20">
        <f>K19+1</f>
        <v>305</v>
      </c>
      <c r="L20" t="s">
        <v>1497</v>
      </c>
      <c r="M20" s="1" t="s">
        <v>1023</v>
      </c>
      <c r="N20" s="1" t="s">
        <v>1067</v>
      </c>
      <c r="O20" s="1" t="s">
        <v>1010</v>
      </c>
      <c r="P20" s="1" t="s">
        <v>213</v>
      </c>
      <c r="Q20" s="1" t="s">
        <v>213</v>
      </c>
      <c r="T20" s="70" t="s">
        <v>213</v>
      </c>
    </row>
    <row r="21" spans="6:20">
      <c r="F21">
        <f t="shared" si="2"/>
        <v>0</v>
      </c>
      <c r="G21">
        <f t="shared" si="3"/>
        <v>0</v>
      </c>
      <c r="H21">
        <f t="shared" si="4"/>
        <v>0</v>
      </c>
      <c r="I21">
        <f t="shared" si="5"/>
        <v>0</v>
      </c>
      <c r="K21">
        <v>401</v>
      </c>
      <c r="L21" t="s">
        <v>1498</v>
      </c>
      <c r="M21" s="1">
        <v>401</v>
      </c>
      <c r="N21" s="1" t="s">
        <v>1439</v>
      </c>
      <c r="O21" s="1" t="s">
        <v>1010</v>
      </c>
      <c r="P21" s="1" t="s">
        <v>235</v>
      </c>
      <c r="Q21" s="1" t="s">
        <v>1002</v>
      </c>
      <c r="T21" s="70" t="s">
        <v>213</v>
      </c>
    </row>
    <row r="22" spans="6:20">
      <c r="F22">
        <f t="shared" si="2"/>
        <v>0</v>
      </c>
      <c r="G22">
        <f t="shared" si="3"/>
        <v>0</v>
      </c>
      <c r="H22">
        <f t="shared" si="4"/>
        <v>0</v>
      </c>
      <c r="I22">
        <f t="shared" si="5"/>
        <v>0</v>
      </c>
      <c r="K22">
        <v>402</v>
      </c>
      <c r="L22" t="s">
        <v>1499</v>
      </c>
      <c r="M22" s="1">
        <v>402</v>
      </c>
      <c r="N22" s="1" t="s">
        <v>1439</v>
      </c>
      <c r="O22" s="1" t="s">
        <v>1010</v>
      </c>
      <c r="P22" s="1" t="s">
        <v>1010</v>
      </c>
      <c r="Q22" s="1" t="s">
        <v>1002</v>
      </c>
      <c r="T22" s="70" t="s">
        <v>213</v>
      </c>
    </row>
    <row r="23" spans="6:20">
      <c r="F23">
        <f t="shared" si="2"/>
        <v>0</v>
      </c>
      <c r="G23">
        <f t="shared" si="3"/>
        <v>0</v>
      </c>
      <c r="H23">
        <f t="shared" si="4"/>
        <v>0</v>
      </c>
      <c r="I23">
        <f t="shared" si="5"/>
        <v>0</v>
      </c>
      <c r="K23">
        <v>403</v>
      </c>
      <c r="L23" t="s">
        <v>1500</v>
      </c>
      <c r="M23" s="1">
        <v>403</v>
      </c>
      <c r="N23" s="1" t="s">
        <v>1439</v>
      </c>
      <c r="O23" s="1" t="s">
        <v>1010</v>
      </c>
      <c r="P23" s="1" t="s">
        <v>1457</v>
      </c>
      <c r="Q23" s="1" t="s">
        <v>1002</v>
      </c>
      <c r="T23" s="70" t="s">
        <v>213</v>
      </c>
    </row>
    <row r="24" spans="6:20">
      <c r="F24">
        <f t="shared" si="2"/>
        <v>0</v>
      </c>
      <c r="G24">
        <f t="shared" si="3"/>
        <v>0</v>
      </c>
      <c r="H24">
        <f t="shared" si="4"/>
        <v>0</v>
      </c>
      <c r="I24">
        <f t="shared" si="5"/>
        <v>0</v>
      </c>
      <c r="K24">
        <v>404</v>
      </c>
      <c r="L24" t="s">
        <v>1501</v>
      </c>
      <c r="M24" s="1">
        <v>404</v>
      </c>
      <c r="N24" s="1" t="s">
        <v>1439</v>
      </c>
      <c r="O24" s="1" t="s">
        <v>1010</v>
      </c>
      <c r="P24" s="1" t="s">
        <v>1502</v>
      </c>
      <c r="Q24" s="1" t="s">
        <v>1002</v>
      </c>
      <c r="T24" s="70" t="s">
        <v>213</v>
      </c>
    </row>
    <row r="25" spans="6:20">
      <c r="F25">
        <f t="shared" si="2"/>
        <v>0</v>
      </c>
      <c r="G25">
        <f t="shared" si="3"/>
        <v>0</v>
      </c>
      <c r="H25">
        <f t="shared" si="4"/>
        <v>0</v>
      </c>
      <c r="I25">
        <f t="shared" si="5"/>
        <v>0</v>
      </c>
      <c r="K25">
        <f>K24+1</f>
        <v>405</v>
      </c>
      <c r="L25" t="s">
        <v>1503</v>
      </c>
      <c r="M25" s="1">
        <v>405</v>
      </c>
      <c r="N25" s="1" t="s">
        <v>1439</v>
      </c>
      <c r="O25" s="1" t="s">
        <v>1010</v>
      </c>
      <c r="P25" s="1" t="s">
        <v>1502</v>
      </c>
      <c r="Q25" s="1" t="s">
        <v>1002</v>
      </c>
      <c r="T25" s="70" t="s">
        <v>213</v>
      </c>
    </row>
    <row r="26" spans="6:20">
      <c r="F26">
        <f t="shared" si="2"/>
        <v>0</v>
      </c>
      <c r="G26">
        <f t="shared" si="3"/>
        <v>0</v>
      </c>
      <c r="H26">
        <f t="shared" si="4"/>
        <v>0</v>
      </c>
      <c r="I26">
        <f t="shared" si="5"/>
        <v>0</v>
      </c>
      <c r="K26">
        <v>501</v>
      </c>
      <c r="L26" t="s">
        <v>1504</v>
      </c>
      <c r="M26" s="1" t="s">
        <v>1505</v>
      </c>
      <c r="N26" s="1" t="s">
        <v>1439</v>
      </c>
      <c r="O26" s="1" t="s">
        <v>1010</v>
      </c>
      <c r="P26" s="1" t="s">
        <v>213</v>
      </c>
      <c r="Q26" s="1" t="s">
        <v>1084</v>
      </c>
      <c r="T26" s="70" t="s">
        <v>213</v>
      </c>
    </row>
    <row r="27" spans="6:20">
      <c r="F27">
        <f t="shared" si="2"/>
        <v>0</v>
      </c>
      <c r="G27">
        <f t="shared" si="3"/>
        <v>0</v>
      </c>
      <c r="H27">
        <f t="shared" si="4"/>
        <v>0</v>
      </c>
      <c r="I27">
        <f t="shared" si="5"/>
        <v>0</v>
      </c>
      <c r="K27">
        <v>502</v>
      </c>
      <c r="L27" t="s">
        <v>1506</v>
      </c>
      <c r="M27" s="1" t="s">
        <v>1507</v>
      </c>
      <c r="N27" s="1" t="s">
        <v>1439</v>
      </c>
      <c r="O27" s="1" t="s">
        <v>1010</v>
      </c>
      <c r="P27" s="1" t="s">
        <v>226</v>
      </c>
      <c r="Q27" s="1" t="s">
        <v>1084</v>
      </c>
      <c r="T27" s="70" t="s">
        <v>213</v>
      </c>
    </row>
    <row r="28" spans="6:20">
      <c r="F28">
        <f t="shared" si="2"/>
        <v>0</v>
      </c>
      <c r="G28">
        <f t="shared" si="3"/>
        <v>0</v>
      </c>
      <c r="H28">
        <f t="shared" si="4"/>
        <v>0</v>
      </c>
      <c r="I28">
        <f t="shared" si="5"/>
        <v>0</v>
      </c>
      <c r="K28">
        <v>503</v>
      </c>
      <c r="L28" t="s">
        <v>1508</v>
      </c>
      <c r="M28" s="1" t="s">
        <v>1509</v>
      </c>
      <c r="N28" s="1" t="s">
        <v>1439</v>
      </c>
      <c r="O28" s="1" t="s">
        <v>1010</v>
      </c>
      <c r="P28" s="1" t="s">
        <v>235</v>
      </c>
      <c r="Q28" s="1" t="s">
        <v>1084</v>
      </c>
      <c r="T28" s="70" t="s">
        <v>213</v>
      </c>
    </row>
    <row r="29" spans="6:20">
      <c r="F29">
        <f t="shared" si="2"/>
        <v>0</v>
      </c>
      <c r="G29">
        <f t="shared" si="3"/>
        <v>0</v>
      </c>
      <c r="H29">
        <f t="shared" si="4"/>
        <v>0</v>
      </c>
      <c r="I29">
        <f t="shared" si="5"/>
        <v>0</v>
      </c>
      <c r="K29">
        <v>504</v>
      </c>
      <c r="L29" t="s">
        <v>1510</v>
      </c>
      <c r="M29" s="1" t="s">
        <v>1511</v>
      </c>
      <c r="N29" s="1" t="s">
        <v>1439</v>
      </c>
      <c r="O29" s="1" t="s">
        <v>1010</v>
      </c>
      <c r="P29" s="1" t="s">
        <v>1010</v>
      </c>
      <c r="Q29" s="1" t="s">
        <v>1084</v>
      </c>
      <c r="T29" s="70" t="s">
        <v>213</v>
      </c>
    </row>
    <row r="30" spans="6:20">
      <c r="F30">
        <f t="shared" si="2"/>
        <v>0</v>
      </c>
      <c r="G30">
        <f t="shared" si="3"/>
        <v>0</v>
      </c>
      <c r="H30">
        <f t="shared" si="4"/>
        <v>0</v>
      </c>
      <c r="I30">
        <f t="shared" si="5"/>
        <v>0</v>
      </c>
      <c r="K30">
        <f>K29+1</f>
        <v>505</v>
      </c>
      <c r="L30" t="s">
        <v>1512</v>
      </c>
      <c r="M30" s="1" t="s">
        <v>1037</v>
      </c>
      <c r="N30" s="1" t="s">
        <v>1439</v>
      </c>
      <c r="O30" s="1" t="s">
        <v>1010</v>
      </c>
      <c r="P30" s="1" t="s">
        <v>213</v>
      </c>
      <c r="Q30" s="1" t="s">
        <v>213</v>
      </c>
      <c r="T30" s="70" t="s">
        <v>213</v>
      </c>
    </row>
    <row r="31" spans="6:20">
      <c r="F31">
        <f t="shared" si="2"/>
        <v>0</v>
      </c>
      <c r="G31">
        <f t="shared" si="3"/>
        <v>0</v>
      </c>
      <c r="H31">
        <f t="shared" si="4"/>
        <v>0</v>
      </c>
      <c r="I31">
        <f t="shared" si="5"/>
        <v>0</v>
      </c>
      <c r="K31">
        <v>601</v>
      </c>
      <c r="L31" t="s">
        <v>1513</v>
      </c>
      <c r="M31" s="1">
        <v>601</v>
      </c>
      <c r="N31" s="1" t="s">
        <v>1439</v>
      </c>
      <c r="O31" s="1" t="s">
        <v>1457</v>
      </c>
      <c r="P31" s="1" t="s">
        <v>213</v>
      </c>
      <c r="Q31" s="1" t="s">
        <v>1002</v>
      </c>
      <c r="T31" s="70" t="s">
        <v>213</v>
      </c>
    </row>
    <row r="32" spans="6:20">
      <c r="F32">
        <f t="shared" si="2"/>
        <v>0</v>
      </c>
      <c r="G32">
        <f t="shared" si="3"/>
        <v>0</v>
      </c>
      <c r="H32">
        <f t="shared" si="4"/>
        <v>0</v>
      </c>
      <c r="I32">
        <f t="shared" si="5"/>
        <v>0</v>
      </c>
      <c r="K32">
        <v>602</v>
      </c>
      <c r="L32" t="s">
        <v>1514</v>
      </c>
      <c r="M32" s="1">
        <v>602</v>
      </c>
      <c r="N32" s="1" t="s">
        <v>1439</v>
      </c>
      <c r="O32" s="1" t="s">
        <v>1457</v>
      </c>
      <c r="P32" s="1" t="s">
        <v>235</v>
      </c>
      <c r="Q32" s="1" t="s">
        <v>1002</v>
      </c>
      <c r="T32" s="70" t="s">
        <v>213</v>
      </c>
    </row>
    <row r="33" spans="6:20">
      <c r="F33">
        <f t="shared" si="2"/>
        <v>0</v>
      </c>
      <c r="G33">
        <f t="shared" si="3"/>
        <v>0</v>
      </c>
      <c r="H33">
        <f t="shared" si="4"/>
        <v>0</v>
      </c>
      <c r="I33">
        <f t="shared" si="5"/>
        <v>0</v>
      </c>
      <c r="K33">
        <v>603</v>
      </c>
      <c r="L33" t="s">
        <v>1515</v>
      </c>
      <c r="M33" s="1">
        <v>603</v>
      </c>
      <c r="N33" s="1" t="s">
        <v>1439</v>
      </c>
      <c r="O33" s="1" t="s">
        <v>1457</v>
      </c>
      <c r="P33" s="1" t="s">
        <v>1457</v>
      </c>
      <c r="Q33" s="1" t="s">
        <v>1002</v>
      </c>
      <c r="T33" s="70" t="s">
        <v>213</v>
      </c>
    </row>
    <row r="34" spans="6:20">
      <c r="F34">
        <f t="shared" si="2"/>
        <v>0</v>
      </c>
      <c r="G34">
        <f t="shared" si="3"/>
        <v>0</v>
      </c>
      <c r="H34">
        <f t="shared" si="4"/>
        <v>0</v>
      </c>
      <c r="I34">
        <f t="shared" si="5"/>
        <v>0</v>
      </c>
      <c r="K34">
        <v>604</v>
      </c>
      <c r="L34" t="s">
        <v>1516</v>
      </c>
      <c r="M34" s="1">
        <v>604</v>
      </c>
      <c r="N34" s="1" t="s">
        <v>1439</v>
      </c>
      <c r="O34" s="1" t="s">
        <v>1457</v>
      </c>
      <c r="P34" s="1" t="s">
        <v>1502</v>
      </c>
      <c r="Q34" s="1" t="s">
        <v>1002</v>
      </c>
      <c r="T34" s="70" t="s">
        <v>213</v>
      </c>
    </row>
    <row r="35" spans="6:20">
      <c r="F35">
        <f t="shared" si="2"/>
        <v>0</v>
      </c>
      <c r="G35">
        <f t="shared" si="3"/>
        <v>0</v>
      </c>
      <c r="H35">
        <f t="shared" si="4"/>
        <v>0</v>
      </c>
      <c r="I35">
        <f t="shared" si="5"/>
        <v>0</v>
      </c>
      <c r="K35">
        <f>K34+1</f>
        <v>605</v>
      </c>
      <c r="L35" t="s">
        <v>1517</v>
      </c>
      <c r="M35" s="1">
        <v>605</v>
      </c>
      <c r="N35" s="1" t="s">
        <v>1439</v>
      </c>
      <c r="O35" s="1" t="s">
        <v>1518</v>
      </c>
      <c r="P35" s="1" t="s">
        <v>235</v>
      </c>
      <c r="Q35" s="1" t="s">
        <v>1519</v>
      </c>
      <c r="T35" s="70" t="s">
        <v>213</v>
      </c>
    </row>
    <row r="36" spans="6:20">
      <c r="F36">
        <f t="shared" si="2"/>
        <v>0</v>
      </c>
      <c r="G36">
        <f t="shared" si="3"/>
        <v>0</v>
      </c>
      <c r="H36">
        <f t="shared" si="4"/>
        <v>0</v>
      </c>
      <c r="I36">
        <f t="shared" si="5"/>
        <v>0</v>
      </c>
      <c r="K36">
        <v>701</v>
      </c>
      <c r="L36" t="s">
        <v>1520</v>
      </c>
      <c r="M36" s="1" t="s">
        <v>1521</v>
      </c>
      <c r="N36" s="1" t="s">
        <v>1439</v>
      </c>
      <c r="O36" s="1" t="s">
        <v>1010</v>
      </c>
      <c r="P36" s="1" t="s">
        <v>213</v>
      </c>
      <c r="Q36" s="1" t="s">
        <v>213</v>
      </c>
      <c r="T36" s="70" t="s">
        <v>213</v>
      </c>
    </row>
    <row r="37" spans="6:20">
      <c r="F37">
        <f t="shared" si="2"/>
        <v>0</v>
      </c>
      <c r="G37">
        <f t="shared" si="3"/>
        <v>0</v>
      </c>
      <c r="H37">
        <f t="shared" si="4"/>
        <v>0</v>
      </c>
      <c r="I37">
        <f t="shared" si="5"/>
        <v>0</v>
      </c>
      <c r="K37">
        <v>702</v>
      </c>
      <c r="L37" t="s">
        <v>1522</v>
      </c>
      <c r="M37" s="1" t="s">
        <v>1523</v>
      </c>
      <c r="N37" s="1" t="s">
        <v>1131</v>
      </c>
      <c r="O37" s="1" t="s">
        <v>1442</v>
      </c>
      <c r="P37" s="1" t="s">
        <v>1133</v>
      </c>
      <c r="Q37" s="1" t="s">
        <v>1133</v>
      </c>
      <c r="T37" s="70" t="s">
        <v>213</v>
      </c>
    </row>
    <row r="38" spans="6:20">
      <c r="F38">
        <f t="shared" si="2"/>
        <v>0</v>
      </c>
      <c r="G38">
        <f t="shared" si="3"/>
        <v>0</v>
      </c>
      <c r="H38">
        <f t="shared" si="4"/>
        <v>0</v>
      </c>
      <c r="I38">
        <f t="shared" si="5"/>
        <v>0</v>
      </c>
      <c r="K38">
        <v>703</v>
      </c>
      <c r="L38" t="s">
        <v>1524</v>
      </c>
      <c r="M38" s="1" t="s">
        <v>1525</v>
      </c>
      <c r="N38" s="1" t="s">
        <v>1446</v>
      </c>
      <c r="O38" s="1" t="s">
        <v>1447</v>
      </c>
      <c r="P38" s="1" t="s">
        <v>1448</v>
      </c>
      <c r="Q38" s="1" t="s">
        <v>1448</v>
      </c>
      <c r="T38" s="70" t="s">
        <v>213</v>
      </c>
    </row>
    <row r="39" spans="6:20">
      <c r="F39">
        <f t="shared" si="2"/>
        <v>0</v>
      </c>
      <c r="G39">
        <f t="shared" si="3"/>
        <v>0</v>
      </c>
      <c r="H39">
        <f t="shared" si="4"/>
        <v>0</v>
      </c>
      <c r="I39">
        <f t="shared" si="5"/>
        <v>0</v>
      </c>
      <c r="K39">
        <v>704</v>
      </c>
      <c r="L39" t="s">
        <v>1526</v>
      </c>
      <c r="M39" s="1" t="s">
        <v>1527</v>
      </c>
      <c r="N39" s="1" t="s">
        <v>1452</v>
      </c>
      <c r="O39" s="1" t="s">
        <v>1453</v>
      </c>
      <c r="P39" s="1" t="s">
        <v>1454</v>
      </c>
      <c r="Q39" s="1" t="s">
        <v>1454</v>
      </c>
      <c r="T39" s="70" t="s">
        <v>213</v>
      </c>
    </row>
    <row r="40" spans="6:20">
      <c r="F40">
        <f t="shared" si="2"/>
        <v>0</v>
      </c>
      <c r="G40">
        <f t="shared" si="3"/>
        <v>0</v>
      </c>
      <c r="H40">
        <f t="shared" si="4"/>
        <v>0</v>
      </c>
      <c r="I40">
        <f t="shared" si="5"/>
        <v>0</v>
      </c>
      <c r="K40">
        <f>K39+1</f>
        <v>705</v>
      </c>
      <c r="L40" t="s">
        <v>1528</v>
      </c>
      <c r="M40" s="1" t="s">
        <v>1529</v>
      </c>
      <c r="N40" s="1" t="s">
        <v>1530</v>
      </c>
      <c r="O40" s="1" t="s">
        <v>1531</v>
      </c>
      <c r="P40" s="1" t="s">
        <v>1532</v>
      </c>
      <c r="Q40" s="1" t="s">
        <v>1532</v>
      </c>
      <c r="T40" s="70" t="s">
        <v>213</v>
      </c>
    </row>
    <row r="41" spans="6:20">
      <c r="F41">
        <f t="shared" si="2"/>
        <v>0</v>
      </c>
      <c r="G41">
        <f t="shared" si="3"/>
        <v>0</v>
      </c>
      <c r="H41">
        <f t="shared" si="4"/>
        <v>0</v>
      </c>
      <c r="I41">
        <f t="shared" si="5"/>
        <v>0</v>
      </c>
      <c r="K41">
        <v>801</v>
      </c>
      <c r="L41" t="s">
        <v>1533</v>
      </c>
      <c r="M41" s="1" t="s">
        <v>1534</v>
      </c>
      <c r="N41" s="1" t="s">
        <v>1439</v>
      </c>
      <c r="O41" s="1" t="s">
        <v>1010</v>
      </c>
      <c r="P41" s="1" t="s">
        <v>213</v>
      </c>
      <c r="Q41" s="1" t="s">
        <v>1002</v>
      </c>
      <c r="S41" s="1" t="s">
        <v>1534</v>
      </c>
      <c r="T41" s="70" t="s">
        <v>213</v>
      </c>
    </row>
    <row r="42" spans="6:20">
      <c r="F42">
        <f t="shared" si="2"/>
        <v>0</v>
      </c>
      <c r="G42">
        <f t="shared" si="3"/>
        <v>0</v>
      </c>
      <c r="H42">
        <f t="shared" si="4"/>
        <v>0</v>
      </c>
      <c r="I42">
        <f t="shared" si="5"/>
        <v>0</v>
      </c>
      <c r="K42">
        <v>802</v>
      </c>
      <c r="L42" t="s">
        <v>1535</v>
      </c>
      <c r="M42" s="1" t="s">
        <v>1534</v>
      </c>
      <c r="N42" s="1" t="s">
        <v>1439</v>
      </c>
      <c r="O42" s="1" t="s">
        <v>1010</v>
      </c>
      <c r="P42" s="1" t="s">
        <v>213</v>
      </c>
      <c r="Q42" s="1" t="s">
        <v>1002</v>
      </c>
      <c r="S42" s="1" t="s">
        <v>1063</v>
      </c>
      <c r="T42" s="70" t="s">
        <v>213</v>
      </c>
    </row>
    <row r="43" spans="6:20">
      <c r="F43">
        <f t="shared" si="2"/>
        <v>0</v>
      </c>
      <c r="G43">
        <f t="shared" si="3"/>
        <v>0</v>
      </c>
      <c r="H43">
        <f t="shared" si="4"/>
        <v>0</v>
      </c>
      <c r="I43">
        <f t="shared" si="5"/>
        <v>0</v>
      </c>
      <c r="K43">
        <v>803</v>
      </c>
      <c r="L43" t="s">
        <v>1536</v>
      </c>
      <c r="M43" s="1" t="s">
        <v>1534</v>
      </c>
      <c r="N43" s="1" t="s">
        <v>1439</v>
      </c>
      <c r="O43" s="1" t="s">
        <v>1010</v>
      </c>
      <c r="P43" s="1" t="s">
        <v>213</v>
      </c>
      <c r="Q43" s="1" t="s">
        <v>1002</v>
      </c>
      <c r="S43" s="1" t="s">
        <v>1537</v>
      </c>
      <c r="T43" s="70" t="s">
        <v>213</v>
      </c>
    </row>
    <row r="44" spans="6:20">
      <c r="F44">
        <f t="shared" si="2"/>
        <v>0</v>
      </c>
      <c r="G44">
        <f t="shared" si="3"/>
        <v>0</v>
      </c>
      <c r="H44">
        <f t="shared" si="4"/>
        <v>0</v>
      </c>
      <c r="I44">
        <f t="shared" si="5"/>
        <v>0</v>
      </c>
      <c r="K44">
        <v>804</v>
      </c>
      <c r="L44" t="s">
        <v>1538</v>
      </c>
      <c r="M44" s="1" t="s">
        <v>1534</v>
      </c>
      <c r="N44" s="1" t="s">
        <v>1439</v>
      </c>
      <c r="O44" s="1" t="s">
        <v>1010</v>
      </c>
      <c r="P44" s="1" t="s">
        <v>213</v>
      </c>
      <c r="Q44" s="1" t="s">
        <v>1002</v>
      </c>
      <c r="S44" s="1" t="s">
        <v>1539</v>
      </c>
      <c r="T44" s="70" t="s">
        <v>213</v>
      </c>
    </row>
    <row r="45" spans="6:20">
      <c r="F45">
        <f t="shared" si="2"/>
        <v>0</v>
      </c>
      <c r="G45">
        <f t="shared" si="3"/>
        <v>0</v>
      </c>
      <c r="H45">
        <f t="shared" si="4"/>
        <v>0</v>
      </c>
      <c r="I45">
        <f t="shared" si="5"/>
        <v>0</v>
      </c>
      <c r="K45">
        <f>K44+1</f>
        <v>805</v>
      </c>
      <c r="L45" t="s">
        <v>1540</v>
      </c>
      <c r="M45" s="1" t="s">
        <v>1541</v>
      </c>
      <c r="N45" s="1" t="s">
        <v>1439</v>
      </c>
      <c r="O45" s="1" t="s">
        <v>1010</v>
      </c>
      <c r="P45" s="1" t="s">
        <v>213</v>
      </c>
      <c r="Q45" s="1" t="s">
        <v>1002</v>
      </c>
      <c r="S45" s="1" t="s">
        <v>1541</v>
      </c>
      <c r="T45" s="70" t="s">
        <v>213</v>
      </c>
    </row>
    <row r="46" ht="15" spans="6:26">
      <c r="F46">
        <f t="shared" si="2"/>
        <v>0</v>
      </c>
      <c r="G46">
        <f t="shared" si="3"/>
        <v>0</v>
      </c>
      <c r="H46">
        <f t="shared" si="4"/>
        <v>0</v>
      </c>
      <c r="I46">
        <f t="shared" si="5"/>
        <v>0</v>
      </c>
      <c r="K46">
        <v>806</v>
      </c>
      <c r="L46" t="s">
        <v>1542</v>
      </c>
      <c r="M46" s="1" t="s">
        <v>1063</v>
      </c>
      <c r="N46" s="1" t="s">
        <v>1439</v>
      </c>
      <c r="O46" s="1" t="s">
        <v>1457</v>
      </c>
      <c r="P46" s="1" t="s">
        <v>213</v>
      </c>
      <c r="Q46" s="1" t="s">
        <v>1002</v>
      </c>
      <c r="T46" s="70" t="s">
        <v>1439</v>
      </c>
      <c r="Z46" s="72"/>
    </row>
    <row r="47" spans="6:20">
      <c r="F47">
        <f t="shared" si="2"/>
        <v>0</v>
      </c>
      <c r="G47">
        <f t="shared" si="3"/>
        <v>0</v>
      </c>
      <c r="H47">
        <f t="shared" si="4"/>
        <v>0</v>
      </c>
      <c r="I47">
        <f t="shared" si="5"/>
        <v>0</v>
      </c>
      <c r="K47">
        <v>901</v>
      </c>
      <c r="L47" t="s">
        <v>1543</v>
      </c>
      <c r="S47" s="1" t="s">
        <v>1544</v>
      </c>
      <c r="T47" s="70" t="s">
        <v>213</v>
      </c>
    </row>
    <row r="48" spans="6:20">
      <c r="F48">
        <f t="shared" si="2"/>
        <v>0</v>
      </c>
      <c r="G48">
        <f t="shared" si="3"/>
        <v>0</v>
      </c>
      <c r="H48">
        <f t="shared" si="4"/>
        <v>0</v>
      </c>
      <c r="I48">
        <f t="shared" si="5"/>
        <v>0</v>
      </c>
      <c r="K48">
        <v>1001</v>
      </c>
      <c r="L48" t="s">
        <v>1545</v>
      </c>
      <c r="S48" s="1" t="s">
        <v>1546</v>
      </c>
      <c r="T48" s="70" t="s">
        <v>213</v>
      </c>
    </row>
    <row r="49" spans="6:20">
      <c r="F49">
        <f t="shared" si="2"/>
        <v>0</v>
      </c>
      <c r="G49">
        <f t="shared" si="3"/>
        <v>0</v>
      </c>
      <c r="H49">
        <f t="shared" si="4"/>
        <v>0</v>
      </c>
      <c r="I49">
        <f t="shared" si="5"/>
        <v>0</v>
      </c>
      <c r="K49">
        <v>1101</v>
      </c>
      <c r="L49" t="s">
        <v>1547</v>
      </c>
      <c r="S49" s="1" t="s">
        <v>1548</v>
      </c>
      <c r="T49" s="70" t="s">
        <v>213</v>
      </c>
    </row>
    <row r="50" spans="6:20">
      <c r="F50">
        <f t="shared" si="2"/>
        <v>0</v>
      </c>
      <c r="G50">
        <f t="shared" si="3"/>
        <v>0</v>
      </c>
      <c r="H50">
        <f t="shared" si="4"/>
        <v>0</v>
      </c>
      <c r="I50">
        <f t="shared" si="5"/>
        <v>0</v>
      </c>
      <c r="K50">
        <v>1201</v>
      </c>
      <c r="L50" t="s">
        <v>1549</v>
      </c>
      <c r="S50" s="1" t="s">
        <v>1550</v>
      </c>
      <c r="T50" s="70" t="s">
        <v>213</v>
      </c>
    </row>
    <row r="51" spans="6:20">
      <c r="F51">
        <f t="shared" si="2"/>
        <v>0</v>
      </c>
      <c r="G51">
        <f t="shared" si="3"/>
        <v>0</v>
      </c>
      <c r="H51">
        <f t="shared" si="4"/>
        <v>0</v>
      </c>
      <c r="I51">
        <f t="shared" si="5"/>
        <v>0</v>
      </c>
      <c r="K51">
        <v>1301</v>
      </c>
      <c r="L51" t="s">
        <v>1551</v>
      </c>
      <c r="S51">
        <v>1301</v>
      </c>
      <c r="T51" s="70" t="s">
        <v>213</v>
      </c>
    </row>
    <row r="52" spans="6:20">
      <c r="F52">
        <f t="shared" si="2"/>
        <v>0</v>
      </c>
      <c r="G52">
        <f t="shared" si="3"/>
        <v>0</v>
      </c>
      <c r="H52">
        <f t="shared" si="4"/>
        <v>0</v>
      </c>
      <c r="I52">
        <f t="shared" si="5"/>
        <v>0</v>
      </c>
      <c r="K52">
        <v>1302</v>
      </c>
      <c r="L52" t="s">
        <v>1552</v>
      </c>
      <c r="S52">
        <v>1302</v>
      </c>
      <c r="T52" s="70" t="s">
        <v>213</v>
      </c>
    </row>
    <row r="53" spans="6:20">
      <c r="F53">
        <f t="shared" si="2"/>
        <v>0</v>
      </c>
      <c r="G53">
        <f t="shared" si="3"/>
        <v>0</v>
      </c>
      <c r="H53">
        <f t="shared" si="4"/>
        <v>0</v>
      </c>
      <c r="I53">
        <f t="shared" si="5"/>
        <v>0</v>
      </c>
      <c r="K53">
        <v>1303</v>
      </c>
      <c r="L53" t="s">
        <v>1553</v>
      </c>
      <c r="S53">
        <v>1303</v>
      </c>
      <c r="T53" s="70" t="s">
        <v>213</v>
      </c>
    </row>
    <row r="54" spans="6:20">
      <c r="F54">
        <f t="shared" si="2"/>
        <v>0</v>
      </c>
      <c r="G54">
        <f t="shared" si="3"/>
        <v>0</v>
      </c>
      <c r="H54">
        <f t="shared" si="4"/>
        <v>0</v>
      </c>
      <c r="I54">
        <f t="shared" si="5"/>
        <v>0</v>
      </c>
      <c r="K54">
        <v>1304</v>
      </c>
      <c r="L54" t="s">
        <v>1554</v>
      </c>
      <c r="S54">
        <v>1304</v>
      </c>
      <c r="T54" s="70" t="s">
        <v>213</v>
      </c>
    </row>
    <row r="55" spans="6:20">
      <c r="F55">
        <f t="shared" si="2"/>
        <v>0</v>
      </c>
      <c r="G55">
        <f t="shared" si="3"/>
        <v>0</v>
      </c>
      <c r="H55">
        <f t="shared" si="4"/>
        <v>0</v>
      </c>
      <c r="I55">
        <f t="shared" si="5"/>
        <v>0</v>
      </c>
      <c r="K55">
        <f t="shared" ref="K55:K63" si="6">K51+100</f>
        <v>1401</v>
      </c>
      <c r="L55" t="s">
        <v>1555</v>
      </c>
      <c r="S55">
        <f t="shared" ref="S55:S63" si="7">S51+100</f>
        <v>1401</v>
      </c>
      <c r="T55" s="70" t="s">
        <v>213</v>
      </c>
    </row>
    <row r="56" spans="6:20">
      <c r="F56">
        <f t="shared" si="2"/>
        <v>0</v>
      </c>
      <c r="G56">
        <f t="shared" si="3"/>
        <v>0</v>
      </c>
      <c r="H56">
        <f t="shared" si="4"/>
        <v>0</v>
      </c>
      <c r="I56">
        <f t="shared" si="5"/>
        <v>0</v>
      </c>
      <c r="K56">
        <f t="shared" si="6"/>
        <v>1402</v>
      </c>
      <c r="L56" t="s">
        <v>1556</v>
      </c>
      <c r="S56">
        <f t="shared" si="7"/>
        <v>1402</v>
      </c>
      <c r="T56" s="70" t="s">
        <v>213</v>
      </c>
    </row>
    <row r="57" spans="6:20">
      <c r="F57">
        <f t="shared" si="2"/>
        <v>0</v>
      </c>
      <c r="G57">
        <f t="shared" si="3"/>
        <v>0</v>
      </c>
      <c r="H57">
        <f t="shared" si="4"/>
        <v>0</v>
      </c>
      <c r="I57">
        <f t="shared" si="5"/>
        <v>0</v>
      </c>
      <c r="K57">
        <f t="shared" si="6"/>
        <v>1403</v>
      </c>
      <c r="L57" t="s">
        <v>1557</v>
      </c>
      <c r="S57">
        <f t="shared" si="7"/>
        <v>1403</v>
      </c>
      <c r="T57" s="70" t="s">
        <v>213</v>
      </c>
    </row>
    <row r="58" spans="6:20">
      <c r="F58">
        <f t="shared" si="2"/>
        <v>0</v>
      </c>
      <c r="G58">
        <f t="shared" si="3"/>
        <v>0</v>
      </c>
      <c r="H58">
        <f t="shared" si="4"/>
        <v>0</v>
      </c>
      <c r="I58">
        <f t="shared" si="5"/>
        <v>0</v>
      </c>
      <c r="K58">
        <f t="shared" si="6"/>
        <v>1404</v>
      </c>
      <c r="L58" t="s">
        <v>1558</v>
      </c>
      <c r="S58">
        <f t="shared" si="7"/>
        <v>1404</v>
      </c>
      <c r="T58" s="70" t="s">
        <v>213</v>
      </c>
    </row>
    <row r="59" spans="6:20">
      <c r="F59">
        <f t="shared" si="2"/>
        <v>0</v>
      </c>
      <c r="G59">
        <f t="shared" si="3"/>
        <v>0</v>
      </c>
      <c r="H59">
        <f t="shared" si="4"/>
        <v>0</v>
      </c>
      <c r="I59">
        <f t="shared" si="5"/>
        <v>0</v>
      </c>
      <c r="K59">
        <f t="shared" si="6"/>
        <v>1501</v>
      </c>
      <c r="L59" t="s">
        <v>1559</v>
      </c>
      <c r="S59">
        <f t="shared" si="7"/>
        <v>1501</v>
      </c>
      <c r="T59" s="70" t="s">
        <v>213</v>
      </c>
    </row>
    <row r="60" spans="6:20">
      <c r="F60">
        <f t="shared" si="2"/>
        <v>0</v>
      </c>
      <c r="G60">
        <f t="shared" si="3"/>
        <v>0</v>
      </c>
      <c r="H60">
        <f t="shared" si="4"/>
        <v>0</v>
      </c>
      <c r="I60">
        <f t="shared" si="5"/>
        <v>0</v>
      </c>
      <c r="K60">
        <f t="shared" si="6"/>
        <v>1502</v>
      </c>
      <c r="L60" t="s">
        <v>1560</v>
      </c>
      <c r="S60">
        <f t="shared" si="7"/>
        <v>1502</v>
      </c>
      <c r="T60" s="70" t="s">
        <v>213</v>
      </c>
    </row>
    <row r="61" spans="6:20">
      <c r="F61">
        <f t="shared" si="2"/>
        <v>0</v>
      </c>
      <c r="G61">
        <f t="shared" si="3"/>
        <v>0</v>
      </c>
      <c r="H61">
        <f t="shared" si="4"/>
        <v>0</v>
      </c>
      <c r="I61">
        <f t="shared" si="5"/>
        <v>0</v>
      </c>
      <c r="K61">
        <f t="shared" si="6"/>
        <v>1503</v>
      </c>
      <c r="L61" t="s">
        <v>1561</v>
      </c>
      <c r="S61">
        <f t="shared" si="7"/>
        <v>1503</v>
      </c>
      <c r="T61" s="70" t="s">
        <v>213</v>
      </c>
    </row>
    <row r="62" spans="6:20">
      <c r="F62">
        <f t="shared" si="2"/>
        <v>0</v>
      </c>
      <c r="G62">
        <f t="shared" si="3"/>
        <v>0</v>
      </c>
      <c r="H62">
        <f t="shared" si="4"/>
        <v>0</v>
      </c>
      <c r="I62">
        <f t="shared" si="5"/>
        <v>0</v>
      </c>
      <c r="K62">
        <f t="shared" si="6"/>
        <v>1504</v>
      </c>
      <c r="L62" t="s">
        <v>1562</v>
      </c>
      <c r="S62">
        <f t="shared" si="7"/>
        <v>1504</v>
      </c>
      <c r="T62" s="70" t="s">
        <v>213</v>
      </c>
    </row>
    <row r="63" spans="6:20">
      <c r="F63">
        <f t="shared" si="2"/>
        <v>0</v>
      </c>
      <c r="G63">
        <f t="shared" si="3"/>
        <v>0</v>
      </c>
      <c r="H63">
        <f t="shared" si="4"/>
        <v>0</v>
      </c>
      <c r="I63">
        <f t="shared" si="5"/>
        <v>0</v>
      </c>
      <c r="K63">
        <f t="shared" si="6"/>
        <v>1601</v>
      </c>
      <c r="L63" t="s">
        <v>1563</v>
      </c>
      <c r="S63">
        <f t="shared" si="7"/>
        <v>1601</v>
      </c>
      <c r="T63" s="70" t="s">
        <v>213</v>
      </c>
    </row>
    <row r="64" spans="6:20">
      <c r="F64">
        <f t="shared" si="2"/>
        <v>0</v>
      </c>
      <c r="G64">
        <f t="shared" si="3"/>
        <v>0</v>
      </c>
      <c r="H64">
        <f t="shared" si="4"/>
        <v>0</v>
      </c>
      <c r="I64">
        <f t="shared" si="5"/>
        <v>0</v>
      </c>
      <c r="K64">
        <v>1701</v>
      </c>
      <c r="L64" t="s">
        <v>1564</v>
      </c>
      <c r="S64">
        <v>1701</v>
      </c>
      <c r="T64" s="70" t="s">
        <v>213</v>
      </c>
    </row>
    <row r="65" spans="6:20">
      <c r="F65">
        <f t="shared" si="2"/>
        <v>0</v>
      </c>
      <c r="G65">
        <f t="shared" si="3"/>
        <v>0</v>
      </c>
      <c r="H65">
        <f t="shared" si="4"/>
        <v>0</v>
      </c>
      <c r="I65">
        <f t="shared" si="5"/>
        <v>0</v>
      </c>
      <c r="K65">
        <v>1702</v>
      </c>
      <c r="L65" t="s">
        <v>1565</v>
      </c>
      <c r="S65">
        <v>1702</v>
      </c>
      <c r="T65" s="70" t="s">
        <v>213</v>
      </c>
    </row>
    <row r="66" spans="6:20">
      <c r="F66">
        <f t="shared" si="2"/>
        <v>0</v>
      </c>
      <c r="G66">
        <f t="shared" si="3"/>
        <v>0</v>
      </c>
      <c r="H66">
        <f t="shared" si="4"/>
        <v>0</v>
      </c>
      <c r="I66">
        <f t="shared" si="5"/>
        <v>0</v>
      </c>
      <c r="K66">
        <v>1703</v>
      </c>
      <c r="L66" t="s">
        <v>1566</v>
      </c>
      <c r="S66">
        <v>1703</v>
      </c>
      <c r="T66" s="70" t="s">
        <v>213</v>
      </c>
    </row>
    <row r="67" spans="6:20">
      <c r="F67">
        <f t="shared" si="2"/>
        <v>0</v>
      </c>
      <c r="G67">
        <f t="shared" si="3"/>
        <v>0</v>
      </c>
      <c r="H67">
        <f t="shared" si="4"/>
        <v>0</v>
      </c>
      <c r="I67">
        <f t="shared" si="5"/>
        <v>0</v>
      </c>
      <c r="K67">
        <v>1704</v>
      </c>
      <c r="L67" t="s">
        <v>1567</v>
      </c>
      <c r="S67">
        <v>1704</v>
      </c>
      <c r="T67" s="70" t="s">
        <v>213</v>
      </c>
    </row>
    <row r="68" spans="6:20">
      <c r="F68">
        <f t="shared" si="2"/>
        <v>0</v>
      </c>
      <c r="G68">
        <f t="shared" si="3"/>
        <v>0</v>
      </c>
      <c r="H68">
        <f t="shared" si="4"/>
        <v>0</v>
      </c>
      <c r="I68">
        <f t="shared" si="5"/>
        <v>0</v>
      </c>
      <c r="K68">
        <v>1801</v>
      </c>
      <c r="L68" t="s">
        <v>1568</v>
      </c>
      <c r="S68">
        <v>1801</v>
      </c>
      <c r="T68" s="70" t="s">
        <v>213</v>
      </c>
    </row>
    <row r="69" spans="6:20">
      <c r="F69">
        <f t="shared" si="2"/>
        <v>0</v>
      </c>
      <c r="G69">
        <f t="shared" si="3"/>
        <v>0</v>
      </c>
      <c r="H69">
        <f t="shared" si="4"/>
        <v>0</v>
      </c>
      <c r="I69">
        <f t="shared" si="5"/>
        <v>0</v>
      </c>
      <c r="K69">
        <v>1802</v>
      </c>
      <c r="L69" t="s">
        <v>1569</v>
      </c>
      <c r="S69">
        <v>1802</v>
      </c>
      <c r="T69" s="70" t="s">
        <v>213</v>
      </c>
    </row>
    <row r="70" spans="6:20">
      <c r="F70">
        <f t="shared" si="2"/>
        <v>0</v>
      </c>
      <c r="G70">
        <f t="shared" si="3"/>
        <v>0</v>
      </c>
      <c r="H70">
        <f t="shared" si="4"/>
        <v>0</v>
      </c>
      <c r="I70">
        <f t="shared" si="5"/>
        <v>0</v>
      </c>
      <c r="K70">
        <v>1803</v>
      </c>
      <c r="L70" t="s">
        <v>1570</v>
      </c>
      <c r="S70">
        <v>1803</v>
      </c>
      <c r="T70" s="70" t="s">
        <v>213</v>
      </c>
    </row>
    <row r="71" spans="6:20">
      <c r="F71">
        <f t="shared" si="2"/>
        <v>0</v>
      </c>
      <c r="G71">
        <f t="shared" si="3"/>
        <v>0</v>
      </c>
      <c r="H71">
        <f t="shared" si="4"/>
        <v>0</v>
      </c>
      <c r="I71">
        <f t="shared" si="5"/>
        <v>0</v>
      </c>
      <c r="K71">
        <v>1804</v>
      </c>
      <c r="L71" t="s">
        <v>1571</v>
      </c>
      <c r="S71">
        <v>1804</v>
      </c>
      <c r="T71" s="70" t="s">
        <v>213</v>
      </c>
    </row>
    <row r="72" spans="6:20">
      <c r="F72">
        <f t="shared" ref="F72:F83" si="8">(LEN($M72)-LEN(SUBSTITUTE($M72,",","")))-(LEN(N72)-LEN(SUBSTITUTE(N72,",","")))</f>
        <v>0</v>
      </c>
      <c r="G72">
        <f t="shared" ref="G72:G83" si="9">(LEN($M72)-LEN(SUBSTITUTE($M72,",","")))-(LEN(O72)-LEN(SUBSTITUTE(O72,",","")))</f>
        <v>0</v>
      </c>
      <c r="H72">
        <f t="shared" ref="H72:H83" si="10">(LEN($M72)-LEN(SUBSTITUTE($M72,",","")))-(LEN(P72)-LEN(SUBSTITUTE(P72,",","")))</f>
        <v>0</v>
      </c>
      <c r="I72">
        <f t="shared" ref="I72:I83" si="11">(LEN($M72)-LEN(SUBSTITUTE($M72,",","")))-(LEN(Q72)-LEN(SUBSTITUTE(Q72,",","")))</f>
        <v>0</v>
      </c>
      <c r="K72">
        <v>1901</v>
      </c>
      <c r="L72" t="s">
        <v>1572</v>
      </c>
      <c r="S72">
        <v>1901</v>
      </c>
      <c r="T72" s="70" t="s">
        <v>213</v>
      </c>
    </row>
    <row r="73" spans="6:20">
      <c r="F73">
        <f t="shared" si="8"/>
        <v>0</v>
      </c>
      <c r="G73">
        <f t="shared" si="9"/>
        <v>0</v>
      </c>
      <c r="H73">
        <f t="shared" si="10"/>
        <v>0</v>
      </c>
      <c r="I73">
        <f t="shared" si="11"/>
        <v>0</v>
      </c>
      <c r="K73">
        <v>10001</v>
      </c>
      <c r="L73" t="s">
        <v>1573</v>
      </c>
      <c r="M73" s="1">
        <v>10001</v>
      </c>
      <c r="N73" s="1" t="s">
        <v>1439</v>
      </c>
      <c r="O73" s="1" t="s">
        <v>1010</v>
      </c>
      <c r="P73" s="1" t="s">
        <v>213</v>
      </c>
      <c r="Q73" s="1" t="s">
        <v>213</v>
      </c>
      <c r="T73" s="70" t="s">
        <v>1439</v>
      </c>
    </row>
    <row r="74" spans="6:20">
      <c r="F74">
        <f t="shared" si="8"/>
        <v>0</v>
      </c>
      <c r="G74">
        <f t="shared" si="9"/>
        <v>0</v>
      </c>
      <c r="H74">
        <f t="shared" si="10"/>
        <v>0</v>
      </c>
      <c r="I74">
        <f t="shared" si="11"/>
        <v>0</v>
      </c>
      <c r="K74">
        <v>10002</v>
      </c>
      <c r="L74" t="s">
        <v>1574</v>
      </c>
      <c r="M74" s="1" t="s">
        <v>1575</v>
      </c>
      <c r="N74" s="1" t="s">
        <v>1439</v>
      </c>
      <c r="O74" s="1" t="s">
        <v>1010</v>
      </c>
      <c r="P74" s="1" t="s">
        <v>213</v>
      </c>
      <c r="Q74" s="1" t="s">
        <v>213</v>
      </c>
      <c r="T74" s="70" t="s">
        <v>1439</v>
      </c>
    </row>
    <row r="75" spans="6:20">
      <c r="F75">
        <f t="shared" si="8"/>
        <v>0</v>
      </c>
      <c r="G75">
        <f t="shared" si="9"/>
        <v>1</v>
      </c>
      <c r="H75">
        <f t="shared" si="10"/>
        <v>0</v>
      </c>
      <c r="I75">
        <f t="shared" si="11"/>
        <v>0</v>
      </c>
      <c r="K75">
        <v>10003</v>
      </c>
      <c r="L75" t="s">
        <v>1576</v>
      </c>
      <c r="M75" s="1" t="s">
        <v>1577</v>
      </c>
      <c r="N75" s="1" t="s">
        <v>1446</v>
      </c>
      <c r="O75" s="1" t="s">
        <v>1132</v>
      </c>
      <c r="P75" s="1" t="s">
        <v>1578</v>
      </c>
      <c r="Q75" s="1" t="s">
        <v>1579</v>
      </c>
      <c r="T75" s="70" t="s">
        <v>213</v>
      </c>
    </row>
    <row r="76" spans="6:20">
      <c r="F76">
        <f t="shared" si="8"/>
        <v>0</v>
      </c>
      <c r="G76">
        <f t="shared" si="9"/>
        <v>0</v>
      </c>
      <c r="H76">
        <f t="shared" si="10"/>
        <v>0</v>
      </c>
      <c r="I76">
        <f t="shared" si="11"/>
        <v>0</v>
      </c>
      <c r="K76">
        <v>10004</v>
      </c>
      <c r="L76" t="s">
        <v>1580</v>
      </c>
      <c r="S76" s="1" t="s">
        <v>1581</v>
      </c>
      <c r="T76" s="70" t="s">
        <v>213</v>
      </c>
    </row>
    <row r="77" spans="6:20">
      <c r="F77">
        <f t="shared" si="8"/>
        <v>0</v>
      </c>
      <c r="G77">
        <f t="shared" si="9"/>
        <v>0</v>
      </c>
      <c r="H77">
        <f t="shared" si="10"/>
        <v>0</v>
      </c>
      <c r="I77">
        <f t="shared" si="11"/>
        <v>0</v>
      </c>
      <c r="K77">
        <v>10005</v>
      </c>
      <c r="L77" t="s">
        <v>1582</v>
      </c>
      <c r="M77" s="1">
        <v>10005</v>
      </c>
      <c r="N77" s="1" t="s">
        <v>1439</v>
      </c>
      <c r="O77" s="1" t="s">
        <v>1518</v>
      </c>
      <c r="P77" s="1" t="s">
        <v>1458</v>
      </c>
      <c r="Q77" s="1" t="s">
        <v>1459</v>
      </c>
      <c r="T77" s="70" t="s">
        <v>213</v>
      </c>
    </row>
    <row r="78" spans="6:20">
      <c r="F78">
        <f t="shared" si="8"/>
        <v>0</v>
      </c>
      <c r="G78">
        <f t="shared" si="9"/>
        <v>0</v>
      </c>
      <c r="H78">
        <f t="shared" si="10"/>
        <v>0</v>
      </c>
      <c r="I78">
        <f t="shared" si="11"/>
        <v>0</v>
      </c>
      <c r="K78">
        <v>10006</v>
      </c>
      <c r="L78" t="s">
        <v>1583</v>
      </c>
      <c r="M78" s="1">
        <v>10006</v>
      </c>
      <c r="N78" s="1" t="s">
        <v>1439</v>
      </c>
      <c r="O78" s="1" t="s">
        <v>1457</v>
      </c>
      <c r="P78" s="1" t="s">
        <v>235</v>
      </c>
      <c r="Q78" s="1" t="s">
        <v>1458</v>
      </c>
      <c r="T78" s="70" t="s">
        <v>213</v>
      </c>
    </row>
    <row r="79" spans="6:20">
      <c r="F79">
        <f t="shared" si="8"/>
        <v>0</v>
      </c>
      <c r="G79">
        <f t="shared" si="9"/>
        <v>0</v>
      </c>
      <c r="H79">
        <f t="shared" si="10"/>
        <v>0</v>
      </c>
      <c r="I79">
        <f t="shared" si="11"/>
        <v>0</v>
      </c>
      <c r="K79">
        <v>10007</v>
      </c>
      <c r="L79" t="s">
        <v>1584</v>
      </c>
      <c r="M79" s="1">
        <v>10007</v>
      </c>
      <c r="N79" s="1" t="s">
        <v>1439</v>
      </c>
      <c r="O79" s="1" t="s">
        <v>1457</v>
      </c>
      <c r="P79" s="1" t="s">
        <v>213</v>
      </c>
      <c r="Q79" s="1" t="s">
        <v>1002</v>
      </c>
      <c r="T79" s="70" t="s">
        <v>213</v>
      </c>
    </row>
    <row r="80" spans="6:20">
      <c r="F80">
        <f t="shared" si="8"/>
        <v>0</v>
      </c>
      <c r="G80">
        <f t="shared" si="9"/>
        <v>0</v>
      </c>
      <c r="H80">
        <f t="shared" si="10"/>
        <v>0</v>
      </c>
      <c r="I80">
        <f t="shared" si="11"/>
        <v>0</v>
      </c>
      <c r="K80">
        <v>10008</v>
      </c>
      <c r="L80" t="s">
        <v>1585</v>
      </c>
      <c r="M80" s="1">
        <v>10008</v>
      </c>
      <c r="N80" s="1" t="s">
        <v>1439</v>
      </c>
      <c r="O80" s="1" t="s">
        <v>1457</v>
      </c>
      <c r="P80" s="1" t="s">
        <v>213</v>
      </c>
      <c r="Q80" s="1" t="s">
        <v>1002</v>
      </c>
      <c r="T80" s="70" t="s">
        <v>213</v>
      </c>
    </row>
    <row r="81" spans="6:20">
      <c r="F81">
        <f t="shared" si="8"/>
        <v>0</v>
      </c>
      <c r="G81">
        <f t="shared" si="9"/>
        <v>0</v>
      </c>
      <c r="H81">
        <f t="shared" si="10"/>
        <v>0</v>
      </c>
      <c r="I81">
        <f t="shared" si="11"/>
        <v>0</v>
      </c>
      <c r="K81">
        <v>10009</v>
      </c>
      <c r="L81" t="s">
        <v>1586</v>
      </c>
      <c r="M81" s="1">
        <v>10009</v>
      </c>
      <c r="N81" s="1" t="s">
        <v>1439</v>
      </c>
      <c r="O81" s="1" t="s">
        <v>1457</v>
      </c>
      <c r="P81" s="1" t="s">
        <v>213</v>
      </c>
      <c r="Q81" s="1" t="s">
        <v>1002</v>
      </c>
      <c r="T81" s="70" t="s">
        <v>213</v>
      </c>
    </row>
    <row r="82" spans="6:20">
      <c r="F82">
        <f t="shared" si="8"/>
        <v>0</v>
      </c>
      <c r="G82">
        <f t="shared" si="9"/>
        <v>0</v>
      </c>
      <c r="H82">
        <f t="shared" si="10"/>
        <v>0</v>
      </c>
      <c r="I82">
        <f t="shared" si="11"/>
        <v>0</v>
      </c>
      <c r="K82">
        <v>10010</v>
      </c>
      <c r="L82" t="s">
        <v>1587</v>
      </c>
      <c r="M82" s="1">
        <v>10010</v>
      </c>
      <c r="N82" s="1" t="s">
        <v>1439</v>
      </c>
      <c r="O82" s="1" t="s">
        <v>1457</v>
      </c>
      <c r="P82" s="1" t="s">
        <v>213</v>
      </c>
      <c r="Q82" s="1" t="s">
        <v>1002</v>
      </c>
      <c r="T82" s="70" t="s">
        <v>213</v>
      </c>
    </row>
    <row r="83" spans="6:20">
      <c r="F83">
        <f t="shared" si="8"/>
        <v>0</v>
      </c>
      <c r="G83">
        <f t="shared" si="9"/>
        <v>0</v>
      </c>
      <c r="H83">
        <f t="shared" si="10"/>
        <v>0</v>
      </c>
      <c r="I83">
        <f t="shared" si="11"/>
        <v>0</v>
      </c>
      <c r="K83">
        <v>10011</v>
      </c>
      <c r="L83" t="s">
        <v>1588</v>
      </c>
      <c r="M83" s="1">
        <v>10011</v>
      </c>
      <c r="N83" s="1" t="s">
        <v>1439</v>
      </c>
      <c r="O83" s="1" t="s">
        <v>1457</v>
      </c>
      <c r="P83" s="1" t="s">
        <v>213</v>
      </c>
      <c r="Q83" s="1" t="s">
        <v>1002</v>
      </c>
      <c r="T83" s="70" t="s">
        <v>213</v>
      </c>
    </row>
    <row r="84" spans="11:20">
      <c r="K84">
        <v>10012</v>
      </c>
      <c r="L84" t="s">
        <v>1589</v>
      </c>
      <c r="M84" s="1" t="s">
        <v>1590</v>
      </c>
      <c r="N84" s="1" t="s">
        <v>1591</v>
      </c>
      <c r="O84" s="1" t="s">
        <v>1466</v>
      </c>
      <c r="P84" s="1" t="s">
        <v>1592</v>
      </c>
      <c r="Q84" s="1" t="s">
        <v>1449</v>
      </c>
      <c r="T84" s="70" t="s">
        <v>1439</v>
      </c>
    </row>
    <row r="85" spans="6:20">
      <c r="F85">
        <f t="shared" ref="F85:F131" si="12">(LEN($M85)-LEN(SUBSTITUTE($M85,",","")))-(LEN(N85)-LEN(SUBSTITUTE(N85,",","")))</f>
        <v>0</v>
      </c>
      <c r="G85">
        <f t="shared" ref="G85:G131" si="13">(LEN($M85)-LEN(SUBSTITUTE($M85,",","")))-(LEN(O85)-LEN(SUBSTITUTE(O85,",","")))</f>
        <v>0</v>
      </c>
      <c r="H85">
        <f t="shared" ref="H85:H131" si="14">(LEN($M85)-LEN(SUBSTITUTE($M85,",","")))-(LEN(P85)-LEN(SUBSTITUTE(P85,",","")))</f>
        <v>0</v>
      </c>
      <c r="I85">
        <f t="shared" ref="I85:I131" si="15">(LEN($M85)-LEN(SUBSTITUTE($M85,",","")))-(LEN(Q85)-LEN(SUBSTITUTE(Q85,",","")))</f>
        <v>0</v>
      </c>
      <c r="K85">
        <v>2001</v>
      </c>
      <c r="L85" t="s">
        <v>279</v>
      </c>
      <c r="M85" s="1" t="s">
        <v>1070</v>
      </c>
      <c r="N85" s="1" t="s">
        <v>1439</v>
      </c>
      <c r="O85" s="1" t="s">
        <v>226</v>
      </c>
      <c r="P85" s="1" t="s">
        <v>213</v>
      </c>
      <c r="Q85" s="1" t="s">
        <v>1002</v>
      </c>
      <c r="T85" s="70" t="s">
        <v>213</v>
      </c>
    </row>
    <row r="86" spans="6:20">
      <c r="F86">
        <f t="shared" si="12"/>
        <v>0</v>
      </c>
      <c r="G86">
        <f t="shared" si="13"/>
        <v>0</v>
      </c>
      <c r="H86">
        <f t="shared" si="14"/>
        <v>0</v>
      </c>
      <c r="I86">
        <f t="shared" si="15"/>
        <v>0</v>
      </c>
      <c r="K86">
        <v>2002</v>
      </c>
      <c r="L86" t="s">
        <v>280</v>
      </c>
      <c r="M86" s="1" t="s">
        <v>1593</v>
      </c>
      <c r="N86" s="1" t="s">
        <v>1594</v>
      </c>
      <c r="O86" s="1" t="s">
        <v>1595</v>
      </c>
      <c r="P86" s="1" t="s">
        <v>356</v>
      </c>
      <c r="Q86" s="1" t="s">
        <v>1596</v>
      </c>
      <c r="T86" s="70" t="s">
        <v>213</v>
      </c>
    </row>
    <row r="87" spans="6:20">
      <c r="F87">
        <f t="shared" si="12"/>
        <v>0</v>
      </c>
      <c r="G87">
        <f t="shared" si="13"/>
        <v>0</v>
      </c>
      <c r="H87">
        <f t="shared" si="14"/>
        <v>0</v>
      </c>
      <c r="I87">
        <f t="shared" si="15"/>
        <v>0</v>
      </c>
      <c r="K87">
        <v>2003</v>
      </c>
      <c r="L87" t="s">
        <v>281</v>
      </c>
      <c r="M87" s="1" t="s">
        <v>1593</v>
      </c>
      <c r="N87" s="1" t="s">
        <v>1594</v>
      </c>
      <c r="O87" s="1" t="s">
        <v>1595</v>
      </c>
      <c r="P87" s="1" t="s">
        <v>1597</v>
      </c>
      <c r="Q87" s="1" t="s">
        <v>1596</v>
      </c>
      <c r="T87" s="70" t="s">
        <v>213</v>
      </c>
    </row>
    <row r="88" spans="6:20">
      <c r="F88">
        <f t="shared" si="12"/>
        <v>0</v>
      </c>
      <c r="G88">
        <f t="shared" si="13"/>
        <v>0</v>
      </c>
      <c r="H88">
        <f t="shared" si="14"/>
        <v>0</v>
      </c>
      <c r="I88">
        <f t="shared" si="15"/>
        <v>0</v>
      </c>
      <c r="K88">
        <v>2004</v>
      </c>
      <c r="L88" t="s">
        <v>282</v>
      </c>
      <c r="M88" s="1" t="s">
        <v>1593</v>
      </c>
      <c r="N88" s="1" t="s">
        <v>1594</v>
      </c>
      <c r="O88" s="1" t="s">
        <v>1595</v>
      </c>
      <c r="P88" s="1" t="s">
        <v>1598</v>
      </c>
      <c r="Q88" s="1" t="s">
        <v>1596</v>
      </c>
      <c r="T88" s="70" t="s">
        <v>213</v>
      </c>
    </row>
    <row r="89" spans="6:20">
      <c r="F89">
        <f t="shared" si="12"/>
        <v>0</v>
      </c>
      <c r="G89">
        <f t="shared" si="13"/>
        <v>0</v>
      </c>
      <c r="H89">
        <f t="shared" si="14"/>
        <v>0</v>
      </c>
      <c r="I89">
        <f t="shared" si="15"/>
        <v>0</v>
      </c>
      <c r="K89">
        <v>2005</v>
      </c>
      <c r="L89" t="s">
        <v>1599</v>
      </c>
      <c r="M89" s="1" t="s">
        <v>1600</v>
      </c>
      <c r="N89" s="1" t="s">
        <v>1601</v>
      </c>
      <c r="O89" s="1" t="s">
        <v>1602</v>
      </c>
      <c r="P89" s="1" t="s">
        <v>1448</v>
      </c>
      <c r="Q89" s="1" t="s">
        <v>1449</v>
      </c>
      <c r="T89" s="70" t="s">
        <v>213</v>
      </c>
    </row>
    <row r="90" spans="6:20">
      <c r="F90">
        <f t="shared" si="12"/>
        <v>0</v>
      </c>
      <c r="G90">
        <f t="shared" si="13"/>
        <v>0</v>
      </c>
      <c r="H90">
        <f t="shared" si="14"/>
        <v>0</v>
      </c>
      <c r="I90">
        <f t="shared" si="15"/>
        <v>0</v>
      </c>
      <c r="K90">
        <v>2101</v>
      </c>
      <c r="L90" t="s">
        <v>283</v>
      </c>
      <c r="M90" s="1" t="s">
        <v>1603</v>
      </c>
      <c r="N90" s="1" t="s">
        <v>1439</v>
      </c>
      <c r="O90" s="1" t="s">
        <v>1457</v>
      </c>
      <c r="P90" s="1" t="s">
        <v>213</v>
      </c>
      <c r="Q90" s="1" t="s">
        <v>1002</v>
      </c>
      <c r="T90" s="70" t="s">
        <v>213</v>
      </c>
    </row>
    <row r="91" spans="6:20">
      <c r="F91">
        <f t="shared" si="12"/>
        <v>0</v>
      </c>
      <c r="G91">
        <f t="shared" si="13"/>
        <v>0</v>
      </c>
      <c r="H91">
        <f t="shared" si="14"/>
        <v>0</v>
      </c>
      <c r="I91">
        <f t="shared" si="15"/>
        <v>0</v>
      </c>
      <c r="K91">
        <v>2102</v>
      </c>
      <c r="L91" t="s">
        <v>284</v>
      </c>
      <c r="M91" s="1" t="s">
        <v>1603</v>
      </c>
      <c r="N91" s="1" t="s">
        <v>1439</v>
      </c>
      <c r="O91" s="1" t="s">
        <v>1457</v>
      </c>
      <c r="P91" s="1" t="s">
        <v>226</v>
      </c>
      <c r="Q91" s="1" t="s">
        <v>1002</v>
      </c>
      <c r="T91" s="70" t="s">
        <v>213</v>
      </c>
    </row>
    <row r="92" spans="6:20">
      <c r="F92">
        <f t="shared" si="12"/>
        <v>0</v>
      </c>
      <c r="G92">
        <f t="shared" si="13"/>
        <v>0</v>
      </c>
      <c r="H92">
        <f t="shared" si="14"/>
        <v>0</v>
      </c>
      <c r="I92">
        <f t="shared" si="15"/>
        <v>0</v>
      </c>
      <c r="K92">
        <v>2103</v>
      </c>
      <c r="L92" t="s">
        <v>285</v>
      </c>
      <c r="M92" s="1" t="s">
        <v>1603</v>
      </c>
      <c r="N92" s="1" t="s">
        <v>1439</v>
      </c>
      <c r="O92" s="1" t="s">
        <v>1457</v>
      </c>
      <c r="P92" s="1" t="s">
        <v>235</v>
      </c>
      <c r="Q92" s="1" t="s">
        <v>1002</v>
      </c>
      <c r="T92" s="70" t="s">
        <v>213</v>
      </c>
    </row>
    <row r="93" spans="6:20">
      <c r="F93">
        <f t="shared" si="12"/>
        <v>0</v>
      </c>
      <c r="G93">
        <f t="shared" si="13"/>
        <v>0</v>
      </c>
      <c r="H93">
        <f t="shared" si="14"/>
        <v>0</v>
      </c>
      <c r="I93">
        <f t="shared" si="15"/>
        <v>0</v>
      </c>
      <c r="K93">
        <v>2104</v>
      </c>
      <c r="L93" t="s">
        <v>286</v>
      </c>
      <c r="M93" s="1" t="s">
        <v>1603</v>
      </c>
      <c r="N93" s="1" t="s">
        <v>1439</v>
      </c>
      <c r="O93" s="1" t="s">
        <v>1457</v>
      </c>
      <c r="P93" s="1" t="s">
        <v>1010</v>
      </c>
      <c r="Q93" s="1" t="s">
        <v>1002</v>
      </c>
      <c r="T93" s="70" t="s">
        <v>213</v>
      </c>
    </row>
    <row r="94" spans="6:20">
      <c r="F94">
        <f t="shared" si="12"/>
        <v>0</v>
      </c>
      <c r="G94">
        <f t="shared" si="13"/>
        <v>0</v>
      </c>
      <c r="H94">
        <f t="shared" si="14"/>
        <v>0</v>
      </c>
      <c r="I94">
        <f t="shared" si="15"/>
        <v>0</v>
      </c>
      <c r="K94">
        <v>2105</v>
      </c>
      <c r="L94" t="s">
        <v>1604</v>
      </c>
      <c r="M94" s="1" t="s">
        <v>1080</v>
      </c>
      <c r="N94" s="1" t="s">
        <v>1439</v>
      </c>
      <c r="O94" s="1" t="s">
        <v>1457</v>
      </c>
      <c r="P94" s="1" t="s">
        <v>213</v>
      </c>
      <c r="Q94" s="1" t="s">
        <v>1002</v>
      </c>
      <c r="T94" s="70" t="s">
        <v>213</v>
      </c>
    </row>
    <row r="95" spans="6:20">
      <c r="F95">
        <f t="shared" si="12"/>
        <v>0</v>
      </c>
      <c r="G95">
        <f t="shared" si="13"/>
        <v>0</v>
      </c>
      <c r="H95">
        <f t="shared" si="14"/>
        <v>0</v>
      </c>
      <c r="I95">
        <f t="shared" si="15"/>
        <v>0</v>
      </c>
      <c r="K95">
        <v>2106</v>
      </c>
      <c r="L95" t="s">
        <v>1605</v>
      </c>
      <c r="M95" s="1" t="s">
        <v>1083</v>
      </c>
      <c r="N95" s="1" t="s">
        <v>1439</v>
      </c>
      <c r="O95" s="1" t="s">
        <v>1457</v>
      </c>
      <c r="P95" s="1" t="s">
        <v>213</v>
      </c>
      <c r="Q95" s="1" t="s">
        <v>1002</v>
      </c>
      <c r="T95" s="70" t="s">
        <v>213</v>
      </c>
    </row>
    <row r="96" spans="6:20">
      <c r="F96">
        <f t="shared" si="12"/>
        <v>0</v>
      </c>
      <c r="G96">
        <f t="shared" si="13"/>
        <v>0</v>
      </c>
      <c r="H96">
        <f t="shared" si="14"/>
        <v>0</v>
      </c>
      <c r="I96">
        <f t="shared" si="15"/>
        <v>0</v>
      </c>
      <c r="K96">
        <v>19001</v>
      </c>
      <c r="L96" t="s">
        <v>1606</v>
      </c>
      <c r="M96" s="73">
        <v>19001</v>
      </c>
      <c r="N96" s="1" t="s">
        <v>1439</v>
      </c>
      <c r="O96" s="1" t="s">
        <v>1010</v>
      </c>
      <c r="P96" s="1" t="s">
        <v>213</v>
      </c>
      <c r="Q96" s="1" t="s">
        <v>1439</v>
      </c>
      <c r="T96" s="70" t="s">
        <v>1439</v>
      </c>
    </row>
    <row r="97" spans="6:20">
      <c r="F97">
        <f t="shared" si="12"/>
        <v>0</v>
      </c>
      <c r="G97">
        <f t="shared" si="13"/>
        <v>0</v>
      </c>
      <c r="H97">
        <f t="shared" si="14"/>
        <v>0</v>
      </c>
      <c r="I97">
        <f t="shared" si="15"/>
        <v>0</v>
      </c>
      <c r="K97">
        <v>19011</v>
      </c>
      <c r="L97" t="s">
        <v>1607</v>
      </c>
      <c r="M97" s="1">
        <v>19011</v>
      </c>
      <c r="N97" s="1" t="s">
        <v>1439</v>
      </c>
      <c r="O97" s="1" t="s">
        <v>1608</v>
      </c>
      <c r="P97" s="1" t="s">
        <v>213</v>
      </c>
      <c r="Q97" s="1" t="s">
        <v>1439</v>
      </c>
      <c r="T97" s="73" t="s">
        <v>213</v>
      </c>
    </row>
    <row r="98" spans="6:20">
      <c r="F98">
        <f t="shared" si="12"/>
        <v>0</v>
      </c>
      <c r="G98">
        <f t="shared" si="13"/>
        <v>0</v>
      </c>
      <c r="H98">
        <f t="shared" si="14"/>
        <v>0</v>
      </c>
      <c r="I98">
        <f t="shared" si="15"/>
        <v>0</v>
      </c>
      <c r="K98">
        <v>19012</v>
      </c>
      <c r="L98" t="s">
        <v>1609</v>
      </c>
      <c r="M98" s="1">
        <v>19012</v>
      </c>
      <c r="N98" s="1" t="s">
        <v>1439</v>
      </c>
      <c r="O98" s="1" t="s">
        <v>1608</v>
      </c>
      <c r="P98" s="1" t="s">
        <v>213</v>
      </c>
      <c r="Q98" s="1" t="s">
        <v>1439</v>
      </c>
      <c r="T98" s="73" t="s">
        <v>213</v>
      </c>
    </row>
    <row r="99" spans="6:20">
      <c r="F99">
        <f t="shared" si="12"/>
        <v>0</v>
      </c>
      <c r="G99">
        <f t="shared" si="13"/>
        <v>0</v>
      </c>
      <c r="H99">
        <f t="shared" si="14"/>
        <v>0</v>
      </c>
      <c r="I99">
        <f t="shared" si="15"/>
        <v>0</v>
      </c>
      <c r="K99">
        <v>19013</v>
      </c>
      <c r="L99" t="s">
        <v>1610</v>
      </c>
      <c r="M99" s="1">
        <v>19013</v>
      </c>
      <c r="N99" s="1" t="s">
        <v>1439</v>
      </c>
      <c r="O99" s="1" t="s">
        <v>1608</v>
      </c>
      <c r="P99" s="1" t="s">
        <v>213</v>
      </c>
      <c r="Q99" s="1" t="s">
        <v>1439</v>
      </c>
      <c r="T99" s="73" t="s">
        <v>213</v>
      </c>
    </row>
    <row r="100" spans="6:20">
      <c r="F100">
        <f t="shared" si="12"/>
        <v>0</v>
      </c>
      <c r="G100">
        <f t="shared" si="13"/>
        <v>0</v>
      </c>
      <c r="H100">
        <f t="shared" si="14"/>
        <v>0</v>
      </c>
      <c r="I100">
        <f t="shared" si="15"/>
        <v>0</v>
      </c>
      <c r="K100">
        <v>19014</v>
      </c>
      <c r="L100" t="s">
        <v>1611</v>
      </c>
      <c r="M100" s="1">
        <v>19014</v>
      </c>
      <c r="N100" s="1" t="s">
        <v>1439</v>
      </c>
      <c r="O100" s="1" t="s">
        <v>1608</v>
      </c>
      <c r="P100" s="1" t="s">
        <v>213</v>
      </c>
      <c r="Q100" s="1" t="s">
        <v>1439</v>
      </c>
      <c r="T100" s="73" t="s">
        <v>213</v>
      </c>
    </row>
    <row r="101" spans="6:20">
      <c r="F101">
        <f t="shared" si="12"/>
        <v>0</v>
      </c>
      <c r="G101">
        <f t="shared" si="13"/>
        <v>0</v>
      </c>
      <c r="H101">
        <f t="shared" si="14"/>
        <v>0</v>
      </c>
      <c r="I101">
        <f t="shared" si="15"/>
        <v>0</v>
      </c>
      <c r="K101">
        <v>19015</v>
      </c>
      <c r="L101" t="s">
        <v>1612</v>
      </c>
      <c r="M101" s="1">
        <v>19015</v>
      </c>
      <c r="N101" s="1" t="s">
        <v>1439</v>
      </c>
      <c r="O101" s="1" t="s">
        <v>1608</v>
      </c>
      <c r="P101" s="1" t="s">
        <v>213</v>
      </c>
      <c r="Q101" s="1" t="s">
        <v>1439</v>
      </c>
      <c r="T101" s="73" t="s">
        <v>213</v>
      </c>
    </row>
    <row r="102" spans="6:20">
      <c r="F102">
        <f t="shared" si="12"/>
        <v>0</v>
      </c>
      <c r="G102">
        <f t="shared" si="13"/>
        <v>0</v>
      </c>
      <c r="H102">
        <f t="shared" si="14"/>
        <v>0</v>
      </c>
      <c r="I102">
        <f t="shared" si="15"/>
        <v>0</v>
      </c>
      <c r="K102">
        <v>19016</v>
      </c>
      <c r="L102" t="s">
        <v>1613</v>
      </c>
      <c r="M102" s="1">
        <v>19016</v>
      </c>
      <c r="N102" s="1" t="s">
        <v>1439</v>
      </c>
      <c r="O102" s="1" t="s">
        <v>1608</v>
      </c>
      <c r="P102" s="1" t="s">
        <v>213</v>
      </c>
      <c r="Q102" s="1" t="s">
        <v>1439</v>
      </c>
      <c r="T102" s="73" t="s">
        <v>213</v>
      </c>
    </row>
    <row r="103" spans="6:17">
      <c r="F103">
        <f t="shared" si="12"/>
        <v>0</v>
      </c>
      <c r="G103">
        <f t="shared" si="13"/>
        <v>0</v>
      </c>
      <c r="H103">
        <f t="shared" si="14"/>
        <v>0</v>
      </c>
      <c r="I103">
        <f t="shared" si="15"/>
        <v>0</v>
      </c>
      <c r="K103">
        <v>19021</v>
      </c>
      <c r="L103" t="s">
        <v>1614</v>
      </c>
      <c r="M103" s="1" t="s">
        <v>1615</v>
      </c>
      <c r="N103" s="1" t="s">
        <v>1439</v>
      </c>
      <c r="O103" s="1" t="s">
        <v>1546</v>
      </c>
      <c r="P103" s="1" t="s">
        <v>213</v>
      </c>
      <c r="Q103" s="1" t="s">
        <v>1439</v>
      </c>
    </row>
    <row r="104" spans="6:17">
      <c r="F104">
        <f t="shared" si="12"/>
        <v>0</v>
      </c>
      <c r="G104">
        <f t="shared" si="13"/>
        <v>0</v>
      </c>
      <c r="H104">
        <f t="shared" si="14"/>
        <v>0</v>
      </c>
      <c r="I104">
        <f t="shared" si="15"/>
        <v>0</v>
      </c>
      <c r="K104">
        <v>19022</v>
      </c>
      <c r="L104" t="s">
        <v>1616</v>
      </c>
      <c r="M104" s="1">
        <v>19021</v>
      </c>
      <c r="N104" s="1" t="s">
        <v>1439</v>
      </c>
      <c r="O104" s="1" t="s">
        <v>1546</v>
      </c>
      <c r="P104" s="1" t="s">
        <v>226</v>
      </c>
      <c r="Q104" s="1" t="s">
        <v>1439</v>
      </c>
    </row>
    <row r="105" spans="6:17">
      <c r="F105">
        <f t="shared" si="12"/>
        <v>0</v>
      </c>
      <c r="G105">
        <f t="shared" si="13"/>
        <v>0</v>
      </c>
      <c r="H105">
        <f t="shared" si="14"/>
        <v>0</v>
      </c>
      <c r="I105">
        <f t="shared" si="15"/>
        <v>0</v>
      </c>
      <c r="K105">
        <v>19023</v>
      </c>
      <c r="L105" t="s">
        <v>1617</v>
      </c>
      <c r="M105" s="1">
        <v>19021</v>
      </c>
      <c r="N105" s="1" t="s">
        <v>1439</v>
      </c>
      <c r="O105" s="1" t="s">
        <v>1546</v>
      </c>
      <c r="P105" s="1" t="s">
        <v>1010</v>
      </c>
      <c r="Q105" s="1" t="s">
        <v>1439</v>
      </c>
    </row>
    <row r="106" spans="6:17">
      <c r="F106">
        <f t="shared" si="12"/>
        <v>0</v>
      </c>
      <c r="G106">
        <f t="shared" si="13"/>
        <v>0</v>
      </c>
      <c r="H106">
        <f t="shared" si="14"/>
        <v>0</v>
      </c>
      <c r="I106">
        <f t="shared" si="15"/>
        <v>0</v>
      </c>
      <c r="K106">
        <v>19024</v>
      </c>
      <c r="L106" t="s">
        <v>1618</v>
      </c>
      <c r="M106" s="1" t="s">
        <v>1619</v>
      </c>
      <c r="N106" s="1" t="s">
        <v>1439</v>
      </c>
      <c r="O106" s="1" t="s">
        <v>1546</v>
      </c>
      <c r="P106" s="1" t="s">
        <v>1457</v>
      </c>
      <c r="Q106" s="1" t="s">
        <v>1439</v>
      </c>
    </row>
    <row r="107" spans="6:17">
      <c r="F107">
        <f t="shared" si="12"/>
        <v>0</v>
      </c>
      <c r="G107">
        <f t="shared" si="13"/>
        <v>0</v>
      </c>
      <c r="H107">
        <f t="shared" si="14"/>
        <v>0</v>
      </c>
      <c r="I107">
        <f t="shared" si="15"/>
        <v>0</v>
      </c>
      <c r="K107">
        <v>19031</v>
      </c>
      <c r="L107" t="s">
        <v>1620</v>
      </c>
      <c r="M107" s="1">
        <v>19031</v>
      </c>
      <c r="N107" s="1" t="s">
        <v>1439</v>
      </c>
      <c r="O107" s="1" t="s">
        <v>1546</v>
      </c>
      <c r="P107" s="1" t="s">
        <v>226</v>
      </c>
      <c r="Q107" s="1" t="s">
        <v>1439</v>
      </c>
    </row>
    <row r="108" spans="6:17">
      <c r="F108">
        <f t="shared" si="12"/>
        <v>0</v>
      </c>
      <c r="G108">
        <f t="shared" si="13"/>
        <v>0</v>
      </c>
      <c r="H108">
        <f t="shared" si="14"/>
        <v>0</v>
      </c>
      <c r="I108">
        <f t="shared" si="15"/>
        <v>0</v>
      </c>
      <c r="K108">
        <v>19032</v>
      </c>
      <c r="L108" t="s">
        <v>1621</v>
      </c>
      <c r="M108" s="1">
        <v>19032</v>
      </c>
      <c r="N108" s="1" t="s">
        <v>1439</v>
      </c>
      <c r="O108" s="1" t="s">
        <v>1546</v>
      </c>
      <c r="P108" s="1" t="s">
        <v>226</v>
      </c>
      <c r="Q108" s="1" t="s">
        <v>1439</v>
      </c>
    </row>
    <row r="109" spans="6:17">
      <c r="F109">
        <f t="shared" si="12"/>
        <v>0</v>
      </c>
      <c r="G109">
        <f t="shared" si="13"/>
        <v>0</v>
      </c>
      <c r="H109">
        <f t="shared" si="14"/>
        <v>0</v>
      </c>
      <c r="I109">
        <f t="shared" si="15"/>
        <v>0</v>
      </c>
      <c r="K109">
        <v>19033</v>
      </c>
      <c r="L109" t="s">
        <v>1622</v>
      </c>
      <c r="M109" s="1">
        <v>19033</v>
      </c>
      <c r="N109" s="1" t="s">
        <v>1439</v>
      </c>
      <c r="O109" s="1" t="s">
        <v>1546</v>
      </c>
      <c r="P109" s="1" t="s">
        <v>1010</v>
      </c>
      <c r="Q109" s="1" t="s">
        <v>1439</v>
      </c>
    </row>
    <row r="110" spans="6:17">
      <c r="F110">
        <f t="shared" si="12"/>
        <v>0</v>
      </c>
      <c r="G110">
        <f t="shared" si="13"/>
        <v>0</v>
      </c>
      <c r="H110">
        <f t="shared" si="14"/>
        <v>0</v>
      </c>
      <c r="I110">
        <f t="shared" si="15"/>
        <v>0</v>
      </c>
      <c r="K110">
        <v>19034</v>
      </c>
      <c r="L110" t="s">
        <v>1623</v>
      </c>
      <c r="M110" s="1">
        <v>19034</v>
      </c>
      <c r="N110" s="1" t="s">
        <v>1439</v>
      </c>
      <c r="O110" s="1" t="s">
        <v>1546</v>
      </c>
      <c r="P110" s="1" t="s">
        <v>1457</v>
      </c>
      <c r="Q110" s="1" t="s">
        <v>1439</v>
      </c>
    </row>
    <row r="111" spans="6:19">
      <c r="F111">
        <f t="shared" si="12"/>
        <v>0</v>
      </c>
      <c r="G111">
        <f t="shared" si="13"/>
        <v>0</v>
      </c>
      <c r="H111">
        <f t="shared" si="14"/>
        <v>0</v>
      </c>
      <c r="I111">
        <f t="shared" si="15"/>
        <v>0</v>
      </c>
      <c r="K111">
        <v>19041</v>
      </c>
      <c r="L111" t="s">
        <v>1624</v>
      </c>
      <c r="M111" s="1" t="s">
        <v>1625</v>
      </c>
      <c r="N111" s="1" t="s">
        <v>1626</v>
      </c>
      <c r="O111" s="1" t="s">
        <v>1480</v>
      </c>
      <c r="P111" s="1" t="s">
        <v>1481</v>
      </c>
      <c r="Q111" s="1" t="s">
        <v>1481</v>
      </c>
      <c r="S111"/>
    </row>
    <row r="112" spans="6:20">
      <c r="F112">
        <f t="shared" si="12"/>
        <v>0</v>
      </c>
      <c r="G112">
        <f t="shared" si="13"/>
        <v>0</v>
      </c>
      <c r="H112">
        <f t="shared" si="14"/>
        <v>0</v>
      </c>
      <c r="I112">
        <f t="shared" si="15"/>
        <v>0</v>
      </c>
      <c r="K112">
        <v>19042</v>
      </c>
      <c r="L112" t="s">
        <v>1627</v>
      </c>
      <c r="M112" s="1" t="s">
        <v>1628</v>
      </c>
      <c r="N112" s="1" t="s">
        <v>1629</v>
      </c>
      <c r="O112" s="1" t="s">
        <v>1630</v>
      </c>
      <c r="P112" s="1" t="s">
        <v>1631</v>
      </c>
      <c r="Q112" s="1" t="s">
        <v>1632</v>
      </c>
      <c r="T112" s="70" t="s">
        <v>213</v>
      </c>
    </row>
    <row r="113" spans="6:20">
      <c r="F113">
        <f t="shared" si="12"/>
        <v>0</v>
      </c>
      <c r="G113">
        <f t="shared" si="13"/>
        <v>0</v>
      </c>
      <c r="H113">
        <f t="shared" si="14"/>
        <v>0</v>
      </c>
      <c r="I113">
        <f t="shared" si="15"/>
        <v>0</v>
      </c>
      <c r="K113">
        <v>19043</v>
      </c>
      <c r="L113" t="s">
        <v>1633</v>
      </c>
      <c r="M113" s="1" t="s">
        <v>1634</v>
      </c>
      <c r="N113" s="1" t="s">
        <v>1635</v>
      </c>
      <c r="O113" s="1" t="s">
        <v>1630</v>
      </c>
      <c r="P113" s="1" t="s">
        <v>1636</v>
      </c>
      <c r="Q113" s="1" t="s">
        <v>1637</v>
      </c>
      <c r="T113" s="70" t="s">
        <v>213</v>
      </c>
    </row>
    <row r="114" spans="6:20">
      <c r="F114">
        <f t="shared" si="12"/>
        <v>0</v>
      </c>
      <c r="G114">
        <f t="shared" si="13"/>
        <v>0</v>
      </c>
      <c r="H114">
        <f t="shared" si="14"/>
        <v>0</v>
      </c>
      <c r="I114">
        <f t="shared" si="15"/>
        <v>0</v>
      </c>
      <c r="K114">
        <v>19051</v>
      </c>
      <c r="L114" t="s">
        <v>1638</v>
      </c>
      <c r="M114" s="1" t="s">
        <v>1639</v>
      </c>
      <c r="N114" s="1" t="s">
        <v>1439</v>
      </c>
      <c r="O114" s="1" t="s">
        <v>1608</v>
      </c>
      <c r="P114" s="1" t="s">
        <v>213</v>
      </c>
      <c r="Q114" s="1" t="s">
        <v>1439</v>
      </c>
      <c r="T114" s="73" t="s">
        <v>213</v>
      </c>
    </row>
    <row r="115" spans="6:20">
      <c r="F115">
        <f t="shared" si="12"/>
        <v>0</v>
      </c>
      <c r="G115">
        <f t="shared" si="13"/>
        <v>0</v>
      </c>
      <c r="H115">
        <f t="shared" si="14"/>
        <v>0</v>
      </c>
      <c r="I115">
        <f t="shared" si="15"/>
        <v>0</v>
      </c>
      <c r="K115">
        <v>19052</v>
      </c>
      <c r="L115" t="s">
        <v>1638</v>
      </c>
      <c r="M115" s="1" t="s">
        <v>1640</v>
      </c>
      <c r="N115" s="1" t="s">
        <v>1439</v>
      </c>
      <c r="O115" s="1" t="s">
        <v>1608</v>
      </c>
      <c r="P115" s="1" t="s">
        <v>213</v>
      </c>
      <c r="Q115" s="1" t="s">
        <v>1439</v>
      </c>
      <c r="T115" s="73" t="s">
        <v>213</v>
      </c>
    </row>
    <row r="116" spans="6:20">
      <c r="F116">
        <f t="shared" si="12"/>
        <v>0</v>
      </c>
      <c r="G116">
        <f t="shared" si="13"/>
        <v>0</v>
      </c>
      <c r="H116">
        <f t="shared" si="14"/>
        <v>0</v>
      </c>
      <c r="I116">
        <f t="shared" si="15"/>
        <v>0</v>
      </c>
      <c r="K116">
        <v>19053</v>
      </c>
      <c r="L116" t="s">
        <v>1638</v>
      </c>
      <c r="M116" s="1" t="s">
        <v>1641</v>
      </c>
      <c r="N116" s="1" t="s">
        <v>1439</v>
      </c>
      <c r="O116" s="1" t="s">
        <v>1608</v>
      </c>
      <c r="P116" s="1" t="s">
        <v>213</v>
      </c>
      <c r="Q116" s="1" t="s">
        <v>1439</v>
      </c>
      <c r="T116" s="73" t="s">
        <v>213</v>
      </c>
    </row>
    <row r="117" spans="6:20">
      <c r="F117">
        <f t="shared" si="12"/>
        <v>0</v>
      </c>
      <c r="G117">
        <f t="shared" si="13"/>
        <v>0</v>
      </c>
      <c r="H117">
        <f t="shared" si="14"/>
        <v>0</v>
      </c>
      <c r="I117">
        <f t="shared" si="15"/>
        <v>0</v>
      </c>
      <c r="K117">
        <v>19054</v>
      </c>
      <c r="L117" t="s">
        <v>1638</v>
      </c>
      <c r="M117" s="1" t="s">
        <v>1642</v>
      </c>
      <c r="N117" s="1" t="s">
        <v>1439</v>
      </c>
      <c r="O117" s="1" t="s">
        <v>1608</v>
      </c>
      <c r="P117" s="1" t="s">
        <v>213</v>
      </c>
      <c r="Q117" s="1" t="s">
        <v>1439</v>
      </c>
      <c r="T117" s="73" t="s">
        <v>213</v>
      </c>
    </row>
    <row r="118" spans="6:20">
      <c r="F118">
        <f t="shared" si="12"/>
        <v>0</v>
      </c>
      <c r="G118">
        <f t="shared" si="13"/>
        <v>0</v>
      </c>
      <c r="H118">
        <f t="shared" si="14"/>
        <v>0</v>
      </c>
      <c r="I118">
        <f t="shared" si="15"/>
        <v>0</v>
      </c>
      <c r="K118">
        <v>19055</v>
      </c>
      <c r="L118" t="s">
        <v>1638</v>
      </c>
      <c r="M118" s="1" t="s">
        <v>1643</v>
      </c>
      <c r="N118" s="1" t="s">
        <v>1439</v>
      </c>
      <c r="O118" s="1" t="s">
        <v>1608</v>
      </c>
      <c r="P118" s="1" t="s">
        <v>213</v>
      </c>
      <c r="Q118" s="1" t="s">
        <v>1439</v>
      </c>
      <c r="T118" s="73" t="s">
        <v>213</v>
      </c>
    </row>
    <row r="119" spans="6:19">
      <c r="F119">
        <f t="shared" si="12"/>
        <v>0</v>
      </c>
      <c r="G119">
        <f t="shared" si="13"/>
        <v>0</v>
      </c>
      <c r="H119">
        <f t="shared" si="14"/>
        <v>0</v>
      </c>
      <c r="I119">
        <f t="shared" si="15"/>
        <v>0</v>
      </c>
      <c r="K119">
        <v>2201</v>
      </c>
      <c r="L119" t="s">
        <v>1644</v>
      </c>
      <c r="S119">
        <v>2201</v>
      </c>
    </row>
    <row r="120" spans="6:19">
      <c r="F120">
        <f t="shared" si="12"/>
        <v>0</v>
      </c>
      <c r="G120">
        <f t="shared" si="13"/>
        <v>0</v>
      </c>
      <c r="H120">
        <f t="shared" si="14"/>
        <v>0</v>
      </c>
      <c r="I120">
        <f t="shared" si="15"/>
        <v>0</v>
      </c>
      <c r="K120">
        <v>2202</v>
      </c>
      <c r="L120" t="s">
        <v>1645</v>
      </c>
      <c r="S120">
        <v>2202</v>
      </c>
    </row>
    <row r="121" spans="6:19">
      <c r="F121">
        <f t="shared" si="12"/>
        <v>0</v>
      </c>
      <c r="G121">
        <f t="shared" si="13"/>
        <v>0</v>
      </c>
      <c r="H121">
        <f t="shared" si="14"/>
        <v>0</v>
      </c>
      <c r="I121">
        <f t="shared" si="15"/>
        <v>0</v>
      </c>
      <c r="K121">
        <v>2203</v>
      </c>
      <c r="L121" t="s">
        <v>1646</v>
      </c>
      <c r="S121">
        <v>2203</v>
      </c>
    </row>
    <row r="122" spans="6:19">
      <c r="F122">
        <f t="shared" si="12"/>
        <v>0</v>
      </c>
      <c r="G122">
        <f t="shared" si="13"/>
        <v>0</v>
      </c>
      <c r="H122">
        <f t="shared" si="14"/>
        <v>0</v>
      </c>
      <c r="I122">
        <f t="shared" si="15"/>
        <v>0</v>
      </c>
      <c r="K122">
        <v>2204</v>
      </c>
      <c r="L122" t="s">
        <v>1647</v>
      </c>
      <c r="S122">
        <v>2204</v>
      </c>
    </row>
    <row r="123" spans="6:19">
      <c r="F123">
        <f t="shared" si="12"/>
        <v>0</v>
      </c>
      <c r="G123">
        <f t="shared" si="13"/>
        <v>0</v>
      </c>
      <c r="H123">
        <f t="shared" si="14"/>
        <v>0</v>
      </c>
      <c r="I123">
        <f t="shared" si="15"/>
        <v>0</v>
      </c>
      <c r="K123">
        <v>2205</v>
      </c>
      <c r="L123" t="s">
        <v>1648</v>
      </c>
      <c r="S123">
        <v>2205</v>
      </c>
    </row>
    <row r="124" spans="6:19">
      <c r="F124">
        <f t="shared" si="12"/>
        <v>0</v>
      </c>
      <c r="G124">
        <f t="shared" si="13"/>
        <v>0</v>
      </c>
      <c r="H124">
        <f t="shared" si="14"/>
        <v>0</v>
      </c>
      <c r="I124">
        <f t="shared" si="15"/>
        <v>0</v>
      </c>
      <c r="K124">
        <v>2206</v>
      </c>
      <c r="L124" t="s">
        <v>1649</v>
      </c>
      <c r="M124" s="1">
        <v>2201</v>
      </c>
      <c r="N124" s="1" t="s">
        <v>1439</v>
      </c>
      <c r="O124" s="1" t="s">
        <v>1457</v>
      </c>
      <c r="P124" s="1" t="s">
        <v>213</v>
      </c>
      <c r="Q124" s="1" t="s">
        <v>1439</v>
      </c>
      <c r="S124"/>
    </row>
    <row r="125" spans="6:17">
      <c r="F125">
        <f t="shared" si="12"/>
        <v>0</v>
      </c>
      <c r="G125">
        <f t="shared" si="13"/>
        <v>0</v>
      </c>
      <c r="H125">
        <f t="shared" si="14"/>
        <v>0</v>
      </c>
      <c r="I125">
        <f t="shared" si="15"/>
        <v>0</v>
      </c>
      <c r="K125">
        <v>2207</v>
      </c>
      <c r="L125" t="s">
        <v>1650</v>
      </c>
      <c r="M125" s="1">
        <v>2202</v>
      </c>
      <c r="N125" s="1" t="s">
        <v>1439</v>
      </c>
      <c r="O125" s="1" t="s">
        <v>1457</v>
      </c>
      <c r="P125" s="1" t="s">
        <v>213</v>
      </c>
      <c r="Q125" s="1" t="s">
        <v>1439</v>
      </c>
    </row>
    <row r="126" spans="6:17">
      <c r="F126">
        <f t="shared" si="12"/>
        <v>0</v>
      </c>
      <c r="G126">
        <f t="shared" si="13"/>
        <v>0</v>
      </c>
      <c r="H126">
        <f t="shared" si="14"/>
        <v>0</v>
      </c>
      <c r="I126">
        <f t="shared" si="15"/>
        <v>0</v>
      </c>
      <c r="K126">
        <v>2208</v>
      </c>
      <c r="L126" t="s">
        <v>1651</v>
      </c>
      <c r="M126" s="1" t="s">
        <v>1088</v>
      </c>
      <c r="N126" s="1" t="s">
        <v>1439</v>
      </c>
      <c r="O126" s="1" t="s">
        <v>1457</v>
      </c>
      <c r="P126" s="1" t="s">
        <v>213</v>
      </c>
      <c r="Q126" s="1" t="s">
        <v>1439</v>
      </c>
    </row>
    <row r="127" spans="11:20">
      <c r="K127">
        <v>2301</v>
      </c>
      <c r="L127" t="s">
        <v>291</v>
      </c>
      <c r="M127" s="1">
        <v>2301</v>
      </c>
      <c r="N127" s="1" t="s">
        <v>1439</v>
      </c>
      <c r="O127" s="1" t="s">
        <v>1518</v>
      </c>
      <c r="P127" s="1" t="s">
        <v>213</v>
      </c>
      <c r="Q127" s="1" t="s">
        <v>1439</v>
      </c>
      <c r="T127" s="70" t="s">
        <v>213</v>
      </c>
    </row>
    <row r="128" spans="11:20">
      <c r="K128">
        <v>2302</v>
      </c>
      <c r="L128" t="s">
        <v>292</v>
      </c>
      <c r="M128" s="1" t="s">
        <v>1652</v>
      </c>
      <c r="N128" s="1" t="s">
        <v>1491</v>
      </c>
      <c r="O128" s="1" t="s">
        <v>1653</v>
      </c>
      <c r="P128" s="1" t="s">
        <v>1133</v>
      </c>
      <c r="Q128" s="1" t="s">
        <v>1654</v>
      </c>
      <c r="T128" s="70" t="s">
        <v>213</v>
      </c>
    </row>
    <row r="129" spans="11:20">
      <c r="K129">
        <v>2303</v>
      </c>
      <c r="L129" t="s">
        <v>293</v>
      </c>
      <c r="M129" s="1" t="s">
        <v>1655</v>
      </c>
      <c r="N129" s="1" t="s">
        <v>1465</v>
      </c>
      <c r="O129" s="1" t="s">
        <v>1656</v>
      </c>
      <c r="P129" s="1" t="s">
        <v>1448</v>
      </c>
      <c r="Q129" s="1" t="s">
        <v>1657</v>
      </c>
      <c r="T129" s="70" t="s">
        <v>213</v>
      </c>
    </row>
    <row r="130" spans="11:20">
      <c r="K130">
        <v>2304</v>
      </c>
      <c r="L130" t="s">
        <v>294</v>
      </c>
      <c r="M130" s="1" t="s">
        <v>1658</v>
      </c>
      <c r="N130" s="1" t="s">
        <v>1496</v>
      </c>
      <c r="O130" s="1" t="s">
        <v>1659</v>
      </c>
      <c r="P130" s="1" t="s">
        <v>1454</v>
      </c>
      <c r="Q130" s="1" t="s">
        <v>1660</v>
      </c>
      <c r="T130" s="70" t="s">
        <v>213</v>
      </c>
    </row>
    <row r="131" spans="11:20">
      <c r="K131">
        <v>2305</v>
      </c>
      <c r="L131" t="s">
        <v>1661</v>
      </c>
      <c r="M131" s="1" t="s">
        <v>1662</v>
      </c>
      <c r="N131" s="1" t="s">
        <v>1663</v>
      </c>
      <c r="O131" s="1" t="s">
        <v>1664</v>
      </c>
      <c r="P131" s="1" t="s">
        <v>1532</v>
      </c>
      <c r="Q131" s="1" t="s">
        <v>1665</v>
      </c>
      <c r="T131" s="70" t="s">
        <v>213</v>
      </c>
    </row>
    <row r="132" spans="6:20">
      <c r="F132">
        <f>(LEN($M132)-LEN(SUBSTITUTE($M132,",","")))-(LEN(N132)-LEN(SUBSTITUTE(N132,",","")))</f>
        <v>0</v>
      </c>
      <c r="G132">
        <f>(LEN($M132)-LEN(SUBSTITUTE($M132,",","")))-(LEN(O132)-LEN(SUBSTITUTE(O132,",","")))</f>
        <v>0</v>
      </c>
      <c r="H132">
        <f>(LEN($M132)-LEN(SUBSTITUTE($M132,",","")))-(LEN(P132)-LEN(SUBSTITUTE(P132,",","")))</f>
        <v>0</v>
      </c>
      <c r="I132">
        <f>(LEN($M132)-LEN(SUBSTITUTE($M132,",","")))-(LEN(Q132)-LEN(SUBSTITUTE(Q132,",","")))</f>
        <v>0</v>
      </c>
      <c r="K132">
        <v>2401</v>
      </c>
      <c r="L132" t="s">
        <v>1666</v>
      </c>
      <c r="M132" s="1" t="s">
        <v>1667</v>
      </c>
      <c r="N132" s="1" t="s">
        <v>1439</v>
      </c>
      <c r="O132" s="1" t="s">
        <v>1457</v>
      </c>
      <c r="P132" s="1" t="s">
        <v>213</v>
      </c>
      <c r="Q132" s="1" t="s">
        <v>1439</v>
      </c>
      <c r="T132" s="70" t="s">
        <v>213</v>
      </c>
    </row>
    <row r="133" spans="6:20">
      <c r="F133">
        <f>(LEN($M133)-LEN(SUBSTITUTE($M133,",","")))-(LEN(N133)-LEN(SUBSTITUTE(N133,",","")))</f>
        <v>0</v>
      </c>
      <c r="G133">
        <f>(LEN($M133)-LEN(SUBSTITUTE($M133,",","")))-(LEN(O133)-LEN(SUBSTITUTE(O133,",","")))</f>
        <v>0</v>
      </c>
      <c r="H133">
        <f>(LEN($M133)-LEN(SUBSTITUTE($M133,",","")))-(LEN(P133)-LEN(SUBSTITUTE(P133,",","")))</f>
        <v>0</v>
      </c>
      <c r="I133">
        <f>(LEN($M133)-LEN(SUBSTITUTE($M133,",","")))-(LEN(Q133)-LEN(SUBSTITUTE(Q133,",","")))</f>
        <v>0</v>
      </c>
      <c r="K133">
        <v>2402</v>
      </c>
      <c r="L133" t="s">
        <v>1668</v>
      </c>
      <c r="M133" s="1" t="s">
        <v>1669</v>
      </c>
      <c r="N133" s="1" t="s">
        <v>1131</v>
      </c>
      <c r="O133" s="1" t="s">
        <v>1670</v>
      </c>
      <c r="P133" s="1" t="s">
        <v>1133</v>
      </c>
      <c r="Q133" s="1" t="s">
        <v>1654</v>
      </c>
      <c r="T133" s="70" t="s">
        <v>213</v>
      </c>
    </row>
    <row r="134" spans="6:20">
      <c r="F134">
        <f>(LEN($M134)-LEN(SUBSTITUTE($M134,",","")))-(LEN(N134)-LEN(SUBSTITUTE(N134,",","")))</f>
        <v>0</v>
      </c>
      <c r="G134">
        <f>(LEN($M134)-LEN(SUBSTITUTE($M134,",","")))-(LEN(O134)-LEN(SUBSTITUTE(O134,",","")))</f>
        <v>0</v>
      </c>
      <c r="H134">
        <f>(LEN($M134)-LEN(SUBSTITUTE($M134,",","")))-(LEN(P134)-LEN(SUBSTITUTE(P134,",","")))</f>
        <v>0</v>
      </c>
      <c r="I134">
        <f>(LEN($M134)-LEN(SUBSTITUTE($M134,",","")))-(LEN(Q134)-LEN(SUBSTITUTE(Q134,",","")))</f>
        <v>0</v>
      </c>
      <c r="K134">
        <v>2403</v>
      </c>
      <c r="L134" t="s">
        <v>1671</v>
      </c>
      <c r="M134" s="1" t="s">
        <v>1672</v>
      </c>
      <c r="N134" s="1" t="s">
        <v>1446</v>
      </c>
      <c r="O134" s="1" t="s">
        <v>1673</v>
      </c>
      <c r="P134" s="1" t="s">
        <v>1448</v>
      </c>
      <c r="Q134" s="1" t="s">
        <v>1657</v>
      </c>
      <c r="T134" s="70" t="s">
        <v>213</v>
      </c>
    </row>
    <row r="135" spans="6:20">
      <c r="F135">
        <f>(LEN($M135)-LEN(SUBSTITUTE($M135,",","")))-(LEN(N135)-LEN(SUBSTITUTE(N135,",","")))</f>
        <v>0</v>
      </c>
      <c r="G135">
        <f>(LEN($M135)-LEN(SUBSTITUTE($M135,",","")))-(LEN(O135)-LEN(SUBSTITUTE(O135,",","")))</f>
        <v>0</v>
      </c>
      <c r="H135">
        <f>(LEN($M135)-LEN(SUBSTITUTE($M135,",","")))-(LEN(P135)-LEN(SUBSTITUTE(P135,",","")))</f>
        <v>0</v>
      </c>
      <c r="I135">
        <f>(LEN($M135)-LEN(SUBSTITUTE($M135,",","")))-(LEN(Q135)-LEN(SUBSTITUTE(Q135,",","")))</f>
        <v>0</v>
      </c>
      <c r="K135">
        <v>2404</v>
      </c>
      <c r="L135" t="s">
        <v>1674</v>
      </c>
      <c r="M135" s="1" t="s">
        <v>1675</v>
      </c>
      <c r="N135" s="1" t="s">
        <v>1452</v>
      </c>
      <c r="O135" s="1" t="s">
        <v>1676</v>
      </c>
      <c r="P135" s="1" t="s">
        <v>1454</v>
      </c>
      <c r="Q135" s="1" t="s">
        <v>1660</v>
      </c>
      <c r="T135" s="70" t="s">
        <v>213</v>
      </c>
    </row>
    <row r="136" spans="6:20">
      <c r="F136">
        <f>(LEN($M136)-LEN(SUBSTITUTE($M136,",","")))-(LEN(N136)-LEN(SUBSTITUTE(N136,",","")))</f>
        <v>0</v>
      </c>
      <c r="G136">
        <f>(LEN($M136)-LEN(SUBSTITUTE($M136,",","")))-(LEN(O136)-LEN(SUBSTITUTE(O136,",","")))</f>
        <v>0</v>
      </c>
      <c r="H136">
        <f>(LEN($M136)-LEN(SUBSTITUTE($M136,",","")))-(LEN(P136)-LEN(SUBSTITUTE(P136,",","")))</f>
        <v>0</v>
      </c>
      <c r="I136">
        <f>(LEN($M136)-LEN(SUBSTITUTE($M136,",","")))-(LEN(Q136)-LEN(SUBSTITUTE(Q136,",","")))</f>
        <v>0</v>
      </c>
      <c r="K136">
        <v>2405</v>
      </c>
      <c r="L136" t="s">
        <v>1677</v>
      </c>
      <c r="M136" s="1" t="s">
        <v>1113</v>
      </c>
      <c r="N136" s="1" t="s">
        <v>1439</v>
      </c>
      <c r="O136" s="1" t="s">
        <v>1457</v>
      </c>
      <c r="P136" s="1" t="s">
        <v>1678</v>
      </c>
      <c r="Q136" s="1" t="s">
        <v>1461</v>
      </c>
      <c r="T136" s="70" t="s">
        <v>213</v>
      </c>
    </row>
    <row r="137" spans="11:12">
      <c r="K137">
        <v>2501</v>
      </c>
      <c r="L137" t="s">
        <v>299</v>
      </c>
    </row>
    <row r="138" spans="11:12">
      <c r="K138">
        <v>2502</v>
      </c>
      <c r="L138" t="s">
        <v>300</v>
      </c>
    </row>
    <row r="139" spans="11:12">
      <c r="K139">
        <v>2503</v>
      </c>
      <c r="L139" t="s">
        <v>301</v>
      </c>
    </row>
    <row r="140" spans="11:12">
      <c r="K140">
        <v>2504</v>
      </c>
      <c r="L140" t="s">
        <v>302</v>
      </c>
    </row>
    <row r="141" spans="11:12">
      <c r="K141">
        <v>2505</v>
      </c>
      <c r="L141" t="s">
        <v>1679</v>
      </c>
    </row>
    <row r="142" spans="11:12">
      <c r="K142">
        <v>2601</v>
      </c>
      <c r="L142" t="s">
        <v>303</v>
      </c>
    </row>
    <row r="143" spans="11:12">
      <c r="K143">
        <v>2602</v>
      </c>
      <c r="L143" t="s">
        <v>304</v>
      </c>
    </row>
    <row r="144" spans="11:12">
      <c r="K144">
        <v>2603</v>
      </c>
      <c r="L144" t="s">
        <v>305</v>
      </c>
    </row>
    <row r="145" spans="11:12">
      <c r="K145">
        <v>2604</v>
      </c>
      <c r="L145" t="s">
        <v>306</v>
      </c>
    </row>
    <row r="146" spans="11:12">
      <c r="K146">
        <v>2605</v>
      </c>
      <c r="L146" t="s">
        <v>1680</v>
      </c>
    </row>
    <row r="147" spans="11:19">
      <c r="K147">
        <v>2701</v>
      </c>
      <c r="L147" t="s">
        <v>1681</v>
      </c>
      <c r="M147" s="1" t="s">
        <v>1116</v>
      </c>
      <c r="N147" s="1" t="s">
        <v>1439</v>
      </c>
      <c r="O147" s="1" t="s">
        <v>1457</v>
      </c>
      <c r="P147" s="1" t="s">
        <v>213</v>
      </c>
      <c r="Q147" s="1" t="s">
        <v>1439</v>
      </c>
      <c r="S147"/>
    </row>
    <row r="148" spans="11:20">
      <c r="K148">
        <v>2702</v>
      </c>
      <c r="L148" t="s">
        <v>1682</v>
      </c>
      <c r="M148" s="1" t="s">
        <v>1683</v>
      </c>
      <c r="N148" s="1" t="s">
        <v>1439</v>
      </c>
      <c r="O148" s="1" t="s">
        <v>1457</v>
      </c>
      <c r="P148" s="1" t="s">
        <v>1462</v>
      </c>
      <c r="Q148" s="1" t="s">
        <v>1461</v>
      </c>
      <c r="T148" s="70" t="s">
        <v>213</v>
      </c>
    </row>
    <row r="149" spans="11:12">
      <c r="K149">
        <v>2703</v>
      </c>
      <c r="L149" t="s">
        <v>309</v>
      </c>
    </row>
    <row r="150" spans="11:17">
      <c r="K150">
        <v>2704</v>
      </c>
      <c r="L150" t="s">
        <v>1684</v>
      </c>
      <c r="M150" s="1" t="s">
        <v>1685</v>
      </c>
      <c r="N150" s="1" t="s">
        <v>1439</v>
      </c>
      <c r="O150" s="1" t="s">
        <v>1457</v>
      </c>
      <c r="P150" s="1" t="s">
        <v>213</v>
      </c>
      <c r="Q150" s="1" t="s">
        <v>1439</v>
      </c>
    </row>
    <row r="151" spans="11:19">
      <c r="K151">
        <v>2705</v>
      </c>
      <c r="L151" t="s">
        <v>1686</v>
      </c>
      <c r="M151" s="1" t="s">
        <v>1120</v>
      </c>
      <c r="N151" s="1" t="s">
        <v>1439</v>
      </c>
      <c r="O151" s="1" t="s">
        <v>1457</v>
      </c>
      <c r="P151" s="1" t="s">
        <v>213</v>
      </c>
      <c r="Q151" s="1" t="s">
        <v>1439</v>
      </c>
      <c r="S151"/>
    </row>
    <row r="152" spans="11:19">
      <c r="K152">
        <v>2706</v>
      </c>
      <c r="L152" t="s">
        <v>1687</v>
      </c>
      <c r="S152">
        <v>2706</v>
      </c>
    </row>
    <row r="153" spans="11:19">
      <c r="K153">
        <v>2707</v>
      </c>
      <c r="L153" t="s">
        <v>1688</v>
      </c>
      <c r="S153">
        <v>2707</v>
      </c>
    </row>
    <row r="154" spans="11:12">
      <c r="K154">
        <v>2801</v>
      </c>
      <c r="L154" t="s">
        <v>311</v>
      </c>
    </row>
    <row r="155" spans="11:12">
      <c r="K155">
        <v>2802</v>
      </c>
      <c r="L155" t="s">
        <v>312</v>
      </c>
    </row>
    <row r="156" spans="11:12">
      <c r="K156">
        <v>2803</v>
      </c>
      <c r="L156" t="s">
        <v>313</v>
      </c>
    </row>
    <row r="157" spans="11:12">
      <c r="K157">
        <v>2804</v>
      </c>
      <c r="L157" t="s">
        <v>314</v>
      </c>
    </row>
    <row r="158" spans="11:12">
      <c r="K158">
        <v>2805</v>
      </c>
      <c r="L158" t="s">
        <v>1689</v>
      </c>
    </row>
    <row r="159" ht="14.25" spans="11:20">
      <c r="K159">
        <v>2901</v>
      </c>
      <c r="L159" s="2" t="s">
        <v>1690</v>
      </c>
      <c r="M159" s="1" t="s">
        <v>1691</v>
      </c>
      <c r="N159" s="1" t="s">
        <v>1439</v>
      </c>
      <c r="O159" s="1" t="s">
        <v>1010</v>
      </c>
      <c r="P159" s="1" t="s">
        <v>213</v>
      </c>
      <c r="Q159" s="1" t="s">
        <v>1002</v>
      </c>
      <c r="T159" s="70" t="s">
        <v>213</v>
      </c>
    </row>
    <row r="160" ht="14.25" spans="11:20">
      <c r="K160">
        <v>2902</v>
      </c>
      <c r="L160" s="2" t="s">
        <v>1692</v>
      </c>
      <c r="M160" s="1" t="s">
        <v>1693</v>
      </c>
      <c r="N160" s="1" t="s">
        <v>1131</v>
      </c>
      <c r="O160" s="1" t="s">
        <v>1442</v>
      </c>
      <c r="P160" s="1" t="s">
        <v>1133</v>
      </c>
      <c r="Q160" s="1" t="s">
        <v>1443</v>
      </c>
      <c r="T160" s="70" t="s">
        <v>213</v>
      </c>
    </row>
    <row r="161" ht="14.25" spans="11:20">
      <c r="K161">
        <v>2903</v>
      </c>
      <c r="L161" s="2" t="s">
        <v>1694</v>
      </c>
      <c r="M161" s="1" t="s">
        <v>1695</v>
      </c>
      <c r="N161" s="1" t="s">
        <v>1446</v>
      </c>
      <c r="O161" s="1" t="s">
        <v>1447</v>
      </c>
      <c r="P161" s="1" t="s">
        <v>1448</v>
      </c>
      <c r="Q161" s="1" t="s">
        <v>1449</v>
      </c>
      <c r="T161" s="70" t="s">
        <v>213</v>
      </c>
    </row>
    <row r="162" ht="14.25" spans="11:20">
      <c r="K162">
        <v>2904</v>
      </c>
      <c r="L162" s="2" t="s">
        <v>1696</v>
      </c>
      <c r="M162" s="1" t="s">
        <v>1697</v>
      </c>
      <c r="N162" s="1" t="s">
        <v>1452</v>
      </c>
      <c r="O162" s="1" t="s">
        <v>1453</v>
      </c>
      <c r="P162" s="1" t="s">
        <v>1454</v>
      </c>
      <c r="Q162" s="1" t="s">
        <v>1455</v>
      </c>
      <c r="T162" s="70" t="s">
        <v>213</v>
      </c>
    </row>
    <row r="163" ht="14.25" spans="11:20">
      <c r="K163">
        <v>2905</v>
      </c>
      <c r="L163" s="2" t="s">
        <v>1698</v>
      </c>
      <c r="M163" s="1" t="s">
        <v>1699</v>
      </c>
      <c r="N163" s="1" t="s">
        <v>1452</v>
      </c>
      <c r="O163" s="1" t="s">
        <v>1453</v>
      </c>
      <c r="P163" s="1" t="s">
        <v>1454</v>
      </c>
      <c r="Q163" s="1" t="s">
        <v>1455</v>
      </c>
      <c r="T163" s="70" t="s">
        <v>213</v>
      </c>
    </row>
    <row r="164" spans="11:20">
      <c r="K164">
        <v>2906</v>
      </c>
      <c r="L164" t="s">
        <v>1700</v>
      </c>
      <c r="M164" s="1" t="s">
        <v>1701</v>
      </c>
      <c r="N164" s="1" t="s">
        <v>1439</v>
      </c>
      <c r="O164" s="1" t="s">
        <v>1457</v>
      </c>
      <c r="P164" s="1" t="s">
        <v>213</v>
      </c>
      <c r="Q164" s="1" t="s">
        <v>213</v>
      </c>
      <c r="T164" s="70" t="s">
        <v>213</v>
      </c>
    </row>
    <row r="165" spans="11:20">
      <c r="K165">
        <v>2907</v>
      </c>
      <c r="L165" t="s">
        <v>1702</v>
      </c>
      <c r="M165" s="1" t="s">
        <v>1703</v>
      </c>
      <c r="N165" s="1" t="s">
        <v>1439</v>
      </c>
      <c r="O165" s="1" t="s">
        <v>1457</v>
      </c>
      <c r="P165" s="1" t="s">
        <v>213</v>
      </c>
      <c r="Q165" s="1" t="s">
        <v>213</v>
      </c>
      <c r="T165" s="70" t="s">
        <v>213</v>
      </c>
    </row>
    <row r="166" spans="11:20">
      <c r="K166">
        <v>2908</v>
      </c>
      <c r="L166" t="s">
        <v>1704</v>
      </c>
      <c r="M166" s="1" t="s">
        <v>1705</v>
      </c>
      <c r="N166" s="1" t="s">
        <v>1439</v>
      </c>
      <c r="O166" s="1" t="s">
        <v>1457</v>
      </c>
      <c r="P166" s="1" t="s">
        <v>213</v>
      </c>
      <c r="Q166" s="1" t="s">
        <v>213</v>
      </c>
      <c r="T166" s="70" t="s">
        <v>213</v>
      </c>
    </row>
    <row r="167" spans="11:20">
      <c r="K167">
        <v>2909</v>
      </c>
      <c r="L167" t="s">
        <v>1706</v>
      </c>
      <c r="M167" s="1" t="s">
        <v>1707</v>
      </c>
      <c r="N167" s="1" t="s">
        <v>1439</v>
      </c>
      <c r="O167" s="1" t="s">
        <v>1457</v>
      </c>
      <c r="P167" s="1" t="s">
        <v>213</v>
      </c>
      <c r="Q167" s="1" t="s">
        <v>213</v>
      </c>
      <c r="T167" s="70" t="s">
        <v>213</v>
      </c>
    </row>
    <row r="168" spans="11:20">
      <c r="K168">
        <v>2910</v>
      </c>
      <c r="L168" t="s">
        <v>1708</v>
      </c>
      <c r="M168" s="1" t="s">
        <v>1709</v>
      </c>
      <c r="N168" s="1" t="s">
        <v>1439</v>
      </c>
      <c r="O168" s="1" t="s">
        <v>1457</v>
      </c>
      <c r="P168" s="1" t="s">
        <v>213</v>
      </c>
      <c r="Q168" s="1" t="s">
        <v>213</v>
      </c>
      <c r="T168" s="70" t="s">
        <v>213</v>
      </c>
    </row>
    <row r="169" spans="11:20">
      <c r="K169">
        <v>2911</v>
      </c>
      <c r="L169" t="s">
        <v>1710</v>
      </c>
      <c r="M169" s="1" t="s">
        <v>1711</v>
      </c>
      <c r="N169" s="1" t="s">
        <v>1439</v>
      </c>
      <c r="O169" s="1" t="s">
        <v>1457</v>
      </c>
      <c r="P169" s="1" t="s">
        <v>213</v>
      </c>
      <c r="Q169" s="1" t="s">
        <v>213</v>
      </c>
      <c r="T169" s="70" t="s">
        <v>213</v>
      </c>
    </row>
    <row r="170" spans="11:20">
      <c r="K170">
        <v>2912</v>
      </c>
      <c r="L170" t="s">
        <v>1712</v>
      </c>
      <c r="M170" s="1" t="s">
        <v>1713</v>
      </c>
      <c r="N170" s="1" t="s">
        <v>1439</v>
      </c>
      <c r="O170" s="1" t="s">
        <v>1457</v>
      </c>
      <c r="P170" s="1" t="s">
        <v>213</v>
      </c>
      <c r="Q170" s="1" t="s">
        <v>213</v>
      </c>
      <c r="T170" s="70" t="s">
        <v>213</v>
      </c>
    </row>
    <row r="171" spans="11:20">
      <c r="K171">
        <v>2913</v>
      </c>
      <c r="L171" t="s">
        <v>1714</v>
      </c>
      <c r="M171" s="1" t="s">
        <v>1715</v>
      </c>
      <c r="N171" s="1" t="s">
        <v>1439</v>
      </c>
      <c r="O171" s="1" t="s">
        <v>1457</v>
      </c>
      <c r="P171" s="1" t="s">
        <v>213</v>
      </c>
      <c r="Q171" s="1" t="s">
        <v>213</v>
      </c>
      <c r="T171" s="70" t="s">
        <v>213</v>
      </c>
    </row>
    <row r="172" spans="11:20">
      <c r="K172">
        <v>2914</v>
      </c>
      <c r="L172" t="s">
        <v>1716</v>
      </c>
      <c r="M172" s="1" t="s">
        <v>1717</v>
      </c>
      <c r="N172" s="1" t="s">
        <v>1439</v>
      </c>
      <c r="O172" s="1" t="s">
        <v>1457</v>
      </c>
      <c r="P172" s="1" t="s">
        <v>213</v>
      </c>
      <c r="Q172" s="1" t="s">
        <v>213</v>
      </c>
      <c r="T172" s="70" t="s">
        <v>213</v>
      </c>
    </row>
    <row r="173" spans="11:20">
      <c r="K173">
        <v>2915</v>
      </c>
      <c r="L173" t="s">
        <v>1718</v>
      </c>
      <c r="M173" s="1" t="s">
        <v>1719</v>
      </c>
      <c r="N173" s="1" t="s">
        <v>1439</v>
      </c>
      <c r="O173" s="1" t="s">
        <v>1457</v>
      </c>
      <c r="P173" s="1" t="s">
        <v>213</v>
      </c>
      <c r="Q173" s="1" t="s">
        <v>213</v>
      </c>
      <c r="T173" s="70" t="s">
        <v>213</v>
      </c>
    </row>
    <row r="174" spans="11:20">
      <c r="K174">
        <v>2916</v>
      </c>
      <c r="L174" t="s">
        <v>1720</v>
      </c>
      <c r="M174" s="1" t="s">
        <v>1721</v>
      </c>
      <c r="N174" s="1" t="s">
        <v>1439</v>
      </c>
      <c r="O174" s="1" t="s">
        <v>1457</v>
      </c>
      <c r="P174" s="1" t="s">
        <v>213</v>
      </c>
      <c r="Q174" s="1" t="s">
        <v>213</v>
      </c>
      <c r="T174" s="70" t="s">
        <v>213</v>
      </c>
    </row>
    <row r="175" spans="11:20">
      <c r="K175">
        <v>2917</v>
      </c>
      <c r="L175" t="s">
        <v>1722</v>
      </c>
      <c r="M175" s="1" t="s">
        <v>1723</v>
      </c>
      <c r="N175" s="1" t="s">
        <v>1439</v>
      </c>
      <c r="O175" s="1" t="s">
        <v>1457</v>
      </c>
      <c r="P175" s="1" t="s">
        <v>213</v>
      </c>
      <c r="Q175" s="1" t="s">
        <v>213</v>
      </c>
      <c r="T175" s="70" t="s">
        <v>213</v>
      </c>
    </row>
    <row r="176" spans="11:20">
      <c r="K176">
        <v>2918</v>
      </c>
      <c r="L176" t="s">
        <v>1724</v>
      </c>
      <c r="M176" s="1" t="s">
        <v>1129</v>
      </c>
      <c r="N176" s="1" t="s">
        <v>1439</v>
      </c>
      <c r="O176" s="1" t="s">
        <v>1457</v>
      </c>
      <c r="P176" s="1" t="s">
        <v>213</v>
      </c>
      <c r="Q176" s="1" t="s">
        <v>213</v>
      </c>
      <c r="T176" s="70" t="s">
        <v>213</v>
      </c>
    </row>
    <row r="177" spans="11:20">
      <c r="K177">
        <v>2919</v>
      </c>
      <c r="L177" t="s">
        <v>1725</v>
      </c>
      <c r="M177" s="1" t="s">
        <v>1726</v>
      </c>
      <c r="N177" s="1" t="s">
        <v>1439</v>
      </c>
      <c r="O177" s="1" t="s">
        <v>1457</v>
      </c>
      <c r="P177" s="1" t="s">
        <v>213</v>
      </c>
      <c r="Q177" s="1" t="s">
        <v>213</v>
      </c>
      <c r="T177" s="70" t="s">
        <v>213</v>
      </c>
    </row>
    <row r="178" spans="11:20">
      <c r="K178">
        <v>2920</v>
      </c>
      <c r="L178" t="s">
        <v>1727</v>
      </c>
      <c r="M178" s="1" t="s">
        <v>1728</v>
      </c>
      <c r="N178" s="1" t="s">
        <v>1439</v>
      </c>
      <c r="O178" s="1" t="s">
        <v>1457</v>
      </c>
      <c r="P178" s="1" t="s">
        <v>213</v>
      </c>
      <c r="Q178" s="1" t="s">
        <v>213</v>
      </c>
      <c r="T178" s="70" t="s">
        <v>213</v>
      </c>
    </row>
  </sheetData>
  <mergeCells count="1">
    <mergeCell ref="F3:I3"/>
  </mergeCells>
  <pageMargins left="0.75" right="0.75" top="1" bottom="1" header="0.5" footer="0.5"/>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37"/>
  <sheetViews>
    <sheetView tabSelected="1" topLeftCell="S1" workbookViewId="0">
      <pane ySplit="1" topLeftCell="A101" activePane="bottomLeft" state="frozen"/>
      <selection/>
      <selection pane="bottomLeft" activeCell="AA122" sqref="Z118:AA122"/>
    </sheetView>
  </sheetViews>
  <sheetFormatPr defaultColWidth="9" defaultRowHeight="14.25"/>
  <cols>
    <col min="12" max="12" width="9" style="59"/>
    <col min="14" max="14" width="14.875" customWidth="1"/>
    <col min="19" max="19" width="18.25" customWidth="1"/>
    <col min="28" max="28" width="12.625"/>
  </cols>
  <sheetData>
    <row r="1" spans="13:42">
      <c r="M1" s="2" t="s">
        <v>131</v>
      </c>
      <c r="N1" s="2" t="s">
        <v>327</v>
      </c>
      <c r="O1" s="2" t="s">
        <v>1729</v>
      </c>
      <c r="P1" s="2" t="s">
        <v>1730</v>
      </c>
      <c r="Q1" s="2" t="s">
        <v>897</v>
      </c>
      <c r="R1" s="2" t="s">
        <v>1731</v>
      </c>
      <c r="S1" s="2" t="s">
        <v>1732</v>
      </c>
      <c r="T1" s="2" t="s">
        <v>1733</v>
      </c>
      <c r="U1" s="2" t="s">
        <v>1734</v>
      </c>
      <c r="V1" s="2" t="s">
        <v>395</v>
      </c>
      <c r="W1" s="2" t="s">
        <v>1735</v>
      </c>
      <c r="X1" s="2" t="s">
        <v>898</v>
      </c>
      <c r="Y1" s="2" t="s">
        <v>899</v>
      </c>
      <c r="Z1" s="2" t="s">
        <v>1736</v>
      </c>
      <c r="AA1" s="2" t="s">
        <v>1737</v>
      </c>
      <c r="AB1" s="2" t="s">
        <v>387</v>
      </c>
      <c r="AC1" s="2" t="s">
        <v>389</v>
      </c>
      <c r="AD1" s="2" t="s">
        <v>392</v>
      </c>
      <c r="AE1" s="2" t="s">
        <v>900</v>
      </c>
      <c r="AF1" s="2" t="s">
        <v>901</v>
      </c>
      <c r="AG1" s="2" t="s">
        <v>902</v>
      </c>
      <c r="AH1" s="2" t="s">
        <v>379</v>
      </c>
      <c r="AI1" s="2" t="s">
        <v>384</v>
      </c>
      <c r="AJ1" s="2" t="s">
        <v>381</v>
      </c>
      <c r="AK1" s="2" t="s">
        <v>903</v>
      </c>
      <c r="AL1" s="2" t="s">
        <v>1738</v>
      </c>
      <c r="AM1" s="2" t="s">
        <v>1739</v>
      </c>
      <c r="AN1" s="2" t="s">
        <v>904</v>
      </c>
      <c r="AO1" s="2" t="s">
        <v>1740</v>
      </c>
      <c r="AP1" t="s">
        <v>1741</v>
      </c>
    </row>
    <row r="2" spans="1:42">
      <c r="A2" t="s">
        <v>1742</v>
      </c>
      <c r="M2" s="2" t="s">
        <v>141</v>
      </c>
      <c r="N2" s="2" t="s">
        <v>142</v>
      </c>
      <c r="O2" s="2" t="s">
        <v>141</v>
      </c>
      <c r="P2" s="2" t="s">
        <v>142</v>
      </c>
      <c r="Q2" s="2" t="s">
        <v>349</v>
      </c>
      <c r="R2" s="2" t="s">
        <v>141</v>
      </c>
      <c r="S2" s="2" t="s">
        <v>141</v>
      </c>
      <c r="T2" s="2" t="s">
        <v>141</v>
      </c>
      <c r="U2" s="2" t="s">
        <v>141</v>
      </c>
      <c r="V2" s="2" t="s">
        <v>141</v>
      </c>
      <c r="W2" s="2" t="s">
        <v>141</v>
      </c>
      <c r="X2" s="2" t="s">
        <v>141</v>
      </c>
      <c r="Y2" s="2" t="s">
        <v>141</v>
      </c>
      <c r="Z2" s="2" t="s">
        <v>141</v>
      </c>
      <c r="AA2" s="2" t="s">
        <v>141</v>
      </c>
      <c r="AB2" s="2" t="s">
        <v>141</v>
      </c>
      <c r="AC2" s="2" t="s">
        <v>141</v>
      </c>
      <c r="AD2" s="2" t="s">
        <v>141</v>
      </c>
      <c r="AE2" s="2" t="s">
        <v>141</v>
      </c>
      <c r="AF2" s="2" t="s">
        <v>141</v>
      </c>
      <c r="AG2" s="2" t="s">
        <v>141</v>
      </c>
      <c r="AH2" s="2" t="s">
        <v>141</v>
      </c>
      <c r="AI2" s="2" t="s">
        <v>141</v>
      </c>
      <c r="AJ2" s="2" t="s">
        <v>141</v>
      </c>
      <c r="AK2" s="2" t="s">
        <v>141</v>
      </c>
      <c r="AL2" s="2" t="s">
        <v>141</v>
      </c>
      <c r="AM2" s="2" t="s">
        <v>141</v>
      </c>
      <c r="AN2" s="2" t="s">
        <v>141</v>
      </c>
      <c r="AO2" s="2" t="s">
        <v>348</v>
      </c>
      <c r="AP2" s="2" t="s">
        <v>348</v>
      </c>
    </row>
    <row r="3" spans="1:42">
      <c r="A3" s="30">
        <v>800</v>
      </c>
      <c r="M3" s="2" t="s">
        <v>143</v>
      </c>
      <c r="N3" s="2" t="s">
        <v>144</v>
      </c>
      <c r="O3" s="2" t="s">
        <v>145</v>
      </c>
      <c r="P3" s="2" t="s">
        <v>148</v>
      </c>
      <c r="Q3" s="2" t="s">
        <v>529</v>
      </c>
      <c r="R3" s="2" t="s">
        <v>1743</v>
      </c>
      <c r="S3" s="2" t="s">
        <v>1744</v>
      </c>
      <c r="T3" s="2" t="s">
        <v>1745</v>
      </c>
      <c r="U3" s="2" t="s">
        <v>1746</v>
      </c>
      <c r="V3" s="2" t="s">
        <v>1747</v>
      </c>
      <c r="W3" s="2" t="s">
        <v>1748</v>
      </c>
      <c r="X3" s="2" t="s">
        <v>1749</v>
      </c>
      <c r="Y3" s="2" t="s">
        <v>1750</v>
      </c>
      <c r="Z3" s="2" t="s">
        <v>799</v>
      </c>
      <c r="AA3" s="2" t="s">
        <v>1751</v>
      </c>
      <c r="AB3" s="2" t="s">
        <v>1752</v>
      </c>
      <c r="AC3" s="2" t="s">
        <v>1753</v>
      </c>
      <c r="AD3" s="2" t="s">
        <v>1754</v>
      </c>
      <c r="AE3" s="2" t="s">
        <v>1755</v>
      </c>
      <c r="AF3" s="2" t="s">
        <v>1756</v>
      </c>
      <c r="AG3" s="2" t="s">
        <v>1757</v>
      </c>
      <c r="AH3" s="2" t="s">
        <v>1758</v>
      </c>
      <c r="AI3" s="2" t="s">
        <v>1759</v>
      </c>
      <c r="AJ3" s="2" t="s">
        <v>1760</v>
      </c>
      <c r="AK3" s="2" t="s">
        <v>1761</v>
      </c>
      <c r="AL3" s="2" t="s">
        <v>1762</v>
      </c>
      <c r="AM3" s="2" t="s">
        <v>1763</v>
      </c>
      <c r="AN3" s="2" t="s">
        <v>1764</v>
      </c>
      <c r="AO3" s="2" t="s">
        <v>1765</v>
      </c>
      <c r="AP3" t="s">
        <v>516</v>
      </c>
    </row>
    <row r="4" spans="13:42">
      <c r="M4" s="2" t="s">
        <v>153</v>
      </c>
      <c r="N4" s="2" t="s">
        <v>153</v>
      </c>
      <c r="O4" s="2" t="s">
        <v>153</v>
      </c>
      <c r="P4" s="2" t="s">
        <v>153</v>
      </c>
      <c r="Q4" s="2" t="s">
        <v>153</v>
      </c>
      <c r="R4" s="2" t="s">
        <v>153</v>
      </c>
      <c r="S4" s="2" t="s">
        <v>153</v>
      </c>
      <c r="T4" s="2" t="s">
        <v>153</v>
      </c>
      <c r="U4" s="2" t="s">
        <v>153</v>
      </c>
      <c r="V4" s="2" t="s">
        <v>153</v>
      </c>
      <c r="W4" s="2" t="s">
        <v>153</v>
      </c>
      <c r="X4" s="2" t="s">
        <v>153</v>
      </c>
      <c r="Y4" s="2" t="s">
        <v>153</v>
      </c>
      <c r="Z4" s="2" t="s">
        <v>153</v>
      </c>
      <c r="AA4" s="2" t="s">
        <v>153</v>
      </c>
      <c r="AB4" s="2" t="s">
        <v>153</v>
      </c>
      <c r="AC4" s="2" t="s">
        <v>153</v>
      </c>
      <c r="AD4" s="2" t="s">
        <v>153</v>
      </c>
      <c r="AE4" s="2" t="s">
        <v>153</v>
      </c>
      <c r="AF4" s="2" t="s">
        <v>153</v>
      </c>
      <c r="AG4" s="2" t="s">
        <v>153</v>
      </c>
      <c r="AH4" s="2" t="s">
        <v>153</v>
      </c>
      <c r="AI4" s="2" t="s">
        <v>153</v>
      </c>
      <c r="AJ4" s="2" t="s">
        <v>153</v>
      </c>
      <c r="AK4" s="2" t="s">
        <v>153</v>
      </c>
      <c r="AL4" s="2" t="s">
        <v>153</v>
      </c>
      <c r="AM4" s="2" t="s">
        <v>153</v>
      </c>
      <c r="AN4" s="3" t="s">
        <v>153</v>
      </c>
      <c r="AO4" s="3" t="s">
        <v>153</v>
      </c>
      <c r="AP4" s="3" t="s">
        <v>153</v>
      </c>
    </row>
    <row r="5" spans="13:40">
      <c r="M5">
        <v>101</v>
      </c>
      <c r="N5" t="s">
        <v>1766</v>
      </c>
      <c r="O5">
        <v>0</v>
      </c>
      <c r="P5">
        <v>101</v>
      </c>
      <c r="Q5">
        <v>0.5</v>
      </c>
      <c r="R5">
        <v>0</v>
      </c>
      <c r="V5">
        <v>100</v>
      </c>
      <c r="W5">
        <v>0</v>
      </c>
      <c r="X5">
        <v>0</v>
      </c>
      <c r="Y5">
        <v>2</v>
      </c>
      <c r="Z5" s="30">
        <v>500</v>
      </c>
      <c r="AA5">
        <f t="shared" ref="AA5:AA8" si="0">INT($A$3/Z5*1000)</f>
        <v>1600</v>
      </c>
      <c r="AB5">
        <v>40</v>
      </c>
      <c r="AC5">
        <v>10</v>
      </c>
      <c r="AD5">
        <v>200</v>
      </c>
      <c r="AN5">
        <v>1</v>
      </c>
    </row>
    <row r="6" spans="13:40">
      <c r="M6">
        <v>102</v>
      </c>
      <c r="N6" t="s">
        <v>1767</v>
      </c>
      <c r="O6">
        <v>0</v>
      </c>
      <c r="P6">
        <v>102</v>
      </c>
      <c r="Q6">
        <v>0.6</v>
      </c>
      <c r="R6">
        <v>0</v>
      </c>
      <c r="V6">
        <v>100</v>
      </c>
      <c r="W6">
        <v>0</v>
      </c>
      <c r="X6">
        <v>0</v>
      </c>
      <c r="Y6">
        <v>2</v>
      </c>
      <c r="Z6" s="30">
        <v>500</v>
      </c>
      <c r="AA6">
        <f t="shared" si="0"/>
        <v>1600</v>
      </c>
      <c r="AB6">
        <v>40</v>
      </c>
      <c r="AC6">
        <v>10</v>
      </c>
      <c r="AD6">
        <v>200</v>
      </c>
      <c r="AN6">
        <v>1</v>
      </c>
    </row>
    <row r="7" spans="13:40">
      <c r="M7">
        <v>103</v>
      </c>
      <c r="N7" t="s">
        <v>1768</v>
      </c>
      <c r="O7">
        <v>0</v>
      </c>
      <c r="P7">
        <v>103</v>
      </c>
      <c r="Q7">
        <v>0.7</v>
      </c>
      <c r="R7">
        <v>0</v>
      </c>
      <c r="V7">
        <v>100</v>
      </c>
      <c r="W7">
        <v>0</v>
      </c>
      <c r="X7">
        <v>0</v>
      </c>
      <c r="Y7">
        <v>2</v>
      </c>
      <c r="Z7" s="30">
        <v>500</v>
      </c>
      <c r="AA7">
        <f t="shared" si="0"/>
        <v>1600</v>
      </c>
      <c r="AB7">
        <v>40</v>
      </c>
      <c r="AC7">
        <v>10</v>
      </c>
      <c r="AD7">
        <v>200</v>
      </c>
      <c r="AN7">
        <v>1</v>
      </c>
    </row>
    <row r="8" spans="13:40">
      <c r="M8">
        <v>104</v>
      </c>
      <c r="N8" t="s">
        <v>1769</v>
      </c>
      <c r="O8">
        <v>0</v>
      </c>
      <c r="P8">
        <v>104</v>
      </c>
      <c r="Q8">
        <v>0.8</v>
      </c>
      <c r="R8">
        <v>0</v>
      </c>
      <c r="V8">
        <v>100</v>
      </c>
      <c r="W8">
        <v>0</v>
      </c>
      <c r="X8">
        <v>0</v>
      </c>
      <c r="Y8">
        <v>2</v>
      </c>
      <c r="Z8" s="30">
        <v>500</v>
      </c>
      <c r="AA8">
        <f t="shared" si="0"/>
        <v>1600</v>
      </c>
      <c r="AB8">
        <v>40</v>
      </c>
      <c r="AC8">
        <v>10</v>
      </c>
      <c r="AD8">
        <v>200</v>
      </c>
      <c r="AN8">
        <v>1</v>
      </c>
    </row>
    <row r="9" spans="13:40">
      <c r="M9">
        <v>105</v>
      </c>
      <c r="N9" t="s">
        <v>1770</v>
      </c>
      <c r="O9">
        <v>0</v>
      </c>
      <c r="P9">
        <v>105</v>
      </c>
      <c r="Q9">
        <v>1.2</v>
      </c>
      <c r="R9">
        <v>0</v>
      </c>
      <c r="V9">
        <v>100</v>
      </c>
      <c r="W9">
        <v>0</v>
      </c>
      <c r="X9">
        <v>0</v>
      </c>
      <c r="Y9">
        <v>1</v>
      </c>
      <c r="Z9" s="30">
        <v>500</v>
      </c>
      <c r="AA9">
        <v>6250</v>
      </c>
      <c r="AB9">
        <v>40</v>
      </c>
      <c r="AC9">
        <v>10</v>
      </c>
      <c r="AD9">
        <v>200</v>
      </c>
      <c r="AN9">
        <v>0</v>
      </c>
    </row>
    <row r="10" spans="13:40">
      <c r="M10">
        <v>201</v>
      </c>
      <c r="N10" t="s">
        <v>1771</v>
      </c>
      <c r="O10">
        <v>0</v>
      </c>
      <c r="P10">
        <v>201</v>
      </c>
      <c r="Q10">
        <v>0.8</v>
      </c>
      <c r="R10">
        <v>0</v>
      </c>
      <c r="V10">
        <v>100</v>
      </c>
      <c r="W10">
        <v>5</v>
      </c>
      <c r="X10">
        <v>0</v>
      </c>
      <c r="Y10">
        <v>1</v>
      </c>
      <c r="Z10" s="30">
        <v>500</v>
      </c>
      <c r="AA10">
        <f t="shared" ref="AA10:AA14" si="1">INT($A$3/Z10*1000)</f>
        <v>1600</v>
      </c>
      <c r="AB10">
        <v>30</v>
      </c>
      <c r="AC10">
        <v>10</v>
      </c>
      <c r="AD10">
        <v>200</v>
      </c>
      <c r="AN10">
        <v>1</v>
      </c>
    </row>
    <row r="11" spans="13:40">
      <c r="M11">
        <v>202</v>
      </c>
      <c r="N11" t="s">
        <v>1772</v>
      </c>
      <c r="O11">
        <v>0</v>
      </c>
      <c r="P11">
        <v>202</v>
      </c>
      <c r="Q11">
        <v>0.9</v>
      </c>
      <c r="R11">
        <v>0</v>
      </c>
      <c r="V11">
        <v>100</v>
      </c>
      <c r="W11">
        <v>7</v>
      </c>
      <c r="X11">
        <v>0</v>
      </c>
      <c r="Y11">
        <v>1</v>
      </c>
      <c r="Z11" s="30">
        <v>500</v>
      </c>
      <c r="AA11">
        <f t="shared" si="1"/>
        <v>1600</v>
      </c>
      <c r="AB11">
        <v>30</v>
      </c>
      <c r="AC11">
        <v>10</v>
      </c>
      <c r="AD11">
        <v>200</v>
      </c>
      <c r="AN11">
        <v>1</v>
      </c>
    </row>
    <row r="12" spans="13:40">
      <c r="M12">
        <v>203</v>
      </c>
      <c r="N12" t="s">
        <v>1773</v>
      </c>
      <c r="O12">
        <v>0</v>
      </c>
      <c r="P12">
        <v>203</v>
      </c>
      <c r="Q12">
        <v>1</v>
      </c>
      <c r="R12">
        <v>0</v>
      </c>
      <c r="V12">
        <v>100</v>
      </c>
      <c r="W12">
        <v>8</v>
      </c>
      <c r="X12">
        <v>0</v>
      </c>
      <c r="Y12">
        <v>1</v>
      </c>
      <c r="Z12" s="30">
        <v>500</v>
      </c>
      <c r="AA12">
        <f t="shared" si="1"/>
        <v>1600</v>
      </c>
      <c r="AB12">
        <v>30</v>
      </c>
      <c r="AC12">
        <v>10</v>
      </c>
      <c r="AD12">
        <v>200</v>
      </c>
      <c r="AN12">
        <v>1</v>
      </c>
    </row>
    <row r="13" spans="13:40">
      <c r="M13">
        <v>204</v>
      </c>
      <c r="N13" t="s">
        <v>1774</v>
      </c>
      <c r="O13">
        <v>0</v>
      </c>
      <c r="P13">
        <v>204</v>
      </c>
      <c r="Q13">
        <v>1</v>
      </c>
      <c r="R13">
        <v>0</v>
      </c>
      <c r="V13">
        <v>100</v>
      </c>
      <c r="W13">
        <v>10</v>
      </c>
      <c r="X13">
        <v>0</v>
      </c>
      <c r="Y13">
        <v>1</v>
      </c>
      <c r="Z13" s="30">
        <v>500</v>
      </c>
      <c r="AA13">
        <f t="shared" si="1"/>
        <v>1600</v>
      </c>
      <c r="AB13">
        <v>30</v>
      </c>
      <c r="AC13">
        <v>10</v>
      </c>
      <c r="AD13">
        <v>200</v>
      </c>
      <c r="AN13">
        <v>1</v>
      </c>
    </row>
    <row r="14" spans="13:40">
      <c r="M14">
        <v>205</v>
      </c>
      <c r="N14" t="s">
        <v>1775</v>
      </c>
      <c r="O14">
        <v>0</v>
      </c>
      <c r="P14">
        <v>205</v>
      </c>
      <c r="Q14">
        <v>1.5</v>
      </c>
      <c r="R14">
        <v>0</v>
      </c>
      <c r="V14">
        <v>100</v>
      </c>
      <c r="W14">
        <v>5</v>
      </c>
      <c r="X14">
        <v>0</v>
      </c>
      <c r="Y14">
        <v>1</v>
      </c>
      <c r="Z14" s="30">
        <v>500</v>
      </c>
      <c r="AA14">
        <f t="shared" si="1"/>
        <v>1600</v>
      </c>
      <c r="AB14">
        <v>30</v>
      </c>
      <c r="AC14">
        <v>10</v>
      </c>
      <c r="AD14">
        <v>200</v>
      </c>
      <c r="AN14">
        <v>0</v>
      </c>
    </row>
    <row r="15" spans="13:40">
      <c r="M15">
        <v>301</v>
      </c>
      <c r="N15" t="s">
        <v>1487</v>
      </c>
      <c r="O15">
        <v>9</v>
      </c>
      <c r="P15">
        <v>301</v>
      </c>
      <c r="Q15">
        <v>1</v>
      </c>
      <c r="R15">
        <v>0</v>
      </c>
      <c r="V15">
        <v>100</v>
      </c>
      <c r="W15">
        <v>0</v>
      </c>
      <c r="X15">
        <v>0</v>
      </c>
      <c r="Y15">
        <v>3</v>
      </c>
      <c r="Z15" s="30">
        <v>500</v>
      </c>
      <c r="AA15">
        <v>10000</v>
      </c>
      <c r="AB15">
        <v>20</v>
      </c>
      <c r="AC15">
        <v>10</v>
      </c>
      <c r="AD15">
        <v>200</v>
      </c>
      <c r="AE15">
        <v>201</v>
      </c>
      <c r="AN15">
        <v>1</v>
      </c>
    </row>
    <row r="16" spans="13:40">
      <c r="M16">
        <v>302</v>
      </c>
      <c r="N16" t="s">
        <v>1489</v>
      </c>
      <c r="O16">
        <v>9</v>
      </c>
      <c r="P16">
        <v>302</v>
      </c>
      <c r="Q16">
        <v>1</v>
      </c>
      <c r="R16">
        <v>0</v>
      </c>
      <c r="V16">
        <v>100</v>
      </c>
      <c r="W16">
        <v>0</v>
      </c>
      <c r="X16">
        <v>0</v>
      </c>
      <c r="Y16">
        <v>3</v>
      </c>
      <c r="Z16" s="30">
        <v>500</v>
      </c>
      <c r="AA16">
        <v>10000</v>
      </c>
      <c r="AB16">
        <v>20</v>
      </c>
      <c r="AC16">
        <v>10</v>
      </c>
      <c r="AD16">
        <v>200</v>
      </c>
      <c r="AE16">
        <v>201</v>
      </c>
      <c r="AN16">
        <v>1</v>
      </c>
    </row>
    <row r="17" spans="13:40">
      <c r="M17">
        <v>303</v>
      </c>
      <c r="N17" t="s">
        <v>1492</v>
      </c>
      <c r="O17">
        <v>9</v>
      </c>
      <c r="P17">
        <v>303</v>
      </c>
      <c r="Q17">
        <v>1</v>
      </c>
      <c r="R17">
        <v>0</v>
      </c>
      <c r="V17">
        <v>100</v>
      </c>
      <c r="W17">
        <v>0</v>
      </c>
      <c r="X17">
        <v>0</v>
      </c>
      <c r="Y17">
        <v>3</v>
      </c>
      <c r="Z17" s="30">
        <v>500</v>
      </c>
      <c r="AA17">
        <v>10000</v>
      </c>
      <c r="AB17">
        <v>20</v>
      </c>
      <c r="AC17">
        <v>10</v>
      </c>
      <c r="AD17">
        <v>200</v>
      </c>
      <c r="AE17">
        <v>201</v>
      </c>
      <c r="AN17">
        <v>1</v>
      </c>
    </row>
    <row r="18" spans="13:40">
      <c r="M18">
        <v>304</v>
      </c>
      <c r="N18" t="s">
        <v>1494</v>
      </c>
      <c r="O18">
        <v>9</v>
      </c>
      <c r="P18">
        <v>304</v>
      </c>
      <c r="Q18">
        <v>1</v>
      </c>
      <c r="R18">
        <v>0</v>
      </c>
      <c r="V18">
        <v>100</v>
      </c>
      <c r="W18">
        <v>0</v>
      </c>
      <c r="X18">
        <v>0</v>
      </c>
      <c r="Y18">
        <v>3</v>
      </c>
      <c r="Z18" s="30">
        <v>500</v>
      </c>
      <c r="AA18">
        <v>10000</v>
      </c>
      <c r="AB18">
        <v>20</v>
      </c>
      <c r="AC18">
        <v>10</v>
      </c>
      <c r="AD18">
        <v>200</v>
      </c>
      <c r="AE18">
        <v>201</v>
      </c>
      <c r="AN18">
        <v>1</v>
      </c>
    </row>
    <row r="19" spans="13:40">
      <c r="M19">
        <v>305</v>
      </c>
      <c r="N19" t="s">
        <v>1497</v>
      </c>
      <c r="O19">
        <v>9</v>
      </c>
      <c r="P19">
        <v>305</v>
      </c>
      <c r="Q19">
        <v>1.8</v>
      </c>
      <c r="R19">
        <v>0</v>
      </c>
      <c r="V19">
        <v>100</v>
      </c>
      <c r="W19">
        <v>0</v>
      </c>
      <c r="X19">
        <v>0</v>
      </c>
      <c r="Y19">
        <v>10</v>
      </c>
      <c r="Z19" s="30">
        <v>450</v>
      </c>
      <c r="AA19">
        <v>30000</v>
      </c>
      <c r="AB19">
        <v>20</v>
      </c>
      <c r="AC19">
        <v>10</v>
      </c>
      <c r="AD19">
        <v>200</v>
      </c>
      <c r="AN19">
        <v>0</v>
      </c>
    </row>
    <row r="20" spans="13:40">
      <c r="M20">
        <v>401</v>
      </c>
      <c r="N20" t="s">
        <v>1776</v>
      </c>
      <c r="O20">
        <v>0</v>
      </c>
      <c r="P20">
        <v>401</v>
      </c>
      <c r="Q20">
        <v>1</v>
      </c>
      <c r="R20">
        <v>0</v>
      </c>
      <c r="V20">
        <v>100</v>
      </c>
      <c r="W20">
        <v>0</v>
      </c>
      <c r="X20">
        <v>0</v>
      </c>
      <c r="Y20">
        <v>1</v>
      </c>
      <c r="Z20" s="30">
        <v>500</v>
      </c>
      <c r="AA20">
        <f t="shared" ref="AA20:AA24" si="2">INT($A$3/Z20*1000)</f>
        <v>1600</v>
      </c>
      <c r="AB20">
        <v>80</v>
      </c>
      <c r="AC20">
        <v>50</v>
      </c>
      <c r="AD20">
        <v>200</v>
      </c>
      <c r="AE20">
        <v>801</v>
      </c>
      <c r="AN20">
        <v>0</v>
      </c>
    </row>
    <row r="21" spans="13:40">
      <c r="M21">
        <v>402</v>
      </c>
      <c r="N21" t="s">
        <v>1777</v>
      </c>
      <c r="O21">
        <v>0</v>
      </c>
      <c r="P21">
        <v>402</v>
      </c>
      <c r="Q21">
        <v>1.1</v>
      </c>
      <c r="R21">
        <v>0</v>
      </c>
      <c r="V21">
        <v>100</v>
      </c>
      <c r="W21">
        <v>0</v>
      </c>
      <c r="X21">
        <v>0</v>
      </c>
      <c r="Y21">
        <v>1</v>
      </c>
      <c r="Z21" s="30">
        <v>500</v>
      </c>
      <c r="AA21">
        <f t="shared" si="2"/>
        <v>1600</v>
      </c>
      <c r="AB21">
        <v>80</v>
      </c>
      <c r="AC21">
        <v>50</v>
      </c>
      <c r="AD21">
        <v>200</v>
      </c>
      <c r="AE21">
        <v>801</v>
      </c>
      <c r="AN21">
        <v>0</v>
      </c>
    </row>
    <row r="22" spans="13:40">
      <c r="M22">
        <v>403</v>
      </c>
      <c r="N22" t="s">
        <v>1778</v>
      </c>
      <c r="O22">
        <v>0</v>
      </c>
      <c r="P22">
        <v>403</v>
      </c>
      <c r="Q22">
        <v>1.2</v>
      </c>
      <c r="R22">
        <v>0</v>
      </c>
      <c r="V22">
        <v>100</v>
      </c>
      <c r="W22">
        <v>0</v>
      </c>
      <c r="X22">
        <v>0</v>
      </c>
      <c r="Y22">
        <v>1</v>
      </c>
      <c r="Z22" s="30">
        <v>500</v>
      </c>
      <c r="AA22">
        <f t="shared" si="2"/>
        <v>1600</v>
      </c>
      <c r="AB22">
        <v>80</v>
      </c>
      <c r="AC22">
        <v>50</v>
      </c>
      <c r="AD22">
        <v>200</v>
      </c>
      <c r="AE22">
        <v>801</v>
      </c>
      <c r="AN22">
        <v>0</v>
      </c>
    </row>
    <row r="23" spans="13:40">
      <c r="M23">
        <v>404</v>
      </c>
      <c r="N23" t="s">
        <v>1779</v>
      </c>
      <c r="O23">
        <v>0</v>
      </c>
      <c r="P23">
        <v>404</v>
      </c>
      <c r="Q23">
        <v>1.2</v>
      </c>
      <c r="R23">
        <v>0</v>
      </c>
      <c r="V23">
        <v>100</v>
      </c>
      <c r="W23">
        <v>0</v>
      </c>
      <c r="X23">
        <v>0</v>
      </c>
      <c r="Y23">
        <v>1</v>
      </c>
      <c r="Z23" s="30">
        <v>500</v>
      </c>
      <c r="AA23">
        <f t="shared" si="2"/>
        <v>1600</v>
      </c>
      <c r="AB23">
        <v>80</v>
      </c>
      <c r="AC23">
        <v>50</v>
      </c>
      <c r="AD23">
        <v>200</v>
      </c>
      <c r="AE23">
        <v>801</v>
      </c>
      <c r="AN23">
        <v>0</v>
      </c>
    </row>
    <row r="24" spans="13:40">
      <c r="M24">
        <v>405</v>
      </c>
      <c r="N24" t="s">
        <v>1780</v>
      </c>
      <c r="O24">
        <v>0</v>
      </c>
      <c r="P24">
        <v>405</v>
      </c>
      <c r="Q24">
        <v>1.2</v>
      </c>
      <c r="R24">
        <v>0</v>
      </c>
      <c r="V24">
        <v>100</v>
      </c>
      <c r="W24">
        <v>0</v>
      </c>
      <c r="X24">
        <v>0</v>
      </c>
      <c r="Y24">
        <v>1</v>
      </c>
      <c r="Z24" s="30">
        <v>500</v>
      </c>
      <c r="AA24">
        <f t="shared" si="2"/>
        <v>1600</v>
      </c>
      <c r="AB24">
        <v>100</v>
      </c>
      <c r="AC24">
        <v>50</v>
      </c>
      <c r="AD24">
        <v>200</v>
      </c>
      <c r="AE24">
        <v>801</v>
      </c>
      <c r="AN24">
        <v>0</v>
      </c>
    </row>
    <row r="25" spans="13:40">
      <c r="M25">
        <v>501</v>
      </c>
      <c r="N25" t="s">
        <v>1504</v>
      </c>
      <c r="O25">
        <v>3</v>
      </c>
      <c r="P25">
        <v>501</v>
      </c>
      <c r="Q25">
        <v>1</v>
      </c>
      <c r="R25">
        <v>2</v>
      </c>
      <c r="S25">
        <v>18000</v>
      </c>
      <c r="V25">
        <v>100</v>
      </c>
      <c r="W25">
        <v>0</v>
      </c>
      <c r="X25">
        <v>0</v>
      </c>
      <c r="Y25">
        <v>9</v>
      </c>
      <c r="Z25" s="30">
        <v>500</v>
      </c>
      <c r="AA25">
        <v>2500</v>
      </c>
      <c r="AB25">
        <v>10</v>
      </c>
      <c r="AC25">
        <v>10</v>
      </c>
      <c r="AD25">
        <v>200</v>
      </c>
      <c r="AN25">
        <v>0</v>
      </c>
    </row>
    <row r="26" spans="13:40">
      <c r="M26">
        <v>502</v>
      </c>
      <c r="N26" t="s">
        <v>1506</v>
      </c>
      <c r="O26">
        <v>3</v>
      </c>
      <c r="P26">
        <v>502</v>
      </c>
      <c r="Q26">
        <v>1.2</v>
      </c>
      <c r="R26">
        <v>2</v>
      </c>
      <c r="S26">
        <v>18000</v>
      </c>
      <c r="V26">
        <v>100</v>
      </c>
      <c r="W26">
        <v>0</v>
      </c>
      <c r="X26">
        <v>0</v>
      </c>
      <c r="Y26">
        <v>9</v>
      </c>
      <c r="Z26" s="30">
        <v>500</v>
      </c>
      <c r="AA26">
        <v>2500</v>
      </c>
      <c r="AB26">
        <v>10</v>
      </c>
      <c r="AC26">
        <v>10</v>
      </c>
      <c r="AD26">
        <v>200</v>
      </c>
      <c r="AN26">
        <v>0</v>
      </c>
    </row>
    <row r="27" spans="13:40">
      <c r="M27">
        <v>503</v>
      </c>
      <c r="N27" t="s">
        <v>1508</v>
      </c>
      <c r="O27">
        <v>3</v>
      </c>
      <c r="P27">
        <v>503</v>
      </c>
      <c r="Q27">
        <v>1.4</v>
      </c>
      <c r="R27">
        <v>2</v>
      </c>
      <c r="S27">
        <v>18000</v>
      </c>
      <c r="V27">
        <v>100</v>
      </c>
      <c r="W27">
        <v>0</v>
      </c>
      <c r="X27">
        <v>0</v>
      </c>
      <c r="Y27">
        <v>9</v>
      </c>
      <c r="Z27" s="30">
        <v>500</v>
      </c>
      <c r="AA27">
        <v>2500</v>
      </c>
      <c r="AB27">
        <v>10</v>
      </c>
      <c r="AC27">
        <v>10</v>
      </c>
      <c r="AD27">
        <v>200</v>
      </c>
      <c r="AN27">
        <v>0</v>
      </c>
    </row>
    <row r="28" spans="13:40">
      <c r="M28">
        <v>504</v>
      </c>
      <c r="N28" t="s">
        <v>1510</v>
      </c>
      <c r="O28">
        <v>3</v>
      </c>
      <c r="P28">
        <v>504</v>
      </c>
      <c r="Q28">
        <v>1.5</v>
      </c>
      <c r="R28">
        <v>2</v>
      </c>
      <c r="S28">
        <v>18000</v>
      </c>
      <c r="V28">
        <v>100</v>
      </c>
      <c r="W28">
        <v>0</v>
      </c>
      <c r="X28">
        <v>0</v>
      </c>
      <c r="Y28">
        <v>9</v>
      </c>
      <c r="Z28" s="30">
        <v>500</v>
      </c>
      <c r="AA28">
        <v>2500</v>
      </c>
      <c r="AB28">
        <v>10</v>
      </c>
      <c r="AC28">
        <v>10</v>
      </c>
      <c r="AD28">
        <v>200</v>
      </c>
      <c r="AN28">
        <v>0</v>
      </c>
    </row>
    <row r="29" spans="13:40">
      <c r="M29">
        <v>505</v>
      </c>
      <c r="N29" t="s">
        <v>1512</v>
      </c>
      <c r="O29">
        <v>0</v>
      </c>
      <c r="P29">
        <v>505</v>
      </c>
      <c r="Q29">
        <v>1.5</v>
      </c>
      <c r="R29">
        <v>0</v>
      </c>
      <c r="V29">
        <v>100</v>
      </c>
      <c r="W29">
        <v>0</v>
      </c>
      <c r="X29">
        <v>0</v>
      </c>
      <c r="Y29">
        <v>10</v>
      </c>
      <c r="Z29" s="30">
        <v>200</v>
      </c>
      <c r="AA29">
        <v>5000</v>
      </c>
      <c r="AB29">
        <v>10</v>
      </c>
      <c r="AC29">
        <v>10</v>
      </c>
      <c r="AD29">
        <v>200</v>
      </c>
      <c r="AN29">
        <v>0</v>
      </c>
    </row>
    <row r="30" spans="13:40">
      <c r="M30">
        <v>601</v>
      </c>
      <c r="N30" t="s">
        <v>1513</v>
      </c>
      <c r="O30">
        <v>0</v>
      </c>
      <c r="P30">
        <v>601</v>
      </c>
      <c r="Q30">
        <v>0.8</v>
      </c>
      <c r="R30">
        <v>2</v>
      </c>
      <c r="S30">
        <v>18000</v>
      </c>
      <c r="V30">
        <v>100</v>
      </c>
      <c r="W30">
        <v>0</v>
      </c>
      <c r="X30">
        <v>0</v>
      </c>
      <c r="Y30">
        <v>1</v>
      </c>
      <c r="Z30" s="30">
        <v>500</v>
      </c>
      <c r="AA30">
        <f t="shared" ref="AA30:AA33" si="3">INT($A$3/Z30*1000)</f>
        <v>1600</v>
      </c>
      <c r="AF30">
        <v>2</v>
      </c>
      <c r="AG30">
        <v>100</v>
      </c>
      <c r="AH30">
        <v>50</v>
      </c>
      <c r="AI30">
        <v>150</v>
      </c>
      <c r="AJ30">
        <v>10</v>
      </c>
      <c r="AK30">
        <v>601</v>
      </c>
      <c r="AN30">
        <v>0</v>
      </c>
    </row>
    <row r="31" spans="13:40">
      <c r="M31">
        <v>602</v>
      </c>
      <c r="N31" t="s">
        <v>1514</v>
      </c>
      <c r="O31">
        <v>0</v>
      </c>
      <c r="P31">
        <v>602</v>
      </c>
      <c r="Q31">
        <v>0.9</v>
      </c>
      <c r="R31">
        <v>2</v>
      </c>
      <c r="S31">
        <v>18000</v>
      </c>
      <c r="V31">
        <v>100</v>
      </c>
      <c r="W31">
        <v>0</v>
      </c>
      <c r="X31">
        <v>0</v>
      </c>
      <c r="Y31">
        <v>1</v>
      </c>
      <c r="Z31" s="30">
        <v>500</v>
      </c>
      <c r="AA31">
        <f t="shared" si="3"/>
        <v>1600</v>
      </c>
      <c r="AF31">
        <v>2</v>
      </c>
      <c r="AG31">
        <v>100</v>
      </c>
      <c r="AH31">
        <v>50</v>
      </c>
      <c r="AI31">
        <v>150</v>
      </c>
      <c r="AJ31">
        <v>10</v>
      </c>
      <c r="AK31">
        <v>601</v>
      </c>
      <c r="AN31">
        <v>0</v>
      </c>
    </row>
    <row r="32" spans="13:40">
      <c r="M32">
        <v>603</v>
      </c>
      <c r="N32" t="s">
        <v>1515</v>
      </c>
      <c r="O32">
        <v>0</v>
      </c>
      <c r="P32">
        <v>603</v>
      </c>
      <c r="Q32">
        <v>1</v>
      </c>
      <c r="R32">
        <v>2</v>
      </c>
      <c r="S32">
        <v>18000</v>
      </c>
      <c r="V32">
        <v>100</v>
      </c>
      <c r="W32">
        <v>0</v>
      </c>
      <c r="X32">
        <v>0</v>
      </c>
      <c r="Y32">
        <v>1</v>
      </c>
      <c r="Z32" s="30">
        <v>500</v>
      </c>
      <c r="AA32">
        <f t="shared" si="3"/>
        <v>1600</v>
      </c>
      <c r="AF32">
        <v>2</v>
      </c>
      <c r="AG32">
        <v>100</v>
      </c>
      <c r="AH32">
        <v>50</v>
      </c>
      <c r="AI32">
        <v>150</v>
      </c>
      <c r="AJ32">
        <v>10</v>
      </c>
      <c r="AK32">
        <v>601</v>
      </c>
      <c r="AN32">
        <v>0</v>
      </c>
    </row>
    <row r="33" spans="13:40">
      <c r="M33">
        <v>604</v>
      </c>
      <c r="N33" t="s">
        <v>1516</v>
      </c>
      <c r="O33">
        <v>0</v>
      </c>
      <c r="P33">
        <v>604</v>
      </c>
      <c r="Q33">
        <v>1.1</v>
      </c>
      <c r="R33">
        <v>2</v>
      </c>
      <c r="S33">
        <v>18000</v>
      </c>
      <c r="V33">
        <v>100</v>
      </c>
      <c r="W33">
        <v>0</v>
      </c>
      <c r="X33">
        <v>0</v>
      </c>
      <c r="Y33">
        <v>1</v>
      </c>
      <c r="Z33" s="30">
        <v>500</v>
      </c>
      <c r="AA33">
        <f t="shared" si="3"/>
        <v>1600</v>
      </c>
      <c r="AF33">
        <v>2</v>
      </c>
      <c r="AG33">
        <v>100</v>
      </c>
      <c r="AH33">
        <v>50</v>
      </c>
      <c r="AI33">
        <v>150</v>
      </c>
      <c r="AJ33">
        <v>10</v>
      </c>
      <c r="AK33">
        <v>601</v>
      </c>
      <c r="AN33">
        <v>0</v>
      </c>
    </row>
    <row r="34" spans="13:40">
      <c r="M34">
        <v>605</v>
      </c>
      <c r="N34" t="s">
        <v>1517</v>
      </c>
      <c r="O34">
        <v>8</v>
      </c>
      <c r="P34">
        <v>605</v>
      </c>
      <c r="Q34">
        <v>1.2</v>
      </c>
      <c r="R34">
        <v>2</v>
      </c>
      <c r="U34">
        <v>250</v>
      </c>
      <c r="V34">
        <v>100</v>
      </c>
      <c r="Y34">
        <v>5</v>
      </c>
      <c r="Z34" s="30">
        <v>250</v>
      </c>
      <c r="AA34">
        <v>15000</v>
      </c>
      <c r="AB34">
        <v>17</v>
      </c>
      <c r="AC34">
        <v>10</v>
      </c>
      <c r="AD34">
        <v>200</v>
      </c>
      <c r="AN34">
        <v>0</v>
      </c>
    </row>
    <row r="35" spans="13:40">
      <c r="M35">
        <v>701</v>
      </c>
      <c r="N35" t="s">
        <v>1520</v>
      </c>
      <c r="O35">
        <v>0</v>
      </c>
      <c r="P35">
        <v>701</v>
      </c>
      <c r="Q35">
        <v>0.8</v>
      </c>
      <c r="R35">
        <v>0</v>
      </c>
      <c r="V35">
        <v>100</v>
      </c>
      <c r="W35">
        <v>0</v>
      </c>
      <c r="X35">
        <v>0</v>
      </c>
      <c r="Y35">
        <v>1</v>
      </c>
      <c r="Z35" s="30">
        <v>500</v>
      </c>
      <c r="AA35">
        <f t="shared" ref="AA35:AA39" si="4">INT($A$3/Z35*1000)</f>
        <v>1600</v>
      </c>
      <c r="AF35">
        <v>1</v>
      </c>
      <c r="AG35">
        <v>250</v>
      </c>
      <c r="AH35">
        <v>25</v>
      </c>
      <c r="AI35">
        <v>250</v>
      </c>
      <c r="AJ35">
        <v>10</v>
      </c>
      <c r="AN35">
        <v>1</v>
      </c>
    </row>
    <row r="36" spans="13:40">
      <c r="M36">
        <v>702</v>
      </c>
      <c r="N36" t="s">
        <v>1522</v>
      </c>
      <c r="O36">
        <v>0</v>
      </c>
      <c r="P36">
        <v>702</v>
      </c>
      <c r="Q36">
        <v>0.9</v>
      </c>
      <c r="R36">
        <v>0</v>
      </c>
      <c r="V36">
        <v>100</v>
      </c>
      <c r="W36">
        <v>0</v>
      </c>
      <c r="X36">
        <v>0</v>
      </c>
      <c r="Y36">
        <v>1</v>
      </c>
      <c r="Z36" s="30">
        <v>500</v>
      </c>
      <c r="AA36">
        <f t="shared" si="4"/>
        <v>1600</v>
      </c>
      <c r="AF36">
        <v>1</v>
      </c>
      <c r="AG36">
        <v>250</v>
      </c>
      <c r="AH36">
        <v>25</v>
      </c>
      <c r="AI36">
        <v>250</v>
      </c>
      <c r="AJ36">
        <v>10</v>
      </c>
      <c r="AN36">
        <v>1</v>
      </c>
    </row>
    <row r="37" spans="13:40">
      <c r="M37">
        <v>703</v>
      </c>
      <c r="N37" t="s">
        <v>1524</v>
      </c>
      <c r="O37">
        <v>0</v>
      </c>
      <c r="P37">
        <v>703</v>
      </c>
      <c r="Q37">
        <v>1</v>
      </c>
      <c r="R37">
        <v>0</v>
      </c>
      <c r="V37">
        <v>100</v>
      </c>
      <c r="W37">
        <v>0</v>
      </c>
      <c r="X37">
        <v>0</v>
      </c>
      <c r="Y37">
        <v>1</v>
      </c>
      <c r="Z37" s="30">
        <v>500</v>
      </c>
      <c r="AA37">
        <f t="shared" si="4"/>
        <v>1600</v>
      </c>
      <c r="AF37">
        <v>1</v>
      </c>
      <c r="AG37">
        <v>250</v>
      </c>
      <c r="AH37">
        <v>25</v>
      </c>
      <c r="AI37">
        <v>250</v>
      </c>
      <c r="AJ37">
        <v>10</v>
      </c>
      <c r="AN37">
        <v>1</v>
      </c>
    </row>
    <row r="38" spans="13:40">
      <c r="M38">
        <v>704</v>
      </c>
      <c r="N38" t="s">
        <v>1526</v>
      </c>
      <c r="O38">
        <v>0</v>
      </c>
      <c r="P38">
        <v>704</v>
      </c>
      <c r="Q38">
        <v>1</v>
      </c>
      <c r="R38">
        <v>0</v>
      </c>
      <c r="V38">
        <v>100</v>
      </c>
      <c r="W38">
        <v>0</v>
      </c>
      <c r="X38">
        <v>0</v>
      </c>
      <c r="Y38">
        <v>1</v>
      </c>
      <c r="Z38" s="30">
        <v>500</v>
      </c>
      <c r="AA38">
        <f t="shared" si="4"/>
        <v>1600</v>
      </c>
      <c r="AF38">
        <v>1</v>
      </c>
      <c r="AG38">
        <v>250</v>
      </c>
      <c r="AH38">
        <v>25</v>
      </c>
      <c r="AI38">
        <v>250</v>
      </c>
      <c r="AJ38">
        <v>10</v>
      </c>
      <c r="AN38">
        <v>1</v>
      </c>
    </row>
    <row r="39" spans="13:40">
      <c r="M39">
        <v>705</v>
      </c>
      <c r="N39" t="s">
        <v>1528</v>
      </c>
      <c r="O39">
        <v>0</v>
      </c>
      <c r="P39">
        <v>705</v>
      </c>
      <c r="Q39">
        <v>1.5</v>
      </c>
      <c r="R39">
        <v>0</v>
      </c>
      <c r="V39">
        <v>100</v>
      </c>
      <c r="W39">
        <v>0</v>
      </c>
      <c r="X39">
        <v>0</v>
      </c>
      <c r="Y39">
        <v>5</v>
      </c>
      <c r="Z39" s="30">
        <v>500</v>
      </c>
      <c r="AA39">
        <f t="shared" si="4"/>
        <v>1600</v>
      </c>
      <c r="AF39">
        <v>2</v>
      </c>
      <c r="AG39">
        <v>250</v>
      </c>
      <c r="AH39">
        <v>25</v>
      </c>
      <c r="AI39">
        <v>250</v>
      </c>
      <c r="AJ39">
        <v>10</v>
      </c>
      <c r="AN39">
        <v>0</v>
      </c>
    </row>
    <row r="40" spans="13:40">
      <c r="M40">
        <v>801</v>
      </c>
      <c r="N40" t="s">
        <v>1533</v>
      </c>
      <c r="O40">
        <v>1</v>
      </c>
      <c r="P40">
        <v>801</v>
      </c>
      <c r="Q40">
        <v>0.5</v>
      </c>
      <c r="R40">
        <v>0</v>
      </c>
      <c r="V40">
        <v>100</v>
      </c>
      <c r="W40">
        <v>0</v>
      </c>
      <c r="X40">
        <v>0</v>
      </c>
      <c r="Y40">
        <v>1</v>
      </c>
      <c r="Z40" s="30">
        <v>1</v>
      </c>
      <c r="AA40">
        <v>1000</v>
      </c>
      <c r="AF40">
        <v>1</v>
      </c>
      <c r="AG40">
        <v>1200</v>
      </c>
      <c r="AH40">
        <v>15</v>
      </c>
      <c r="AI40">
        <v>200</v>
      </c>
      <c r="AJ40">
        <v>10</v>
      </c>
      <c r="AN40">
        <v>2</v>
      </c>
    </row>
    <row r="41" spans="13:40">
      <c r="M41">
        <v>802</v>
      </c>
      <c r="N41" t="s">
        <v>1781</v>
      </c>
      <c r="O41">
        <v>0</v>
      </c>
      <c r="P41">
        <v>101</v>
      </c>
      <c r="Q41">
        <v>0.5</v>
      </c>
      <c r="R41">
        <v>0</v>
      </c>
      <c r="V41">
        <v>100</v>
      </c>
      <c r="W41">
        <v>0</v>
      </c>
      <c r="X41">
        <v>0</v>
      </c>
      <c r="Y41">
        <v>2</v>
      </c>
      <c r="Z41" s="30">
        <v>500</v>
      </c>
      <c r="AA41">
        <v>2000</v>
      </c>
      <c r="AB41">
        <v>20</v>
      </c>
      <c r="AC41">
        <v>20</v>
      </c>
      <c r="AD41">
        <v>200</v>
      </c>
      <c r="AN41">
        <v>1</v>
      </c>
    </row>
    <row r="42" spans="13:40">
      <c r="M42">
        <v>803</v>
      </c>
      <c r="N42" t="s">
        <v>761</v>
      </c>
      <c r="O42">
        <v>1</v>
      </c>
      <c r="P42">
        <v>803</v>
      </c>
      <c r="Q42">
        <v>0.5</v>
      </c>
      <c r="R42">
        <v>0</v>
      </c>
      <c r="V42">
        <v>100</v>
      </c>
      <c r="W42">
        <v>0</v>
      </c>
      <c r="X42">
        <v>0</v>
      </c>
      <c r="Y42">
        <v>1</v>
      </c>
      <c r="Z42" s="30">
        <v>1</v>
      </c>
      <c r="AA42">
        <v>1000</v>
      </c>
      <c r="AN42">
        <v>2</v>
      </c>
    </row>
    <row r="43" spans="13:40">
      <c r="M43">
        <v>804</v>
      </c>
      <c r="N43" t="s">
        <v>761</v>
      </c>
      <c r="O43">
        <v>1</v>
      </c>
      <c r="P43">
        <v>804</v>
      </c>
      <c r="Q43">
        <v>0.5</v>
      </c>
      <c r="R43">
        <v>0</v>
      </c>
      <c r="V43">
        <v>100</v>
      </c>
      <c r="W43">
        <v>0</v>
      </c>
      <c r="X43">
        <v>0</v>
      </c>
      <c r="Y43">
        <v>1</v>
      </c>
      <c r="Z43" s="30">
        <v>1</v>
      </c>
      <c r="AA43">
        <v>1000</v>
      </c>
      <c r="AN43">
        <v>2</v>
      </c>
    </row>
    <row r="44" spans="13:40">
      <c r="M44">
        <v>805</v>
      </c>
      <c r="N44" t="s">
        <v>1540</v>
      </c>
      <c r="O44">
        <v>1</v>
      </c>
      <c r="P44">
        <v>805</v>
      </c>
      <c r="Q44">
        <v>0.5</v>
      </c>
      <c r="R44">
        <v>0</v>
      </c>
      <c r="V44">
        <v>100</v>
      </c>
      <c r="W44">
        <v>0</v>
      </c>
      <c r="X44">
        <v>0</v>
      </c>
      <c r="Y44">
        <v>1</v>
      </c>
      <c r="Z44" s="30">
        <v>1</v>
      </c>
      <c r="AA44">
        <v>1000</v>
      </c>
      <c r="AF44">
        <v>1</v>
      </c>
      <c r="AG44">
        <v>1200</v>
      </c>
      <c r="AH44">
        <v>15</v>
      </c>
      <c r="AI44">
        <v>200</v>
      </c>
      <c r="AJ44">
        <v>10</v>
      </c>
      <c r="AK44">
        <v>805</v>
      </c>
      <c r="AN44">
        <v>2</v>
      </c>
    </row>
    <row r="45" spans="13:40">
      <c r="M45">
        <v>10001</v>
      </c>
      <c r="N45" t="s">
        <v>1782</v>
      </c>
      <c r="O45">
        <v>0</v>
      </c>
      <c r="P45">
        <v>10003</v>
      </c>
      <c r="Q45">
        <v>1</v>
      </c>
      <c r="V45">
        <v>100</v>
      </c>
      <c r="Z45" s="30">
        <v>1000</v>
      </c>
      <c r="AA45">
        <v>1000</v>
      </c>
      <c r="AB45">
        <v>100</v>
      </c>
      <c r="AC45">
        <v>10</v>
      </c>
      <c r="AD45">
        <v>200</v>
      </c>
      <c r="AN45">
        <v>2</v>
      </c>
    </row>
    <row r="46" spans="13:40">
      <c r="M46">
        <v>10002</v>
      </c>
      <c r="N46" t="s">
        <v>1783</v>
      </c>
      <c r="O46">
        <v>0</v>
      </c>
      <c r="P46">
        <v>10007</v>
      </c>
      <c r="Q46">
        <v>1</v>
      </c>
      <c r="V46">
        <v>100</v>
      </c>
      <c r="Z46" s="30">
        <v>250</v>
      </c>
      <c r="AA46">
        <v>5000</v>
      </c>
      <c r="AB46">
        <v>100</v>
      </c>
      <c r="AC46">
        <v>10</v>
      </c>
      <c r="AD46">
        <v>200</v>
      </c>
      <c r="AN46">
        <v>1</v>
      </c>
    </row>
    <row r="47" spans="13:40">
      <c r="M47">
        <v>10003</v>
      </c>
      <c r="N47" t="s">
        <v>1784</v>
      </c>
      <c r="O47">
        <v>0</v>
      </c>
      <c r="P47">
        <v>10008</v>
      </c>
      <c r="Q47">
        <v>1.5</v>
      </c>
      <c r="V47">
        <v>100</v>
      </c>
      <c r="Z47" s="30">
        <v>500</v>
      </c>
      <c r="AA47">
        <v>5000</v>
      </c>
      <c r="AB47">
        <v>100</v>
      </c>
      <c r="AC47">
        <v>10</v>
      </c>
      <c r="AD47">
        <v>200</v>
      </c>
      <c r="AN47">
        <v>0</v>
      </c>
    </row>
    <row r="48" spans="13:40">
      <c r="M48">
        <v>10005</v>
      </c>
      <c r="N48" t="s">
        <v>1582</v>
      </c>
      <c r="O48">
        <v>8</v>
      </c>
      <c r="P48">
        <v>10005</v>
      </c>
      <c r="Q48">
        <v>1</v>
      </c>
      <c r="R48">
        <v>0</v>
      </c>
      <c r="U48">
        <v>250</v>
      </c>
      <c r="V48">
        <v>100</v>
      </c>
      <c r="Y48">
        <v>1</v>
      </c>
      <c r="Z48" s="30">
        <v>180</v>
      </c>
      <c r="AA48">
        <v>30000</v>
      </c>
      <c r="AB48">
        <v>100</v>
      </c>
      <c r="AC48">
        <v>10</v>
      </c>
      <c r="AD48">
        <v>200</v>
      </c>
      <c r="AN48">
        <v>1</v>
      </c>
    </row>
    <row r="49" spans="13:40">
      <c r="M49">
        <v>10006</v>
      </c>
      <c r="N49" t="s">
        <v>1583</v>
      </c>
      <c r="O49">
        <v>0</v>
      </c>
      <c r="P49">
        <v>10006</v>
      </c>
      <c r="Q49">
        <v>1</v>
      </c>
      <c r="R49">
        <v>0</v>
      </c>
      <c r="V49">
        <v>30</v>
      </c>
      <c r="W49">
        <v>0</v>
      </c>
      <c r="X49">
        <v>0</v>
      </c>
      <c r="Y49">
        <v>1</v>
      </c>
      <c r="Z49" s="30">
        <v>1000</v>
      </c>
      <c r="AA49">
        <v>3000</v>
      </c>
      <c r="AB49">
        <v>100</v>
      </c>
      <c r="AC49">
        <v>10</v>
      </c>
      <c r="AD49">
        <v>200</v>
      </c>
      <c r="AE49">
        <v>10006</v>
      </c>
      <c r="AN49">
        <v>0</v>
      </c>
    </row>
    <row r="50" spans="13:40">
      <c r="M50">
        <v>10007</v>
      </c>
      <c r="N50" t="s">
        <v>1584</v>
      </c>
      <c r="O50">
        <v>0</v>
      </c>
      <c r="P50">
        <v>10006</v>
      </c>
      <c r="Q50">
        <v>0.8</v>
      </c>
      <c r="R50">
        <v>0</v>
      </c>
      <c r="V50">
        <v>20</v>
      </c>
      <c r="W50">
        <v>0</v>
      </c>
      <c r="X50">
        <v>0</v>
      </c>
      <c r="Y50">
        <v>1</v>
      </c>
      <c r="Z50" s="30">
        <v>1000</v>
      </c>
      <c r="AA50">
        <v>3000</v>
      </c>
      <c r="AB50">
        <v>100</v>
      </c>
      <c r="AC50">
        <v>10</v>
      </c>
      <c r="AD50">
        <v>200</v>
      </c>
      <c r="AE50">
        <v>10007</v>
      </c>
      <c r="AN50">
        <v>0</v>
      </c>
    </row>
    <row r="51" spans="13:40">
      <c r="M51">
        <v>10008</v>
      </c>
      <c r="N51" t="s">
        <v>1585</v>
      </c>
      <c r="O51">
        <v>0</v>
      </c>
      <c r="P51">
        <v>10006</v>
      </c>
      <c r="Q51">
        <v>0.8</v>
      </c>
      <c r="R51">
        <v>0</v>
      </c>
      <c r="V51">
        <v>20</v>
      </c>
      <c r="W51">
        <v>0</v>
      </c>
      <c r="X51">
        <v>0</v>
      </c>
      <c r="Y51">
        <v>1</v>
      </c>
      <c r="Z51" s="30">
        <v>1000</v>
      </c>
      <c r="AA51">
        <v>3000</v>
      </c>
      <c r="AB51">
        <v>100</v>
      </c>
      <c r="AC51">
        <v>10</v>
      </c>
      <c r="AD51">
        <v>200</v>
      </c>
      <c r="AE51">
        <v>10008</v>
      </c>
      <c r="AN51">
        <v>0</v>
      </c>
    </row>
    <row r="52" spans="13:40">
      <c r="M52">
        <v>10009</v>
      </c>
      <c r="N52" t="s">
        <v>1586</v>
      </c>
      <c r="O52">
        <v>0</v>
      </c>
      <c r="P52">
        <v>10006</v>
      </c>
      <c r="Q52">
        <v>0.6</v>
      </c>
      <c r="R52">
        <v>0</v>
      </c>
      <c r="V52">
        <v>10</v>
      </c>
      <c r="W52">
        <v>0</v>
      </c>
      <c r="X52">
        <v>0</v>
      </c>
      <c r="Y52">
        <v>1</v>
      </c>
      <c r="Z52" s="30">
        <v>1000</v>
      </c>
      <c r="AA52">
        <v>3000</v>
      </c>
      <c r="AB52">
        <v>100</v>
      </c>
      <c r="AC52">
        <v>10</v>
      </c>
      <c r="AD52">
        <v>200</v>
      </c>
      <c r="AE52">
        <v>10009</v>
      </c>
      <c r="AN52">
        <v>0</v>
      </c>
    </row>
    <row r="53" spans="13:40">
      <c r="M53">
        <v>10010</v>
      </c>
      <c r="N53" t="s">
        <v>1587</v>
      </c>
      <c r="O53">
        <v>0</v>
      </c>
      <c r="P53">
        <v>10006</v>
      </c>
      <c r="Q53">
        <v>0.6</v>
      </c>
      <c r="R53">
        <v>0</v>
      </c>
      <c r="V53">
        <v>10</v>
      </c>
      <c r="W53">
        <v>0</v>
      </c>
      <c r="X53">
        <v>0</v>
      </c>
      <c r="Y53">
        <v>1</v>
      </c>
      <c r="Z53" s="30">
        <v>1000</v>
      </c>
      <c r="AA53">
        <v>3000</v>
      </c>
      <c r="AB53">
        <v>100</v>
      </c>
      <c r="AC53">
        <v>10</v>
      </c>
      <c r="AD53">
        <v>200</v>
      </c>
      <c r="AE53">
        <v>10010</v>
      </c>
      <c r="AN53">
        <v>0</v>
      </c>
    </row>
    <row r="54" spans="13:40">
      <c r="M54">
        <v>10011</v>
      </c>
      <c r="N54" t="s">
        <v>1588</v>
      </c>
      <c r="O54">
        <v>0</v>
      </c>
      <c r="P54">
        <v>10006</v>
      </c>
      <c r="Q54">
        <v>0.6</v>
      </c>
      <c r="R54">
        <v>0</v>
      </c>
      <c r="V54">
        <v>10</v>
      </c>
      <c r="W54">
        <v>0</v>
      </c>
      <c r="X54">
        <v>0</v>
      </c>
      <c r="Y54">
        <v>1</v>
      </c>
      <c r="Z54" s="30">
        <v>1000</v>
      </c>
      <c r="AA54">
        <v>3000</v>
      </c>
      <c r="AB54">
        <v>100</v>
      </c>
      <c r="AC54">
        <v>10</v>
      </c>
      <c r="AD54">
        <v>200</v>
      </c>
      <c r="AN54">
        <v>0</v>
      </c>
    </row>
    <row r="55" spans="13:40">
      <c r="M55">
        <v>10012</v>
      </c>
      <c r="N55" t="s">
        <v>1785</v>
      </c>
      <c r="O55">
        <v>0</v>
      </c>
      <c r="P55">
        <v>10007</v>
      </c>
      <c r="Q55">
        <v>0.6</v>
      </c>
      <c r="R55">
        <v>0</v>
      </c>
      <c r="V55">
        <v>100</v>
      </c>
      <c r="W55">
        <v>0</v>
      </c>
      <c r="X55">
        <v>0</v>
      </c>
      <c r="Y55">
        <v>1</v>
      </c>
      <c r="Z55" s="30">
        <v>300</v>
      </c>
      <c r="AA55">
        <v>5000</v>
      </c>
      <c r="AB55">
        <v>100</v>
      </c>
      <c r="AC55">
        <v>10</v>
      </c>
      <c r="AD55">
        <v>200</v>
      </c>
      <c r="AN55">
        <v>1</v>
      </c>
    </row>
    <row r="56" spans="13:42">
      <c r="M56">
        <v>2001</v>
      </c>
      <c r="N56" t="s">
        <v>279</v>
      </c>
      <c r="O56">
        <v>0</v>
      </c>
      <c r="P56">
        <v>2001</v>
      </c>
      <c r="Q56">
        <v>1</v>
      </c>
      <c r="R56">
        <v>0</v>
      </c>
      <c r="V56">
        <v>100</v>
      </c>
      <c r="W56">
        <v>0</v>
      </c>
      <c r="X56">
        <v>0</v>
      </c>
      <c r="Y56">
        <v>3</v>
      </c>
      <c r="Z56" s="30">
        <v>500</v>
      </c>
      <c r="AA56">
        <f t="shared" ref="AA56:AA58" si="5">INT($A$3/Z56*1000)</f>
        <v>1600</v>
      </c>
      <c r="AB56">
        <v>35</v>
      </c>
      <c r="AC56">
        <v>10</v>
      </c>
      <c r="AD56">
        <v>200</v>
      </c>
      <c r="AN56">
        <v>0</v>
      </c>
      <c r="AP56" t="s">
        <v>1786</v>
      </c>
    </row>
    <row r="57" spans="13:42">
      <c r="M57">
        <v>2002</v>
      </c>
      <c r="N57" t="s">
        <v>1787</v>
      </c>
      <c r="O57">
        <v>0</v>
      </c>
      <c r="P57">
        <v>2001</v>
      </c>
      <c r="Q57">
        <v>1</v>
      </c>
      <c r="R57">
        <v>0</v>
      </c>
      <c r="V57">
        <v>100</v>
      </c>
      <c r="W57">
        <v>0</v>
      </c>
      <c r="X57">
        <v>0</v>
      </c>
      <c r="Y57">
        <v>3</v>
      </c>
      <c r="Z57" s="30">
        <v>500</v>
      </c>
      <c r="AA57">
        <f t="shared" si="5"/>
        <v>1600</v>
      </c>
      <c r="AB57">
        <v>15</v>
      </c>
      <c r="AC57">
        <v>10</v>
      </c>
      <c r="AD57">
        <v>200</v>
      </c>
      <c r="AN57">
        <v>0</v>
      </c>
      <c r="AP57" t="s">
        <v>1786</v>
      </c>
    </row>
    <row r="58" spans="13:42">
      <c r="M58">
        <v>2005</v>
      </c>
      <c r="N58" t="s">
        <v>1599</v>
      </c>
      <c r="O58">
        <v>0</v>
      </c>
      <c r="P58">
        <v>2005</v>
      </c>
      <c r="Q58">
        <v>1</v>
      </c>
      <c r="R58">
        <v>0</v>
      </c>
      <c r="V58">
        <v>100</v>
      </c>
      <c r="W58">
        <v>0</v>
      </c>
      <c r="X58">
        <v>0</v>
      </c>
      <c r="Y58">
        <v>1</v>
      </c>
      <c r="Z58" s="30">
        <v>500</v>
      </c>
      <c r="AA58">
        <f t="shared" si="5"/>
        <v>1600</v>
      </c>
      <c r="AF58">
        <v>2</v>
      </c>
      <c r="AG58">
        <v>200</v>
      </c>
      <c r="AH58">
        <v>50</v>
      </c>
      <c r="AI58">
        <v>200</v>
      </c>
      <c r="AJ58">
        <v>10</v>
      </c>
      <c r="AN58">
        <v>0</v>
      </c>
      <c r="AP58" t="s">
        <v>1786</v>
      </c>
    </row>
    <row r="59" spans="13:40">
      <c r="M59">
        <v>2101</v>
      </c>
      <c r="N59" t="s">
        <v>283</v>
      </c>
      <c r="O59">
        <v>0</v>
      </c>
      <c r="P59">
        <v>2101</v>
      </c>
      <c r="Q59">
        <v>0.5</v>
      </c>
      <c r="R59">
        <v>2</v>
      </c>
      <c r="V59">
        <v>100</v>
      </c>
      <c r="W59">
        <v>0</v>
      </c>
      <c r="X59">
        <v>2</v>
      </c>
      <c r="Y59">
        <v>3</v>
      </c>
      <c r="Z59" s="30">
        <v>500</v>
      </c>
      <c r="AA59">
        <v>8000</v>
      </c>
      <c r="AB59">
        <v>30</v>
      </c>
      <c r="AC59">
        <v>10</v>
      </c>
      <c r="AD59">
        <v>200</v>
      </c>
      <c r="AN59">
        <v>0</v>
      </c>
    </row>
    <row r="60" spans="13:40">
      <c r="M60">
        <v>2105</v>
      </c>
      <c r="N60" t="s">
        <v>1604</v>
      </c>
      <c r="O60">
        <v>0</v>
      </c>
      <c r="P60">
        <v>2105</v>
      </c>
      <c r="Q60">
        <v>1</v>
      </c>
      <c r="R60">
        <v>2</v>
      </c>
      <c r="V60">
        <v>100</v>
      </c>
      <c r="W60">
        <v>0</v>
      </c>
      <c r="X60">
        <v>2</v>
      </c>
      <c r="Y60">
        <v>5</v>
      </c>
      <c r="Z60" s="30">
        <v>400</v>
      </c>
      <c r="AA60">
        <v>8000</v>
      </c>
      <c r="AB60">
        <v>5</v>
      </c>
      <c r="AC60">
        <v>10</v>
      </c>
      <c r="AD60">
        <v>200</v>
      </c>
      <c r="AE60">
        <v>2105</v>
      </c>
      <c r="AN60">
        <v>0</v>
      </c>
    </row>
    <row r="61" customFormat="1" spans="12:40">
      <c r="L61" s="59"/>
      <c r="M61">
        <v>2106</v>
      </c>
      <c r="N61" t="s">
        <v>1605</v>
      </c>
      <c r="O61">
        <v>0</v>
      </c>
      <c r="P61">
        <v>2101</v>
      </c>
      <c r="Q61">
        <v>0.5</v>
      </c>
      <c r="R61">
        <v>2</v>
      </c>
      <c r="V61">
        <v>100</v>
      </c>
      <c r="W61">
        <v>0</v>
      </c>
      <c r="X61">
        <v>2</v>
      </c>
      <c r="Y61">
        <v>2</v>
      </c>
      <c r="Z61" s="30">
        <v>500</v>
      </c>
      <c r="AA61">
        <v>4000</v>
      </c>
      <c r="AB61">
        <v>5</v>
      </c>
      <c r="AC61">
        <v>10</v>
      </c>
      <c r="AD61">
        <v>200</v>
      </c>
      <c r="AN61">
        <v>0</v>
      </c>
    </row>
    <row r="62" spans="13:40">
      <c r="M62">
        <v>19001</v>
      </c>
      <c r="N62" t="s">
        <v>1606</v>
      </c>
      <c r="O62">
        <v>5</v>
      </c>
      <c r="P62">
        <v>19003</v>
      </c>
      <c r="Q62">
        <v>1</v>
      </c>
      <c r="R62">
        <v>0</v>
      </c>
      <c r="V62">
        <v>0</v>
      </c>
      <c r="W62">
        <v>0</v>
      </c>
      <c r="X62">
        <v>0</v>
      </c>
      <c r="Y62">
        <v>1</v>
      </c>
      <c r="Z62" s="30">
        <v>3000</v>
      </c>
      <c r="AA62">
        <v>1000</v>
      </c>
      <c r="AE62" s="2"/>
      <c r="AN62">
        <v>2</v>
      </c>
    </row>
    <row r="63" spans="13:40">
      <c r="M63">
        <v>19011</v>
      </c>
      <c r="N63" t="s">
        <v>1607</v>
      </c>
      <c r="O63">
        <v>1</v>
      </c>
      <c r="P63">
        <v>19002</v>
      </c>
      <c r="Q63">
        <v>1</v>
      </c>
      <c r="R63">
        <v>0</v>
      </c>
      <c r="V63">
        <v>0</v>
      </c>
      <c r="W63">
        <v>0</v>
      </c>
      <c r="X63">
        <v>0</v>
      </c>
      <c r="Y63">
        <v>1</v>
      </c>
      <c r="Z63" s="30">
        <v>500</v>
      </c>
      <c r="AA63">
        <v>1000</v>
      </c>
      <c r="AE63">
        <v>19011</v>
      </c>
      <c r="AN63">
        <v>2</v>
      </c>
    </row>
    <row r="64" spans="13:40">
      <c r="M64">
        <v>19012</v>
      </c>
      <c r="N64" t="s">
        <v>1609</v>
      </c>
      <c r="O64">
        <v>1</v>
      </c>
      <c r="P64">
        <v>19002</v>
      </c>
      <c r="Q64">
        <v>1</v>
      </c>
      <c r="R64">
        <v>0</v>
      </c>
      <c r="V64">
        <v>0</v>
      </c>
      <c r="W64">
        <v>0</v>
      </c>
      <c r="X64">
        <v>0</v>
      </c>
      <c r="Y64">
        <v>1</v>
      </c>
      <c r="Z64" s="30">
        <v>500</v>
      </c>
      <c r="AA64">
        <v>1000</v>
      </c>
      <c r="AE64">
        <v>19012</v>
      </c>
      <c r="AN64">
        <v>2</v>
      </c>
    </row>
    <row r="65" spans="13:40">
      <c r="M65">
        <v>19013</v>
      </c>
      <c r="N65" t="s">
        <v>1610</v>
      </c>
      <c r="O65">
        <v>1</v>
      </c>
      <c r="P65">
        <v>19002</v>
      </c>
      <c r="Q65">
        <v>1</v>
      </c>
      <c r="R65">
        <v>0</v>
      </c>
      <c r="V65">
        <v>0</v>
      </c>
      <c r="W65">
        <v>0</v>
      </c>
      <c r="X65">
        <v>0</v>
      </c>
      <c r="Y65">
        <v>1</v>
      </c>
      <c r="Z65" s="30">
        <v>500</v>
      </c>
      <c r="AA65">
        <v>1000</v>
      </c>
      <c r="AE65">
        <v>19013</v>
      </c>
      <c r="AN65">
        <v>2</v>
      </c>
    </row>
    <row r="66" spans="13:40">
      <c r="M66">
        <v>19014</v>
      </c>
      <c r="N66" t="s">
        <v>1611</v>
      </c>
      <c r="O66">
        <v>1</v>
      </c>
      <c r="P66">
        <v>19002</v>
      </c>
      <c r="Q66">
        <v>1</v>
      </c>
      <c r="R66">
        <v>0</v>
      </c>
      <c r="V66">
        <v>0</v>
      </c>
      <c r="W66">
        <v>0</v>
      </c>
      <c r="X66">
        <v>0</v>
      </c>
      <c r="Y66">
        <v>1</v>
      </c>
      <c r="Z66" s="30">
        <v>500</v>
      </c>
      <c r="AA66">
        <v>1000</v>
      </c>
      <c r="AE66">
        <v>19014</v>
      </c>
      <c r="AN66">
        <v>2</v>
      </c>
    </row>
    <row r="67" spans="13:40">
      <c r="M67">
        <v>19015</v>
      </c>
      <c r="N67" t="s">
        <v>1612</v>
      </c>
      <c r="O67">
        <v>1</v>
      </c>
      <c r="P67">
        <v>19002</v>
      </c>
      <c r="Q67">
        <v>1</v>
      </c>
      <c r="R67">
        <v>0</v>
      </c>
      <c r="V67">
        <v>0</v>
      </c>
      <c r="W67">
        <v>0</v>
      </c>
      <c r="X67">
        <v>0</v>
      </c>
      <c r="Y67">
        <v>1</v>
      </c>
      <c r="Z67" s="30">
        <v>500</v>
      </c>
      <c r="AA67">
        <v>1000</v>
      </c>
      <c r="AE67">
        <v>19015</v>
      </c>
      <c r="AN67">
        <v>2</v>
      </c>
    </row>
    <row r="68" spans="13:40">
      <c r="M68">
        <v>19016</v>
      </c>
      <c r="N68" t="s">
        <v>1613</v>
      </c>
      <c r="O68">
        <v>1</v>
      </c>
      <c r="P68">
        <v>19002</v>
      </c>
      <c r="Q68">
        <v>1</v>
      </c>
      <c r="R68">
        <v>0</v>
      </c>
      <c r="V68">
        <v>0</v>
      </c>
      <c r="W68">
        <v>0</v>
      </c>
      <c r="X68">
        <v>0</v>
      </c>
      <c r="Y68">
        <v>1</v>
      </c>
      <c r="Z68" s="30">
        <v>500</v>
      </c>
      <c r="AA68">
        <v>1000</v>
      </c>
      <c r="AE68" s="2">
        <v>19016</v>
      </c>
      <c r="AN68">
        <v>2</v>
      </c>
    </row>
    <row r="69" spans="13:40">
      <c r="M69">
        <v>19021</v>
      </c>
      <c r="N69" t="s">
        <v>1788</v>
      </c>
      <c r="O69">
        <v>10</v>
      </c>
      <c r="P69" s="33">
        <v>19006</v>
      </c>
      <c r="Q69">
        <v>1</v>
      </c>
      <c r="R69">
        <v>0</v>
      </c>
      <c r="V69">
        <v>0</v>
      </c>
      <c r="W69">
        <v>0</v>
      </c>
      <c r="X69">
        <v>0</v>
      </c>
      <c r="Y69">
        <v>1</v>
      </c>
      <c r="Z69" s="30">
        <v>500</v>
      </c>
      <c r="AA69">
        <v>1000</v>
      </c>
      <c r="AE69" s="2">
        <v>19021</v>
      </c>
      <c r="AN69">
        <v>2</v>
      </c>
    </row>
    <row r="70" spans="13:40">
      <c r="M70">
        <v>19022</v>
      </c>
      <c r="N70" t="s">
        <v>1789</v>
      </c>
      <c r="O70">
        <v>10</v>
      </c>
      <c r="P70">
        <v>19000</v>
      </c>
      <c r="Q70">
        <v>1</v>
      </c>
      <c r="R70">
        <v>0</v>
      </c>
      <c r="V70">
        <v>0</v>
      </c>
      <c r="W70">
        <v>0</v>
      </c>
      <c r="X70">
        <v>0</v>
      </c>
      <c r="Y70">
        <v>1</v>
      </c>
      <c r="Z70" s="30">
        <v>500</v>
      </c>
      <c r="AA70">
        <v>1000</v>
      </c>
      <c r="AE70" s="2">
        <v>19022</v>
      </c>
      <c r="AN70">
        <v>2</v>
      </c>
    </row>
    <row r="71" spans="13:40">
      <c r="M71">
        <v>19031</v>
      </c>
      <c r="N71" t="s">
        <v>1620</v>
      </c>
      <c r="O71">
        <v>10</v>
      </c>
      <c r="P71" s="33">
        <v>19004</v>
      </c>
      <c r="Q71">
        <v>1</v>
      </c>
      <c r="R71">
        <v>0</v>
      </c>
      <c r="V71">
        <v>0</v>
      </c>
      <c r="W71">
        <v>0</v>
      </c>
      <c r="X71">
        <v>0</v>
      </c>
      <c r="Y71">
        <v>1</v>
      </c>
      <c r="Z71" s="30">
        <v>500</v>
      </c>
      <c r="AA71">
        <v>1000</v>
      </c>
      <c r="AE71" s="2">
        <v>19031</v>
      </c>
      <c r="AN71">
        <v>2</v>
      </c>
    </row>
    <row r="72" spans="13:40">
      <c r="M72">
        <v>19032</v>
      </c>
      <c r="N72" t="s">
        <v>1621</v>
      </c>
      <c r="O72">
        <v>10</v>
      </c>
      <c r="P72" s="33">
        <v>19005</v>
      </c>
      <c r="Q72">
        <v>1</v>
      </c>
      <c r="R72">
        <v>0</v>
      </c>
      <c r="V72">
        <v>0</v>
      </c>
      <c r="W72">
        <v>0</v>
      </c>
      <c r="X72">
        <v>0</v>
      </c>
      <c r="Y72">
        <v>1</v>
      </c>
      <c r="Z72" s="30">
        <v>500</v>
      </c>
      <c r="AA72">
        <v>1000</v>
      </c>
      <c r="AE72" s="2">
        <v>19032</v>
      </c>
      <c r="AN72">
        <v>2</v>
      </c>
    </row>
    <row r="73" spans="13:40">
      <c r="M73">
        <v>19033</v>
      </c>
      <c r="N73" t="s">
        <v>1622</v>
      </c>
      <c r="O73">
        <v>10</v>
      </c>
      <c r="P73">
        <v>19001</v>
      </c>
      <c r="Q73">
        <v>1</v>
      </c>
      <c r="R73">
        <v>0</v>
      </c>
      <c r="V73">
        <v>0</v>
      </c>
      <c r="W73">
        <v>0</v>
      </c>
      <c r="X73">
        <v>0</v>
      </c>
      <c r="Y73">
        <v>1</v>
      </c>
      <c r="Z73" s="30">
        <v>1000</v>
      </c>
      <c r="AA73">
        <v>1000</v>
      </c>
      <c r="AE73">
        <v>19033</v>
      </c>
      <c r="AN73">
        <v>2</v>
      </c>
    </row>
    <row r="74" spans="13:40">
      <c r="M74">
        <v>19034</v>
      </c>
      <c r="N74" t="s">
        <v>1623</v>
      </c>
      <c r="O74">
        <v>10</v>
      </c>
      <c r="P74">
        <v>19001</v>
      </c>
      <c r="Q74">
        <v>1</v>
      </c>
      <c r="R74">
        <v>0</v>
      </c>
      <c r="V74">
        <v>0</v>
      </c>
      <c r="W74">
        <v>0</v>
      </c>
      <c r="X74">
        <v>0</v>
      </c>
      <c r="Y74">
        <v>1</v>
      </c>
      <c r="Z74" s="30">
        <v>1000</v>
      </c>
      <c r="AA74">
        <v>1000</v>
      </c>
      <c r="AE74">
        <v>19034</v>
      </c>
      <c r="AN74">
        <v>2</v>
      </c>
    </row>
    <row r="75" customFormat="1" spans="12:40">
      <c r="L75" s="59"/>
      <c r="M75">
        <v>19041</v>
      </c>
      <c r="N75" t="s">
        <v>1790</v>
      </c>
      <c r="O75">
        <v>0</v>
      </c>
      <c r="P75">
        <v>10007</v>
      </c>
      <c r="Q75">
        <v>1.2</v>
      </c>
      <c r="V75">
        <v>100</v>
      </c>
      <c r="Y75">
        <v>9</v>
      </c>
      <c r="Z75" s="30">
        <v>80</v>
      </c>
      <c r="AA75">
        <v>10000</v>
      </c>
      <c r="AB75">
        <v>0</v>
      </c>
      <c r="AC75">
        <v>10</v>
      </c>
      <c r="AD75">
        <v>200</v>
      </c>
      <c r="AE75">
        <v>10011</v>
      </c>
      <c r="AN75">
        <v>1</v>
      </c>
    </row>
    <row r="76" customFormat="1" spans="12:40">
      <c r="L76" s="59"/>
      <c r="M76">
        <v>19042</v>
      </c>
      <c r="N76" t="s">
        <v>1791</v>
      </c>
      <c r="O76">
        <v>0</v>
      </c>
      <c r="P76">
        <v>10008</v>
      </c>
      <c r="Q76">
        <v>2</v>
      </c>
      <c r="V76">
        <v>100</v>
      </c>
      <c r="Y76">
        <v>9</v>
      </c>
      <c r="Z76" s="30">
        <v>160</v>
      </c>
      <c r="AA76">
        <v>10000</v>
      </c>
      <c r="AB76">
        <v>0</v>
      </c>
      <c r="AC76">
        <v>10</v>
      </c>
      <c r="AD76">
        <v>200</v>
      </c>
      <c r="AE76">
        <v>10011</v>
      </c>
      <c r="AN76">
        <v>0</v>
      </c>
    </row>
    <row r="77" customFormat="1" spans="12:40">
      <c r="L77" s="59"/>
      <c r="M77">
        <v>19043</v>
      </c>
      <c r="N77" t="s">
        <v>1792</v>
      </c>
      <c r="O77">
        <v>0</v>
      </c>
      <c r="P77">
        <v>10007</v>
      </c>
      <c r="Q77">
        <v>1.5</v>
      </c>
      <c r="V77">
        <v>100</v>
      </c>
      <c r="W77">
        <v>5</v>
      </c>
      <c r="Y77">
        <v>9</v>
      </c>
      <c r="Z77" s="30">
        <v>500</v>
      </c>
      <c r="AA77">
        <v>10000</v>
      </c>
      <c r="AB77">
        <v>0</v>
      </c>
      <c r="AC77">
        <v>10</v>
      </c>
      <c r="AD77">
        <v>200</v>
      </c>
      <c r="AE77">
        <v>10011</v>
      </c>
      <c r="AN77">
        <v>1</v>
      </c>
    </row>
    <row r="78" spans="13:40">
      <c r="M78">
        <v>19051</v>
      </c>
      <c r="N78" t="s">
        <v>1793</v>
      </c>
      <c r="O78">
        <v>1</v>
      </c>
      <c r="P78">
        <v>19002</v>
      </c>
      <c r="Q78">
        <v>1</v>
      </c>
      <c r="R78">
        <v>0</v>
      </c>
      <c r="V78">
        <v>0</v>
      </c>
      <c r="W78">
        <v>0</v>
      </c>
      <c r="X78">
        <v>0</v>
      </c>
      <c r="Y78">
        <v>1</v>
      </c>
      <c r="Z78" s="30">
        <v>500</v>
      </c>
      <c r="AA78">
        <v>1000</v>
      </c>
      <c r="AE78" s="2">
        <v>19051</v>
      </c>
      <c r="AN78">
        <v>2</v>
      </c>
    </row>
    <row r="79" spans="13:40">
      <c r="M79">
        <v>19052</v>
      </c>
      <c r="N79" t="s">
        <v>1794</v>
      </c>
      <c r="O79">
        <v>1</v>
      </c>
      <c r="P79">
        <v>19002</v>
      </c>
      <c r="Q79">
        <v>1</v>
      </c>
      <c r="R79">
        <v>0</v>
      </c>
      <c r="V79">
        <v>0</v>
      </c>
      <c r="W79">
        <v>0</v>
      </c>
      <c r="X79">
        <v>0</v>
      </c>
      <c r="Y79">
        <v>1</v>
      </c>
      <c r="Z79" s="30">
        <v>500</v>
      </c>
      <c r="AA79">
        <v>1000</v>
      </c>
      <c r="AE79" s="2">
        <v>19052</v>
      </c>
      <c r="AN79">
        <v>2</v>
      </c>
    </row>
    <row r="80" spans="13:40">
      <c r="M80">
        <v>19053</v>
      </c>
      <c r="N80" t="s">
        <v>1795</v>
      </c>
      <c r="O80">
        <v>1</v>
      </c>
      <c r="P80">
        <v>19002</v>
      </c>
      <c r="Q80">
        <v>1</v>
      </c>
      <c r="R80">
        <v>0</v>
      </c>
      <c r="V80">
        <v>0</v>
      </c>
      <c r="W80">
        <v>0</v>
      </c>
      <c r="X80">
        <v>0</v>
      </c>
      <c r="Y80">
        <v>1</v>
      </c>
      <c r="Z80" s="30">
        <v>500</v>
      </c>
      <c r="AA80">
        <v>1000</v>
      </c>
      <c r="AE80" s="2">
        <v>19053</v>
      </c>
      <c r="AN80">
        <v>2</v>
      </c>
    </row>
    <row r="81" spans="13:40">
      <c r="M81">
        <v>19054</v>
      </c>
      <c r="N81" t="s">
        <v>1796</v>
      </c>
      <c r="O81">
        <v>1</v>
      </c>
      <c r="P81">
        <v>19002</v>
      </c>
      <c r="Q81">
        <v>1</v>
      </c>
      <c r="R81">
        <v>0</v>
      </c>
      <c r="V81">
        <v>0</v>
      </c>
      <c r="W81">
        <v>0</v>
      </c>
      <c r="X81">
        <v>0</v>
      </c>
      <c r="Y81">
        <v>1</v>
      </c>
      <c r="Z81" s="30">
        <v>500</v>
      </c>
      <c r="AA81">
        <v>1000</v>
      </c>
      <c r="AE81" s="2">
        <v>19054</v>
      </c>
      <c r="AN81">
        <v>2</v>
      </c>
    </row>
    <row r="82" spans="13:40">
      <c r="M82">
        <v>19055</v>
      </c>
      <c r="N82" t="s">
        <v>1797</v>
      </c>
      <c r="O82">
        <v>1</v>
      </c>
      <c r="P82">
        <v>19002</v>
      </c>
      <c r="Q82">
        <v>1</v>
      </c>
      <c r="R82">
        <v>0</v>
      </c>
      <c r="V82">
        <v>0</v>
      </c>
      <c r="W82">
        <v>0</v>
      </c>
      <c r="X82">
        <v>0</v>
      </c>
      <c r="Y82">
        <v>1</v>
      </c>
      <c r="Z82" s="30">
        <v>500</v>
      </c>
      <c r="AA82">
        <v>1000</v>
      </c>
      <c r="AE82" s="2">
        <v>19055</v>
      </c>
      <c r="AN82">
        <v>2</v>
      </c>
    </row>
    <row r="83" spans="13:40">
      <c r="M83">
        <v>2201</v>
      </c>
      <c r="N83" t="s">
        <v>1798</v>
      </c>
      <c r="O83">
        <v>0</v>
      </c>
      <c r="P83">
        <v>10002</v>
      </c>
      <c r="Q83">
        <v>1</v>
      </c>
      <c r="R83">
        <v>0</v>
      </c>
      <c r="V83">
        <v>100</v>
      </c>
      <c r="W83">
        <v>0</v>
      </c>
      <c r="X83">
        <v>0</v>
      </c>
      <c r="Y83">
        <v>1</v>
      </c>
      <c r="Z83" s="30">
        <v>1000</v>
      </c>
      <c r="AA83">
        <v>1000</v>
      </c>
      <c r="AE83" s="7">
        <v>2201</v>
      </c>
      <c r="AN83">
        <v>2</v>
      </c>
    </row>
    <row r="84" spans="13:40">
      <c r="M84">
        <v>2202</v>
      </c>
      <c r="N84" t="s">
        <v>1650</v>
      </c>
      <c r="O84">
        <v>1</v>
      </c>
      <c r="P84">
        <v>10002</v>
      </c>
      <c r="Q84">
        <v>1</v>
      </c>
      <c r="R84">
        <v>0</v>
      </c>
      <c r="V84">
        <v>100</v>
      </c>
      <c r="W84">
        <v>0</v>
      </c>
      <c r="X84">
        <v>0</v>
      </c>
      <c r="Y84">
        <v>1</v>
      </c>
      <c r="Z84" s="30">
        <v>1</v>
      </c>
      <c r="AA84">
        <v>100</v>
      </c>
      <c r="AF84">
        <v>3</v>
      </c>
      <c r="AG84">
        <v>150</v>
      </c>
      <c r="AH84">
        <v>50</v>
      </c>
      <c r="AI84">
        <v>200</v>
      </c>
      <c r="AJ84">
        <v>10</v>
      </c>
      <c r="AN84">
        <v>2</v>
      </c>
    </row>
    <row r="85" spans="13:40">
      <c r="M85">
        <v>2203</v>
      </c>
      <c r="N85" t="s">
        <v>1651</v>
      </c>
      <c r="O85">
        <v>1</v>
      </c>
      <c r="P85">
        <v>10002</v>
      </c>
      <c r="Q85">
        <v>1</v>
      </c>
      <c r="R85">
        <v>0</v>
      </c>
      <c r="V85">
        <v>100</v>
      </c>
      <c r="W85">
        <v>0</v>
      </c>
      <c r="X85">
        <v>0</v>
      </c>
      <c r="Y85">
        <v>1</v>
      </c>
      <c r="Z85" s="30">
        <v>1</v>
      </c>
      <c r="AA85">
        <v>100</v>
      </c>
      <c r="AF85">
        <v>3</v>
      </c>
      <c r="AG85">
        <v>150</v>
      </c>
      <c r="AH85">
        <v>50</v>
      </c>
      <c r="AI85">
        <v>200</v>
      </c>
      <c r="AJ85">
        <v>10</v>
      </c>
      <c r="AK85">
        <v>2201</v>
      </c>
      <c r="AN85">
        <v>2</v>
      </c>
    </row>
    <row r="86" spans="13:40">
      <c r="M86">
        <v>2204</v>
      </c>
      <c r="Z86" s="30"/>
      <c r="AN86">
        <v>2</v>
      </c>
    </row>
    <row r="87" spans="13:40">
      <c r="M87">
        <v>2205</v>
      </c>
      <c r="N87" t="s">
        <v>1648</v>
      </c>
      <c r="Z87" s="30"/>
      <c r="AN87">
        <v>2</v>
      </c>
    </row>
    <row r="88" spans="13:40">
      <c r="M88">
        <v>2301</v>
      </c>
      <c r="N88" t="s">
        <v>1799</v>
      </c>
      <c r="O88">
        <v>11</v>
      </c>
      <c r="P88">
        <v>2301</v>
      </c>
      <c r="Q88">
        <v>0.6</v>
      </c>
      <c r="R88">
        <v>1</v>
      </c>
      <c r="V88">
        <v>100</v>
      </c>
      <c r="Z88" s="30">
        <v>300</v>
      </c>
      <c r="AA88">
        <v>20000</v>
      </c>
      <c r="AF88">
        <v>2</v>
      </c>
      <c r="AG88">
        <v>70</v>
      </c>
      <c r="AH88">
        <v>33</v>
      </c>
      <c r="AI88">
        <v>200</v>
      </c>
      <c r="AJ88">
        <v>10</v>
      </c>
      <c r="AK88">
        <v>2301</v>
      </c>
      <c r="AN88">
        <v>2</v>
      </c>
    </row>
    <row r="89" spans="13:40">
      <c r="M89">
        <v>2302</v>
      </c>
      <c r="N89" t="s">
        <v>1800</v>
      </c>
      <c r="O89">
        <v>11</v>
      </c>
      <c r="P89">
        <v>2302</v>
      </c>
      <c r="Q89">
        <v>0.6</v>
      </c>
      <c r="R89">
        <v>1</v>
      </c>
      <c r="V89">
        <v>100</v>
      </c>
      <c r="Z89" s="30">
        <v>300</v>
      </c>
      <c r="AA89">
        <v>20000</v>
      </c>
      <c r="AF89">
        <v>2</v>
      </c>
      <c r="AG89">
        <v>70</v>
      </c>
      <c r="AH89">
        <v>33</v>
      </c>
      <c r="AI89">
        <v>200</v>
      </c>
      <c r="AJ89">
        <v>10</v>
      </c>
      <c r="AK89">
        <v>2301</v>
      </c>
      <c r="AN89">
        <v>2</v>
      </c>
    </row>
    <row r="90" spans="13:40">
      <c r="M90">
        <v>2303</v>
      </c>
      <c r="N90" t="s">
        <v>1801</v>
      </c>
      <c r="O90">
        <v>11</v>
      </c>
      <c r="P90">
        <v>2303</v>
      </c>
      <c r="Q90">
        <v>0.6</v>
      </c>
      <c r="R90">
        <v>1</v>
      </c>
      <c r="V90">
        <v>100</v>
      </c>
      <c r="Z90" s="30">
        <v>300</v>
      </c>
      <c r="AA90">
        <v>20000</v>
      </c>
      <c r="AF90">
        <v>2</v>
      </c>
      <c r="AG90">
        <v>70</v>
      </c>
      <c r="AH90">
        <v>33</v>
      </c>
      <c r="AI90">
        <v>200</v>
      </c>
      <c r="AJ90">
        <v>10</v>
      </c>
      <c r="AK90">
        <v>2301</v>
      </c>
      <c r="AN90">
        <v>2</v>
      </c>
    </row>
    <row r="91" spans="13:40">
      <c r="M91">
        <v>2304</v>
      </c>
      <c r="N91" t="s">
        <v>1802</v>
      </c>
      <c r="O91">
        <v>11</v>
      </c>
      <c r="P91">
        <v>2304</v>
      </c>
      <c r="Q91">
        <v>0.6</v>
      </c>
      <c r="R91">
        <v>1</v>
      </c>
      <c r="V91">
        <v>100</v>
      </c>
      <c r="Z91" s="30">
        <v>300</v>
      </c>
      <c r="AA91">
        <v>20000</v>
      </c>
      <c r="AF91">
        <v>2</v>
      </c>
      <c r="AG91">
        <v>70</v>
      </c>
      <c r="AH91">
        <v>33</v>
      </c>
      <c r="AI91">
        <v>200</v>
      </c>
      <c r="AJ91">
        <v>10</v>
      </c>
      <c r="AK91">
        <v>2301</v>
      </c>
      <c r="AN91">
        <v>2</v>
      </c>
    </row>
    <row r="92" spans="13:40">
      <c r="M92">
        <v>2305</v>
      </c>
      <c r="N92" t="s">
        <v>1803</v>
      </c>
      <c r="O92">
        <v>11</v>
      </c>
      <c r="P92">
        <v>2305</v>
      </c>
      <c r="Q92">
        <v>0.8</v>
      </c>
      <c r="R92">
        <v>1</v>
      </c>
      <c r="V92">
        <v>100</v>
      </c>
      <c r="Z92" s="30">
        <v>300</v>
      </c>
      <c r="AA92">
        <v>20000</v>
      </c>
      <c r="AF92">
        <v>2</v>
      </c>
      <c r="AG92">
        <v>200</v>
      </c>
      <c r="AH92">
        <v>8</v>
      </c>
      <c r="AI92">
        <v>200</v>
      </c>
      <c r="AJ92">
        <v>10</v>
      </c>
      <c r="AK92">
        <v>2305</v>
      </c>
      <c r="AL92">
        <v>4000</v>
      </c>
      <c r="AM92">
        <v>1000</v>
      </c>
      <c r="AN92">
        <v>2</v>
      </c>
    </row>
    <row r="93" spans="13:40">
      <c r="M93">
        <v>2401</v>
      </c>
      <c r="N93" t="s">
        <v>1666</v>
      </c>
      <c r="O93">
        <v>0</v>
      </c>
      <c r="P93">
        <v>2401</v>
      </c>
      <c r="Q93">
        <v>1.2</v>
      </c>
      <c r="R93">
        <v>0</v>
      </c>
      <c r="V93">
        <v>100</v>
      </c>
      <c r="Y93">
        <v>9</v>
      </c>
      <c r="Z93" s="30">
        <v>200</v>
      </c>
      <c r="AA93">
        <f t="shared" ref="AA93:AA96" si="6">INT($A$3/Z93*1000)</f>
        <v>4000</v>
      </c>
      <c r="AB93">
        <v>20</v>
      </c>
      <c r="AC93">
        <v>10</v>
      </c>
      <c r="AD93">
        <v>200</v>
      </c>
      <c r="AN93">
        <v>2</v>
      </c>
    </row>
    <row r="94" spans="13:40">
      <c r="M94">
        <v>2402</v>
      </c>
      <c r="N94" t="s">
        <v>1668</v>
      </c>
      <c r="O94">
        <v>0</v>
      </c>
      <c r="P94">
        <v>2402</v>
      </c>
      <c r="Q94">
        <v>1.3</v>
      </c>
      <c r="R94">
        <v>0</v>
      </c>
      <c r="V94">
        <v>100</v>
      </c>
      <c r="Y94">
        <v>9</v>
      </c>
      <c r="Z94" s="30">
        <v>200</v>
      </c>
      <c r="AA94">
        <f t="shared" si="6"/>
        <v>4000</v>
      </c>
      <c r="AB94">
        <v>20</v>
      </c>
      <c r="AC94">
        <v>10</v>
      </c>
      <c r="AD94">
        <v>200</v>
      </c>
      <c r="AN94">
        <v>2</v>
      </c>
    </row>
    <row r="95" spans="13:40">
      <c r="M95">
        <v>2403</v>
      </c>
      <c r="N95" t="s">
        <v>1671</v>
      </c>
      <c r="O95">
        <v>0</v>
      </c>
      <c r="P95">
        <v>2403</v>
      </c>
      <c r="Q95">
        <v>1.4</v>
      </c>
      <c r="R95">
        <v>0</v>
      </c>
      <c r="V95">
        <v>100</v>
      </c>
      <c r="Y95">
        <v>9</v>
      </c>
      <c r="Z95" s="30">
        <v>200</v>
      </c>
      <c r="AA95">
        <f t="shared" si="6"/>
        <v>4000</v>
      </c>
      <c r="AB95">
        <v>20</v>
      </c>
      <c r="AC95">
        <v>10</v>
      </c>
      <c r="AD95">
        <v>200</v>
      </c>
      <c r="AN95">
        <v>2</v>
      </c>
    </row>
    <row r="96" spans="13:40">
      <c r="M96">
        <v>2404</v>
      </c>
      <c r="N96" t="s">
        <v>1674</v>
      </c>
      <c r="O96">
        <v>0</v>
      </c>
      <c r="P96">
        <v>2404</v>
      </c>
      <c r="Q96">
        <v>1.5</v>
      </c>
      <c r="R96">
        <v>0</v>
      </c>
      <c r="V96">
        <v>100</v>
      </c>
      <c r="Y96">
        <v>9</v>
      </c>
      <c r="Z96" s="30">
        <v>200</v>
      </c>
      <c r="AA96">
        <f t="shared" si="6"/>
        <v>4000</v>
      </c>
      <c r="AB96">
        <v>20</v>
      </c>
      <c r="AC96">
        <v>10</v>
      </c>
      <c r="AD96">
        <v>200</v>
      </c>
      <c r="AN96">
        <v>2</v>
      </c>
    </row>
    <row r="97" spans="13:40">
      <c r="M97">
        <v>2405</v>
      </c>
      <c r="N97" t="s">
        <v>1677</v>
      </c>
      <c r="O97">
        <v>0</v>
      </c>
      <c r="P97">
        <v>2405</v>
      </c>
      <c r="Q97">
        <v>3</v>
      </c>
      <c r="R97">
        <v>1</v>
      </c>
      <c r="V97">
        <v>100</v>
      </c>
      <c r="Y97">
        <v>9</v>
      </c>
      <c r="Z97" s="30">
        <v>200</v>
      </c>
      <c r="AA97">
        <v>20000</v>
      </c>
      <c r="AB97">
        <v>20</v>
      </c>
      <c r="AC97">
        <v>10</v>
      </c>
      <c r="AD97">
        <v>200</v>
      </c>
      <c r="AN97">
        <v>2</v>
      </c>
    </row>
    <row r="98" spans="13:40">
      <c r="M98">
        <v>2501</v>
      </c>
      <c r="N98" t="s">
        <v>1804</v>
      </c>
      <c r="Z98" s="30"/>
      <c r="AN98">
        <v>2</v>
      </c>
    </row>
    <row r="99" spans="13:40">
      <c r="M99">
        <v>2502</v>
      </c>
      <c r="Z99" s="30"/>
      <c r="AN99">
        <v>2</v>
      </c>
    </row>
    <row r="100" spans="13:40">
      <c r="M100">
        <v>2503</v>
      </c>
      <c r="Z100" s="30"/>
      <c r="AN100">
        <v>2</v>
      </c>
    </row>
    <row r="101" spans="13:40">
      <c r="M101">
        <v>2504</v>
      </c>
      <c r="Z101" s="30"/>
      <c r="AN101">
        <v>2</v>
      </c>
    </row>
    <row r="102" spans="13:40">
      <c r="M102">
        <v>2505</v>
      </c>
      <c r="N102" t="s">
        <v>1805</v>
      </c>
      <c r="Z102" s="30"/>
      <c r="AN102">
        <v>2</v>
      </c>
    </row>
    <row r="103" spans="13:40">
      <c r="M103">
        <v>2601</v>
      </c>
      <c r="N103" t="s">
        <v>1806</v>
      </c>
      <c r="Z103" s="30"/>
      <c r="AN103">
        <v>2</v>
      </c>
    </row>
    <row r="104" spans="13:40">
      <c r="M104">
        <v>2602</v>
      </c>
      <c r="Z104" s="30"/>
      <c r="AN104">
        <v>2</v>
      </c>
    </row>
    <row r="105" spans="13:40">
      <c r="M105">
        <v>2603</v>
      </c>
      <c r="Z105" s="30"/>
      <c r="AN105">
        <v>2</v>
      </c>
    </row>
    <row r="106" spans="13:40">
      <c r="M106">
        <v>2604</v>
      </c>
      <c r="Z106" s="30"/>
      <c r="AN106">
        <v>2</v>
      </c>
    </row>
    <row r="107" spans="13:40">
      <c r="M107">
        <v>2605</v>
      </c>
      <c r="N107" t="s">
        <v>1807</v>
      </c>
      <c r="Z107" s="30"/>
      <c r="AN107">
        <v>2</v>
      </c>
    </row>
    <row r="108" spans="13:40">
      <c r="M108">
        <v>2701</v>
      </c>
      <c r="N108" t="s">
        <v>1808</v>
      </c>
      <c r="O108">
        <v>1</v>
      </c>
      <c r="P108">
        <v>10002</v>
      </c>
      <c r="Q108">
        <v>1</v>
      </c>
      <c r="R108">
        <v>0</v>
      </c>
      <c r="V108">
        <v>100</v>
      </c>
      <c r="W108">
        <v>0</v>
      </c>
      <c r="X108">
        <v>0</v>
      </c>
      <c r="Y108">
        <v>1</v>
      </c>
      <c r="Z108" s="30">
        <v>1</v>
      </c>
      <c r="AA108">
        <v>500</v>
      </c>
      <c r="AF108">
        <v>3</v>
      </c>
      <c r="AG108">
        <v>300</v>
      </c>
      <c r="AH108">
        <v>2</v>
      </c>
      <c r="AI108">
        <v>200</v>
      </c>
      <c r="AJ108">
        <v>10</v>
      </c>
      <c r="AK108">
        <v>2701</v>
      </c>
      <c r="AN108">
        <v>2</v>
      </c>
    </row>
    <row r="109" spans="13:40">
      <c r="M109">
        <v>2702</v>
      </c>
      <c r="N109" t="s">
        <v>1682</v>
      </c>
      <c r="O109">
        <v>0</v>
      </c>
      <c r="P109">
        <v>10008</v>
      </c>
      <c r="Q109">
        <v>1</v>
      </c>
      <c r="R109">
        <v>0</v>
      </c>
      <c r="V109">
        <v>100</v>
      </c>
      <c r="W109">
        <v>0</v>
      </c>
      <c r="X109">
        <v>0</v>
      </c>
      <c r="Y109">
        <v>9</v>
      </c>
      <c r="Z109" s="30">
        <v>200</v>
      </c>
      <c r="AA109">
        <v>1000</v>
      </c>
      <c r="AB109">
        <v>10</v>
      </c>
      <c r="AC109">
        <v>10</v>
      </c>
      <c r="AD109">
        <v>200</v>
      </c>
      <c r="AN109">
        <v>0</v>
      </c>
    </row>
    <row r="110" spans="13:40">
      <c r="M110">
        <v>2703</v>
      </c>
      <c r="Z110" s="30"/>
      <c r="AN110">
        <v>2</v>
      </c>
    </row>
    <row r="111" spans="13:40">
      <c r="M111">
        <v>2704</v>
      </c>
      <c r="N111" t="s">
        <v>1684</v>
      </c>
      <c r="O111">
        <v>1</v>
      </c>
      <c r="P111">
        <v>10002</v>
      </c>
      <c r="Q111">
        <v>1</v>
      </c>
      <c r="R111">
        <v>0</v>
      </c>
      <c r="V111">
        <v>100</v>
      </c>
      <c r="W111">
        <v>0</v>
      </c>
      <c r="X111">
        <v>0</v>
      </c>
      <c r="Y111">
        <v>1</v>
      </c>
      <c r="Z111" s="30">
        <v>1</v>
      </c>
      <c r="AA111">
        <v>500</v>
      </c>
      <c r="AF111">
        <v>3</v>
      </c>
      <c r="AG111">
        <v>300</v>
      </c>
      <c r="AH111">
        <v>20</v>
      </c>
      <c r="AI111">
        <v>200</v>
      </c>
      <c r="AJ111">
        <v>10</v>
      </c>
      <c r="AN111">
        <v>2</v>
      </c>
    </row>
    <row r="112" spans="13:40">
      <c r="M112">
        <v>2705</v>
      </c>
      <c r="N112" t="s">
        <v>1809</v>
      </c>
      <c r="O112">
        <v>1</v>
      </c>
      <c r="P112">
        <v>10002</v>
      </c>
      <c r="Q112">
        <v>1</v>
      </c>
      <c r="R112">
        <v>0</v>
      </c>
      <c r="V112">
        <v>100</v>
      </c>
      <c r="W112">
        <v>0</v>
      </c>
      <c r="X112">
        <v>0</v>
      </c>
      <c r="Y112">
        <v>1</v>
      </c>
      <c r="Z112" s="30">
        <v>1</v>
      </c>
      <c r="AA112">
        <v>500</v>
      </c>
      <c r="AF112">
        <v>3</v>
      </c>
      <c r="AG112">
        <v>300</v>
      </c>
      <c r="AH112">
        <v>10</v>
      </c>
      <c r="AI112">
        <v>200</v>
      </c>
      <c r="AJ112">
        <v>10</v>
      </c>
      <c r="AK112">
        <v>2701</v>
      </c>
      <c r="AN112">
        <v>2</v>
      </c>
    </row>
    <row r="113" spans="13:26">
      <c r="M113">
        <v>2801</v>
      </c>
      <c r="Z113" s="30"/>
    </row>
    <row r="114" spans="13:26">
      <c r="M114">
        <v>2802</v>
      </c>
      <c r="Z114" s="30"/>
    </row>
    <row r="115" spans="13:26">
      <c r="M115">
        <v>2803</v>
      </c>
      <c r="Z115" s="30"/>
    </row>
    <row r="116" spans="13:26">
      <c r="M116">
        <v>2804</v>
      </c>
      <c r="Z116" s="30"/>
    </row>
    <row r="117" spans="13:26">
      <c r="M117">
        <v>2805</v>
      </c>
      <c r="Z117" s="30"/>
    </row>
    <row r="118" spans="13:40">
      <c r="M118">
        <v>2901</v>
      </c>
      <c r="N118" s="2" t="s">
        <v>1690</v>
      </c>
      <c r="O118">
        <v>0</v>
      </c>
      <c r="P118">
        <v>2901</v>
      </c>
      <c r="Q118">
        <v>1</v>
      </c>
      <c r="R118">
        <v>0</v>
      </c>
      <c r="V118">
        <v>100</v>
      </c>
      <c r="W118">
        <v>0</v>
      </c>
      <c r="X118">
        <v>0</v>
      </c>
      <c r="Y118">
        <v>1</v>
      </c>
      <c r="Z118" s="30">
        <v>2000</v>
      </c>
      <c r="AA118">
        <f t="shared" ref="AA118:AA122" si="7">INT($A$3/Z118*1000)</f>
        <v>400</v>
      </c>
      <c r="AB118">
        <v>20</v>
      </c>
      <c r="AC118">
        <v>10</v>
      </c>
      <c r="AD118">
        <v>200</v>
      </c>
      <c r="AE118">
        <v>2910</v>
      </c>
      <c r="AN118">
        <v>2</v>
      </c>
    </row>
    <row r="119" spans="13:40">
      <c r="M119">
        <v>2902</v>
      </c>
      <c r="N119" s="2" t="s">
        <v>1692</v>
      </c>
      <c r="O119">
        <v>0</v>
      </c>
      <c r="P119">
        <v>2902</v>
      </c>
      <c r="Q119">
        <v>1</v>
      </c>
      <c r="R119">
        <v>0</v>
      </c>
      <c r="V119">
        <v>100</v>
      </c>
      <c r="W119">
        <v>0</v>
      </c>
      <c r="X119">
        <v>0</v>
      </c>
      <c r="Y119">
        <v>1</v>
      </c>
      <c r="Z119" s="30">
        <v>2000</v>
      </c>
      <c r="AA119">
        <f t="shared" si="7"/>
        <v>400</v>
      </c>
      <c r="AB119">
        <v>20</v>
      </c>
      <c r="AC119">
        <v>10</v>
      </c>
      <c r="AD119">
        <v>200</v>
      </c>
      <c r="AE119">
        <v>2920</v>
      </c>
      <c r="AN119">
        <v>2</v>
      </c>
    </row>
    <row r="120" spans="13:40">
      <c r="M120">
        <v>2903</v>
      </c>
      <c r="N120" s="2" t="s">
        <v>1694</v>
      </c>
      <c r="O120">
        <v>0</v>
      </c>
      <c r="P120">
        <v>2903</v>
      </c>
      <c r="Q120">
        <v>1</v>
      </c>
      <c r="R120">
        <v>0</v>
      </c>
      <c r="V120">
        <v>100</v>
      </c>
      <c r="W120">
        <v>0</v>
      </c>
      <c r="X120">
        <v>0</v>
      </c>
      <c r="Y120">
        <v>1</v>
      </c>
      <c r="Z120" s="30">
        <v>2000</v>
      </c>
      <c r="AA120">
        <f t="shared" si="7"/>
        <v>400</v>
      </c>
      <c r="AB120">
        <v>20</v>
      </c>
      <c r="AC120">
        <v>10</v>
      </c>
      <c r="AD120">
        <v>200</v>
      </c>
      <c r="AE120">
        <v>2930</v>
      </c>
      <c r="AN120">
        <v>2</v>
      </c>
    </row>
    <row r="121" spans="13:40">
      <c r="M121">
        <v>2904</v>
      </c>
      <c r="N121" s="2" t="s">
        <v>1696</v>
      </c>
      <c r="O121">
        <v>0</v>
      </c>
      <c r="P121">
        <v>2904</v>
      </c>
      <c r="Q121">
        <v>1</v>
      </c>
      <c r="R121">
        <v>0</v>
      </c>
      <c r="V121">
        <v>100</v>
      </c>
      <c r="W121">
        <v>0</v>
      </c>
      <c r="X121">
        <v>0</v>
      </c>
      <c r="Y121">
        <v>1</v>
      </c>
      <c r="Z121" s="30">
        <v>2000</v>
      </c>
      <c r="AA121">
        <f t="shared" si="7"/>
        <v>400</v>
      </c>
      <c r="AB121">
        <v>20</v>
      </c>
      <c r="AC121">
        <v>10</v>
      </c>
      <c r="AD121">
        <v>200</v>
      </c>
      <c r="AE121">
        <v>2940</v>
      </c>
      <c r="AN121">
        <v>2</v>
      </c>
    </row>
    <row r="122" spans="13:40">
      <c r="M122">
        <v>2905</v>
      </c>
      <c r="N122" s="2" t="s">
        <v>1698</v>
      </c>
      <c r="O122">
        <v>0</v>
      </c>
      <c r="P122">
        <v>2905</v>
      </c>
      <c r="Q122">
        <v>1</v>
      </c>
      <c r="R122">
        <v>0</v>
      </c>
      <c r="V122">
        <v>100</v>
      </c>
      <c r="W122">
        <v>0</v>
      </c>
      <c r="X122">
        <v>0</v>
      </c>
      <c r="Y122">
        <v>1</v>
      </c>
      <c r="Z122" s="30">
        <v>2000</v>
      </c>
      <c r="AA122">
        <f>INT($A$3/Z122*1000)</f>
        <v>400</v>
      </c>
      <c r="AB122">
        <v>20</v>
      </c>
      <c r="AC122">
        <v>10</v>
      </c>
      <c r="AD122">
        <v>200</v>
      </c>
      <c r="AE122">
        <v>2950</v>
      </c>
      <c r="AN122">
        <v>2</v>
      </c>
    </row>
    <row r="123" spans="13:31">
      <c r="M123">
        <v>2906</v>
      </c>
      <c r="N123" t="s">
        <v>1700</v>
      </c>
      <c r="O123">
        <v>0</v>
      </c>
      <c r="P123">
        <v>2906</v>
      </c>
      <c r="Q123">
        <v>1</v>
      </c>
      <c r="R123">
        <v>0</v>
      </c>
      <c r="V123">
        <v>100</v>
      </c>
      <c r="W123">
        <v>0</v>
      </c>
      <c r="X123">
        <v>0</v>
      </c>
      <c r="Y123">
        <v>1</v>
      </c>
      <c r="Z123" s="30">
        <v>500</v>
      </c>
      <c r="AA123">
        <v>3000</v>
      </c>
      <c r="AB123">
        <v>20</v>
      </c>
      <c r="AC123">
        <v>10</v>
      </c>
      <c r="AD123">
        <v>200</v>
      </c>
      <c r="AE123">
        <v>2911</v>
      </c>
    </row>
    <row r="124" spans="13:31">
      <c r="M124">
        <v>2907</v>
      </c>
      <c r="N124" t="s">
        <v>1702</v>
      </c>
      <c r="O124">
        <v>0</v>
      </c>
      <c r="P124">
        <v>2906</v>
      </c>
      <c r="Q124">
        <v>1</v>
      </c>
      <c r="R124">
        <v>0</v>
      </c>
      <c r="V124">
        <v>100</v>
      </c>
      <c r="W124">
        <v>0</v>
      </c>
      <c r="X124">
        <v>0</v>
      </c>
      <c r="Y124">
        <v>1</v>
      </c>
      <c r="Z124" s="30">
        <v>500</v>
      </c>
      <c r="AA124">
        <v>3000</v>
      </c>
      <c r="AB124">
        <v>20</v>
      </c>
      <c r="AC124">
        <v>10</v>
      </c>
      <c r="AD124">
        <v>200</v>
      </c>
      <c r="AE124">
        <v>2912</v>
      </c>
    </row>
    <row r="125" spans="13:30">
      <c r="M125">
        <v>2908</v>
      </c>
      <c r="N125" t="s">
        <v>1704</v>
      </c>
      <c r="O125">
        <v>0</v>
      </c>
      <c r="P125">
        <v>2906</v>
      </c>
      <c r="Q125">
        <v>1</v>
      </c>
      <c r="R125">
        <v>0</v>
      </c>
      <c r="V125">
        <v>100</v>
      </c>
      <c r="W125">
        <v>0</v>
      </c>
      <c r="X125">
        <v>0</v>
      </c>
      <c r="Y125">
        <v>1</v>
      </c>
      <c r="Z125" s="30">
        <v>500</v>
      </c>
      <c r="AA125">
        <v>3000</v>
      </c>
      <c r="AB125">
        <v>20</v>
      </c>
      <c r="AC125">
        <v>10</v>
      </c>
      <c r="AD125">
        <v>200</v>
      </c>
    </row>
    <row r="126" spans="13:31">
      <c r="M126">
        <v>2909</v>
      </c>
      <c r="N126" t="s">
        <v>1706</v>
      </c>
      <c r="O126">
        <v>0</v>
      </c>
      <c r="P126">
        <v>2907</v>
      </c>
      <c r="Q126">
        <v>1</v>
      </c>
      <c r="R126">
        <v>0</v>
      </c>
      <c r="V126">
        <v>100</v>
      </c>
      <c r="W126">
        <v>0</v>
      </c>
      <c r="X126">
        <v>0</v>
      </c>
      <c r="Y126">
        <v>1</v>
      </c>
      <c r="Z126" s="30">
        <v>500</v>
      </c>
      <c r="AA126">
        <v>3000</v>
      </c>
      <c r="AB126">
        <v>20</v>
      </c>
      <c r="AC126">
        <v>10</v>
      </c>
      <c r="AD126">
        <v>200</v>
      </c>
      <c r="AE126">
        <v>2921</v>
      </c>
    </row>
    <row r="127" spans="13:31">
      <c r="M127">
        <v>2910</v>
      </c>
      <c r="N127" t="s">
        <v>1708</v>
      </c>
      <c r="O127">
        <v>0</v>
      </c>
      <c r="P127">
        <v>2907</v>
      </c>
      <c r="Q127">
        <v>1</v>
      </c>
      <c r="R127">
        <v>0</v>
      </c>
      <c r="V127">
        <v>100</v>
      </c>
      <c r="W127">
        <v>0</v>
      </c>
      <c r="X127">
        <v>0</v>
      </c>
      <c r="Y127">
        <v>1</v>
      </c>
      <c r="Z127" s="30">
        <v>500</v>
      </c>
      <c r="AA127">
        <v>3000</v>
      </c>
      <c r="AB127">
        <v>20</v>
      </c>
      <c r="AC127">
        <v>10</v>
      </c>
      <c r="AD127">
        <v>200</v>
      </c>
      <c r="AE127">
        <v>2922</v>
      </c>
    </row>
    <row r="128" spans="13:30">
      <c r="M128">
        <v>2911</v>
      </c>
      <c r="N128" t="s">
        <v>1710</v>
      </c>
      <c r="O128">
        <v>0</v>
      </c>
      <c r="P128">
        <v>2907</v>
      </c>
      <c r="Q128">
        <v>1</v>
      </c>
      <c r="R128">
        <v>0</v>
      </c>
      <c r="V128">
        <v>100</v>
      </c>
      <c r="W128">
        <v>0</v>
      </c>
      <c r="X128">
        <v>0</v>
      </c>
      <c r="Y128">
        <v>1</v>
      </c>
      <c r="Z128" s="30">
        <v>500</v>
      </c>
      <c r="AA128">
        <v>3000</v>
      </c>
      <c r="AB128">
        <v>20</v>
      </c>
      <c r="AC128">
        <v>10</v>
      </c>
      <c r="AD128">
        <v>200</v>
      </c>
    </row>
    <row r="129" spans="13:31">
      <c r="M129">
        <v>2912</v>
      </c>
      <c r="N129" t="s">
        <v>1712</v>
      </c>
      <c r="O129">
        <v>0</v>
      </c>
      <c r="P129">
        <v>2908</v>
      </c>
      <c r="Q129">
        <v>1</v>
      </c>
      <c r="R129">
        <v>0</v>
      </c>
      <c r="V129">
        <v>100</v>
      </c>
      <c r="W129">
        <v>0</v>
      </c>
      <c r="X129">
        <v>0</v>
      </c>
      <c r="Y129">
        <v>1</v>
      </c>
      <c r="Z129" s="30">
        <v>500</v>
      </c>
      <c r="AA129">
        <v>3000</v>
      </c>
      <c r="AB129">
        <v>20</v>
      </c>
      <c r="AC129">
        <v>10</v>
      </c>
      <c r="AD129">
        <v>200</v>
      </c>
      <c r="AE129">
        <v>2931</v>
      </c>
    </row>
    <row r="130" spans="13:31">
      <c r="M130">
        <v>2913</v>
      </c>
      <c r="N130" t="s">
        <v>1714</v>
      </c>
      <c r="O130">
        <v>0</v>
      </c>
      <c r="P130">
        <v>2908</v>
      </c>
      <c r="Q130">
        <v>1</v>
      </c>
      <c r="R130">
        <v>0</v>
      </c>
      <c r="V130">
        <v>100</v>
      </c>
      <c r="W130">
        <v>0</v>
      </c>
      <c r="X130">
        <v>0</v>
      </c>
      <c r="Y130">
        <v>1</v>
      </c>
      <c r="Z130" s="30">
        <v>500</v>
      </c>
      <c r="AA130">
        <v>3000</v>
      </c>
      <c r="AB130">
        <v>20</v>
      </c>
      <c r="AC130">
        <v>10</v>
      </c>
      <c r="AD130">
        <v>200</v>
      </c>
      <c r="AE130">
        <v>2932</v>
      </c>
    </row>
    <row r="131" spans="13:30">
      <c r="M131">
        <v>2914</v>
      </c>
      <c r="N131" t="s">
        <v>1716</v>
      </c>
      <c r="O131">
        <v>0</v>
      </c>
      <c r="P131">
        <v>2908</v>
      </c>
      <c r="Q131">
        <v>1</v>
      </c>
      <c r="R131">
        <v>0</v>
      </c>
      <c r="V131">
        <v>100</v>
      </c>
      <c r="W131">
        <v>0</v>
      </c>
      <c r="X131">
        <v>0</v>
      </c>
      <c r="Y131">
        <v>1</v>
      </c>
      <c r="Z131" s="30">
        <v>500</v>
      </c>
      <c r="AA131">
        <v>3000</v>
      </c>
      <c r="AB131">
        <v>20</v>
      </c>
      <c r="AC131">
        <v>10</v>
      </c>
      <c r="AD131">
        <v>200</v>
      </c>
    </row>
    <row r="132" spans="13:31">
      <c r="M132">
        <v>2915</v>
      </c>
      <c r="N132" t="s">
        <v>1718</v>
      </c>
      <c r="O132">
        <v>0</v>
      </c>
      <c r="P132">
        <v>2909</v>
      </c>
      <c r="Q132">
        <v>1</v>
      </c>
      <c r="R132">
        <v>0</v>
      </c>
      <c r="V132">
        <v>100</v>
      </c>
      <c r="W132">
        <v>0</v>
      </c>
      <c r="X132">
        <v>0</v>
      </c>
      <c r="Y132">
        <v>1</v>
      </c>
      <c r="Z132" s="30">
        <v>500</v>
      </c>
      <c r="AA132">
        <v>3000</v>
      </c>
      <c r="AB132">
        <v>20</v>
      </c>
      <c r="AC132">
        <v>10</v>
      </c>
      <c r="AD132">
        <v>200</v>
      </c>
      <c r="AE132">
        <v>2941</v>
      </c>
    </row>
    <row r="133" spans="13:31">
      <c r="M133">
        <v>2916</v>
      </c>
      <c r="N133" t="s">
        <v>1720</v>
      </c>
      <c r="O133">
        <v>0</v>
      </c>
      <c r="P133">
        <v>2909</v>
      </c>
      <c r="Q133">
        <v>1</v>
      </c>
      <c r="R133">
        <v>0</v>
      </c>
      <c r="V133">
        <v>100</v>
      </c>
      <c r="W133">
        <v>0</v>
      </c>
      <c r="X133">
        <v>0</v>
      </c>
      <c r="Y133">
        <v>1</v>
      </c>
      <c r="Z133" s="30">
        <v>500</v>
      </c>
      <c r="AA133">
        <v>3000</v>
      </c>
      <c r="AB133">
        <v>20</v>
      </c>
      <c r="AC133">
        <v>10</v>
      </c>
      <c r="AD133">
        <v>200</v>
      </c>
      <c r="AE133">
        <v>2942</v>
      </c>
    </row>
    <row r="134" spans="13:30">
      <c r="M134">
        <v>2917</v>
      </c>
      <c r="N134" t="s">
        <v>1722</v>
      </c>
      <c r="O134">
        <v>0</v>
      </c>
      <c r="P134">
        <v>2909</v>
      </c>
      <c r="Q134">
        <v>1</v>
      </c>
      <c r="R134">
        <v>0</v>
      </c>
      <c r="V134">
        <v>100</v>
      </c>
      <c r="W134">
        <v>0</v>
      </c>
      <c r="X134">
        <v>0</v>
      </c>
      <c r="Y134">
        <v>1</v>
      </c>
      <c r="Z134" s="30">
        <v>500</v>
      </c>
      <c r="AA134">
        <v>3000</v>
      </c>
      <c r="AB134">
        <v>20</v>
      </c>
      <c r="AC134">
        <v>10</v>
      </c>
      <c r="AD134">
        <v>200</v>
      </c>
    </row>
    <row r="135" spans="13:31">
      <c r="M135">
        <v>2918</v>
      </c>
      <c r="N135" t="s">
        <v>1724</v>
      </c>
      <c r="O135">
        <v>0</v>
      </c>
      <c r="P135">
        <v>2910</v>
      </c>
      <c r="Q135">
        <v>1</v>
      </c>
      <c r="R135">
        <v>0</v>
      </c>
      <c r="V135">
        <v>100</v>
      </c>
      <c r="W135">
        <v>0</v>
      </c>
      <c r="X135">
        <v>0</v>
      </c>
      <c r="Y135">
        <v>1</v>
      </c>
      <c r="Z135" s="30">
        <v>500</v>
      </c>
      <c r="AA135">
        <v>3000</v>
      </c>
      <c r="AB135">
        <v>20</v>
      </c>
      <c r="AC135">
        <v>10</v>
      </c>
      <c r="AD135">
        <v>200</v>
      </c>
      <c r="AE135">
        <v>2951</v>
      </c>
    </row>
    <row r="136" spans="13:31">
      <c r="M136">
        <v>2919</v>
      </c>
      <c r="N136" t="s">
        <v>1725</v>
      </c>
      <c r="O136">
        <v>0</v>
      </c>
      <c r="P136">
        <v>2910</v>
      </c>
      <c r="Q136">
        <v>1</v>
      </c>
      <c r="R136">
        <v>0</v>
      </c>
      <c r="V136">
        <v>100</v>
      </c>
      <c r="W136">
        <v>0</v>
      </c>
      <c r="X136">
        <v>0</v>
      </c>
      <c r="Y136">
        <v>1</v>
      </c>
      <c r="Z136" s="30">
        <v>500</v>
      </c>
      <c r="AA136">
        <v>3000</v>
      </c>
      <c r="AB136">
        <v>20</v>
      </c>
      <c r="AC136">
        <v>10</v>
      </c>
      <c r="AD136">
        <v>200</v>
      </c>
      <c r="AE136">
        <v>2952</v>
      </c>
    </row>
    <row r="137" spans="13:30">
      <c r="M137">
        <v>2920</v>
      </c>
      <c r="N137" t="s">
        <v>1727</v>
      </c>
      <c r="O137">
        <v>0</v>
      </c>
      <c r="P137">
        <v>2910</v>
      </c>
      <c r="Q137">
        <v>1</v>
      </c>
      <c r="R137">
        <v>0</v>
      </c>
      <c r="V137">
        <v>100</v>
      </c>
      <c r="W137">
        <v>0</v>
      </c>
      <c r="X137">
        <v>0</v>
      </c>
      <c r="Y137">
        <v>1</v>
      </c>
      <c r="Z137" s="30">
        <v>500</v>
      </c>
      <c r="AA137">
        <v>3000</v>
      </c>
      <c r="AB137">
        <v>20</v>
      </c>
      <c r="AC137">
        <v>10</v>
      </c>
      <c r="AD137">
        <v>200</v>
      </c>
    </row>
  </sheetData>
  <pageMargins left="0.75" right="0.75" top="1" bottom="1" header="0.5" footer="0.5"/>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F1:U82"/>
  <sheetViews>
    <sheetView workbookViewId="0">
      <selection activeCell="K23" sqref="K23"/>
    </sheetView>
  </sheetViews>
  <sheetFormatPr defaultColWidth="9" defaultRowHeight="14.25"/>
  <cols>
    <col min="5" max="5" width="9" style="59"/>
    <col min="7" max="7" width="12.125" customWidth="1"/>
    <col min="10" max="12" width="14.875" customWidth="1"/>
  </cols>
  <sheetData>
    <row r="1" spans="6:21">
      <c r="F1" s="2" t="s">
        <v>131</v>
      </c>
      <c r="G1" s="2" t="s">
        <v>327</v>
      </c>
      <c r="H1" s="2" t="s">
        <v>1810</v>
      </c>
      <c r="I1" s="2" t="s">
        <v>1811</v>
      </c>
      <c r="J1" s="2" t="s">
        <v>1812</v>
      </c>
      <c r="K1" s="2" t="s">
        <v>1813</v>
      </c>
      <c r="L1" s="2" t="s">
        <v>1814</v>
      </c>
      <c r="M1" s="2" t="s">
        <v>1815</v>
      </c>
      <c r="N1" s="2" t="s">
        <v>1816</v>
      </c>
      <c r="O1" s="2" t="s">
        <v>1817</v>
      </c>
      <c r="P1" s="2" t="s">
        <v>1818</v>
      </c>
      <c r="Q1" s="2" t="s">
        <v>1819</v>
      </c>
      <c r="R1" s="2" t="s">
        <v>1820</v>
      </c>
      <c r="S1" s="2" t="s">
        <v>1821</v>
      </c>
      <c r="T1" t="s">
        <v>1822</v>
      </c>
      <c r="U1" t="s">
        <v>1823</v>
      </c>
    </row>
    <row r="2" spans="6:21">
      <c r="F2" s="2" t="s">
        <v>141</v>
      </c>
      <c r="G2" s="2"/>
      <c r="H2" s="2" t="s">
        <v>142</v>
      </c>
      <c r="I2" s="2" t="s">
        <v>141</v>
      </c>
      <c r="J2" s="2" t="s">
        <v>142</v>
      </c>
      <c r="K2" s="2" t="s">
        <v>142</v>
      </c>
      <c r="L2" s="2" t="s">
        <v>142</v>
      </c>
      <c r="M2" s="2" t="s">
        <v>348</v>
      </c>
      <c r="N2" s="2" t="s">
        <v>141</v>
      </c>
      <c r="O2" s="2" t="s">
        <v>348</v>
      </c>
      <c r="P2" s="2" t="s">
        <v>141</v>
      </c>
      <c r="Q2" s="2" t="s">
        <v>142</v>
      </c>
      <c r="R2" s="2" t="s">
        <v>142</v>
      </c>
      <c r="S2" s="2" t="s">
        <v>349</v>
      </c>
      <c r="T2" s="2" t="s">
        <v>141</v>
      </c>
      <c r="U2" s="2" t="s">
        <v>349</v>
      </c>
    </row>
    <row r="3" spans="6:21">
      <c r="F3" s="2" t="s">
        <v>143</v>
      </c>
      <c r="G3" s="2"/>
      <c r="H3" s="2" t="s">
        <v>1824</v>
      </c>
      <c r="I3" s="2" t="s">
        <v>1825</v>
      </c>
      <c r="J3" s="2" t="s">
        <v>1826</v>
      </c>
      <c r="K3" s="2" t="s">
        <v>1827</v>
      </c>
      <c r="L3" s="2" t="s">
        <v>1828</v>
      </c>
      <c r="M3" s="2" t="s">
        <v>1829</v>
      </c>
      <c r="N3" s="2" t="s">
        <v>1830</v>
      </c>
      <c r="O3" s="2" t="s">
        <v>1831</v>
      </c>
      <c r="P3" s="2" t="s">
        <v>1832</v>
      </c>
      <c r="Q3" s="2" t="s">
        <v>1833</v>
      </c>
      <c r="R3" s="2" t="s">
        <v>1834</v>
      </c>
      <c r="S3" s="2" t="s">
        <v>1835</v>
      </c>
      <c r="T3" t="s">
        <v>1836</v>
      </c>
      <c r="U3" s="2" t="s">
        <v>1837</v>
      </c>
    </row>
    <row r="4" spans="6:21">
      <c r="F4" s="2" t="s">
        <v>153</v>
      </c>
      <c r="G4" s="2"/>
      <c r="H4" s="2" t="s">
        <v>153</v>
      </c>
      <c r="I4" s="2" t="s">
        <v>153</v>
      </c>
      <c r="J4" s="2" t="s">
        <v>153</v>
      </c>
      <c r="K4" s="2" t="s">
        <v>153</v>
      </c>
      <c r="L4" s="2" t="s">
        <v>153</v>
      </c>
      <c r="M4" s="2" t="s">
        <v>153</v>
      </c>
      <c r="N4" s="2" t="s">
        <v>153</v>
      </c>
      <c r="O4" s="2" t="s">
        <v>153</v>
      </c>
      <c r="P4" s="2" t="s">
        <v>153</v>
      </c>
      <c r="Q4" s="2" t="s">
        <v>153</v>
      </c>
      <c r="R4" s="2" t="s">
        <v>153</v>
      </c>
      <c r="S4" s="2" t="s">
        <v>153</v>
      </c>
      <c r="T4" s="2" t="s">
        <v>153</v>
      </c>
      <c r="U4" s="2" t="s">
        <v>153</v>
      </c>
    </row>
    <row r="5" spans="6:20">
      <c r="F5">
        <v>101</v>
      </c>
      <c r="G5" t="s">
        <v>1438</v>
      </c>
      <c r="H5" s="2"/>
      <c r="I5" s="2"/>
      <c r="J5" s="2" t="s">
        <v>1838</v>
      </c>
      <c r="K5" s="2" t="s">
        <v>1839</v>
      </c>
      <c r="L5" s="2"/>
      <c r="M5" s="2"/>
      <c r="N5" s="2"/>
      <c r="O5" s="2"/>
      <c r="P5" s="2"/>
      <c r="Q5" s="2" t="s">
        <v>1840</v>
      </c>
      <c r="R5" s="2" t="s">
        <v>1841</v>
      </c>
      <c r="S5" s="2">
        <v>1</v>
      </c>
      <c r="T5">
        <v>1</v>
      </c>
    </row>
    <row r="6" spans="6:20">
      <c r="F6">
        <v>102</v>
      </c>
      <c r="G6" t="s">
        <v>1440</v>
      </c>
      <c r="H6" s="2"/>
      <c r="I6" s="2"/>
      <c r="J6" s="2" t="s">
        <v>1842</v>
      </c>
      <c r="K6" s="2" t="s">
        <v>1839</v>
      </c>
      <c r="L6" s="2"/>
      <c r="M6" s="2"/>
      <c r="N6" s="2"/>
      <c r="O6" s="2"/>
      <c r="P6" s="2"/>
      <c r="Q6" s="2" t="s">
        <v>1840</v>
      </c>
      <c r="R6" s="2" t="s">
        <v>1841</v>
      </c>
      <c r="S6" s="2">
        <v>1.5</v>
      </c>
      <c r="T6">
        <v>1</v>
      </c>
    </row>
    <row r="7" spans="6:20">
      <c r="F7">
        <v>103</v>
      </c>
      <c r="G7" t="s">
        <v>1444</v>
      </c>
      <c r="H7" s="2"/>
      <c r="I7" s="2"/>
      <c r="J7" s="2" t="s">
        <v>1843</v>
      </c>
      <c r="K7" s="2" t="s">
        <v>1839</v>
      </c>
      <c r="L7" s="2"/>
      <c r="M7" s="2"/>
      <c r="N7" s="2"/>
      <c r="O7" s="2"/>
      <c r="P7" s="2"/>
      <c r="Q7" s="2" t="s">
        <v>1840</v>
      </c>
      <c r="R7" s="2" t="s">
        <v>1841</v>
      </c>
      <c r="S7" s="2">
        <v>1.5</v>
      </c>
      <c r="T7">
        <v>1</v>
      </c>
    </row>
    <row r="8" spans="6:20">
      <c r="F8">
        <v>104</v>
      </c>
      <c r="G8" t="s">
        <v>1450</v>
      </c>
      <c r="H8" s="2"/>
      <c r="I8" s="2"/>
      <c r="J8" s="2" t="s">
        <v>1844</v>
      </c>
      <c r="K8" s="2" t="s">
        <v>1845</v>
      </c>
      <c r="L8" s="2"/>
      <c r="M8" s="2"/>
      <c r="N8" s="2"/>
      <c r="O8" s="2"/>
      <c r="P8" s="2"/>
      <c r="Q8" s="2" t="s">
        <v>1840</v>
      </c>
      <c r="R8" s="2" t="s">
        <v>1841</v>
      </c>
      <c r="S8" s="2">
        <v>1.5</v>
      </c>
      <c r="T8">
        <v>1</v>
      </c>
    </row>
    <row r="9" spans="6:20">
      <c r="F9">
        <v>105</v>
      </c>
      <c r="G9" t="s">
        <v>1456</v>
      </c>
      <c r="H9" s="2"/>
      <c r="I9" s="2"/>
      <c r="J9" s="2" t="s">
        <v>1846</v>
      </c>
      <c r="K9" s="2" t="s">
        <v>1845</v>
      </c>
      <c r="L9" s="2"/>
      <c r="M9" s="2"/>
      <c r="N9" s="2"/>
      <c r="O9" s="2"/>
      <c r="P9" s="2"/>
      <c r="Q9" s="2" t="s">
        <v>1840</v>
      </c>
      <c r="R9" s="2" t="s">
        <v>1841</v>
      </c>
      <c r="S9" s="2">
        <v>2</v>
      </c>
      <c r="T9">
        <v>1</v>
      </c>
    </row>
    <row r="10" spans="6:20">
      <c r="F10">
        <v>201</v>
      </c>
      <c r="G10" t="s">
        <v>1463</v>
      </c>
      <c r="H10" s="2"/>
      <c r="I10" s="2"/>
      <c r="J10" s="2" t="s">
        <v>1847</v>
      </c>
      <c r="K10" s="2" t="s">
        <v>1848</v>
      </c>
      <c r="L10" s="2"/>
      <c r="M10" s="2"/>
      <c r="N10" s="2"/>
      <c r="O10" s="2"/>
      <c r="P10" s="2"/>
      <c r="Q10" s="2" t="s">
        <v>1849</v>
      </c>
      <c r="R10" s="2" t="s">
        <v>1841</v>
      </c>
      <c r="S10" s="2">
        <v>1</v>
      </c>
      <c r="T10">
        <v>1</v>
      </c>
    </row>
    <row r="11" spans="6:20">
      <c r="F11">
        <v>202</v>
      </c>
      <c r="G11" t="s">
        <v>1467</v>
      </c>
      <c r="H11" s="2"/>
      <c r="I11" s="2"/>
      <c r="J11" s="2" t="s">
        <v>1850</v>
      </c>
      <c r="K11" s="2" t="s">
        <v>1848</v>
      </c>
      <c r="L11" s="2"/>
      <c r="M11" s="2"/>
      <c r="N11" s="2"/>
      <c r="O11" s="2"/>
      <c r="P11" s="2"/>
      <c r="Q11" s="2" t="s">
        <v>1849</v>
      </c>
      <c r="R11" s="2" t="s">
        <v>1841</v>
      </c>
      <c r="S11" s="2">
        <v>1.5</v>
      </c>
      <c r="T11">
        <v>1</v>
      </c>
    </row>
    <row r="12" spans="6:20">
      <c r="F12">
        <v>203</v>
      </c>
      <c r="G12" t="s">
        <v>1472</v>
      </c>
      <c r="H12" s="2"/>
      <c r="I12" s="2"/>
      <c r="J12" s="2" t="s">
        <v>1851</v>
      </c>
      <c r="K12" s="2" t="s">
        <v>1848</v>
      </c>
      <c r="L12" s="2"/>
      <c r="M12" s="2"/>
      <c r="N12" s="2"/>
      <c r="O12" s="2"/>
      <c r="P12" s="2"/>
      <c r="Q12" s="2" t="s">
        <v>1849</v>
      </c>
      <c r="R12" s="2" t="s">
        <v>1841</v>
      </c>
      <c r="S12" s="2">
        <v>1.5</v>
      </c>
      <c r="T12">
        <v>1</v>
      </c>
    </row>
    <row r="13" spans="6:20">
      <c r="F13">
        <v>204</v>
      </c>
      <c r="G13" t="s">
        <v>1477</v>
      </c>
      <c r="H13" s="2"/>
      <c r="I13" s="2"/>
      <c r="J13" s="2" t="s">
        <v>1852</v>
      </c>
      <c r="K13" s="2" t="s">
        <v>1853</v>
      </c>
      <c r="L13" s="2"/>
      <c r="M13" s="2"/>
      <c r="N13" s="2"/>
      <c r="O13" s="2"/>
      <c r="P13" s="2"/>
      <c r="Q13" s="2" t="s">
        <v>1849</v>
      </c>
      <c r="R13" s="2" t="s">
        <v>1841</v>
      </c>
      <c r="S13" s="2">
        <v>1.5</v>
      </c>
      <c r="T13">
        <v>1</v>
      </c>
    </row>
    <row r="14" spans="6:20">
      <c r="F14">
        <v>205</v>
      </c>
      <c r="G14" t="s">
        <v>1482</v>
      </c>
      <c r="H14" s="2"/>
      <c r="I14" s="2"/>
      <c r="J14" s="2" t="s">
        <v>1854</v>
      </c>
      <c r="K14" s="2" t="s">
        <v>1855</v>
      </c>
      <c r="L14" s="2"/>
      <c r="M14" s="2"/>
      <c r="N14" s="2"/>
      <c r="O14" s="2"/>
      <c r="P14" s="2"/>
      <c r="Q14" s="2"/>
      <c r="R14" s="2" t="s">
        <v>1841</v>
      </c>
      <c r="S14" s="2">
        <v>1</v>
      </c>
      <c r="T14">
        <v>0</v>
      </c>
    </row>
    <row r="15" spans="6:20">
      <c r="F15">
        <v>301</v>
      </c>
      <c r="G15" t="s">
        <v>1487</v>
      </c>
      <c r="H15" s="2"/>
      <c r="I15" s="2"/>
      <c r="J15" s="2" t="s">
        <v>1856</v>
      </c>
      <c r="K15" s="2" t="s">
        <v>1857</v>
      </c>
      <c r="L15" s="2"/>
      <c r="M15" s="2"/>
      <c r="N15" s="2"/>
      <c r="O15" s="2"/>
      <c r="P15" s="2"/>
      <c r="Q15" s="2" t="s">
        <v>1858</v>
      </c>
      <c r="R15" s="2" t="s">
        <v>1841</v>
      </c>
      <c r="S15" s="2">
        <v>1</v>
      </c>
      <c r="T15">
        <v>1</v>
      </c>
    </row>
    <row r="16" spans="6:20">
      <c r="F16">
        <v>302</v>
      </c>
      <c r="G16" t="s">
        <v>1489</v>
      </c>
      <c r="H16" s="2"/>
      <c r="I16" s="2"/>
      <c r="J16" s="2" t="s">
        <v>1859</v>
      </c>
      <c r="K16" s="2" t="s">
        <v>1857</v>
      </c>
      <c r="L16" s="2"/>
      <c r="M16" s="2"/>
      <c r="N16" s="2"/>
      <c r="O16" s="2"/>
      <c r="P16" s="2"/>
      <c r="Q16" s="2" t="s">
        <v>1858</v>
      </c>
      <c r="R16" s="2" t="s">
        <v>1841</v>
      </c>
      <c r="S16" s="2">
        <v>1.5</v>
      </c>
      <c r="T16">
        <v>1</v>
      </c>
    </row>
    <row r="17" spans="6:20">
      <c r="F17">
        <v>303</v>
      </c>
      <c r="G17" t="s">
        <v>1492</v>
      </c>
      <c r="H17" s="2"/>
      <c r="I17" s="2"/>
      <c r="J17" s="2" t="s">
        <v>1860</v>
      </c>
      <c r="K17" s="2" t="s">
        <v>1857</v>
      </c>
      <c r="L17" s="2"/>
      <c r="M17" s="2"/>
      <c r="N17" s="2"/>
      <c r="O17" s="2"/>
      <c r="P17" s="2"/>
      <c r="Q17" s="2" t="s">
        <v>1858</v>
      </c>
      <c r="R17" s="2" t="s">
        <v>1841</v>
      </c>
      <c r="S17" s="2">
        <v>1.5</v>
      </c>
      <c r="T17">
        <v>1</v>
      </c>
    </row>
    <row r="18" spans="6:20">
      <c r="F18">
        <v>304</v>
      </c>
      <c r="G18" t="s">
        <v>1494</v>
      </c>
      <c r="H18" s="2"/>
      <c r="I18" s="2"/>
      <c r="J18" s="2" t="s">
        <v>1861</v>
      </c>
      <c r="K18" s="2" t="s">
        <v>1862</v>
      </c>
      <c r="L18" s="2"/>
      <c r="M18" s="2"/>
      <c r="N18" s="2"/>
      <c r="O18" s="2"/>
      <c r="P18" s="2"/>
      <c r="Q18" s="2" t="s">
        <v>1858</v>
      </c>
      <c r="R18" s="2" t="s">
        <v>1841</v>
      </c>
      <c r="S18" s="2">
        <v>1.5</v>
      </c>
      <c r="T18">
        <v>1</v>
      </c>
    </row>
    <row r="19" spans="6:20">
      <c r="F19">
        <v>305</v>
      </c>
      <c r="G19" t="s">
        <v>1497</v>
      </c>
      <c r="H19" s="2"/>
      <c r="I19" s="2"/>
      <c r="J19" s="2" t="s">
        <v>1863</v>
      </c>
      <c r="K19" s="2" t="s">
        <v>1862</v>
      </c>
      <c r="L19" s="2"/>
      <c r="M19" s="2"/>
      <c r="N19" s="2"/>
      <c r="O19" s="2"/>
      <c r="P19" s="2"/>
      <c r="Q19" s="2" t="s">
        <v>1858</v>
      </c>
      <c r="R19" s="2" t="s">
        <v>1841</v>
      </c>
      <c r="S19" s="2">
        <v>2</v>
      </c>
      <c r="T19">
        <v>1</v>
      </c>
    </row>
    <row r="20" spans="6:20">
      <c r="F20">
        <v>401</v>
      </c>
      <c r="G20" t="s">
        <v>1498</v>
      </c>
      <c r="H20" s="2"/>
      <c r="I20" s="2"/>
      <c r="J20" s="2" t="s">
        <v>1864</v>
      </c>
      <c r="K20" s="2" t="s">
        <v>1865</v>
      </c>
      <c r="L20" s="2"/>
      <c r="M20" s="2"/>
      <c r="N20" s="2"/>
      <c r="O20" s="2"/>
      <c r="P20" s="2"/>
      <c r="Q20" s="2" t="s">
        <v>1866</v>
      </c>
      <c r="R20" s="2" t="s">
        <v>1841</v>
      </c>
      <c r="S20" s="2">
        <v>1</v>
      </c>
      <c r="T20">
        <v>1.5</v>
      </c>
    </row>
    <row r="21" spans="6:20">
      <c r="F21">
        <v>402</v>
      </c>
      <c r="G21" t="s">
        <v>1499</v>
      </c>
      <c r="H21" s="2"/>
      <c r="I21" s="2"/>
      <c r="J21" s="2" t="s">
        <v>1867</v>
      </c>
      <c r="K21" s="2" t="s">
        <v>1865</v>
      </c>
      <c r="L21" s="2"/>
      <c r="M21" s="2"/>
      <c r="N21" s="2"/>
      <c r="O21" s="2"/>
      <c r="P21" s="2"/>
      <c r="Q21" s="2" t="s">
        <v>1866</v>
      </c>
      <c r="R21" s="2" t="s">
        <v>1841</v>
      </c>
      <c r="S21" s="2">
        <v>1.5</v>
      </c>
      <c r="T21">
        <v>1.5</v>
      </c>
    </row>
    <row r="22" spans="6:20">
      <c r="F22">
        <v>403</v>
      </c>
      <c r="G22" t="s">
        <v>1500</v>
      </c>
      <c r="H22" s="2"/>
      <c r="I22" s="2"/>
      <c r="J22" s="2" t="s">
        <v>1868</v>
      </c>
      <c r="K22" s="2" t="s">
        <v>1865</v>
      </c>
      <c r="L22" s="2"/>
      <c r="M22" s="2"/>
      <c r="N22" s="2"/>
      <c r="O22" s="2"/>
      <c r="P22" s="2"/>
      <c r="Q22" s="2" t="s">
        <v>1866</v>
      </c>
      <c r="R22" s="2" t="s">
        <v>1841</v>
      </c>
      <c r="S22" s="2">
        <v>1.5</v>
      </c>
      <c r="T22">
        <v>1.5</v>
      </c>
    </row>
    <row r="23" spans="6:20">
      <c r="F23">
        <v>404</v>
      </c>
      <c r="G23" t="s">
        <v>1501</v>
      </c>
      <c r="H23" s="2"/>
      <c r="I23" s="2"/>
      <c r="J23" s="2" t="s">
        <v>1869</v>
      </c>
      <c r="K23" s="2" t="s">
        <v>1870</v>
      </c>
      <c r="L23" s="2"/>
      <c r="M23" s="2"/>
      <c r="N23" s="2"/>
      <c r="O23" s="2"/>
      <c r="P23" s="2"/>
      <c r="Q23" s="2" t="s">
        <v>1866</v>
      </c>
      <c r="R23" s="2" t="s">
        <v>1841</v>
      </c>
      <c r="S23" s="2">
        <v>1.5</v>
      </c>
      <c r="T23">
        <v>1.5</v>
      </c>
    </row>
    <row r="24" spans="6:20">
      <c r="F24">
        <v>405</v>
      </c>
      <c r="G24" t="s">
        <v>1503</v>
      </c>
      <c r="H24" s="2"/>
      <c r="I24" s="2"/>
      <c r="J24" s="2" t="s">
        <v>1871</v>
      </c>
      <c r="K24" s="2" t="s">
        <v>1870</v>
      </c>
      <c r="L24" s="2"/>
      <c r="M24" s="2"/>
      <c r="N24" s="2"/>
      <c r="O24" s="2"/>
      <c r="P24" s="2"/>
      <c r="Q24" s="2" t="s">
        <v>1866</v>
      </c>
      <c r="R24" s="2" t="s">
        <v>1841</v>
      </c>
      <c r="S24" s="2">
        <v>3</v>
      </c>
      <c r="T24">
        <v>1.5</v>
      </c>
    </row>
    <row r="25" spans="6:20">
      <c r="F25">
        <v>501</v>
      </c>
      <c r="G25" t="s">
        <v>1872</v>
      </c>
      <c r="H25" s="2"/>
      <c r="I25" s="2"/>
      <c r="J25" s="2" t="s">
        <v>1873</v>
      </c>
      <c r="K25" s="2" t="s">
        <v>1874</v>
      </c>
      <c r="L25" s="2"/>
      <c r="M25" s="2"/>
      <c r="N25" s="2"/>
      <c r="O25" s="2"/>
      <c r="P25" s="2"/>
      <c r="Q25" s="2" t="s">
        <v>1875</v>
      </c>
      <c r="R25" s="2" t="s">
        <v>1841</v>
      </c>
      <c r="S25" s="2">
        <v>1</v>
      </c>
      <c r="T25">
        <v>1</v>
      </c>
    </row>
    <row r="26" spans="6:20">
      <c r="F26">
        <v>502</v>
      </c>
      <c r="G26" t="s">
        <v>1876</v>
      </c>
      <c r="H26" s="2"/>
      <c r="I26" s="2"/>
      <c r="J26" s="2" t="s">
        <v>1877</v>
      </c>
      <c r="K26" s="2" t="s">
        <v>1874</v>
      </c>
      <c r="L26" s="2"/>
      <c r="M26" s="2"/>
      <c r="N26" s="2"/>
      <c r="O26" s="2"/>
      <c r="P26" s="2"/>
      <c r="Q26" s="2" t="s">
        <v>1875</v>
      </c>
      <c r="R26" s="2" t="s">
        <v>1841</v>
      </c>
      <c r="S26" s="2">
        <v>1.5</v>
      </c>
      <c r="T26">
        <v>1</v>
      </c>
    </row>
    <row r="27" spans="6:20">
      <c r="F27">
        <v>503</v>
      </c>
      <c r="G27" t="s">
        <v>1878</v>
      </c>
      <c r="H27" s="2"/>
      <c r="I27" s="2"/>
      <c r="J27" s="2" t="s">
        <v>1879</v>
      </c>
      <c r="K27" s="2" t="s">
        <v>1874</v>
      </c>
      <c r="L27" s="2"/>
      <c r="M27" s="2"/>
      <c r="N27" s="2"/>
      <c r="O27" s="2"/>
      <c r="P27" s="2"/>
      <c r="Q27" s="2" t="s">
        <v>1875</v>
      </c>
      <c r="R27" s="2" t="s">
        <v>1841</v>
      </c>
      <c r="S27" s="2">
        <v>1.5</v>
      </c>
      <c r="T27">
        <v>1</v>
      </c>
    </row>
    <row r="28" spans="6:20">
      <c r="F28">
        <v>504</v>
      </c>
      <c r="G28" t="s">
        <v>1880</v>
      </c>
      <c r="H28" s="2"/>
      <c r="I28" s="2"/>
      <c r="J28" s="2" t="s">
        <v>1881</v>
      </c>
      <c r="K28" s="2" t="s">
        <v>1882</v>
      </c>
      <c r="L28" s="2"/>
      <c r="M28" s="2"/>
      <c r="N28" s="2"/>
      <c r="O28" s="2"/>
      <c r="P28" s="2"/>
      <c r="Q28" s="2" t="s">
        <v>1875</v>
      </c>
      <c r="R28" s="2" t="s">
        <v>1841</v>
      </c>
      <c r="S28" s="2">
        <v>1.5</v>
      </c>
      <c r="T28">
        <v>1</v>
      </c>
    </row>
    <row r="29" spans="6:20">
      <c r="F29">
        <v>505</v>
      </c>
      <c r="G29" t="s">
        <v>1883</v>
      </c>
      <c r="H29" s="2"/>
      <c r="I29" s="2"/>
      <c r="J29" s="2" t="s">
        <v>1884</v>
      </c>
      <c r="K29" s="2" t="s">
        <v>1874</v>
      </c>
      <c r="L29" s="2"/>
      <c r="M29" s="2"/>
      <c r="N29" s="2"/>
      <c r="O29" s="2"/>
      <c r="P29" s="2"/>
      <c r="Q29" s="2" t="s">
        <v>1875</v>
      </c>
      <c r="R29" s="2" t="s">
        <v>1841</v>
      </c>
      <c r="S29" s="2">
        <v>2</v>
      </c>
      <c r="T29">
        <v>1</v>
      </c>
    </row>
    <row r="30" spans="6:20">
      <c r="F30">
        <v>601</v>
      </c>
      <c r="G30" t="s">
        <v>1513</v>
      </c>
      <c r="H30" s="2"/>
      <c r="I30" s="2"/>
      <c r="J30" s="2" t="s">
        <v>1885</v>
      </c>
      <c r="K30" s="2" t="s">
        <v>1886</v>
      </c>
      <c r="L30" s="2"/>
      <c r="M30" s="2"/>
      <c r="N30" s="2"/>
      <c r="O30" s="2"/>
      <c r="P30" s="2"/>
      <c r="Q30" s="2" t="s">
        <v>1887</v>
      </c>
      <c r="R30" s="2" t="s">
        <v>1841</v>
      </c>
      <c r="S30" s="2">
        <v>1</v>
      </c>
      <c r="T30">
        <v>1</v>
      </c>
    </row>
    <row r="31" spans="6:20">
      <c r="F31">
        <v>602</v>
      </c>
      <c r="G31" t="s">
        <v>1514</v>
      </c>
      <c r="H31" s="2"/>
      <c r="I31" s="2"/>
      <c r="J31" s="2" t="s">
        <v>1888</v>
      </c>
      <c r="K31" s="2" t="s">
        <v>1886</v>
      </c>
      <c r="L31" s="2"/>
      <c r="M31" s="2"/>
      <c r="N31" s="2"/>
      <c r="O31" s="2"/>
      <c r="P31" s="2"/>
      <c r="Q31" s="2" t="s">
        <v>1887</v>
      </c>
      <c r="R31" s="2" t="s">
        <v>1841</v>
      </c>
      <c r="S31" s="2">
        <v>1.5</v>
      </c>
      <c r="T31">
        <v>1</v>
      </c>
    </row>
    <row r="32" spans="6:20">
      <c r="F32">
        <v>603</v>
      </c>
      <c r="G32" t="s">
        <v>1515</v>
      </c>
      <c r="H32" s="2"/>
      <c r="I32" s="2"/>
      <c r="J32" s="2" t="s">
        <v>1889</v>
      </c>
      <c r="K32" s="2" t="s">
        <v>1886</v>
      </c>
      <c r="L32" s="2"/>
      <c r="M32" s="2"/>
      <c r="N32" s="2"/>
      <c r="O32" s="2"/>
      <c r="P32" s="2"/>
      <c r="Q32" s="2" t="s">
        <v>1887</v>
      </c>
      <c r="R32" s="2" t="s">
        <v>1841</v>
      </c>
      <c r="S32" s="2">
        <v>1.5</v>
      </c>
      <c r="T32">
        <v>1</v>
      </c>
    </row>
    <row r="33" spans="6:20">
      <c r="F33">
        <v>604</v>
      </c>
      <c r="G33" t="s">
        <v>1516</v>
      </c>
      <c r="H33" s="2"/>
      <c r="I33" s="2"/>
      <c r="J33" s="2" t="s">
        <v>1890</v>
      </c>
      <c r="K33" s="2" t="s">
        <v>1891</v>
      </c>
      <c r="L33" s="2"/>
      <c r="M33" s="2"/>
      <c r="N33" s="2"/>
      <c r="O33" s="2"/>
      <c r="P33" s="2"/>
      <c r="Q33" s="2" t="s">
        <v>1887</v>
      </c>
      <c r="R33" s="2" t="s">
        <v>1841</v>
      </c>
      <c r="S33" s="2">
        <v>1.5</v>
      </c>
      <c r="T33">
        <v>1</v>
      </c>
    </row>
    <row r="34" spans="6:20">
      <c r="F34">
        <v>605</v>
      </c>
      <c r="G34" t="s">
        <v>1517</v>
      </c>
      <c r="H34" s="2"/>
      <c r="I34" s="2"/>
      <c r="J34" s="2" t="s">
        <v>1892</v>
      </c>
      <c r="K34" s="2" t="s">
        <v>1891</v>
      </c>
      <c r="L34" s="2"/>
      <c r="M34" s="2"/>
      <c r="N34" s="2"/>
      <c r="O34" s="2"/>
      <c r="P34" s="2"/>
      <c r="Q34" s="2" t="s">
        <v>1887</v>
      </c>
      <c r="R34" s="2" t="s">
        <v>1841</v>
      </c>
      <c r="S34" s="2">
        <v>2</v>
      </c>
      <c r="T34">
        <v>1</v>
      </c>
    </row>
    <row r="35" spans="6:20">
      <c r="F35">
        <v>701</v>
      </c>
      <c r="G35" t="s">
        <v>1520</v>
      </c>
      <c r="H35" s="2"/>
      <c r="I35" s="2"/>
      <c r="J35" s="2" t="s">
        <v>1893</v>
      </c>
      <c r="K35" s="2" t="s">
        <v>1894</v>
      </c>
      <c r="L35" s="2"/>
      <c r="M35" s="2"/>
      <c r="N35" s="2"/>
      <c r="O35" s="2"/>
      <c r="P35" s="2"/>
      <c r="Q35" s="2" t="s">
        <v>1895</v>
      </c>
      <c r="R35" s="2" t="s">
        <v>1841</v>
      </c>
      <c r="S35" s="2">
        <v>1.5</v>
      </c>
      <c r="T35">
        <v>1</v>
      </c>
    </row>
    <row r="36" spans="6:20">
      <c r="F36">
        <v>702</v>
      </c>
      <c r="G36" t="s">
        <v>1522</v>
      </c>
      <c r="H36" s="2"/>
      <c r="I36" s="2"/>
      <c r="J36" s="2" t="s">
        <v>1896</v>
      </c>
      <c r="K36" s="2" t="s">
        <v>1897</v>
      </c>
      <c r="L36" s="2"/>
      <c r="M36" s="2"/>
      <c r="N36" s="2"/>
      <c r="O36" s="2"/>
      <c r="P36" s="2"/>
      <c r="Q36" s="2" t="s">
        <v>1895</v>
      </c>
      <c r="R36" s="2" t="s">
        <v>1841</v>
      </c>
      <c r="S36" s="2">
        <v>1.5</v>
      </c>
      <c r="T36">
        <v>1</v>
      </c>
    </row>
    <row r="37" spans="6:20">
      <c r="F37">
        <v>703</v>
      </c>
      <c r="G37" t="s">
        <v>1524</v>
      </c>
      <c r="H37" s="2"/>
      <c r="I37" s="2"/>
      <c r="J37" s="2" t="s">
        <v>1898</v>
      </c>
      <c r="K37" s="2" t="s">
        <v>1899</v>
      </c>
      <c r="L37" s="2"/>
      <c r="M37" s="2"/>
      <c r="N37" s="2"/>
      <c r="O37" s="2"/>
      <c r="P37" s="2"/>
      <c r="Q37" s="2" t="s">
        <v>1895</v>
      </c>
      <c r="R37" s="2" t="s">
        <v>1841</v>
      </c>
      <c r="S37" s="2">
        <v>1.5</v>
      </c>
      <c r="T37">
        <v>1</v>
      </c>
    </row>
    <row r="38" spans="6:20">
      <c r="F38">
        <v>704</v>
      </c>
      <c r="G38" t="s">
        <v>1526</v>
      </c>
      <c r="H38" s="2"/>
      <c r="I38" s="2"/>
      <c r="J38" s="2" t="s">
        <v>1900</v>
      </c>
      <c r="K38" s="2" t="s">
        <v>1901</v>
      </c>
      <c r="L38" s="2"/>
      <c r="M38" s="2"/>
      <c r="N38" s="2"/>
      <c r="O38" s="2"/>
      <c r="P38" s="2"/>
      <c r="Q38" s="2" t="s">
        <v>1895</v>
      </c>
      <c r="R38" s="2" t="s">
        <v>1841</v>
      </c>
      <c r="S38" s="2">
        <v>1.5</v>
      </c>
      <c r="T38">
        <v>1</v>
      </c>
    </row>
    <row r="39" spans="6:20">
      <c r="F39">
        <v>705</v>
      </c>
      <c r="G39" t="s">
        <v>1528</v>
      </c>
      <c r="H39" s="2"/>
      <c r="I39" s="2"/>
      <c r="J39" s="2" t="s">
        <v>1902</v>
      </c>
      <c r="K39" s="2" t="s">
        <v>1903</v>
      </c>
      <c r="L39" s="2"/>
      <c r="M39" s="2"/>
      <c r="N39" s="2"/>
      <c r="O39" s="2"/>
      <c r="P39" s="2"/>
      <c r="Q39" s="2" t="s">
        <v>1895</v>
      </c>
      <c r="R39" s="2" t="s">
        <v>1841</v>
      </c>
      <c r="S39" s="2">
        <v>3</v>
      </c>
      <c r="T39">
        <v>1</v>
      </c>
    </row>
    <row r="40" spans="6:20">
      <c r="F40">
        <v>801</v>
      </c>
      <c r="G40" t="s">
        <v>1533</v>
      </c>
      <c r="H40" s="2"/>
      <c r="I40" s="2"/>
      <c r="J40" s="2" t="s">
        <v>1904</v>
      </c>
      <c r="K40" s="2"/>
      <c r="L40" s="2"/>
      <c r="M40" s="2"/>
      <c r="N40" s="2"/>
      <c r="O40" s="2"/>
      <c r="P40" s="2"/>
      <c r="Q40" s="2" t="s">
        <v>1905</v>
      </c>
      <c r="R40" s="2" t="s">
        <v>1841</v>
      </c>
      <c r="S40" s="2">
        <v>2</v>
      </c>
      <c r="T40">
        <v>1</v>
      </c>
    </row>
    <row r="41" spans="6:20">
      <c r="F41">
        <v>802</v>
      </c>
      <c r="G41" t="s">
        <v>1535</v>
      </c>
      <c r="H41" s="2"/>
      <c r="I41" s="2"/>
      <c r="J41" s="2" t="s">
        <v>1904</v>
      </c>
      <c r="K41" s="2"/>
      <c r="L41" s="2"/>
      <c r="M41" s="2"/>
      <c r="N41" s="2"/>
      <c r="O41" s="2"/>
      <c r="P41" s="2"/>
      <c r="Q41" s="2" t="s">
        <v>1905</v>
      </c>
      <c r="R41" s="2" t="s">
        <v>1841</v>
      </c>
      <c r="S41" s="2">
        <v>2.5</v>
      </c>
      <c r="T41">
        <v>1</v>
      </c>
    </row>
    <row r="42" spans="6:20">
      <c r="F42">
        <v>803</v>
      </c>
      <c r="G42" t="s">
        <v>1536</v>
      </c>
      <c r="H42" s="2"/>
      <c r="I42" s="2"/>
      <c r="J42" s="2" t="s">
        <v>1904</v>
      </c>
      <c r="K42" s="2"/>
      <c r="L42" s="2"/>
      <c r="M42" s="2"/>
      <c r="N42" s="2"/>
      <c r="O42" s="2"/>
      <c r="P42" s="2"/>
      <c r="Q42" s="2" t="s">
        <v>1905</v>
      </c>
      <c r="R42" s="2" t="s">
        <v>1841</v>
      </c>
      <c r="S42" s="2">
        <v>2.5</v>
      </c>
      <c r="T42">
        <v>1</v>
      </c>
    </row>
    <row r="43" spans="6:20">
      <c r="F43">
        <v>804</v>
      </c>
      <c r="G43" t="s">
        <v>1538</v>
      </c>
      <c r="H43" s="2"/>
      <c r="I43" s="2"/>
      <c r="J43" s="2" t="s">
        <v>1904</v>
      </c>
      <c r="K43" s="2"/>
      <c r="L43" s="2"/>
      <c r="M43" s="2"/>
      <c r="N43" s="2"/>
      <c r="O43" s="2"/>
      <c r="P43" s="2"/>
      <c r="Q43" s="2" t="s">
        <v>1905</v>
      </c>
      <c r="R43" s="2" t="s">
        <v>1841</v>
      </c>
      <c r="S43" s="2">
        <v>3</v>
      </c>
      <c r="T43">
        <v>1</v>
      </c>
    </row>
    <row r="44" spans="6:20">
      <c r="F44">
        <v>805</v>
      </c>
      <c r="G44" t="s">
        <v>1540</v>
      </c>
      <c r="H44" s="2"/>
      <c r="I44" s="2"/>
      <c r="J44" s="2" t="s">
        <v>1904</v>
      </c>
      <c r="K44" s="2"/>
      <c r="L44" s="2"/>
      <c r="M44" s="2"/>
      <c r="N44" s="2"/>
      <c r="O44" s="2"/>
      <c r="P44" s="2"/>
      <c r="Q44" s="2"/>
      <c r="R44" s="2" t="s">
        <v>1841</v>
      </c>
      <c r="S44" s="2">
        <v>2</v>
      </c>
      <c r="T44">
        <v>0</v>
      </c>
    </row>
    <row r="45" spans="6:20">
      <c r="F45">
        <v>10001</v>
      </c>
      <c r="G45" t="s">
        <v>1782</v>
      </c>
      <c r="H45" s="2"/>
      <c r="I45" s="2"/>
      <c r="J45" s="2" t="s">
        <v>1854</v>
      </c>
      <c r="K45" s="2"/>
      <c r="L45" s="2"/>
      <c r="M45" s="2"/>
      <c r="N45" s="2"/>
      <c r="O45" s="2"/>
      <c r="P45" s="2"/>
      <c r="Q45" s="2" t="s">
        <v>1906</v>
      </c>
      <c r="R45" s="2" t="s">
        <v>1841</v>
      </c>
      <c r="S45" s="2"/>
      <c r="T45">
        <v>1</v>
      </c>
    </row>
    <row r="46" spans="6:20">
      <c r="F46">
        <v>10002</v>
      </c>
      <c r="G46" t="s">
        <v>1907</v>
      </c>
      <c r="H46" s="2"/>
      <c r="I46" s="2"/>
      <c r="J46" s="2" t="s">
        <v>1854</v>
      </c>
      <c r="K46" s="2"/>
      <c r="L46" s="2"/>
      <c r="M46" s="2"/>
      <c r="N46" s="2"/>
      <c r="O46" s="2"/>
      <c r="P46" s="2"/>
      <c r="Q46" s="2"/>
      <c r="R46" s="2"/>
      <c r="S46" s="2"/>
      <c r="T46">
        <v>1</v>
      </c>
    </row>
    <row r="47" spans="6:20">
      <c r="F47">
        <v>10003</v>
      </c>
      <c r="G47" t="s">
        <v>1908</v>
      </c>
      <c r="H47" s="2"/>
      <c r="I47" s="2"/>
      <c r="J47" s="2" t="s">
        <v>1854</v>
      </c>
      <c r="K47" s="2" t="s">
        <v>1874</v>
      </c>
      <c r="L47" s="2"/>
      <c r="M47" s="2"/>
      <c r="N47" s="2"/>
      <c r="O47" s="2"/>
      <c r="P47" s="2"/>
      <c r="Q47" s="2"/>
      <c r="R47" s="2" t="s">
        <v>1841</v>
      </c>
      <c r="S47" s="2">
        <v>0.7</v>
      </c>
      <c r="T47">
        <v>1</v>
      </c>
    </row>
    <row r="48" spans="6:20">
      <c r="F48">
        <v>10005</v>
      </c>
      <c r="G48" t="s">
        <v>1582</v>
      </c>
      <c r="H48" s="2"/>
      <c r="I48" s="2"/>
      <c r="J48" s="2" t="s">
        <v>1909</v>
      </c>
      <c r="K48" s="2" t="s">
        <v>1910</v>
      </c>
      <c r="L48" s="2"/>
      <c r="M48" s="2"/>
      <c r="N48" s="2"/>
      <c r="O48" s="2"/>
      <c r="P48" s="2"/>
      <c r="Q48" s="2"/>
      <c r="R48" s="2" t="s">
        <v>1841</v>
      </c>
      <c r="S48" s="2">
        <v>2.5</v>
      </c>
      <c r="T48">
        <v>1</v>
      </c>
    </row>
    <row r="49" spans="6:20">
      <c r="F49">
        <v>10006</v>
      </c>
      <c r="G49" t="s">
        <v>1583</v>
      </c>
      <c r="H49" s="2"/>
      <c r="I49" s="2"/>
      <c r="J49" s="2" t="s">
        <v>1911</v>
      </c>
      <c r="K49" s="2" t="s">
        <v>1912</v>
      </c>
      <c r="L49" s="2"/>
      <c r="M49" s="2"/>
      <c r="N49" s="2"/>
      <c r="O49" s="2"/>
      <c r="P49" s="2"/>
      <c r="Q49" s="2"/>
      <c r="R49" s="2" t="s">
        <v>1841</v>
      </c>
      <c r="S49" s="2">
        <v>2.5</v>
      </c>
      <c r="T49">
        <v>1</v>
      </c>
    </row>
    <row r="50" spans="6:20">
      <c r="F50">
        <v>10007</v>
      </c>
      <c r="G50" t="s">
        <v>1783</v>
      </c>
      <c r="H50" s="2"/>
      <c r="I50" s="2"/>
      <c r="J50" s="2" t="s">
        <v>1913</v>
      </c>
      <c r="K50" s="2" t="s">
        <v>1865</v>
      </c>
      <c r="L50" s="2"/>
      <c r="M50" s="2"/>
      <c r="N50" s="2"/>
      <c r="O50" s="2"/>
      <c r="P50" s="2"/>
      <c r="Q50" s="2"/>
      <c r="R50" s="2" t="s">
        <v>1841</v>
      </c>
      <c r="S50" s="2">
        <v>0.7</v>
      </c>
      <c r="T50">
        <v>1</v>
      </c>
    </row>
    <row r="51" spans="6:20">
      <c r="F51">
        <v>10008</v>
      </c>
      <c r="G51" t="s">
        <v>1914</v>
      </c>
      <c r="H51" s="2"/>
      <c r="I51" s="2"/>
      <c r="J51" s="2" t="s">
        <v>1915</v>
      </c>
      <c r="K51" s="2"/>
      <c r="L51" s="2"/>
      <c r="M51" s="2"/>
      <c r="N51" s="2"/>
      <c r="O51" s="2"/>
      <c r="P51" s="2"/>
      <c r="Q51" s="2"/>
      <c r="R51" s="2" t="s">
        <v>1841</v>
      </c>
      <c r="S51" s="2"/>
      <c r="T51">
        <v>1</v>
      </c>
    </row>
    <row r="52" spans="6:20">
      <c r="F52">
        <v>2001</v>
      </c>
      <c r="G52" t="s">
        <v>279</v>
      </c>
      <c r="H52" s="2"/>
      <c r="I52" s="2"/>
      <c r="J52" s="2" t="s">
        <v>1916</v>
      </c>
      <c r="K52" s="2" t="s">
        <v>1917</v>
      </c>
      <c r="L52" s="2"/>
      <c r="M52" s="2"/>
      <c r="N52" s="2"/>
      <c r="O52" s="2"/>
      <c r="P52" s="2"/>
      <c r="Q52" s="2"/>
      <c r="R52" s="2" t="s">
        <v>1841</v>
      </c>
      <c r="S52" s="2">
        <v>2</v>
      </c>
      <c r="T52">
        <v>1</v>
      </c>
    </row>
    <row r="53" spans="6:20">
      <c r="F53">
        <v>2005</v>
      </c>
      <c r="G53" t="s">
        <v>1599</v>
      </c>
      <c r="H53" s="2"/>
      <c r="I53" s="2"/>
      <c r="J53" s="2" t="s">
        <v>1918</v>
      </c>
      <c r="K53" s="2" t="s">
        <v>1919</v>
      </c>
      <c r="L53" s="2"/>
      <c r="M53" s="2"/>
      <c r="N53" s="2"/>
      <c r="O53" s="2"/>
      <c r="P53" s="2"/>
      <c r="Q53" s="2"/>
      <c r="R53" s="2" t="s">
        <v>1841</v>
      </c>
      <c r="S53" s="2">
        <v>1</v>
      </c>
      <c r="T53">
        <v>0</v>
      </c>
    </row>
    <row r="54" spans="6:20">
      <c r="F54">
        <v>2101</v>
      </c>
      <c r="G54" t="s">
        <v>283</v>
      </c>
      <c r="H54" s="2"/>
      <c r="I54" s="2"/>
      <c r="J54" s="2" t="s">
        <v>1920</v>
      </c>
      <c r="K54" s="2" t="s">
        <v>1921</v>
      </c>
      <c r="L54" s="2"/>
      <c r="M54" s="2"/>
      <c r="N54" s="2"/>
      <c r="O54" s="2"/>
      <c r="P54" s="2"/>
      <c r="Q54" s="2"/>
      <c r="R54" s="2" t="s">
        <v>1841</v>
      </c>
      <c r="S54" s="2">
        <v>1</v>
      </c>
      <c r="T54">
        <v>1</v>
      </c>
    </row>
    <row r="55" spans="6:20">
      <c r="F55">
        <v>2105</v>
      </c>
      <c r="G55" t="s">
        <v>1604</v>
      </c>
      <c r="H55" s="2"/>
      <c r="I55" s="2"/>
      <c r="J55" s="2" t="s">
        <v>1922</v>
      </c>
      <c r="K55" s="2" t="s">
        <v>1923</v>
      </c>
      <c r="L55" s="2"/>
      <c r="M55" s="2"/>
      <c r="N55" s="2"/>
      <c r="O55" s="2"/>
      <c r="P55" s="2"/>
      <c r="Q55" s="2"/>
      <c r="R55" s="2" t="s">
        <v>1841</v>
      </c>
      <c r="S55" s="2">
        <v>1</v>
      </c>
      <c r="T55">
        <v>1</v>
      </c>
    </row>
    <row r="56" spans="6:20">
      <c r="F56" s="2">
        <v>19000</v>
      </c>
      <c r="G56" s="2" t="s">
        <v>1924</v>
      </c>
      <c r="H56" s="2"/>
      <c r="I56" s="2"/>
      <c r="J56" s="2" t="s">
        <v>1915</v>
      </c>
      <c r="K56" s="2" t="s">
        <v>1845</v>
      </c>
      <c r="L56" s="2"/>
      <c r="M56" s="2"/>
      <c r="N56" s="2"/>
      <c r="O56" s="2"/>
      <c r="Q56" s="2" t="s">
        <v>1906</v>
      </c>
      <c r="R56" s="2" t="s">
        <v>1841</v>
      </c>
      <c r="S56" s="2">
        <v>1</v>
      </c>
      <c r="T56">
        <v>1</v>
      </c>
    </row>
    <row r="57" spans="6:21">
      <c r="F57" s="2">
        <v>19001</v>
      </c>
      <c r="G57" s="2" t="s">
        <v>1925</v>
      </c>
      <c r="H57" s="2"/>
      <c r="I57" s="2"/>
      <c r="J57" s="2" t="s">
        <v>1926</v>
      </c>
      <c r="K57" s="2" t="s">
        <v>1927</v>
      </c>
      <c r="L57" s="2"/>
      <c r="M57" s="2"/>
      <c r="N57" s="2"/>
      <c r="O57" s="2"/>
      <c r="Q57" s="2" t="s">
        <v>1928</v>
      </c>
      <c r="R57" s="2" t="s">
        <v>1841</v>
      </c>
      <c r="S57" s="2">
        <v>1</v>
      </c>
      <c r="T57">
        <v>0</v>
      </c>
      <c r="U57">
        <v>1</v>
      </c>
    </row>
    <row r="58" spans="6:21">
      <c r="F58" s="2">
        <v>19002</v>
      </c>
      <c r="G58" s="2" t="s">
        <v>1929</v>
      </c>
      <c r="H58" s="2"/>
      <c r="I58" s="2"/>
      <c r="J58" s="2" t="s">
        <v>1926</v>
      </c>
      <c r="K58" s="2" t="s">
        <v>1930</v>
      </c>
      <c r="L58" s="2"/>
      <c r="M58" s="2"/>
      <c r="N58" s="2"/>
      <c r="O58" s="2"/>
      <c r="Q58" s="2" t="s">
        <v>1931</v>
      </c>
      <c r="R58" s="2" t="s">
        <v>1841</v>
      </c>
      <c r="S58" s="2">
        <v>1</v>
      </c>
      <c r="T58">
        <v>0</v>
      </c>
      <c r="U58">
        <v>1</v>
      </c>
    </row>
    <row r="59" spans="6:21">
      <c r="F59" s="2">
        <v>19003</v>
      </c>
      <c r="G59" t="s">
        <v>1606</v>
      </c>
      <c r="H59" s="2"/>
      <c r="I59" s="2"/>
      <c r="J59" s="2" t="s">
        <v>1926</v>
      </c>
      <c r="K59" s="2" t="s">
        <v>1839</v>
      </c>
      <c r="L59" s="2"/>
      <c r="M59" s="2"/>
      <c r="N59" s="2"/>
      <c r="O59" s="2"/>
      <c r="Q59" s="2"/>
      <c r="R59" s="2" t="s">
        <v>1841</v>
      </c>
      <c r="S59" s="2">
        <v>1</v>
      </c>
      <c r="T59">
        <v>0</v>
      </c>
      <c r="U59">
        <v>1</v>
      </c>
    </row>
    <row r="60" spans="6:21">
      <c r="F60" s="2">
        <v>19004</v>
      </c>
      <c r="G60" s="2" t="s">
        <v>1932</v>
      </c>
      <c r="H60" s="2"/>
      <c r="I60" s="2"/>
      <c r="J60" s="2" t="s">
        <v>1933</v>
      </c>
      <c r="K60" s="2"/>
      <c r="L60" s="2"/>
      <c r="M60" s="2"/>
      <c r="N60" s="2"/>
      <c r="O60" s="2"/>
      <c r="Q60" s="2" t="s">
        <v>1906</v>
      </c>
      <c r="R60" s="2" t="s">
        <v>1841</v>
      </c>
      <c r="S60" s="2">
        <v>1</v>
      </c>
      <c r="T60">
        <v>0</v>
      </c>
      <c r="U60">
        <v>1</v>
      </c>
    </row>
    <row r="61" spans="6:21">
      <c r="F61" s="2">
        <v>19005</v>
      </c>
      <c r="G61" s="2" t="s">
        <v>1934</v>
      </c>
      <c r="H61" s="2"/>
      <c r="I61" s="2"/>
      <c r="J61" s="2" t="s">
        <v>1935</v>
      </c>
      <c r="K61" s="2"/>
      <c r="L61" s="2"/>
      <c r="M61" s="2"/>
      <c r="N61" s="2"/>
      <c r="O61" s="2"/>
      <c r="Q61" s="2" t="s">
        <v>1906</v>
      </c>
      <c r="R61" s="2" t="s">
        <v>1841</v>
      </c>
      <c r="S61" s="2">
        <v>1</v>
      </c>
      <c r="T61">
        <v>0</v>
      </c>
      <c r="U61">
        <v>1</v>
      </c>
    </row>
    <row r="62" spans="6:20">
      <c r="F62" s="2">
        <v>19006</v>
      </c>
      <c r="G62" s="2" t="s">
        <v>1936</v>
      </c>
      <c r="H62" s="2"/>
      <c r="I62" s="2"/>
      <c r="J62" s="2" t="s">
        <v>1937</v>
      </c>
      <c r="K62" s="2" t="s">
        <v>1845</v>
      </c>
      <c r="L62" s="2"/>
      <c r="M62" s="2"/>
      <c r="N62" s="2"/>
      <c r="O62" s="2"/>
      <c r="Q62" s="2" t="s">
        <v>1906</v>
      </c>
      <c r="R62" s="2" t="s">
        <v>1841</v>
      </c>
      <c r="S62" s="2">
        <v>1</v>
      </c>
      <c r="T62">
        <v>1</v>
      </c>
    </row>
    <row r="63" spans="6:20">
      <c r="F63">
        <v>2301</v>
      </c>
      <c r="G63" t="s">
        <v>1799</v>
      </c>
      <c r="H63" s="2"/>
      <c r="I63" s="2"/>
      <c r="J63" s="2" t="s">
        <v>1938</v>
      </c>
      <c r="K63" s="2" t="s">
        <v>1939</v>
      </c>
      <c r="L63" s="2"/>
      <c r="M63" s="2"/>
      <c r="N63" s="2"/>
      <c r="O63" s="2"/>
      <c r="P63" s="2"/>
      <c r="Q63" s="2"/>
      <c r="R63" s="2"/>
      <c r="S63" s="2">
        <v>1</v>
      </c>
      <c r="T63">
        <v>0</v>
      </c>
    </row>
    <row r="64" spans="6:20">
      <c r="F64">
        <v>2302</v>
      </c>
      <c r="G64" t="s">
        <v>1800</v>
      </c>
      <c r="H64" s="2"/>
      <c r="I64" s="2"/>
      <c r="J64" s="2" t="s">
        <v>1940</v>
      </c>
      <c r="K64" s="2" t="s">
        <v>1941</v>
      </c>
      <c r="L64" s="2"/>
      <c r="M64" s="2"/>
      <c r="N64" s="2"/>
      <c r="O64" s="2"/>
      <c r="P64" s="2"/>
      <c r="Q64" s="2"/>
      <c r="R64" s="2"/>
      <c r="S64" s="2">
        <v>1</v>
      </c>
      <c r="T64">
        <v>0</v>
      </c>
    </row>
    <row r="65" spans="6:20">
      <c r="F65">
        <v>2303</v>
      </c>
      <c r="G65" t="s">
        <v>1801</v>
      </c>
      <c r="H65" s="2"/>
      <c r="I65" s="2"/>
      <c r="J65" s="2" t="s">
        <v>1942</v>
      </c>
      <c r="K65" s="2" t="s">
        <v>1943</v>
      </c>
      <c r="L65" s="2"/>
      <c r="M65" s="2"/>
      <c r="N65" s="2"/>
      <c r="O65" s="2"/>
      <c r="P65" s="2"/>
      <c r="Q65" s="2"/>
      <c r="R65" s="2"/>
      <c r="S65" s="2">
        <v>1</v>
      </c>
      <c r="T65">
        <v>0</v>
      </c>
    </row>
    <row r="66" spans="6:20">
      <c r="F66">
        <v>2304</v>
      </c>
      <c r="G66" t="s">
        <v>1802</v>
      </c>
      <c r="H66" s="2"/>
      <c r="I66" s="2"/>
      <c r="J66" s="2" t="s">
        <v>1944</v>
      </c>
      <c r="K66" s="2" t="s">
        <v>1945</v>
      </c>
      <c r="L66" s="2"/>
      <c r="M66" s="2"/>
      <c r="N66" s="2"/>
      <c r="O66" s="2"/>
      <c r="P66" s="2"/>
      <c r="Q66" s="2"/>
      <c r="R66" s="2"/>
      <c r="S66" s="2">
        <v>1</v>
      </c>
      <c r="T66">
        <v>0</v>
      </c>
    </row>
    <row r="67" spans="6:21">
      <c r="F67">
        <v>2305</v>
      </c>
      <c r="G67" t="s">
        <v>1803</v>
      </c>
      <c r="H67" s="2"/>
      <c r="I67" s="2"/>
      <c r="J67" s="2" t="s">
        <v>1946</v>
      </c>
      <c r="K67" s="2" t="s">
        <v>1947</v>
      </c>
      <c r="L67" s="2" t="s">
        <v>1948</v>
      </c>
      <c r="M67" s="2"/>
      <c r="N67" s="2"/>
      <c r="O67" s="2"/>
      <c r="P67" s="2"/>
      <c r="Q67" s="2"/>
      <c r="R67" s="2"/>
      <c r="S67" s="2">
        <v>1</v>
      </c>
      <c r="T67">
        <v>0</v>
      </c>
      <c r="U67" s="2">
        <v>1</v>
      </c>
    </row>
    <row r="68" spans="6:21">
      <c r="F68">
        <v>2401</v>
      </c>
      <c r="G68" t="s">
        <v>1666</v>
      </c>
      <c r="H68" s="2"/>
      <c r="I68" s="2"/>
      <c r="J68" s="2" t="s">
        <v>1949</v>
      </c>
      <c r="K68" s="2" t="s">
        <v>1950</v>
      </c>
      <c r="L68" s="2"/>
      <c r="M68" s="2"/>
      <c r="N68" s="2"/>
      <c r="O68" s="2"/>
      <c r="P68" s="2"/>
      <c r="Q68" s="2"/>
      <c r="R68" s="2" t="s">
        <v>1841</v>
      </c>
      <c r="S68" s="2">
        <v>1</v>
      </c>
      <c r="T68" s="2">
        <v>1</v>
      </c>
      <c r="U68" s="2">
        <v>1</v>
      </c>
    </row>
    <row r="69" spans="6:21">
      <c r="F69">
        <v>2402</v>
      </c>
      <c r="G69" t="s">
        <v>1668</v>
      </c>
      <c r="H69" s="2"/>
      <c r="I69" s="2"/>
      <c r="J69" s="2" t="s">
        <v>1951</v>
      </c>
      <c r="K69" s="2" t="s">
        <v>1952</v>
      </c>
      <c r="L69" s="2"/>
      <c r="M69" s="2"/>
      <c r="N69" s="2"/>
      <c r="O69" s="2"/>
      <c r="P69" s="2"/>
      <c r="Q69" s="2"/>
      <c r="R69" s="2" t="s">
        <v>1841</v>
      </c>
      <c r="S69" s="2">
        <v>1</v>
      </c>
      <c r="T69" s="2">
        <v>1</v>
      </c>
      <c r="U69" s="2">
        <v>1</v>
      </c>
    </row>
    <row r="70" spans="6:21">
      <c r="F70">
        <v>2403</v>
      </c>
      <c r="G70" t="s">
        <v>1671</v>
      </c>
      <c r="H70" s="2"/>
      <c r="I70" s="2"/>
      <c r="J70" s="2" t="s">
        <v>1953</v>
      </c>
      <c r="K70" s="2" t="s">
        <v>1954</v>
      </c>
      <c r="L70" s="2"/>
      <c r="M70" s="2"/>
      <c r="N70" s="2"/>
      <c r="O70" s="2"/>
      <c r="P70" s="2"/>
      <c r="Q70" s="2"/>
      <c r="R70" s="2" t="s">
        <v>1841</v>
      </c>
      <c r="S70" s="2">
        <v>1</v>
      </c>
      <c r="T70" s="2">
        <v>1</v>
      </c>
      <c r="U70" s="2">
        <v>1</v>
      </c>
    </row>
    <row r="71" spans="6:21">
      <c r="F71">
        <v>2404</v>
      </c>
      <c r="G71" t="s">
        <v>1674</v>
      </c>
      <c r="H71" s="2"/>
      <c r="I71" s="2"/>
      <c r="J71" s="2" t="s">
        <v>1955</v>
      </c>
      <c r="K71" s="2" t="s">
        <v>1956</v>
      </c>
      <c r="L71" s="2"/>
      <c r="M71" s="2"/>
      <c r="N71" s="2"/>
      <c r="O71" s="2"/>
      <c r="P71" s="2"/>
      <c r="Q71" s="2"/>
      <c r="R71" s="2" t="s">
        <v>1841</v>
      </c>
      <c r="S71" s="2">
        <v>1</v>
      </c>
      <c r="T71" s="2">
        <v>1</v>
      </c>
      <c r="U71" s="2">
        <v>1</v>
      </c>
    </row>
    <row r="72" spans="6:21">
      <c r="F72">
        <v>2405</v>
      </c>
      <c r="G72" t="s">
        <v>1677</v>
      </c>
      <c r="H72" s="2"/>
      <c r="I72" s="2"/>
      <c r="J72" s="2" t="s">
        <v>1957</v>
      </c>
      <c r="K72" s="2" t="s">
        <v>1958</v>
      </c>
      <c r="L72" s="2"/>
      <c r="M72" s="2"/>
      <c r="N72" s="2"/>
      <c r="O72" s="2"/>
      <c r="P72" s="2"/>
      <c r="Q72" s="2"/>
      <c r="R72" s="2" t="s">
        <v>1841</v>
      </c>
      <c r="S72" s="2">
        <v>1</v>
      </c>
      <c r="T72" s="2">
        <v>0</v>
      </c>
      <c r="U72" s="2">
        <v>1</v>
      </c>
    </row>
    <row r="73" spans="6:20">
      <c r="F73">
        <v>2901</v>
      </c>
      <c r="G73" s="2" t="s">
        <v>1690</v>
      </c>
      <c r="H73" s="2"/>
      <c r="I73" s="2"/>
      <c r="J73" s="2" t="s">
        <v>1959</v>
      </c>
      <c r="K73" s="2" t="s">
        <v>1960</v>
      </c>
      <c r="L73" s="2"/>
      <c r="M73" s="2"/>
      <c r="N73" s="2"/>
      <c r="O73" s="2"/>
      <c r="P73" s="2"/>
      <c r="Q73" s="2"/>
      <c r="R73" s="2" t="s">
        <v>1841</v>
      </c>
      <c r="S73" s="2">
        <v>1</v>
      </c>
      <c r="T73" s="2">
        <v>0</v>
      </c>
    </row>
    <row r="74" spans="6:20">
      <c r="F74">
        <v>2902</v>
      </c>
      <c r="G74" s="2" t="s">
        <v>1692</v>
      </c>
      <c r="H74" s="2"/>
      <c r="I74" s="2"/>
      <c r="J74" s="2" t="s">
        <v>1959</v>
      </c>
      <c r="K74" s="2" t="s">
        <v>1961</v>
      </c>
      <c r="L74" s="2"/>
      <c r="M74" s="2"/>
      <c r="N74" s="2"/>
      <c r="O74" s="2"/>
      <c r="P74" s="2"/>
      <c r="Q74" s="2"/>
      <c r="R74" s="2" t="s">
        <v>1841</v>
      </c>
      <c r="S74" s="2">
        <v>1</v>
      </c>
      <c r="T74" s="2">
        <v>0</v>
      </c>
    </row>
    <row r="75" spans="6:20">
      <c r="F75">
        <v>2903</v>
      </c>
      <c r="G75" s="2" t="s">
        <v>1694</v>
      </c>
      <c r="H75" s="2"/>
      <c r="I75" s="2"/>
      <c r="J75" s="2" t="s">
        <v>1959</v>
      </c>
      <c r="K75" s="2" t="s">
        <v>1962</v>
      </c>
      <c r="L75" s="2"/>
      <c r="M75" s="2"/>
      <c r="N75" s="2"/>
      <c r="O75" s="2"/>
      <c r="P75" s="2"/>
      <c r="Q75" s="2"/>
      <c r="R75" s="2" t="s">
        <v>1841</v>
      </c>
      <c r="S75" s="2">
        <v>1</v>
      </c>
      <c r="T75" s="2">
        <v>0</v>
      </c>
    </row>
    <row r="76" spans="6:20">
      <c r="F76">
        <v>2904</v>
      </c>
      <c r="G76" s="2" t="s">
        <v>1696</v>
      </c>
      <c r="H76" s="2"/>
      <c r="I76" s="2"/>
      <c r="J76" s="2" t="s">
        <v>1959</v>
      </c>
      <c r="K76" s="2" t="s">
        <v>1963</v>
      </c>
      <c r="L76" s="2"/>
      <c r="M76" s="2"/>
      <c r="N76" s="2"/>
      <c r="O76" s="2"/>
      <c r="P76" s="2"/>
      <c r="Q76" s="2"/>
      <c r="R76" s="2" t="s">
        <v>1841</v>
      </c>
      <c r="S76" s="2">
        <v>1</v>
      </c>
      <c r="T76" s="2">
        <v>0</v>
      </c>
    </row>
    <row r="77" spans="6:20">
      <c r="F77">
        <v>2905</v>
      </c>
      <c r="G77" s="2" t="s">
        <v>1698</v>
      </c>
      <c r="H77" s="2"/>
      <c r="I77" s="2"/>
      <c r="J77" s="2" t="s">
        <v>1959</v>
      </c>
      <c r="K77" s="2" t="s">
        <v>1964</v>
      </c>
      <c r="L77" s="2"/>
      <c r="M77" s="2"/>
      <c r="N77" s="2"/>
      <c r="O77" s="2"/>
      <c r="P77" s="2"/>
      <c r="Q77" s="2"/>
      <c r="R77" s="2" t="s">
        <v>1841</v>
      </c>
      <c r="S77" s="2">
        <v>1</v>
      </c>
      <c r="T77" s="2">
        <v>0</v>
      </c>
    </row>
    <row r="78" spans="6:20">
      <c r="F78">
        <v>2906</v>
      </c>
      <c r="G78" s="2" t="s">
        <v>1700</v>
      </c>
      <c r="H78" s="2"/>
      <c r="I78" s="2"/>
      <c r="J78" s="2" t="s">
        <v>1965</v>
      </c>
      <c r="K78" s="2" t="s">
        <v>1966</v>
      </c>
      <c r="L78" s="2"/>
      <c r="M78" s="2"/>
      <c r="N78" s="2"/>
      <c r="O78" s="2"/>
      <c r="P78" s="2"/>
      <c r="Q78" s="2"/>
      <c r="R78" s="2"/>
      <c r="S78" s="2">
        <v>1</v>
      </c>
      <c r="T78" s="2">
        <v>1</v>
      </c>
    </row>
    <row r="79" spans="6:20">
      <c r="F79">
        <v>2907</v>
      </c>
      <c r="G79" s="2" t="s">
        <v>1706</v>
      </c>
      <c r="H79" s="2"/>
      <c r="I79" s="2"/>
      <c r="J79" s="2" t="s">
        <v>1967</v>
      </c>
      <c r="K79" s="2" t="s">
        <v>1968</v>
      </c>
      <c r="L79" s="2"/>
      <c r="M79" s="2"/>
      <c r="N79" s="2"/>
      <c r="O79" s="2"/>
      <c r="P79" s="2"/>
      <c r="Q79" s="2"/>
      <c r="R79" s="2"/>
      <c r="S79" s="2">
        <v>1</v>
      </c>
      <c r="T79" s="2">
        <v>1</v>
      </c>
    </row>
    <row r="80" spans="6:20">
      <c r="F80">
        <v>2908</v>
      </c>
      <c r="G80" s="2" t="s">
        <v>1712</v>
      </c>
      <c r="H80" s="2"/>
      <c r="I80" s="2"/>
      <c r="J80" s="2" t="s">
        <v>1969</v>
      </c>
      <c r="K80" s="2" t="s">
        <v>1970</v>
      </c>
      <c r="L80" s="2"/>
      <c r="M80" s="2"/>
      <c r="N80" s="2"/>
      <c r="O80" s="2"/>
      <c r="P80" s="2"/>
      <c r="Q80" s="2"/>
      <c r="R80" s="2"/>
      <c r="S80" s="2">
        <v>1</v>
      </c>
      <c r="T80" s="2">
        <v>1</v>
      </c>
    </row>
    <row r="81" spans="6:20">
      <c r="F81">
        <v>2909</v>
      </c>
      <c r="G81" s="2" t="s">
        <v>1718</v>
      </c>
      <c r="H81" s="2"/>
      <c r="I81" s="2"/>
      <c r="J81" s="2" t="s">
        <v>1971</v>
      </c>
      <c r="K81" s="2" t="s">
        <v>1972</v>
      </c>
      <c r="L81" s="2"/>
      <c r="M81" s="2"/>
      <c r="N81" s="2"/>
      <c r="O81" s="2"/>
      <c r="P81" s="2"/>
      <c r="Q81" s="2"/>
      <c r="R81" s="2"/>
      <c r="S81" s="2">
        <v>1</v>
      </c>
      <c r="T81" s="2">
        <v>1</v>
      </c>
    </row>
    <row r="82" spans="6:20">
      <c r="F82">
        <v>2910</v>
      </c>
      <c r="G82" s="2" t="s">
        <v>1724</v>
      </c>
      <c r="H82" s="2"/>
      <c r="I82" s="2"/>
      <c r="J82" s="2" t="s">
        <v>1973</v>
      </c>
      <c r="K82" s="2" t="s">
        <v>1974</v>
      </c>
      <c r="L82" s="2"/>
      <c r="M82" s="2"/>
      <c r="N82" s="2"/>
      <c r="O82" s="2"/>
      <c r="P82" s="2"/>
      <c r="Q82" s="2"/>
      <c r="R82" s="2"/>
      <c r="S82" s="2">
        <v>1</v>
      </c>
      <c r="T82" s="2">
        <v>1</v>
      </c>
    </row>
  </sheetData>
  <pageMargins left="0.75" right="0.75" top="1" bottom="1" header="0.5" footer="0.5"/>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3"/>
  <sheetViews>
    <sheetView workbookViewId="0">
      <pane ySplit="1" topLeftCell="A2" activePane="bottomLeft" state="frozen"/>
      <selection/>
      <selection pane="bottomLeft" activeCell="A41" sqref="A41"/>
    </sheetView>
  </sheetViews>
  <sheetFormatPr defaultColWidth="9" defaultRowHeight="13.5"/>
  <cols>
    <col min="2" max="2" width="14.875" customWidth="1"/>
    <col min="4" max="4" width="19.5" customWidth="1"/>
    <col min="6" max="6" width="14.875" customWidth="1"/>
  </cols>
  <sheetData>
    <row r="1" ht="14.25" spans="1:12">
      <c r="A1" s="2" t="s">
        <v>131</v>
      </c>
      <c r="B1" s="2" t="s">
        <v>327</v>
      </c>
      <c r="C1" t="s">
        <v>1975</v>
      </c>
      <c r="D1" t="s">
        <v>1976</v>
      </c>
      <c r="E1" s="2" t="s">
        <v>1977</v>
      </c>
      <c r="F1" t="s">
        <v>1978</v>
      </c>
      <c r="G1" t="s">
        <v>1979</v>
      </c>
      <c r="H1" t="s">
        <v>1980</v>
      </c>
      <c r="I1" t="s">
        <v>845</v>
      </c>
      <c r="J1" t="s">
        <v>1341</v>
      </c>
      <c r="K1" s="2" t="s">
        <v>828</v>
      </c>
      <c r="L1" t="s">
        <v>1981</v>
      </c>
    </row>
    <row r="2" ht="14.25" spans="1:12">
      <c r="A2" s="2" t="s">
        <v>141</v>
      </c>
      <c r="B2" s="2" t="s">
        <v>142</v>
      </c>
      <c r="C2" s="2" t="s">
        <v>348</v>
      </c>
      <c r="D2" s="2" t="s">
        <v>141</v>
      </c>
      <c r="E2" s="2" t="s">
        <v>141</v>
      </c>
      <c r="F2" t="s">
        <v>142</v>
      </c>
      <c r="G2" s="2" t="s">
        <v>141</v>
      </c>
      <c r="H2" s="2" t="s">
        <v>141</v>
      </c>
      <c r="I2" s="2" t="s">
        <v>141</v>
      </c>
      <c r="J2" s="2" t="s">
        <v>141</v>
      </c>
      <c r="K2" s="2" t="s">
        <v>141</v>
      </c>
      <c r="L2" s="2" t="s">
        <v>348</v>
      </c>
    </row>
    <row r="3" ht="14.25" spans="1:12">
      <c r="A3" s="2" t="s">
        <v>143</v>
      </c>
      <c r="B3" s="2" t="s">
        <v>144</v>
      </c>
      <c r="C3" t="s">
        <v>1982</v>
      </c>
      <c r="D3" t="s">
        <v>1435</v>
      </c>
      <c r="E3" s="2" t="s">
        <v>964</v>
      </c>
      <c r="F3" t="s">
        <v>1157</v>
      </c>
      <c r="G3" t="s">
        <v>1983</v>
      </c>
      <c r="H3" t="s">
        <v>536</v>
      </c>
      <c r="I3" t="s">
        <v>1984</v>
      </c>
      <c r="J3" t="s">
        <v>1985</v>
      </c>
      <c r="K3" s="2" t="s">
        <v>1986</v>
      </c>
      <c r="L3" t="s">
        <v>1987</v>
      </c>
    </row>
    <row r="4" ht="14.25" spans="1:12">
      <c r="A4" s="2" t="s">
        <v>153</v>
      </c>
      <c r="B4" s="2" t="s">
        <v>153</v>
      </c>
      <c r="C4" s="2" t="s">
        <v>153</v>
      </c>
      <c r="D4" s="2" t="s">
        <v>153</v>
      </c>
      <c r="E4" s="2" t="s">
        <v>153</v>
      </c>
      <c r="F4" s="2" t="s">
        <v>153</v>
      </c>
      <c r="G4" s="2" t="s">
        <v>153</v>
      </c>
      <c r="H4" s="2" t="s">
        <v>153</v>
      </c>
      <c r="I4" s="2" t="s">
        <v>153</v>
      </c>
      <c r="J4" s="2" t="s">
        <v>153</v>
      </c>
      <c r="K4" s="2" t="s">
        <v>153</v>
      </c>
      <c r="L4" s="2" t="s">
        <v>153</v>
      </c>
    </row>
    <row r="5" ht="14.25" spans="1:9">
      <c r="A5">
        <v>801</v>
      </c>
      <c r="B5" t="s">
        <v>1533</v>
      </c>
      <c r="C5" s="7"/>
      <c r="D5" s="7">
        <v>1</v>
      </c>
      <c r="E5">
        <v>801</v>
      </c>
      <c r="F5" t="s">
        <v>1988</v>
      </c>
      <c r="G5" s="7">
        <v>0</v>
      </c>
      <c r="H5" s="7"/>
      <c r="I5" s="7"/>
    </row>
    <row r="6" ht="14.25" spans="1:9">
      <c r="A6">
        <v>802</v>
      </c>
      <c r="B6" t="s">
        <v>1535</v>
      </c>
      <c r="C6" s="7"/>
      <c r="D6" s="7">
        <v>1</v>
      </c>
      <c r="E6">
        <v>802</v>
      </c>
      <c r="F6" t="s">
        <v>1989</v>
      </c>
      <c r="G6" s="7">
        <v>0</v>
      </c>
      <c r="H6" s="7"/>
      <c r="I6" s="7"/>
    </row>
    <row r="7" ht="14.25" spans="1:9">
      <c r="A7">
        <v>803</v>
      </c>
      <c r="B7" t="s">
        <v>1536</v>
      </c>
      <c r="C7" s="7"/>
      <c r="D7" s="7">
        <v>1</v>
      </c>
      <c r="E7">
        <v>803</v>
      </c>
      <c r="F7" t="s">
        <v>1990</v>
      </c>
      <c r="G7" s="7">
        <v>0</v>
      </c>
      <c r="H7" s="7"/>
      <c r="I7" s="7"/>
    </row>
    <row r="8" ht="14.25" spans="1:9">
      <c r="A8">
        <v>804</v>
      </c>
      <c r="B8" t="s">
        <v>1538</v>
      </c>
      <c r="C8" s="7"/>
      <c r="D8" s="7">
        <v>1</v>
      </c>
      <c r="E8">
        <v>804</v>
      </c>
      <c r="F8" t="s">
        <v>1991</v>
      </c>
      <c r="G8" s="7">
        <v>0</v>
      </c>
      <c r="H8" s="7"/>
      <c r="I8" s="7"/>
    </row>
    <row r="9" ht="14.25" spans="1:9">
      <c r="A9">
        <v>805</v>
      </c>
      <c r="B9" t="s">
        <v>1540</v>
      </c>
      <c r="C9" s="7"/>
      <c r="D9" s="7">
        <v>1</v>
      </c>
      <c r="F9" t="s">
        <v>1992</v>
      </c>
      <c r="G9" s="7">
        <v>0</v>
      </c>
      <c r="H9" s="7"/>
      <c r="I9" s="7"/>
    </row>
    <row r="10" spans="1:3">
      <c r="A10">
        <v>901</v>
      </c>
      <c r="B10" t="s">
        <v>1543</v>
      </c>
      <c r="C10" t="s">
        <v>356</v>
      </c>
    </row>
    <row r="11" spans="1:11">
      <c r="A11">
        <v>1001</v>
      </c>
      <c r="B11" t="s">
        <v>1545</v>
      </c>
      <c r="K11">
        <v>20000</v>
      </c>
    </row>
    <row r="12" spans="1:5">
      <c r="A12">
        <v>1101</v>
      </c>
      <c r="B12" t="s">
        <v>1547</v>
      </c>
      <c r="D12">
        <v>1</v>
      </c>
      <c r="E12">
        <v>1101</v>
      </c>
    </row>
    <row r="13" spans="1:7">
      <c r="A13">
        <v>1201</v>
      </c>
      <c r="B13" t="s">
        <v>1549</v>
      </c>
      <c r="D13">
        <v>1</v>
      </c>
      <c r="E13">
        <v>1201</v>
      </c>
      <c r="F13" t="s">
        <v>1993</v>
      </c>
      <c r="G13">
        <v>0</v>
      </c>
    </row>
    <row r="14" spans="1:7">
      <c r="A14">
        <v>1301</v>
      </c>
      <c r="B14" t="s">
        <v>1994</v>
      </c>
      <c r="D14">
        <v>3</v>
      </c>
      <c r="E14">
        <v>1301</v>
      </c>
      <c r="F14" t="s">
        <v>1995</v>
      </c>
      <c r="G14">
        <v>0</v>
      </c>
    </row>
    <row r="15" spans="1:7">
      <c r="A15">
        <v>1302</v>
      </c>
      <c r="B15" t="s">
        <v>1996</v>
      </c>
      <c r="D15">
        <v>3</v>
      </c>
      <c r="E15">
        <v>1302</v>
      </c>
      <c r="F15" t="s">
        <v>1995</v>
      </c>
      <c r="G15">
        <v>0</v>
      </c>
    </row>
    <row r="16" spans="1:7">
      <c r="A16">
        <v>1303</v>
      </c>
      <c r="B16" t="s">
        <v>1997</v>
      </c>
      <c r="D16">
        <v>3</v>
      </c>
      <c r="E16">
        <v>1303</v>
      </c>
      <c r="F16" t="s">
        <v>1995</v>
      </c>
      <c r="G16">
        <v>0</v>
      </c>
    </row>
    <row r="17" spans="1:7">
      <c r="A17">
        <v>1304</v>
      </c>
      <c r="B17" t="s">
        <v>1998</v>
      </c>
      <c r="D17">
        <v>3</v>
      </c>
      <c r="E17">
        <v>1304</v>
      </c>
      <c r="F17" t="s">
        <v>1995</v>
      </c>
      <c r="G17">
        <v>0</v>
      </c>
    </row>
    <row r="18" spans="1:7">
      <c r="A18">
        <v>1401</v>
      </c>
      <c r="B18" t="s">
        <v>1999</v>
      </c>
      <c r="D18">
        <v>3</v>
      </c>
      <c r="E18">
        <v>1401</v>
      </c>
      <c r="F18" t="s">
        <v>2000</v>
      </c>
      <c r="G18">
        <v>0</v>
      </c>
    </row>
    <row r="19" spans="1:7">
      <c r="A19">
        <v>1402</v>
      </c>
      <c r="B19" t="s">
        <v>2001</v>
      </c>
      <c r="D19">
        <v>3</v>
      </c>
      <c r="E19">
        <v>1402</v>
      </c>
      <c r="F19" t="s">
        <v>2000</v>
      </c>
      <c r="G19">
        <v>0</v>
      </c>
    </row>
    <row r="20" spans="1:7">
      <c r="A20">
        <v>1403</v>
      </c>
      <c r="B20" t="s">
        <v>2002</v>
      </c>
      <c r="D20">
        <v>3</v>
      </c>
      <c r="E20">
        <v>1403</v>
      </c>
      <c r="F20" t="s">
        <v>2000</v>
      </c>
      <c r="G20">
        <v>0</v>
      </c>
    </row>
    <row r="21" spans="1:7">
      <c r="A21">
        <v>1404</v>
      </c>
      <c r="B21" t="s">
        <v>2003</v>
      </c>
      <c r="D21">
        <v>3</v>
      </c>
      <c r="E21">
        <v>1404</v>
      </c>
      <c r="F21" t="s">
        <v>2000</v>
      </c>
      <c r="G21">
        <v>0</v>
      </c>
    </row>
    <row r="22" spans="1:8">
      <c r="A22">
        <f t="shared" ref="A22:A26" si="0">A18+100</f>
        <v>1501</v>
      </c>
      <c r="B22" t="str">
        <f>VLOOKUP(INT(A22/100),'装备大类|wapenTable'!$S$5:$T$23,2,FALSE)&amp;(IF(O22*1=0,"","("&amp;O22&amp;"重)"))</f>
        <v>铜钱</v>
      </c>
      <c r="H22">
        <v>2</v>
      </c>
    </row>
    <row r="23" spans="1:8">
      <c r="A23">
        <f t="shared" si="0"/>
        <v>1502</v>
      </c>
      <c r="B23" t="str">
        <f>VLOOKUP(INT(A23/100),'装备大类|wapenTable'!$S$5:$T$23,2,FALSE)&amp;(IF(O23*1=0,"","("&amp;O23&amp;"重)"))</f>
        <v>铜钱</v>
      </c>
      <c r="H23">
        <v>4</v>
      </c>
    </row>
    <row r="24" spans="1:8">
      <c r="A24">
        <f t="shared" si="0"/>
        <v>1503</v>
      </c>
      <c r="B24" t="str">
        <f>VLOOKUP(INT(A24/100),'装备大类|wapenTable'!$S$5:$T$23,2,FALSE)&amp;(IF(O24*1=0,"","("&amp;O24&amp;"重)"))</f>
        <v>铜钱</v>
      </c>
      <c r="H24">
        <v>6</v>
      </c>
    </row>
    <row r="25" spans="1:8">
      <c r="A25">
        <f t="shared" si="0"/>
        <v>1504</v>
      </c>
      <c r="B25" t="str">
        <f>VLOOKUP(INT(A25/100),'装备大类|wapenTable'!$S$5:$T$23,2,FALSE)&amp;(IF(O25*1=0,"","("&amp;O25&amp;"重)"))</f>
        <v>铜钱</v>
      </c>
      <c r="H25">
        <v>8</v>
      </c>
    </row>
    <row r="26" spans="1:9">
      <c r="A26">
        <f t="shared" si="0"/>
        <v>1601</v>
      </c>
      <c r="B26" t="s">
        <v>845</v>
      </c>
      <c r="I26">
        <v>1</v>
      </c>
    </row>
    <row r="27" spans="1:5">
      <c r="A27">
        <v>1701</v>
      </c>
      <c r="B27" t="s">
        <v>2004</v>
      </c>
      <c r="D27">
        <v>4</v>
      </c>
      <c r="E27">
        <v>1701</v>
      </c>
    </row>
    <row r="28" spans="1:5">
      <c r="A28">
        <v>1702</v>
      </c>
      <c r="B28" t="s">
        <v>2005</v>
      </c>
      <c r="D28">
        <v>4</v>
      </c>
      <c r="E28">
        <v>1702</v>
      </c>
    </row>
    <row r="29" spans="1:5">
      <c r="A29">
        <v>1703</v>
      </c>
      <c r="B29" t="s">
        <v>2006</v>
      </c>
      <c r="D29">
        <v>4</v>
      </c>
      <c r="E29">
        <v>1703</v>
      </c>
    </row>
    <row r="30" spans="1:5">
      <c r="A30">
        <v>1704</v>
      </c>
      <c r="B30" t="s">
        <v>2007</v>
      </c>
      <c r="D30">
        <v>4</v>
      </c>
      <c r="E30">
        <v>1704</v>
      </c>
    </row>
    <row r="31" spans="1:5">
      <c r="A31">
        <v>1801</v>
      </c>
      <c r="B31" t="s">
        <v>2008</v>
      </c>
      <c r="D31">
        <v>4</v>
      </c>
      <c r="E31">
        <v>1801</v>
      </c>
    </row>
    <row r="32" spans="1:5">
      <c r="A32">
        <v>1802</v>
      </c>
      <c r="B32" t="s">
        <v>2009</v>
      </c>
      <c r="D32">
        <v>4</v>
      </c>
      <c r="E32">
        <v>1802</v>
      </c>
    </row>
    <row r="33" spans="1:5">
      <c r="A33">
        <v>1803</v>
      </c>
      <c r="B33" t="s">
        <v>2010</v>
      </c>
      <c r="D33">
        <v>4</v>
      </c>
      <c r="E33">
        <v>1803</v>
      </c>
    </row>
    <row r="34" spans="1:5">
      <c r="A34">
        <v>1804</v>
      </c>
      <c r="B34" t="s">
        <v>2011</v>
      </c>
      <c r="D34">
        <v>4</v>
      </c>
      <c r="E34">
        <v>1804</v>
      </c>
    </row>
    <row r="35" spans="1:10">
      <c r="A35">
        <v>1901</v>
      </c>
      <c r="B35" t="s">
        <v>2012</v>
      </c>
      <c r="J35">
        <v>1</v>
      </c>
    </row>
    <row r="36" spans="1:7">
      <c r="A36">
        <v>10004</v>
      </c>
      <c r="B36" t="s">
        <v>1580</v>
      </c>
      <c r="D36">
        <v>1</v>
      </c>
      <c r="E36">
        <v>1206</v>
      </c>
      <c r="F36" t="s">
        <v>1993</v>
      </c>
      <c r="G36">
        <v>0</v>
      </c>
    </row>
    <row r="37" spans="1:12">
      <c r="A37">
        <v>2201</v>
      </c>
      <c r="B37" t="s">
        <v>1644</v>
      </c>
      <c r="L37" t="s">
        <v>2013</v>
      </c>
    </row>
    <row r="38" spans="1:12">
      <c r="A38">
        <v>2202</v>
      </c>
      <c r="B38" t="s">
        <v>1645</v>
      </c>
      <c r="L38" t="s">
        <v>2014</v>
      </c>
    </row>
    <row r="39" spans="1:12">
      <c r="A39">
        <v>2203</v>
      </c>
      <c r="B39" t="s">
        <v>1646</v>
      </c>
      <c r="L39" t="s">
        <v>2015</v>
      </c>
    </row>
    <row r="40" spans="1:12">
      <c r="A40">
        <v>2204</v>
      </c>
      <c r="B40" t="s">
        <v>1647</v>
      </c>
      <c r="L40" t="s">
        <v>2016</v>
      </c>
    </row>
    <row r="41" spans="1:12">
      <c r="A41">
        <v>2205</v>
      </c>
      <c r="B41" t="s">
        <v>1648</v>
      </c>
      <c r="L41" t="s">
        <v>2017</v>
      </c>
    </row>
    <row r="42" spans="1:12">
      <c r="A42">
        <v>2706</v>
      </c>
      <c r="B42" t="s">
        <v>2018</v>
      </c>
      <c r="L42" t="s">
        <v>2019</v>
      </c>
    </row>
    <row r="43" spans="1:12">
      <c r="A43">
        <v>2707</v>
      </c>
      <c r="B43" t="s">
        <v>2020</v>
      </c>
      <c r="L43" t="s">
        <v>2021</v>
      </c>
    </row>
  </sheetData>
  <pageMargins left="0.75" right="0.75" top="1" bottom="1" header="0.5" footer="0.5"/>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3"/>
  <sheetViews>
    <sheetView topLeftCell="A43" workbookViewId="0">
      <selection activeCell="C49" sqref="C49:C52"/>
    </sheetView>
  </sheetViews>
  <sheetFormatPr defaultColWidth="9" defaultRowHeight="13.5" outlineLevelCol="4"/>
  <cols>
    <col min="2" max="2" width="16.125" customWidth="1"/>
    <col min="4" max="4" width="14.875" customWidth="1"/>
    <col min="5" max="5" width="19.125" customWidth="1"/>
    <col min="6" max="6" width="21.25" customWidth="1"/>
  </cols>
  <sheetData>
    <row r="1" ht="14.25" spans="1:5">
      <c r="A1" s="2" t="s">
        <v>131</v>
      </c>
      <c r="B1" s="2" t="s">
        <v>327</v>
      </c>
      <c r="C1" s="2" t="s">
        <v>492</v>
      </c>
      <c r="D1" s="2" t="s">
        <v>1977</v>
      </c>
      <c r="E1" t="s">
        <v>2022</v>
      </c>
    </row>
    <row r="2" ht="14.25" spans="1:5">
      <c r="A2" s="2" t="s">
        <v>141</v>
      </c>
      <c r="B2" s="2" t="s">
        <v>142</v>
      </c>
      <c r="C2" s="2" t="s">
        <v>141</v>
      </c>
      <c r="D2" s="2" t="s">
        <v>141</v>
      </c>
      <c r="E2" t="s">
        <v>141</v>
      </c>
    </row>
    <row r="3" ht="14.25" spans="1:5">
      <c r="A3" s="2" t="s">
        <v>143</v>
      </c>
      <c r="B3" s="2" t="s">
        <v>144</v>
      </c>
      <c r="C3" s="2" t="s">
        <v>519</v>
      </c>
      <c r="D3" s="2" t="s">
        <v>964</v>
      </c>
      <c r="E3" t="s">
        <v>2023</v>
      </c>
    </row>
    <row r="4" ht="14.25" spans="1:5">
      <c r="A4" s="2" t="s">
        <v>153</v>
      </c>
      <c r="B4" s="2" t="s">
        <v>153</v>
      </c>
      <c r="C4" s="2" t="s">
        <v>153</v>
      </c>
      <c r="D4" s="2" t="s">
        <v>153</v>
      </c>
      <c r="E4" s="2" t="s">
        <v>153</v>
      </c>
    </row>
    <row r="5" spans="1:4">
      <c r="A5">
        <v>201</v>
      </c>
      <c r="B5" t="s">
        <v>2024</v>
      </c>
      <c r="D5">
        <v>201</v>
      </c>
    </row>
    <row r="6" spans="1:4">
      <c r="A6">
        <v>202</v>
      </c>
      <c r="B6" t="s">
        <v>2025</v>
      </c>
      <c r="D6">
        <v>202</v>
      </c>
    </row>
    <row r="7" spans="1:4">
      <c r="A7">
        <v>505</v>
      </c>
      <c r="B7" t="s">
        <v>2026</v>
      </c>
      <c r="D7">
        <v>505</v>
      </c>
    </row>
    <row r="8" spans="1:4">
      <c r="A8">
        <v>601</v>
      </c>
      <c r="B8" t="s">
        <v>2027</v>
      </c>
      <c r="D8">
        <v>601</v>
      </c>
    </row>
    <row r="9" spans="1:4">
      <c r="A9">
        <v>602</v>
      </c>
      <c r="B9" t="s">
        <v>2028</v>
      </c>
      <c r="D9">
        <v>602</v>
      </c>
    </row>
    <row r="10" spans="1:4">
      <c r="A10">
        <v>801</v>
      </c>
      <c r="B10" t="s">
        <v>2029</v>
      </c>
      <c r="D10">
        <v>801</v>
      </c>
    </row>
    <row r="11" spans="1:4">
      <c r="A11">
        <v>805</v>
      </c>
      <c r="B11" t="s">
        <v>2030</v>
      </c>
      <c r="C11">
        <v>806</v>
      </c>
      <c r="D11">
        <v>804</v>
      </c>
    </row>
    <row r="12" spans="1:3">
      <c r="A12">
        <v>10006</v>
      </c>
      <c r="B12" t="s">
        <v>1584</v>
      </c>
      <c r="C12">
        <v>10007</v>
      </c>
    </row>
    <row r="13" spans="1:3">
      <c r="A13">
        <v>10007</v>
      </c>
      <c r="B13" t="s">
        <v>1585</v>
      </c>
      <c r="C13">
        <v>10008</v>
      </c>
    </row>
    <row r="14" spans="1:3">
      <c r="A14">
        <v>10008</v>
      </c>
      <c r="B14" t="s">
        <v>1586</v>
      </c>
      <c r="C14">
        <v>10009</v>
      </c>
    </row>
    <row r="15" spans="1:3">
      <c r="A15">
        <v>10009</v>
      </c>
      <c r="B15" t="s">
        <v>1587</v>
      </c>
      <c r="C15">
        <v>10010</v>
      </c>
    </row>
    <row r="16" spans="1:3">
      <c r="A16">
        <v>10010</v>
      </c>
      <c r="B16" t="s">
        <v>1588</v>
      </c>
      <c r="C16">
        <v>10011</v>
      </c>
    </row>
    <row r="17" spans="1:4">
      <c r="A17">
        <v>10011</v>
      </c>
      <c r="B17" t="s">
        <v>2031</v>
      </c>
      <c r="D17">
        <v>10011</v>
      </c>
    </row>
    <row r="18" spans="1:3">
      <c r="A18">
        <v>2105</v>
      </c>
      <c r="B18" t="s">
        <v>1604</v>
      </c>
      <c r="C18">
        <v>2106</v>
      </c>
    </row>
    <row r="19" spans="1:5">
      <c r="A19">
        <v>19011</v>
      </c>
      <c r="B19" t="s">
        <v>1607</v>
      </c>
      <c r="E19">
        <v>100111</v>
      </c>
    </row>
    <row r="20" spans="1:5">
      <c r="A20">
        <v>19012</v>
      </c>
      <c r="B20" t="s">
        <v>1609</v>
      </c>
      <c r="E20">
        <v>100112</v>
      </c>
    </row>
    <row r="21" spans="1:5">
      <c r="A21">
        <v>19013</v>
      </c>
      <c r="B21" t="s">
        <v>1610</v>
      </c>
      <c r="E21">
        <v>100113</v>
      </c>
    </row>
    <row r="22" spans="1:5">
      <c r="A22">
        <v>19014</v>
      </c>
      <c r="B22" t="s">
        <v>1611</v>
      </c>
      <c r="E22">
        <v>100114</v>
      </c>
    </row>
    <row r="23" ht="14.25" spans="1:5">
      <c r="A23" s="2">
        <v>19015</v>
      </c>
      <c r="B23" s="2" t="s">
        <v>1612</v>
      </c>
      <c r="D23" s="2"/>
      <c r="E23">
        <v>100115</v>
      </c>
    </row>
    <row r="24" ht="14.25" spans="1:5">
      <c r="A24" s="2">
        <v>19016</v>
      </c>
      <c r="B24" t="s">
        <v>1613</v>
      </c>
      <c r="D24" s="2"/>
      <c r="E24">
        <v>100116</v>
      </c>
    </row>
    <row r="25" ht="14.25" spans="1:4">
      <c r="A25" s="2">
        <v>19021</v>
      </c>
      <c r="B25" t="s">
        <v>2032</v>
      </c>
      <c r="D25" s="2">
        <v>19021</v>
      </c>
    </row>
    <row r="26" ht="14.25" spans="1:4">
      <c r="A26" s="2">
        <v>19022</v>
      </c>
      <c r="B26" t="s">
        <v>1924</v>
      </c>
      <c r="D26" s="2">
        <v>19022</v>
      </c>
    </row>
    <row r="27" ht="14.25" spans="1:4">
      <c r="A27" s="2">
        <v>19031</v>
      </c>
      <c r="B27" t="s">
        <v>2033</v>
      </c>
      <c r="D27" s="2">
        <v>19031</v>
      </c>
    </row>
    <row r="28" spans="1:4">
      <c r="A28">
        <v>19032</v>
      </c>
      <c r="B28" t="s">
        <v>2034</v>
      </c>
      <c r="D28">
        <v>19032</v>
      </c>
    </row>
    <row r="29" spans="1:4">
      <c r="A29">
        <v>19033</v>
      </c>
      <c r="B29" t="s">
        <v>2035</v>
      </c>
      <c r="D29">
        <v>19033</v>
      </c>
    </row>
    <row r="30" spans="1:4">
      <c r="A30">
        <v>19034</v>
      </c>
      <c r="B30" t="s">
        <v>2036</v>
      </c>
      <c r="D30">
        <v>19034</v>
      </c>
    </row>
    <row r="31" ht="14.25" spans="1:5">
      <c r="A31" s="2">
        <v>19051</v>
      </c>
      <c r="B31" t="s">
        <v>1793</v>
      </c>
      <c r="D31" s="2"/>
      <c r="E31">
        <v>100117</v>
      </c>
    </row>
    <row r="32" ht="14.25" spans="1:5">
      <c r="A32" s="2">
        <v>19052</v>
      </c>
      <c r="B32" t="s">
        <v>1794</v>
      </c>
      <c r="D32" s="7"/>
      <c r="E32">
        <v>100118</v>
      </c>
    </row>
    <row r="33" ht="14.25" spans="1:5">
      <c r="A33" s="2">
        <v>19053</v>
      </c>
      <c r="B33" t="s">
        <v>1795</v>
      </c>
      <c r="D33" s="7"/>
      <c r="E33">
        <v>100119</v>
      </c>
    </row>
    <row r="34" ht="14.25" spans="1:5">
      <c r="A34" s="2">
        <v>19054</v>
      </c>
      <c r="B34" t="s">
        <v>1796</v>
      </c>
      <c r="D34" s="7"/>
      <c r="E34">
        <v>100120</v>
      </c>
    </row>
    <row r="35" ht="14.25" spans="1:5">
      <c r="A35" s="2">
        <v>19055</v>
      </c>
      <c r="B35" t="s">
        <v>1797</v>
      </c>
      <c r="D35" s="7"/>
      <c r="E35">
        <v>100121</v>
      </c>
    </row>
    <row r="36" ht="14.25" spans="1:4">
      <c r="A36" s="7">
        <v>2201</v>
      </c>
      <c r="B36" t="s">
        <v>2037</v>
      </c>
      <c r="D36">
        <v>2201</v>
      </c>
    </row>
    <row r="37" spans="1:4">
      <c r="A37">
        <v>2206</v>
      </c>
      <c r="B37" t="s">
        <v>2038</v>
      </c>
      <c r="D37">
        <v>2206</v>
      </c>
    </row>
    <row r="38" spans="1:3">
      <c r="A38">
        <v>2207</v>
      </c>
      <c r="B38" t="s">
        <v>1650</v>
      </c>
      <c r="C38">
        <v>2207</v>
      </c>
    </row>
    <row r="39" spans="1:3">
      <c r="A39">
        <v>2208</v>
      </c>
      <c r="B39" t="s">
        <v>1651</v>
      </c>
      <c r="C39">
        <v>2208</v>
      </c>
    </row>
    <row r="40" spans="1:4">
      <c r="A40">
        <v>2301</v>
      </c>
      <c r="B40" t="s">
        <v>2039</v>
      </c>
      <c r="D40">
        <v>2301</v>
      </c>
    </row>
    <row r="41" spans="1:4">
      <c r="A41">
        <v>2305</v>
      </c>
      <c r="B41" t="s">
        <v>2040</v>
      </c>
      <c r="D41">
        <v>2305</v>
      </c>
    </row>
    <row r="42" spans="1:2">
      <c r="A42">
        <v>2401</v>
      </c>
      <c r="B42" t="s">
        <v>1666</v>
      </c>
    </row>
    <row r="43" spans="1:2">
      <c r="A43">
        <v>2402</v>
      </c>
      <c r="B43" t="s">
        <v>1668</v>
      </c>
    </row>
    <row r="44" spans="1:2">
      <c r="A44">
        <v>2403</v>
      </c>
      <c r="B44" t="s">
        <v>1671</v>
      </c>
    </row>
    <row r="45" spans="1:2">
      <c r="A45">
        <v>2404</v>
      </c>
      <c r="B45" t="s">
        <v>1674</v>
      </c>
    </row>
    <row r="46" spans="1:4">
      <c r="A46">
        <v>2405</v>
      </c>
      <c r="B46" t="s">
        <v>1677</v>
      </c>
      <c r="D46">
        <v>2045</v>
      </c>
    </row>
    <row r="47" spans="1:4">
      <c r="A47">
        <v>2701</v>
      </c>
      <c r="B47" t="s">
        <v>1808</v>
      </c>
      <c r="D47">
        <v>2701</v>
      </c>
    </row>
    <row r="48" spans="1:4">
      <c r="A48">
        <v>2705</v>
      </c>
      <c r="B48" t="s">
        <v>1809</v>
      </c>
      <c r="D48">
        <v>2705</v>
      </c>
    </row>
    <row r="49" ht="14.25" spans="1:3">
      <c r="A49">
        <v>2910</v>
      </c>
      <c r="B49" s="2" t="s">
        <v>2041</v>
      </c>
      <c r="C49">
        <v>2906</v>
      </c>
    </row>
    <row r="50" spans="1:3">
      <c r="A50">
        <v>2911</v>
      </c>
      <c r="B50" t="s">
        <v>2042</v>
      </c>
      <c r="C50">
        <v>2907</v>
      </c>
    </row>
    <row r="51" spans="1:3">
      <c r="A51">
        <v>2912</v>
      </c>
      <c r="B51" t="s">
        <v>2043</v>
      </c>
      <c r="C51">
        <v>2908</v>
      </c>
    </row>
    <row r="52" ht="14.25" spans="1:3">
      <c r="A52">
        <v>2920</v>
      </c>
      <c r="B52" s="2" t="s">
        <v>2044</v>
      </c>
      <c r="C52">
        <v>2909</v>
      </c>
    </row>
    <row r="53" spans="1:3">
      <c r="A53">
        <v>2921</v>
      </c>
      <c r="B53" t="s">
        <v>2042</v>
      </c>
      <c r="C53">
        <v>2910</v>
      </c>
    </row>
    <row r="54" spans="1:3">
      <c r="A54">
        <v>2922</v>
      </c>
      <c r="B54" t="s">
        <v>2043</v>
      </c>
      <c r="C54">
        <v>2911</v>
      </c>
    </row>
    <row r="55" ht="14.25" spans="1:3">
      <c r="A55">
        <v>2930</v>
      </c>
      <c r="B55" s="2" t="s">
        <v>2045</v>
      </c>
      <c r="C55">
        <v>2912</v>
      </c>
    </row>
    <row r="56" spans="1:3">
      <c r="A56">
        <v>2931</v>
      </c>
      <c r="B56" t="s">
        <v>2042</v>
      </c>
      <c r="C56">
        <v>2913</v>
      </c>
    </row>
    <row r="57" spans="1:3">
      <c r="A57">
        <v>2932</v>
      </c>
      <c r="B57" t="s">
        <v>2043</v>
      </c>
      <c r="C57">
        <v>2914</v>
      </c>
    </row>
    <row r="58" ht="14.25" spans="1:3">
      <c r="A58">
        <v>2940</v>
      </c>
      <c r="B58" s="2" t="s">
        <v>2046</v>
      </c>
      <c r="C58">
        <v>2915</v>
      </c>
    </row>
    <row r="59" spans="1:3">
      <c r="A59">
        <v>2941</v>
      </c>
      <c r="B59" t="s">
        <v>2042</v>
      </c>
      <c r="C59">
        <v>2916</v>
      </c>
    </row>
    <row r="60" spans="1:3">
      <c r="A60">
        <v>2942</v>
      </c>
      <c r="B60" t="s">
        <v>2043</v>
      </c>
      <c r="C60">
        <v>2917</v>
      </c>
    </row>
    <row r="61" ht="14.25" spans="1:3">
      <c r="A61">
        <v>2950</v>
      </c>
      <c r="B61" s="2" t="s">
        <v>2047</v>
      </c>
      <c r="C61">
        <v>2918</v>
      </c>
    </row>
    <row r="62" spans="1:3">
      <c r="A62">
        <v>2951</v>
      </c>
      <c r="B62" t="s">
        <v>2042</v>
      </c>
      <c r="C62">
        <v>2919</v>
      </c>
    </row>
    <row r="63" spans="1:3">
      <c r="A63">
        <v>2952</v>
      </c>
      <c r="B63" t="s">
        <v>2043</v>
      </c>
      <c r="C63">
        <v>2920</v>
      </c>
    </row>
  </sheetData>
  <pageMargins left="0.75" right="0.75" top="1" bottom="1" header="0.5" footer="0.5"/>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O67"/>
  <sheetViews>
    <sheetView topLeftCell="H1" workbookViewId="0">
      <pane ySplit="1" topLeftCell="A2" activePane="bottomLeft" state="frozen"/>
      <selection/>
      <selection pane="bottomLeft" activeCell="Q7" sqref="Q7"/>
    </sheetView>
  </sheetViews>
  <sheetFormatPr defaultColWidth="9" defaultRowHeight="13.5"/>
  <cols>
    <col min="2" max="2" width="25.75" customWidth="1"/>
    <col min="6" max="6" width="25.75" customWidth="1"/>
    <col min="9" max="13" width="14.875" customWidth="1"/>
    <col min="23" max="23" width="18.25" customWidth="1"/>
    <col min="24" max="24" width="22.625" customWidth="1"/>
  </cols>
  <sheetData>
    <row r="1" s="2" customFormat="1" ht="14.25" spans="1:41">
      <c r="A1" s="2" t="s">
        <v>131</v>
      </c>
      <c r="B1" s="2" t="s">
        <v>327</v>
      </c>
      <c r="C1" s="2" t="s">
        <v>905</v>
      </c>
      <c r="D1" s="7" t="s">
        <v>906</v>
      </c>
      <c r="E1" s="2" t="s">
        <v>907</v>
      </c>
      <c r="F1" s="2" t="s">
        <v>2048</v>
      </c>
      <c r="G1" s="2" t="s">
        <v>2049</v>
      </c>
      <c r="H1" s="2" t="s">
        <v>2050</v>
      </c>
      <c r="I1" s="2" t="s">
        <v>2051</v>
      </c>
      <c r="J1" s="2" t="s">
        <v>2052</v>
      </c>
      <c r="K1" s="2" t="s">
        <v>2053</v>
      </c>
      <c r="L1" s="2" t="s">
        <v>2054</v>
      </c>
      <c r="M1" s="2" t="s">
        <v>2055</v>
      </c>
      <c r="N1" s="2" t="s">
        <v>2056</v>
      </c>
      <c r="O1" s="2" t="s">
        <v>2057</v>
      </c>
      <c r="P1" s="2" t="s">
        <v>2058</v>
      </c>
      <c r="Q1" s="2" t="s">
        <v>2059</v>
      </c>
      <c r="R1" s="2" t="s">
        <v>2060</v>
      </c>
      <c r="S1" s="2" t="s">
        <v>2061</v>
      </c>
      <c r="T1" s="2" t="s">
        <v>2062</v>
      </c>
      <c r="U1" s="2" t="s">
        <v>2063</v>
      </c>
      <c r="V1" s="2" t="s">
        <v>2064</v>
      </c>
      <c r="W1" s="69" t="s">
        <v>2065</v>
      </c>
      <c r="X1" s="69" t="s">
        <v>2066</v>
      </c>
      <c r="Y1" s="69" t="s">
        <v>2067</v>
      </c>
      <c r="Z1" s="69" t="s">
        <v>2068</v>
      </c>
      <c r="AA1" s="69" t="s">
        <v>2069</v>
      </c>
      <c r="AB1" s="69" t="s">
        <v>2070</v>
      </c>
      <c r="AC1" s="69" t="s">
        <v>2071</v>
      </c>
      <c r="AD1" s="2" t="s">
        <v>2072</v>
      </c>
      <c r="AE1" s="2" t="s">
        <v>2073</v>
      </c>
      <c r="AF1" s="2" t="s">
        <v>2074</v>
      </c>
      <c r="AG1" s="2" t="s">
        <v>2075</v>
      </c>
      <c r="AH1" s="2" t="s">
        <v>1341</v>
      </c>
      <c r="AI1" s="2" t="s">
        <v>2076</v>
      </c>
      <c r="AJ1" s="2" t="s">
        <v>2077</v>
      </c>
      <c r="AK1" s="2" t="s">
        <v>2078</v>
      </c>
      <c r="AL1" s="2" t="s">
        <v>2079</v>
      </c>
      <c r="AM1" s="2" t="s">
        <v>2080</v>
      </c>
      <c r="AN1" s="2" t="s">
        <v>2081</v>
      </c>
      <c r="AO1" s="2" t="s">
        <v>2082</v>
      </c>
    </row>
    <row r="2" s="2" customFormat="1" ht="14.25" spans="1:41">
      <c r="A2" s="2" t="s">
        <v>141</v>
      </c>
      <c r="B2" s="2" t="s">
        <v>142</v>
      </c>
      <c r="C2" s="2" t="s">
        <v>141</v>
      </c>
      <c r="D2" s="2" t="s">
        <v>141</v>
      </c>
      <c r="E2" s="2" t="s">
        <v>141</v>
      </c>
      <c r="F2" s="2" t="s">
        <v>348</v>
      </c>
      <c r="G2" s="2" t="s">
        <v>141</v>
      </c>
      <c r="H2" s="2" t="s">
        <v>141</v>
      </c>
      <c r="I2" s="2" t="s">
        <v>141</v>
      </c>
      <c r="J2" s="2" t="s">
        <v>141</v>
      </c>
      <c r="K2" s="2" t="s">
        <v>348</v>
      </c>
      <c r="L2" s="2" t="s">
        <v>141</v>
      </c>
      <c r="M2" s="2" t="s">
        <v>141</v>
      </c>
      <c r="N2" s="2" t="s">
        <v>141</v>
      </c>
      <c r="O2" s="2" t="s">
        <v>141</v>
      </c>
      <c r="P2" s="2" t="s">
        <v>349</v>
      </c>
      <c r="Q2" s="2" t="s">
        <v>141</v>
      </c>
      <c r="R2" s="2" t="s">
        <v>141</v>
      </c>
      <c r="S2" s="2" t="s">
        <v>141</v>
      </c>
      <c r="T2" s="2" t="s">
        <v>142</v>
      </c>
      <c r="U2" s="2" t="s">
        <v>142</v>
      </c>
      <c r="V2" s="2" t="s">
        <v>141</v>
      </c>
      <c r="W2" s="2" t="s">
        <v>141</v>
      </c>
      <c r="X2" s="2" t="s">
        <v>141</v>
      </c>
      <c r="Y2" s="2" t="s">
        <v>141</v>
      </c>
      <c r="Z2" s="2" t="s">
        <v>141</v>
      </c>
      <c r="AA2" s="2" t="s">
        <v>141</v>
      </c>
      <c r="AB2" s="2" t="s">
        <v>141</v>
      </c>
      <c r="AC2" s="2" t="s">
        <v>141</v>
      </c>
      <c r="AD2" s="2" t="s">
        <v>141</v>
      </c>
      <c r="AE2" s="2" t="s">
        <v>348</v>
      </c>
      <c r="AF2" s="2" t="s">
        <v>348</v>
      </c>
      <c r="AG2" s="2" t="s">
        <v>348</v>
      </c>
      <c r="AH2" s="2" t="s">
        <v>141</v>
      </c>
      <c r="AI2" s="2" t="s">
        <v>142</v>
      </c>
      <c r="AJ2" s="2" t="s">
        <v>141</v>
      </c>
      <c r="AK2" s="2" t="s">
        <v>141</v>
      </c>
      <c r="AL2" s="2" t="s">
        <v>141</v>
      </c>
      <c r="AM2" s="2" t="s">
        <v>348</v>
      </c>
      <c r="AN2" s="2" t="s">
        <v>141</v>
      </c>
      <c r="AO2" s="2" t="s">
        <v>141</v>
      </c>
    </row>
    <row r="3" s="2" customFormat="1" ht="14.25" spans="1:41">
      <c r="A3" s="2" t="s">
        <v>143</v>
      </c>
      <c r="B3" s="2" t="s">
        <v>144</v>
      </c>
      <c r="C3" s="2" t="s">
        <v>2083</v>
      </c>
      <c r="D3" s="2" t="s">
        <v>2084</v>
      </c>
      <c r="E3" s="2" t="s">
        <v>2085</v>
      </c>
      <c r="F3" s="2" t="s">
        <v>2086</v>
      </c>
      <c r="G3" s="2" t="s">
        <v>2087</v>
      </c>
      <c r="H3" s="2" t="s">
        <v>2088</v>
      </c>
      <c r="I3" s="2" t="s">
        <v>2089</v>
      </c>
      <c r="J3" s="2" t="s">
        <v>2090</v>
      </c>
      <c r="K3" s="2" t="s">
        <v>2091</v>
      </c>
      <c r="L3" s="2" t="s">
        <v>2092</v>
      </c>
      <c r="M3" s="2" t="s">
        <v>2093</v>
      </c>
      <c r="N3" s="2" t="s">
        <v>419</v>
      </c>
      <c r="O3" s="2" t="s">
        <v>2094</v>
      </c>
      <c r="P3" s="2" t="s">
        <v>372</v>
      </c>
      <c r="Q3" s="2" t="s">
        <v>2095</v>
      </c>
      <c r="R3" s="2" t="s">
        <v>2096</v>
      </c>
      <c r="S3" s="2" t="s">
        <v>2097</v>
      </c>
      <c r="T3" s="2" t="s">
        <v>2098</v>
      </c>
      <c r="U3" s="2" t="s">
        <v>149</v>
      </c>
      <c r="V3" s="2" t="s">
        <v>2099</v>
      </c>
      <c r="W3" s="2" t="s">
        <v>415</v>
      </c>
      <c r="X3" s="2" t="s">
        <v>2100</v>
      </c>
      <c r="Y3" s="2" t="s">
        <v>1163</v>
      </c>
      <c r="Z3" s="2" t="s">
        <v>1753</v>
      </c>
      <c r="AA3" s="2" t="s">
        <v>1754</v>
      </c>
      <c r="AB3" s="2" t="s">
        <v>1760</v>
      </c>
      <c r="AC3" s="2" t="s">
        <v>1759</v>
      </c>
      <c r="AD3" s="2" t="s">
        <v>2101</v>
      </c>
      <c r="AE3" s="2" t="s">
        <v>2102</v>
      </c>
      <c r="AF3" s="2" t="s">
        <v>2103</v>
      </c>
      <c r="AG3" s="2" t="s">
        <v>2104</v>
      </c>
      <c r="AH3" s="2" t="s">
        <v>349</v>
      </c>
      <c r="AI3" s="2" t="s">
        <v>2105</v>
      </c>
      <c r="AJ3" s="2" t="s">
        <v>2106</v>
      </c>
      <c r="AK3" s="2" t="s">
        <v>2107</v>
      </c>
      <c r="AL3" s="2" t="s">
        <v>2108</v>
      </c>
      <c r="AM3" s="2" t="s">
        <v>2109</v>
      </c>
      <c r="AN3" s="2" t="s">
        <v>2110</v>
      </c>
      <c r="AO3" s="2" t="s">
        <v>2111</v>
      </c>
    </row>
    <row r="4" s="2" customFormat="1" ht="14.25" spans="1:41">
      <c r="A4" s="2" t="s">
        <v>153</v>
      </c>
      <c r="B4" s="2" t="s">
        <v>153</v>
      </c>
      <c r="C4" s="2" t="s">
        <v>153</v>
      </c>
      <c r="D4" s="2" t="s">
        <v>153</v>
      </c>
      <c r="E4" s="2" t="s">
        <v>153</v>
      </c>
      <c r="F4" s="2" t="s">
        <v>153</v>
      </c>
      <c r="G4" s="2" t="s">
        <v>153</v>
      </c>
      <c r="H4" s="2" t="s">
        <v>153</v>
      </c>
      <c r="I4" s="2" t="s">
        <v>153</v>
      </c>
      <c r="J4" s="2" t="s">
        <v>153</v>
      </c>
      <c r="K4" s="2" t="s">
        <v>153</v>
      </c>
      <c r="L4" s="2" t="s">
        <v>153</v>
      </c>
      <c r="M4" s="2" t="s">
        <v>153</v>
      </c>
      <c r="N4" s="2" t="s">
        <v>153</v>
      </c>
      <c r="O4" s="2" t="s">
        <v>153</v>
      </c>
      <c r="P4" s="2" t="s">
        <v>153</v>
      </c>
      <c r="Q4" s="2" t="s">
        <v>153</v>
      </c>
      <c r="R4" s="2" t="s">
        <v>153</v>
      </c>
      <c r="S4" s="2" t="s">
        <v>153</v>
      </c>
      <c r="T4" s="2" t="s">
        <v>153</v>
      </c>
      <c r="U4" s="2" t="s">
        <v>153</v>
      </c>
      <c r="V4" s="2" t="s">
        <v>153</v>
      </c>
      <c r="W4" s="2" t="s">
        <v>153</v>
      </c>
      <c r="X4" s="2" t="s">
        <v>153</v>
      </c>
      <c r="Y4" s="2" t="s">
        <v>153</v>
      </c>
      <c r="Z4" s="2" t="s">
        <v>153</v>
      </c>
      <c r="AA4" s="2" t="s">
        <v>153</v>
      </c>
      <c r="AB4" s="2" t="s">
        <v>153</v>
      </c>
      <c r="AC4" s="2" t="s">
        <v>153</v>
      </c>
      <c r="AD4" s="2" t="s">
        <v>153</v>
      </c>
      <c r="AE4" s="2" t="s">
        <v>153</v>
      </c>
      <c r="AF4" s="2" t="s">
        <v>153</v>
      </c>
      <c r="AG4" s="2" t="s">
        <v>153</v>
      </c>
      <c r="AH4" s="2" t="s">
        <v>153</v>
      </c>
      <c r="AI4" s="2" t="s">
        <v>153</v>
      </c>
      <c r="AJ4" s="2" t="s">
        <v>153</v>
      </c>
      <c r="AK4" s="2" t="s">
        <v>153</v>
      </c>
      <c r="AL4" s="2" t="s">
        <v>153</v>
      </c>
      <c r="AM4" s="2" t="s">
        <v>153</v>
      </c>
      <c r="AN4" s="2" t="s">
        <v>153</v>
      </c>
      <c r="AO4" s="2" t="s">
        <v>153</v>
      </c>
    </row>
    <row r="5" s="7" customFormat="1" ht="14.25" spans="1:2">
      <c r="A5" s="7">
        <v>0</v>
      </c>
      <c r="B5" s="7" t="s">
        <v>2112</v>
      </c>
    </row>
    <row r="6" s="7" customFormat="1" ht="14.25" spans="1:6">
      <c r="A6" s="7">
        <v>200</v>
      </c>
      <c r="B6" s="7" t="s">
        <v>2113</v>
      </c>
      <c r="C6" s="7">
        <v>100</v>
      </c>
      <c r="E6">
        <v>3600000</v>
      </c>
      <c r="F6" s="7">
        <v>200</v>
      </c>
    </row>
    <row r="7" ht="14.25" spans="1:17">
      <c r="A7">
        <v>201</v>
      </c>
      <c r="B7" t="s">
        <v>2024</v>
      </c>
      <c r="C7">
        <v>100</v>
      </c>
      <c r="D7">
        <v>0</v>
      </c>
      <c r="E7">
        <v>15000</v>
      </c>
      <c r="F7" s="7">
        <v>200</v>
      </c>
      <c r="G7">
        <v>0</v>
      </c>
      <c r="Q7">
        <v>50</v>
      </c>
    </row>
    <row r="8" ht="14.25" spans="1:17">
      <c r="A8">
        <v>202</v>
      </c>
      <c r="B8" t="s">
        <v>2114</v>
      </c>
      <c r="C8">
        <v>100</v>
      </c>
      <c r="D8">
        <v>0</v>
      </c>
      <c r="E8">
        <v>15000</v>
      </c>
      <c r="F8" s="7">
        <v>200</v>
      </c>
      <c r="G8">
        <v>0</v>
      </c>
      <c r="Q8">
        <v>100</v>
      </c>
    </row>
    <row r="9" spans="1:13">
      <c r="A9">
        <v>601</v>
      </c>
      <c r="B9" t="s">
        <v>2027</v>
      </c>
      <c r="C9">
        <v>50</v>
      </c>
      <c r="E9">
        <v>5000</v>
      </c>
      <c r="F9">
        <v>601</v>
      </c>
      <c r="G9">
        <v>0</v>
      </c>
      <c r="I9">
        <v>10</v>
      </c>
      <c r="M9">
        <v>500</v>
      </c>
    </row>
    <row r="10" spans="1:13">
      <c r="A10">
        <v>602</v>
      </c>
      <c r="B10" t="s">
        <v>2028</v>
      </c>
      <c r="C10">
        <v>50</v>
      </c>
      <c r="E10">
        <v>5000</v>
      </c>
      <c r="F10">
        <v>602</v>
      </c>
      <c r="G10">
        <v>0</v>
      </c>
      <c r="I10">
        <v>20</v>
      </c>
      <c r="M10">
        <v>500</v>
      </c>
    </row>
    <row r="11" ht="14.25" spans="1:17">
      <c r="A11">
        <v>505</v>
      </c>
      <c r="B11" t="s">
        <v>2026</v>
      </c>
      <c r="C11">
        <v>100</v>
      </c>
      <c r="E11">
        <v>15000</v>
      </c>
      <c r="F11" s="7">
        <v>200</v>
      </c>
      <c r="G11">
        <v>0</v>
      </c>
      <c r="Q11">
        <v>200</v>
      </c>
    </row>
    <row r="12" spans="1:7">
      <c r="A12">
        <v>800</v>
      </c>
      <c r="B12" t="s">
        <v>2115</v>
      </c>
      <c r="C12">
        <v>100</v>
      </c>
      <c r="E12">
        <v>3600000</v>
      </c>
      <c r="F12">
        <v>800</v>
      </c>
      <c r="G12">
        <v>0</v>
      </c>
    </row>
    <row r="13" spans="1:36">
      <c r="A13">
        <v>801</v>
      </c>
      <c r="B13" t="s">
        <v>2029</v>
      </c>
      <c r="C13">
        <v>50</v>
      </c>
      <c r="E13">
        <v>2000</v>
      </c>
      <c r="F13">
        <v>800</v>
      </c>
      <c r="G13">
        <v>0</v>
      </c>
      <c r="O13">
        <v>1</v>
      </c>
      <c r="S13">
        <v>1</v>
      </c>
      <c r="T13" t="s">
        <v>2116</v>
      </c>
      <c r="AJ13">
        <v>1</v>
      </c>
    </row>
    <row r="14" spans="1:36">
      <c r="A14">
        <v>802</v>
      </c>
      <c r="B14" t="s">
        <v>2117</v>
      </c>
      <c r="C14">
        <v>50</v>
      </c>
      <c r="E14">
        <v>2500</v>
      </c>
      <c r="F14">
        <v>800</v>
      </c>
      <c r="G14">
        <v>0</v>
      </c>
      <c r="O14">
        <v>1</v>
      </c>
      <c r="S14">
        <v>1</v>
      </c>
      <c r="T14" t="s">
        <v>2116</v>
      </c>
      <c r="AJ14">
        <v>1</v>
      </c>
    </row>
    <row r="15" spans="1:36">
      <c r="A15">
        <v>803</v>
      </c>
      <c r="B15" t="s">
        <v>2118</v>
      </c>
      <c r="C15">
        <v>50</v>
      </c>
      <c r="E15">
        <v>3500</v>
      </c>
      <c r="F15">
        <v>800</v>
      </c>
      <c r="G15">
        <v>0</v>
      </c>
      <c r="O15">
        <v>1</v>
      </c>
      <c r="S15">
        <v>1</v>
      </c>
      <c r="T15" t="s">
        <v>2116</v>
      </c>
      <c r="AJ15">
        <v>1</v>
      </c>
    </row>
    <row r="16" spans="1:36">
      <c r="A16">
        <v>804</v>
      </c>
      <c r="B16" t="s">
        <v>2119</v>
      </c>
      <c r="C16">
        <v>50</v>
      </c>
      <c r="E16">
        <v>4500</v>
      </c>
      <c r="F16">
        <v>800</v>
      </c>
      <c r="G16">
        <v>0</v>
      </c>
      <c r="O16">
        <v>1</v>
      </c>
      <c r="S16">
        <v>1</v>
      </c>
      <c r="T16" t="s">
        <v>2116</v>
      </c>
      <c r="AJ16">
        <v>1</v>
      </c>
    </row>
    <row r="17" spans="1:37">
      <c r="A17">
        <v>1101</v>
      </c>
      <c r="B17" t="s">
        <v>1547</v>
      </c>
      <c r="C17">
        <v>100</v>
      </c>
      <c r="D17">
        <v>0</v>
      </c>
      <c r="E17">
        <v>5000</v>
      </c>
      <c r="F17">
        <v>1101</v>
      </c>
      <c r="O17">
        <v>1</v>
      </c>
      <c r="S17">
        <v>1</v>
      </c>
      <c r="T17" t="s">
        <v>2120</v>
      </c>
      <c r="V17">
        <v>0</v>
      </c>
      <c r="AK17">
        <v>1</v>
      </c>
    </row>
    <row r="18" ht="14.25" spans="1:17">
      <c r="A18">
        <v>1201</v>
      </c>
      <c r="B18" t="s">
        <v>1549</v>
      </c>
      <c r="C18">
        <v>100</v>
      </c>
      <c r="E18">
        <v>15000</v>
      </c>
      <c r="F18" s="7">
        <v>200</v>
      </c>
      <c r="Q18">
        <v>200</v>
      </c>
    </row>
    <row r="19" spans="1:36">
      <c r="A19">
        <v>1206</v>
      </c>
      <c r="B19" t="s">
        <v>2121</v>
      </c>
      <c r="C19">
        <v>100</v>
      </c>
      <c r="D19">
        <v>0</v>
      </c>
      <c r="E19">
        <v>5000</v>
      </c>
      <c r="F19">
        <v>1206</v>
      </c>
      <c r="O19">
        <v>1</v>
      </c>
      <c r="Q19">
        <v>500</v>
      </c>
      <c r="S19">
        <v>1</v>
      </c>
      <c r="T19" t="s">
        <v>2116</v>
      </c>
      <c r="AJ19">
        <v>1</v>
      </c>
    </row>
    <row r="20" spans="1:32">
      <c r="A20">
        <v>1301</v>
      </c>
      <c r="B20" t="s">
        <v>1994</v>
      </c>
      <c r="C20">
        <v>100</v>
      </c>
      <c r="F20">
        <v>1301</v>
      </c>
      <c r="AF20" t="s">
        <v>2122</v>
      </c>
    </row>
    <row r="21" spans="1:32">
      <c r="A21">
        <v>1302</v>
      </c>
      <c r="B21" t="s">
        <v>1996</v>
      </c>
      <c r="C21">
        <v>100</v>
      </c>
      <c r="F21">
        <v>1302</v>
      </c>
      <c r="AF21" t="s">
        <v>2123</v>
      </c>
    </row>
    <row r="22" spans="1:32">
      <c r="A22">
        <v>1303</v>
      </c>
      <c r="B22" t="s">
        <v>1997</v>
      </c>
      <c r="C22">
        <v>100</v>
      </c>
      <c r="F22">
        <v>1303</v>
      </c>
      <c r="AF22" t="s">
        <v>2124</v>
      </c>
    </row>
    <row r="23" spans="1:32">
      <c r="A23">
        <v>1304</v>
      </c>
      <c r="B23" t="s">
        <v>1998</v>
      </c>
      <c r="C23">
        <v>100</v>
      </c>
      <c r="F23">
        <v>1304</v>
      </c>
      <c r="AF23" t="s">
        <v>2125</v>
      </c>
    </row>
    <row r="24" spans="1:33">
      <c r="A24">
        <v>1401</v>
      </c>
      <c r="B24" t="s">
        <v>1999</v>
      </c>
      <c r="C24">
        <v>100</v>
      </c>
      <c r="F24">
        <v>1401</v>
      </c>
      <c r="AG24" t="s">
        <v>2126</v>
      </c>
    </row>
    <row r="25" spans="1:33">
      <c r="A25">
        <v>1402</v>
      </c>
      <c r="B25" t="s">
        <v>2001</v>
      </c>
      <c r="C25">
        <v>100</v>
      </c>
      <c r="F25">
        <v>1402</v>
      </c>
      <c r="AG25" t="s">
        <v>2127</v>
      </c>
    </row>
    <row r="26" spans="1:33">
      <c r="A26">
        <v>1403</v>
      </c>
      <c r="B26" t="s">
        <v>2002</v>
      </c>
      <c r="C26">
        <v>100</v>
      </c>
      <c r="F26">
        <v>1403</v>
      </c>
      <c r="AG26" t="s">
        <v>2128</v>
      </c>
    </row>
    <row r="27" spans="1:33">
      <c r="A27">
        <v>1404</v>
      </c>
      <c r="B27" t="s">
        <v>2003</v>
      </c>
      <c r="C27">
        <v>100</v>
      </c>
      <c r="F27">
        <v>1404</v>
      </c>
      <c r="AG27" t="s">
        <v>2129</v>
      </c>
    </row>
    <row r="28" spans="1:14">
      <c r="A28">
        <v>1701</v>
      </c>
      <c r="B28" t="s">
        <v>2004</v>
      </c>
      <c r="C28">
        <v>100</v>
      </c>
      <c r="D28">
        <v>1</v>
      </c>
      <c r="E28">
        <v>2</v>
      </c>
      <c r="F28">
        <v>1701</v>
      </c>
      <c r="N28">
        <v>50</v>
      </c>
    </row>
    <row r="29" spans="1:14">
      <c r="A29">
        <v>1702</v>
      </c>
      <c r="B29" t="s">
        <v>2005</v>
      </c>
      <c r="C29">
        <v>100</v>
      </c>
      <c r="D29">
        <v>1</v>
      </c>
      <c r="E29">
        <v>4</v>
      </c>
      <c r="F29">
        <v>1702</v>
      </c>
      <c r="N29">
        <v>50</v>
      </c>
    </row>
    <row r="30" spans="1:14">
      <c r="A30">
        <v>1703</v>
      </c>
      <c r="B30" t="s">
        <v>2006</v>
      </c>
      <c r="C30">
        <v>100</v>
      </c>
      <c r="D30">
        <v>1</v>
      </c>
      <c r="E30">
        <v>6</v>
      </c>
      <c r="F30">
        <v>1703</v>
      </c>
      <c r="N30">
        <v>50</v>
      </c>
    </row>
    <row r="31" spans="1:14">
      <c r="A31">
        <v>1704</v>
      </c>
      <c r="B31" t="s">
        <v>2007</v>
      </c>
      <c r="C31">
        <v>100</v>
      </c>
      <c r="D31">
        <v>1</v>
      </c>
      <c r="E31">
        <v>8</v>
      </c>
      <c r="F31">
        <v>1704</v>
      </c>
      <c r="N31">
        <v>50</v>
      </c>
    </row>
    <row r="32" spans="1:14">
      <c r="A32">
        <v>1801</v>
      </c>
      <c r="B32" t="s">
        <v>2008</v>
      </c>
      <c r="C32">
        <v>100</v>
      </c>
      <c r="D32">
        <v>0</v>
      </c>
      <c r="E32">
        <v>2000</v>
      </c>
      <c r="F32">
        <v>1801</v>
      </c>
      <c r="N32">
        <v>200</v>
      </c>
    </row>
    <row r="33" spans="1:14">
      <c r="A33">
        <v>1802</v>
      </c>
      <c r="B33" t="s">
        <v>2009</v>
      </c>
      <c r="C33">
        <v>100</v>
      </c>
      <c r="D33">
        <v>0</v>
      </c>
      <c r="E33">
        <v>2000</v>
      </c>
      <c r="F33">
        <v>1802</v>
      </c>
      <c r="N33">
        <v>400</v>
      </c>
    </row>
    <row r="34" spans="1:14">
      <c r="A34">
        <v>1803</v>
      </c>
      <c r="B34" t="s">
        <v>2010</v>
      </c>
      <c r="C34">
        <v>100</v>
      </c>
      <c r="D34">
        <v>0</v>
      </c>
      <c r="E34">
        <v>2000</v>
      </c>
      <c r="F34">
        <v>1803</v>
      </c>
      <c r="N34">
        <v>500</v>
      </c>
    </row>
    <row r="35" spans="1:14">
      <c r="A35">
        <v>1804</v>
      </c>
      <c r="B35" t="s">
        <v>2011</v>
      </c>
      <c r="C35">
        <v>100</v>
      </c>
      <c r="D35">
        <v>0</v>
      </c>
      <c r="E35">
        <v>2000</v>
      </c>
      <c r="F35">
        <v>1804</v>
      </c>
      <c r="N35">
        <v>600</v>
      </c>
    </row>
    <row r="36" spans="1:23">
      <c r="A36">
        <v>10001</v>
      </c>
      <c r="B36" t="s">
        <v>881</v>
      </c>
      <c r="C36">
        <v>100</v>
      </c>
      <c r="D36">
        <v>0</v>
      </c>
      <c r="E36">
        <v>-2</v>
      </c>
      <c r="F36">
        <v>10001</v>
      </c>
      <c r="W36">
        <v>20</v>
      </c>
    </row>
    <row r="37" spans="1:28">
      <c r="A37">
        <v>10002</v>
      </c>
      <c r="B37" t="s">
        <v>913</v>
      </c>
      <c r="C37">
        <v>100</v>
      </c>
      <c r="D37">
        <v>0</v>
      </c>
      <c r="E37">
        <v>-2</v>
      </c>
      <c r="F37">
        <v>10002</v>
      </c>
      <c r="Z37">
        <v>10</v>
      </c>
      <c r="AB37">
        <v>10</v>
      </c>
    </row>
    <row r="38" spans="1:29">
      <c r="A38">
        <v>10003</v>
      </c>
      <c r="B38" t="s">
        <v>2130</v>
      </c>
      <c r="C38">
        <v>100</v>
      </c>
      <c r="D38">
        <v>0</v>
      </c>
      <c r="E38">
        <v>-2</v>
      </c>
      <c r="F38">
        <v>10003</v>
      </c>
      <c r="AA38">
        <v>20</v>
      </c>
      <c r="AC38">
        <v>20</v>
      </c>
    </row>
    <row r="39" spans="1:29">
      <c r="A39">
        <v>10004</v>
      </c>
      <c r="B39" t="s">
        <v>2131</v>
      </c>
      <c r="C39">
        <v>100</v>
      </c>
      <c r="D39">
        <v>0</v>
      </c>
      <c r="E39">
        <v>-2</v>
      </c>
      <c r="F39">
        <v>10004</v>
      </c>
      <c r="AA39">
        <v>50</v>
      </c>
      <c r="AC39">
        <v>50</v>
      </c>
    </row>
    <row r="40" spans="1:28">
      <c r="A40">
        <v>10005</v>
      </c>
      <c r="B40" t="s">
        <v>2132</v>
      </c>
      <c r="C40">
        <v>100</v>
      </c>
      <c r="D40">
        <v>0</v>
      </c>
      <c r="E40">
        <v>-2</v>
      </c>
      <c r="F40">
        <v>10005</v>
      </c>
      <c r="Z40">
        <v>30</v>
      </c>
      <c r="AB40">
        <v>30</v>
      </c>
    </row>
    <row r="41" spans="1:13">
      <c r="A41">
        <v>10011</v>
      </c>
      <c r="B41" t="s">
        <v>2031</v>
      </c>
      <c r="C41">
        <v>100</v>
      </c>
      <c r="D41">
        <v>0</v>
      </c>
      <c r="E41">
        <v>10</v>
      </c>
      <c r="F41">
        <v>10006</v>
      </c>
      <c r="G41">
        <v>2</v>
      </c>
      <c r="H41">
        <v>9</v>
      </c>
      <c r="J41">
        <v>1</v>
      </c>
      <c r="K41" t="s">
        <v>2133</v>
      </c>
      <c r="M41">
        <v>15</v>
      </c>
    </row>
    <row r="42" customFormat="1" spans="1:14">
      <c r="A42">
        <v>10012</v>
      </c>
      <c r="B42" t="s">
        <v>2134</v>
      </c>
      <c r="C42">
        <v>100</v>
      </c>
      <c r="D42">
        <v>0</v>
      </c>
      <c r="E42">
        <v>3000</v>
      </c>
      <c r="F42">
        <v>10012</v>
      </c>
      <c r="N42">
        <v>-66</v>
      </c>
    </row>
    <row r="43" customFormat="1" spans="1:14">
      <c r="A43">
        <v>10013</v>
      </c>
      <c r="B43" t="s">
        <v>2135</v>
      </c>
      <c r="C43">
        <v>100</v>
      </c>
      <c r="D43">
        <v>0</v>
      </c>
      <c r="E43">
        <v>2000</v>
      </c>
      <c r="F43">
        <v>10013</v>
      </c>
      <c r="N43">
        <v>100</v>
      </c>
    </row>
    <row r="44" customFormat="1" spans="1:38">
      <c r="A44">
        <v>19021</v>
      </c>
      <c r="B44" t="s">
        <v>2136</v>
      </c>
      <c r="C44">
        <v>100</v>
      </c>
      <c r="D44">
        <v>0</v>
      </c>
      <c r="E44">
        <v>10000</v>
      </c>
      <c r="F44">
        <v>19021</v>
      </c>
      <c r="T44" t="s">
        <v>2137</v>
      </c>
      <c r="AL44">
        <v>1</v>
      </c>
    </row>
    <row r="45" customFormat="1" spans="1:38">
      <c r="A45">
        <v>19022</v>
      </c>
      <c r="B45" t="s">
        <v>2138</v>
      </c>
      <c r="C45">
        <v>100</v>
      </c>
      <c r="D45">
        <v>0</v>
      </c>
      <c r="E45">
        <v>10000</v>
      </c>
      <c r="F45">
        <v>19022</v>
      </c>
      <c r="T45" t="s">
        <v>2139</v>
      </c>
      <c r="AL45">
        <v>1</v>
      </c>
    </row>
    <row r="46" customFormat="1" spans="1:39">
      <c r="A46">
        <v>19031</v>
      </c>
      <c r="B46" t="s">
        <v>2140</v>
      </c>
      <c r="C46">
        <v>100</v>
      </c>
      <c r="D46">
        <v>0</v>
      </c>
      <c r="E46">
        <v>10000</v>
      </c>
      <c r="F46">
        <v>19031</v>
      </c>
      <c r="M46">
        <v>500</v>
      </c>
      <c r="T46" t="s">
        <v>2141</v>
      </c>
      <c r="AM46">
        <v>19131</v>
      </c>
    </row>
    <row r="47" customFormat="1" spans="1:39">
      <c r="A47">
        <v>19032</v>
      </c>
      <c r="B47" t="s">
        <v>2142</v>
      </c>
      <c r="C47">
        <v>100</v>
      </c>
      <c r="D47">
        <v>0</v>
      </c>
      <c r="E47">
        <v>10000</v>
      </c>
      <c r="F47">
        <v>19032</v>
      </c>
      <c r="M47">
        <v>500</v>
      </c>
      <c r="T47" t="s">
        <v>2143</v>
      </c>
      <c r="AM47">
        <v>19132</v>
      </c>
    </row>
    <row r="48" customFormat="1" spans="1:39">
      <c r="A48">
        <v>19033</v>
      </c>
      <c r="B48" t="s">
        <v>2144</v>
      </c>
      <c r="C48">
        <v>100</v>
      </c>
      <c r="D48">
        <v>0</v>
      </c>
      <c r="E48">
        <v>10000</v>
      </c>
      <c r="F48">
        <v>19033</v>
      </c>
      <c r="M48">
        <v>500</v>
      </c>
      <c r="T48" t="s">
        <v>2145</v>
      </c>
      <c r="AM48">
        <v>19133</v>
      </c>
    </row>
    <row r="49" customFormat="1" spans="1:39">
      <c r="A49">
        <v>19034</v>
      </c>
      <c r="B49" t="s">
        <v>2146</v>
      </c>
      <c r="C49">
        <v>100</v>
      </c>
      <c r="D49">
        <v>0</v>
      </c>
      <c r="E49">
        <v>10000</v>
      </c>
      <c r="F49">
        <v>19034</v>
      </c>
      <c r="M49">
        <v>500</v>
      </c>
      <c r="T49" t="s">
        <v>2147</v>
      </c>
      <c r="AM49">
        <v>19134</v>
      </c>
    </row>
    <row r="50" customFormat="1" spans="1:13">
      <c r="A50">
        <v>19131</v>
      </c>
      <c r="B50" t="s">
        <v>2148</v>
      </c>
      <c r="C50">
        <v>100</v>
      </c>
      <c r="D50">
        <v>0</v>
      </c>
      <c r="E50" s="33">
        <v>500</v>
      </c>
      <c r="F50">
        <v>19131</v>
      </c>
      <c r="K50" t="s">
        <v>2149</v>
      </c>
      <c r="L50">
        <v>1</v>
      </c>
      <c r="M50" s="33">
        <v>1000</v>
      </c>
    </row>
    <row r="51" customFormat="1" spans="1:20">
      <c r="A51">
        <v>19132</v>
      </c>
      <c r="B51" t="s">
        <v>2150</v>
      </c>
      <c r="C51">
        <v>100</v>
      </c>
      <c r="D51">
        <v>0</v>
      </c>
      <c r="E51">
        <v>5000</v>
      </c>
      <c r="F51">
        <v>19132</v>
      </c>
      <c r="K51" t="s">
        <v>2151</v>
      </c>
      <c r="L51">
        <v>1</v>
      </c>
      <c r="M51">
        <v>1660</v>
      </c>
      <c r="T51" t="s">
        <v>2152</v>
      </c>
    </row>
    <row r="52" customFormat="1" spans="1:20">
      <c r="A52">
        <v>19133</v>
      </c>
      <c r="B52" t="s">
        <v>2153</v>
      </c>
      <c r="C52">
        <v>100</v>
      </c>
      <c r="D52">
        <v>0</v>
      </c>
      <c r="E52">
        <v>5000</v>
      </c>
      <c r="F52">
        <v>19133</v>
      </c>
      <c r="K52" t="s">
        <v>2154</v>
      </c>
      <c r="L52">
        <v>1</v>
      </c>
      <c r="M52">
        <v>1330</v>
      </c>
      <c r="T52" t="s">
        <v>2155</v>
      </c>
    </row>
    <row r="53" customFormat="1" spans="1:20">
      <c r="A53">
        <v>19134</v>
      </c>
      <c r="B53" t="s">
        <v>2156</v>
      </c>
      <c r="C53">
        <v>100</v>
      </c>
      <c r="D53">
        <v>0</v>
      </c>
      <c r="E53">
        <v>5000</v>
      </c>
      <c r="F53">
        <v>19134</v>
      </c>
      <c r="K53" t="s">
        <v>2157</v>
      </c>
      <c r="L53">
        <v>1</v>
      </c>
      <c r="M53">
        <v>1000</v>
      </c>
      <c r="T53" t="s">
        <v>2155</v>
      </c>
    </row>
    <row r="54" customFormat="1" ht="14.25" spans="1:20">
      <c r="A54">
        <v>2206</v>
      </c>
      <c r="B54" t="s">
        <v>2038</v>
      </c>
      <c r="C54">
        <v>50</v>
      </c>
      <c r="D54">
        <v>0</v>
      </c>
      <c r="E54">
        <v>3000</v>
      </c>
      <c r="F54" s="7">
        <v>200</v>
      </c>
      <c r="G54">
        <v>0</v>
      </c>
      <c r="O54">
        <v>1</v>
      </c>
      <c r="S54">
        <v>1</v>
      </c>
      <c r="T54" t="s">
        <v>2116</v>
      </c>
    </row>
    <row r="55" customFormat="1" spans="1:6">
      <c r="A55">
        <v>2200</v>
      </c>
      <c r="B55" t="s">
        <v>2158</v>
      </c>
      <c r="C55">
        <v>100</v>
      </c>
      <c r="E55">
        <v>3600000</v>
      </c>
      <c r="F55">
        <v>2200</v>
      </c>
    </row>
    <row r="56" spans="1:40">
      <c r="A56">
        <v>2201</v>
      </c>
      <c r="B56" t="s">
        <v>2037</v>
      </c>
      <c r="C56">
        <v>100</v>
      </c>
      <c r="D56">
        <v>0</v>
      </c>
      <c r="E56">
        <v>5000</v>
      </c>
      <c r="F56">
        <v>2200</v>
      </c>
      <c r="G56">
        <v>0</v>
      </c>
      <c r="AN56">
        <v>1</v>
      </c>
    </row>
    <row r="57" spans="1:7">
      <c r="A57">
        <v>2300</v>
      </c>
      <c r="B57" t="s">
        <v>2159</v>
      </c>
      <c r="C57">
        <v>100</v>
      </c>
      <c r="D57">
        <v>0</v>
      </c>
      <c r="E57">
        <v>3600000</v>
      </c>
      <c r="F57">
        <v>2300</v>
      </c>
      <c r="G57">
        <v>0</v>
      </c>
    </row>
    <row r="58" spans="1:20">
      <c r="A58">
        <v>2301</v>
      </c>
      <c r="B58" t="s">
        <v>2039</v>
      </c>
      <c r="C58">
        <v>100</v>
      </c>
      <c r="D58">
        <v>0</v>
      </c>
      <c r="E58">
        <v>5000</v>
      </c>
      <c r="F58">
        <v>2300</v>
      </c>
      <c r="G58">
        <v>0</v>
      </c>
      <c r="N58">
        <v>-50</v>
      </c>
      <c r="T58" t="s">
        <v>2160</v>
      </c>
    </row>
    <row r="59" spans="1:20">
      <c r="A59">
        <v>2305</v>
      </c>
      <c r="B59" t="s">
        <v>2040</v>
      </c>
      <c r="C59">
        <v>100</v>
      </c>
      <c r="D59">
        <v>0</v>
      </c>
      <c r="E59">
        <v>5000</v>
      </c>
      <c r="F59">
        <v>2300</v>
      </c>
      <c r="G59">
        <v>0</v>
      </c>
      <c r="O59">
        <v>1</v>
      </c>
      <c r="S59">
        <v>1</v>
      </c>
      <c r="T59" t="s">
        <v>2161</v>
      </c>
    </row>
    <row r="60" spans="1:20">
      <c r="A60">
        <v>2306</v>
      </c>
      <c r="B60" t="s">
        <v>2162</v>
      </c>
      <c r="C60">
        <v>100</v>
      </c>
      <c r="D60">
        <v>0</v>
      </c>
      <c r="E60">
        <v>5000</v>
      </c>
      <c r="F60">
        <v>2300</v>
      </c>
      <c r="G60">
        <v>0</v>
      </c>
      <c r="O60">
        <v>1</v>
      </c>
      <c r="P60">
        <v>300</v>
      </c>
      <c r="S60">
        <v>1</v>
      </c>
      <c r="T60" t="s">
        <v>2161</v>
      </c>
    </row>
    <row r="61" spans="1:2">
      <c r="A61">
        <v>2401</v>
      </c>
      <c r="B61" t="s">
        <v>1666</v>
      </c>
    </row>
    <row r="62" spans="1:2">
      <c r="A62">
        <v>2402</v>
      </c>
      <c r="B62" t="s">
        <v>1668</v>
      </c>
    </row>
    <row r="63" spans="1:2">
      <c r="A63">
        <v>2403</v>
      </c>
      <c r="B63" t="s">
        <v>1671</v>
      </c>
    </row>
    <row r="64" spans="1:2">
      <c r="A64">
        <v>2404</v>
      </c>
      <c r="B64" t="s">
        <v>1674</v>
      </c>
    </row>
    <row r="65" spans="1:16">
      <c r="A65">
        <v>2405</v>
      </c>
      <c r="B65" t="s">
        <v>1677</v>
      </c>
      <c r="C65">
        <v>100</v>
      </c>
      <c r="D65">
        <v>0</v>
      </c>
      <c r="E65">
        <v>5000</v>
      </c>
      <c r="F65">
        <f>A65</f>
        <v>2405</v>
      </c>
      <c r="P65">
        <v>-50</v>
      </c>
    </row>
    <row r="66" ht="14.25" spans="1:18">
      <c r="A66">
        <v>2701</v>
      </c>
      <c r="B66" t="s">
        <v>1808</v>
      </c>
      <c r="C66">
        <v>100</v>
      </c>
      <c r="E66">
        <v>1000</v>
      </c>
      <c r="F66" s="7">
        <v>200</v>
      </c>
      <c r="G66">
        <v>1</v>
      </c>
      <c r="O66">
        <v>1</v>
      </c>
      <c r="R66">
        <v>500</v>
      </c>
    </row>
    <row r="67" ht="14.25" spans="1:41">
      <c r="A67">
        <v>2705</v>
      </c>
      <c r="B67" t="s">
        <v>1809</v>
      </c>
      <c r="C67">
        <v>100</v>
      </c>
      <c r="E67">
        <v>1000</v>
      </c>
      <c r="F67" s="7">
        <v>200</v>
      </c>
      <c r="G67">
        <v>1</v>
      </c>
      <c r="O67">
        <v>1</v>
      </c>
      <c r="R67">
        <v>500</v>
      </c>
      <c r="AO67">
        <v>1</v>
      </c>
    </row>
  </sheetData>
  <pageMargins left="0.75" right="0.75" top="1" bottom="1" header="0.5" footer="0.5"/>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755"/>
  <sheetViews>
    <sheetView topLeftCell="Z1" workbookViewId="0">
      <selection activeCell="AH15" sqref="AH15"/>
    </sheetView>
  </sheetViews>
  <sheetFormatPr defaultColWidth="9" defaultRowHeight="14.25"/>
  <cols>
    <col min="5" max="5" width="9" style="59"/>
    <col min="6" max="6" width="9" style="2"/>
    <col min="7" max="7" width="13" style="2" customWidth="1"/>
    <col min="8" max="8" width="9" style="2"/>
    <col min="9" max="9" width="10.875" style="2" customWidth="1"/>
    <col min="10" max="10" width="16.875" style="2" customWidth="1"/>
    <col min="11" max="12" width="9" style="2"/>
    <col min="13" max="13" width="13" style="2" customWidth="1"/>
    <col min="14" max="15" width="9" style="2"/>
    <col min="16" max="16" width="14.125" style="2" customWidth="1"/>
    <col min="17" max="17" width="9" style="2"/>
    <col min="18" max="18" width="13.375" style="2" customWidth="1"/>
    <col min="19" max="19" width="25.875" style="2" customWidth="1"/>
    <col min="20" max="20" width="9" style="2"/>
    <col min="21" max="21" width="10" style="2" customWidth="1"/>
    <col min="22" max="22" width="14.375" style="2" customWidth="1"/>
    <col min="23" max="23" width="9" style="2"/>
    <col min="24" max="25" width="12.625" style="2"/>
    <col min="26" max="26" width="12.375" style="2" customWidth="1"/>
    <col min="27" max="27" width="3.5" style="59" customWidth="1"/>
    <col min="28" max="28" width="9" style="2"/>
    <col min="29" max="29" width="19.375" style="2" customWidth="1"/>
    <col min="30" max="30" width="42.625" style="3" customWidth="1"/>
    <col min="31" max="31" width="22.5" style="2" customWidth="1"/>
    <col min="32" max="32" width="12.2666666666667" style="3" customWidth="1"/>
    <col min="33" max="33" width="56.9083333333333" style="3" customWidth="1"/>
    <col min="34" max="35" width="9" style="2"/>
    <col min="36" max="36" width="14.875" style="2" customWidth="1"/>
  </cols>
  <sheetData>
    <row r="1" spans="1:36">
      <c r="A1" s="2" t="str">
        <f>'[1]怪物|monster'!N1</f>
        <v>ID</v>
      </c>
      <c r="B1" s="2" t="str">
        <f>'[1]怪物|monster'!O1</f>
        <v>备注</v>
      </c>
      <c r="C1" t="s">
        <v>2163</v>
      </c>
      <c r="D1" t="s">
        <v>2164</v>
      </c>
      <c r="E1" s="60">
        <v>1</v>
      </c>
      <c r="F1" s="2" t="s">
        <v>2165</v>
      </c>
      <c r="G1" s="2" t="s">
        <v>2166</v>
      </c>
      <c r="H1" s="2" t="s">
        <v>2167</v>
      </c>
      <c r="I1" s="2" t="s">
        <v>2168</v>
      </c>
      <c r="J1" s="2" t="s">
        <v>2169</v>
      </c>
      <c r="K1" s="2" t="s">
        <v>1486</v>
      </c>
      <c r="AB1" s="2" t="s">
        <v>2170</v>
      </c>
      <c r="AC1" s="2" t="s">
        <v>327</v>
      </c>
      <c r="AD1" s="3" t="s">
        <v>909</v>
      </c>
      <c r="AE1" s="2" t="s">
        <v>2171</v>
      </c>
      <c r="AF1" s="3" t="s">
        <v>2172</v>
      </c>
      <c r="AG1" s="3" t="s">
        <v>2173</v>
      </c>
      <c r="AH1" s="2" t="s">
        <v>2174</v>
      </c>
      <c r="AI1" s="2" t="s">
        <v>2175</v>
      </c>
      <c r="AJ1" s="2" t="s">
        <v>2176</v>
      </c>
    </row>
    <row r="2" spans="1:36">
      <c r="A2" s="2">
        <f>'怪物|monster'!P5</f>
        <v>1</v>
      </c>
      <c r="B2" s="2" t="str">
        <f>'怪物|monster'!Q5</f>
        <v>丧尸狗</v>
      </c>
      <c r="C2">
        <f>'怪物|monster'!R5</f>
        <v>0</v>
      </c>
      <c r="D2">
        <f>'怪物|monster'!N5</f>
        <v>4</v>
      </c>
      <c r="E2" s="60">
        <v>2</v>
      </c>
      <c r="F2" s="2" t="s">
        <v>2165</v>
      </c>
      <c r="G2" s="2" t="s">
        <v>2166</v>
      </c>
      <c r="H2" s="2" t="s">
        <v>2167</v>
      </c>
      <c r="I2" s="2" t="s">
        <v>2168</v>
      </c>
      <c r="J2" s="2" t="s">
        <v>2169</v>
      </c>
      <c r="K2" s="2" t="s">
        <v>1486</v>
      </c>
      <c r="AB2" s="3" t="s">
        <v>141</v>
      </c>
      <c r="AD2" s="3" t="s">
        <v>348</v>
      </c>
      <c r="AE2" s="3" t="s">
        <v>348</v>
      </c>
      <c r="AF2" s="3" t="s">
        <v>348</v>
      </c>
      <c r="AG2" s="3" t="s">
        <v>348</v>
      </c>
      <c r="AH2" s="3" t="s">
        <v>695</v>
      </c>
      <c r="AI2" s="3" t="s">
        <v>141</v>
      </c>
      <c r="AJ2" s="3" t="s">
        <v>141</v>
      </c>
    </row>
    <row r="3" spans="1:36">
      <c r="A3" s="2">
        <f>'怪物|monster'!P6</f>
        <v>2</v>
      </c>
      <c r="B3" s="2" t="str">
        <f>'怪物|monster'!Q6</f>
        <v>鬼火绿</v>
      </c>
      <c r="C3">
        <f>'怪物|monster'!R6</f>
        <v>0</v>
      </c>
      <c r="D3">
        <f>'怪物|monster'!N6</f>
        <v>1</v>
      </c>
      <c r="E3" s="60">
        <v>3</v>
      </c>
      <c r="F3" s="2" t="s">
        <v>2177</v>
      </c>
      <c r="G3" s="2" t="s">
        <v>2178</v>
      </c>
      <c r="H3" s="2" t="s">
        <v>2179</v>
      </c>
      <c r="I3" s="2" t="s">
        <v>2180</v>
      </c>
      <c r="J3" s="2" t="s">
        <v>2181</v>
      </c>
      <c r="K3" s="2" t="s">
        <v>2182</v>
      </c>
      <c r="AB3" s="2" t="s">
        <v>143</v>
      </c>
      <c r="AD3" s="3" t="s">
        <v>2183</v>
      </c>
      <c r="AE3" s="2" t="s">
        <v>2184</v>
      </c>
      <c r="AF3" s="3" t="s">
        <v>2185</v>
      </c>
      <c r="AG3" s="3" t="s">
        <v>2186</v>
      </c>
      <c r="AH3" s="2" t="s">
        <v>524</v>
      </c>
      <c r="AI3" s="2" t="s">
        <v>2187</v>
      </c>
      <c r="AJ3" s="2" t="s">
        <v>2188</v>
      </c>
    </row>
    <row r="4" spans="1:36">
      <c r="A4" s="2">
        <f>'怪物|monster'!P7</f>
        <v>3</v>
      </c>
      <c r="B4" s="2" t="str">
        <f>'怪物|monster'!Q7</f>
        <v>僵尸</v>
      </c>
      <c r="C4">
        <f>'怪物|monster'!R7</f>
        <v>0</v>
      </c>
      <c r="D4">
        <f>'怪物|monster'!N7</f>
        <v>2</v>
      </c>
      <c r="E4" s="60">
        <v>4</v>
      </c>
      <c r="F4" s="2" t="s">
        <v>2189</v>
      </c>
      <c r="G4" s="2" t="s">
        <v>2190</v>
      </c>
      <c r="H4" s="2" t="s">
        <v>2191</v>
      </c>
      <c r="I4" s="2" t="s">
        <v>2192</v>
      </c>
      <c r="J4" s="2" t="s">
        <v>2193</v>
      </c>
      <c r="K4" s="2" t="s">
        <v>2194</v>
      </c>
      <c r="AB4" s="3" t="s">
        <v>153</v>
      </c>
      <c r="AD4" s="3" t="s">
        <v>153</v>
      </c>
      <c r="AE4" s="3" t="s">
        <v>153</v>
      </c>
      <c r="AF4" s="3" t="s">
        <v>153</v>
      </c>
      <c r="AG4" s="3" t="s">
        <v>153</v>
      </c>
      <c r="AH4" s="3" t="s">
        <v>153</v>
      </c>
      <c r="AI4" s="3" t="s">
        <v>153</v>
      </c>
      <c r="AJ4" s="3" t="s">
        <v>153</v>
      </c>
    </row>
    <row r="5" spans="1:36">
      <c r="A5" s="2">
        <f>'怪物|monster'!P8</f>
        <v>4</v>
      </c>
      <c r="B5" s="2" t="str">
        <f>'怪物|monster'!Q8</f>
        <v>幽灵</v>
      </c>
      <c r="C5">
        <f>'怪物|monster'!R8</f>
        <v>0</v>
      </c>
      <c r="D5">
        <f>'怪物|monster'!N8</f>
        <v>2</v>
      </c>
      <c r="E5" s="60">
        <v>5</v>
      </c>
      <c r="F5" s="2" t="s">
        <v>2195</v>
      </c>
      <c r="G5" s="2" t="s">
        <v>2196</v>
      </c>
      <c r="H5" s="2" t="s">
        <v>2197</v>
      </c>
      <c r="I5" s="2" t="s">
        <v>2198</v>
      </c>
      <c r="J5" s="2" t="s">
        <v>2199</v>
      </c>
      <c r="K5" s="2" t="s">
        <v>2200</v>
      </c>
      <c r="AB5" s="2">
        <v>101</v>
      </c>
      <c r="AC5" s="2" t="s">
        <v>2165</v>
      </c>
      <c r="AD5" s="3" t="s">
        <v>2166</v>
      </c>
      <c r="AE5" s="2" t="s">
        <v>2201</v>
      </c>
      <c r="AF5" s="3" t="s">
        <v>2202</v>
      </c>
      <c r="AG5" s="3" t="s">
        <v>2203</v>
      </c>
      <c r="AH5" s="2" t="s">
        <v>1486</v>
      </c>
      <c r="AI5" s="2">
        <v>3</v>
      </c>
      <c r="AJ5" s="2">
        <f>INT(AI5/3)+1</f>
        <v>2</v>
      </c>
    </row>
    <row r="6" spans="1:36">
      <c r="A6" s="2">
        <f>'怪物|monster'!P9</f>
        <v>5</v>
      </c>
      <c r="B6" s="2" t="str">
        <f>'怪物|monster'!Q9</f>
        <v>红女鬼</v>
      </c>
      <c r="C6">
        <f>'怪物|monster'!R9</f>
        <v>0</v>
      </c>
      <c r="D6">
        <f>'怪物|monster'!N9</f>
        <v>3</v>
      </c>
      <c r="E6" s="60">
        <v>6</v>
      </c>
      <c r="F6" s="2" t="s">
        <v>2195</v>
      </c>
      <c r="G6" s="2" t="s">
        <v>2196</v>
      </c>
      <c r="H6" s="2" t="s">
        <v>2197</v>
      </c>
      <c r="I6" s="2" t="s">
        <v>2198</v>
      </c>
      <c r="J6" s="2" t="s">
        <v>2199</v>
      </c>
      <c r="K6" s="2" t="s">
        <v>2200</v>
      </c>
      <c r="AB6" s="2">
        <v>102</v>
      </c>
      <c r="AC6" s="2" t="s">
        <v>2165</v>
      </c>
      <c r="AD6" s="3" t="s">
        <v>2204</v>
      </c>
      <c r="AE6" s="2" t="s">
        <v>2167</v>
      </c>
      <c r="AF6" s="3" t="s">
        <v>2168</v>
      </c>
      <c r="AG6" s="3" t="s">
        <v>2203</v>
      </c>
      <c r="AH6" s="2" t="s">
        <v>1486</v>
      </c>
      <c r="AI6" s="2">
        <v>6</v>
      </c>
      <c r="AJ6" s="2">
        <f t="shared" ref="AJ6:AJ72" si="0">INT(AI6/3)+1</f>
        <v>3</v>
      </c>
    </row>
    <row r="7" spans="1:36">
      <c r="A7" s="2">
        <f>'怪物|monster'!P10</f>
        <v>6</v>
      </c>
      <c r="B7" s="2" t="str">
        <f>'怪物|monster'!Q10</f>
        <v>鬼火蓝</v>
      </c>
      <c r="C7">
        <f>'怪物|monster'!R10</f>
        <v>0</v>
      </c>
      <c r="D7">
        <f>'怪物|monster'!N10</f>
        <v>1</v>
      </c>
      <c r="E7" s="60">
        <v>7</v>
      </c>
      <c r="F7" s="2" t="s">
        <v>2205</v>
      </c>
      <c r="G7" s="2" t="s">
        <v>2206</v>
      </c>
      <c r="H7" s="2" t="s">
        <v>2207</v>
      </c>
      <c r="I7" s="2" t="s">
        <v>2208</v>
      </c>
      <c r="J7" s="2" t="s">
        <v>2209</v>
      </c>
      <c r="K7" s="2" t="s">
        <v>2210</v>
      </c>
      <c r="AB7" s="2">
        <v>103</v>
      </c>
      <c r="AC7" s="2" t="s">
        <v>2211</v>
      </c>
      <c r="AD7" s="3" t="s">
        <v>2212</v>
      </c>
      <c r="AE7" s="2" t="s">
        <v>2179</v>
      </c>
      <c r="AF7" s="3" t="s">
        <v>2180</v>
      </c>
      <c r="AG7" s="3" t="s">
        <v>2203</v>
      </c>
      <c r="AH7" s="2" t="s">
        <v>2182</v>
      </c>
      <c r="AI7" s="2">
        <v>7</v>
      </c>
      <c r="AJ7" s="2">
        <f t="shared" ref="AJ7:AJ9" si="1">INT(AI7/3)+1</f>
        <v>3</v>
      </c>
    </row>
    <row r="8" spans="1:36">
      <c r="A8" s="2">
        <f>'怪物|monster'!P11</f>
        <v>7</v>
      </c>
      <c r="B8" s="2" t="str">
        <f>'怪物|monster'!Q11</f>
        <v>木乃伊</v>
      </c>
      <c r="C8">
        <f>'怪物|monster'!R11</f>
        <v>0</v>
      </c>
      <c r="D8">
        <f>'怪物|monster'!N11</f>
        <v>5</v>
      </c>
      <c r="E8" s="60">
        <v>8</v>
      </c>
      <c r="F8" s="2" t="s">
        <v>2205</v>
      </c>
      <c r="G8" s="2" t="s">
        <v>2206</v>
      </c>
      <c r="H8" s="2" t="s">
        <v>2207</v>
      </c>
      <c r="I8" s="2" t="s">
        <v>2208</v>
      </c>
      <c r="J8" s="2" t="s">
        <v>2209</v>
      </c>
      <c r="K8" s="2" t="s">
        <v>2210</v>
      </c>
      <c r="AB8" s="2">
        <v>104</v>
      </c>
      <c r="AC8" s="2" t="s">
        <v>2213</v>
      </c>
      <c r="AD8" s="3" t="s">
        <v>2214</v>
      </c>
      <c r="AE8" s="2" t="s">
        <v>2191</v>
      </c>
      <c r="AF8" s="3" t="s">
        <v>2192</v>
      </c>
      <c r="AG8" s="3" t="s">
        <v>2203</v>
      </c>
      <c r="AH8" s="2" t="s">
        <v>2194</v>
      </c>
      <c r="AI8" s="2">
        <v>8</v>
      </c>
      <c r="AJ8" s="2">
        <f t="shared" si="1"/>
        <v>3</v>
      </c>
    </row>
    <row r="9" spans="1:36">
      <c r="A9" s="2">
        <f>'怪物|monster'!P12</f>
        <v>8</v>
      </c>
      <c r="B9" s="2" t="str">
        <f>'怪物|monster'!Q12</f>
        <v>章鱼红</v>
      </c>
      <c r="C9">
        <f>'怪物|monster'!R12</f>
        <v>0</v>
      </c>
      <c r="D9">
        <f>'怪物|monster'!N12</f>
        <v>3</v>
      </c>
      <c r="E9" s="60">
        <v>9</v>
      </c>
      <c r="F9" s="2" t="s">
        <v>2215</v>
      </c>
      <c r="G9" s="2" t="s">
        <v>2216</v>
      </c>
      <c r="H9" s="2" t="s">
        <v>2217</v>
      </c>
      <c r="I9" s="2" t="s">
        <v>2218</v>
      </c>
      <c r="J9" s="2" t="s">
        <v>2219</v>
      </c>
      <c r="K9" s="2" t="s">
        <v>2220</v>
      </c>
      <c r="AB9" s="2">
        <v>105</v>
      </c>
      <c r="AC9" s="2" t="s">
        <v>2221</v>
      </c>
      <c r="AD9" s="3" t="s">
        <v>2222</v>
      </c>
      <c r="AE9" s="2" t="s">
        <v>2197</v>
      </c>
      <c r="AF9" s="3" t="s">
        <v>2198</v>
      </c>
      <c r="AG9" s="3" t="s">
        <v>2203</v>
      </c>
      <c r="AH9" s="2" t="s">
        <v>2200</v>
      </c>
      <c r="AI9" s="2">
        <v>9</v>
      </c>
      <c r="AJ9" s="2">
        <f t="shared" si="1"/>
        <v>4</v>
      </c>
    </row>
    <row r="10" spans="1:36">
      <c r="A10" s="2">
        <f>'怪物|monster'!P13</f>
        <v>9</v>
      </c>
      <c r="B10" s="2" t="str">
        <f>'怪物|monster'!Q13</f>
        <v>鬼火紫</v>
      </c>
      <c r="C10">
        <f>'怪物|monster'!R13</f>
        <v>0</v>
      </c>
      <c r="D10">
        <f>'怪物|monster'!N13</f>
        <v>1</v>
      </c>
      <c r="E10" s="60">
        <v>10</v>
      </c>
      <c r="F10" s="2" t="s">
        <v>2215</v>
      </c>
      <c r="G10" s="2" t="s">
        <v>2223</v>
      </c>
      <c r="H10" s="2" t="s">
        <v>2217</v>
      </c>
      <c r="I10" s="2" t="s">
        <v>2218</v>
      </c>
      <c r="J10" s="2" t="s">
        <v>2219</v>
      </c>
      <c r="K10" s="2" t="s">
        <v>2220</v>
      </c>
      <c r="AB10" s="2">
        <v>106</v>
      </c>
      <c r="AC10" s="2" t="s">
        <v>2224</v>
      </c>
      <c r="AD10" s="3" t="s">
        <v>2225</v>
      </c>
      <c r="AE10" s="2" t="s">
        <v>2226</v>
      </c>
      <c r="AF10" s="3" t="s">
        <v>2227</v>
      </c>
      <c r="AG10" s="3" t="s">
        <v>2203</v>
      </c>
      <c r="AH10" s="2" t="s">
        <v>2228</v>
      </c>
      <c r="AI10" s="2">
        <f>INT(LEFT(AC10,FIND("-",AC10)-1)/2)</f>
        <v>40</v>
      </c>
      <c r="AJ10" s="2">
        <f t="shared" si="0"/>
        <v>14</v>
      </c>
    </row>
    <row r="11" spans="1:36">
      <c r="A11" s="2">
        <f>'怪物|monster'!P14</f>
        <v>10</v>
      </c>
      <c r="B11" s="2" t="str">
        <f>'怪物|monster'!Q14</f>
        <v>章鱼</v>
      </c>
      <c r="C11">
        <f>'怪物|monster'!R14</f>
        <v>0</v>
      </c>
      <c r="D11">
        <f>'怪物|monster'!N14</f>
        <v>2</v>
      </c>
      <c r="E11" s="60">
        <v>11</v>
      </c>
      <c r="F11" s="2" t="s">
        <v>2229</v>
      </c>
      <c r="G11" s="2" t="s">
        <v>2230</v>
      </c>
      <c r="H11" s="2" t="s">
        <v>2231</v>
      </c>
      <c r="I11" s="2" t="s">
        <v>2232</v>
      </c>
      <c r="J11" s="2" t="s">
        <v>2233</v>
      </c>
      <c r="K11" s="2" t="s">
        <v>2234</v>
      </c>
      <c r="AB11" s="2">
        <v>201</v>
      </c>
      <c r="AC11" s="2" t="s">
        <v>2235</v>
      </c>
      <c r="AD11" s="66" t="s">
        <v>2236</v>
      </c>
      <c r="AE11" s="67" t="s">
        <v>2237</v>
      </c>
      <c r="AF11" s="3" t="s">
        <v>2202</v>
      </c>
      <c r="AG11" s="3" t="s">
        <v>2203</v>
      </c>
      <c r="AH11" s="2" t="s">
        <v>1486</v>
      </c>
      <c r="AI11" s="2">
        <f t="shared" ref="AI11:AI74" si="2">INT(LEFT(AC11,FIND("-",AC11)-1)/2.5)+1</f>
        <v>5</v>
      </c>
      <c r="AJ11" s="2">
        <f t="shared" si="0"/>
        <v>2</v>
      </c>
    </row>
    <row r="12" spans="1:36">
      <c r="A12" s="2">
        <f>'怪物|monster'!P15</f>
        <v>1001</v>
      </c>
      <c r="B12" s="2" t="str">
        <f>'怪物|monster'!Q15</f>
        <v>女鬼[B]</v>
      </c>
      <c r="C12">
        <f>'怪物|monster'!R15</f>
        <v>2</v>
      </c>
      <c r="D12">
        <f>'怪物|monster'!N15</f>
        <v>2</v>
      </c>
      <c r="E12" s="60">
        <v>12</v>
      </c>
      <c r="F12" s="2" t="s">
        <v>2238</v>
      </c>
      <c r="G12" s="2" t="s">
        <v>2239</v>
      </c>
      <c r="H12" s="2" t="s">
        <v>2231</v>
      </c>
      <c r="I12" s="2" t="s">
        <v>2232</v>
      </c>
      <c r="J12" s="2" t="s">
        <v>2233</v>
      </c>
      <c r="K12" s="2" t="s">
        <v>2234</v>
      </c>
      <c r="AB12" s="2">
        <v>202</v>
      </c>
      <c r="AC12" s="2" t="s">
        <v>2240</v>
      </c>
      <c r="AD12" s="3" t="s">
        <v>2241</v>
      </c>
      <c r="AE12" s="2" t="s">
        <v>2201</v>
      </c>
      <c r="AF12" s="3" t="s">
        <v>2202</v>
      </c>
      <c r="AG12" s="3" t="s">
        <v>2203</v>
      </c>
      <c r="AH12" s="2" t="s">
        <v>1486</v>
      </c>
      <c r="AI12" s="2">
        <f t="shared" si="2"/>
        <v>5</v>
      </c>
      <c r="AJ12" s="2">
        <f t="shared" si="0"/>
        <v>2</v>
      </c>
    </row>
    <row r="13" spans="1:36">
      <c r="A13" s="2">
        <f>'怪物|monster'!P16</f>
        <v>1002</v>
      </c>
      <c r="B13" s="2" t="str">
        <f>'怪物|monster'!Q16</f>
        <v>鬼火绿[B]</v>
      </c>
      <c r="C13">
        <f>'怪物|monster'!R16</f>
        <v>2</v>
      </c>
      <c r="D13">
        <f>'怪物|monster'!N16</f>
        <v>2</v>
      </c>
      <c r="E13" s="60">
        <v>13</v>
      </c>
      <c r="AB13" s="2">
        <v>203</v>
      </c>
      <c r="AC13" s="2" t="s">
        <v>2242</v>
      </c>
      <c r="AD13" s="3" t="s">
        <v>2243</v>
      </c>
      <c r="AE13" s="2" t="s">
        <v>2179</v>
      </c>
      <c r="AF13" s="3" t="s">
        <v>2180</v>
      </c>
      <c r="AG13" s="3" t="s">
        <v>2203</v>
      </c>
      <c r="AH13" s="2" t="s">
        <v>2182</v>
      </c>
      <c r="AI13" s="2">
        <f t="shared" si="2"/>
        <v>6</v>
      </c>
      <c r="AJ13" s="2">
        <f t="shared" si="0"/>
        <v>3</v>
      </c>
    </row>
    <row r="14" spans="1:36">
      <c r="A14" s="2">
        <f>'怪物|monster'!P17</f>
        <v>1003</v>
      </c>
      <c r="B14" s="2" t="str">
        <f>'怪物|monster'!Q17</f>
        <v>僵尸[B]</v>
      </c>
      <c r="C14">
        <f>'怪物|monster'!R17</f>
        <v>2</v>
      </c>
      <c r="D14">
        <f>'怪物|monster'!N17</f>
        <v>2</v>
      </c>
      <c r="E14" s="60">
        <v>14</v>
      </c>
      <c r="AB14" s="2">
        <v>204</v>
      </c>
      <c r="AC14" s="2" t="s">
        <v>2244</v>
      </c>
      <c r="AD14" s="3" t="s">
        <v>2245</v>
      </c>
      <c r="AE14" s="2" t="s">
        <v>2191</v>
      </c>
      <c r="AF14" s="3" t="s">
        <v>2192</v>
      </c>
      <c r="AG14" s="3" t="s">
        <v>2203</v>
      </c>
      <c r="AH14" s="2" t="s">
        <v>2194</v>
      </c>
      <c r="AI14" s="2">
        <f t="shared" si="2"/>
        <v>6</v>
      </c>
      <c r="AJ14" s="2">
        <f t="shared" si="0"/>
        <v>3</v>
      </c>
    </row>
    <row r="15" spans="1:36">
      <c r="A15" s="2">
        <f>'怪物|monster'!P18</f>
        <v>1004</v>
      </c>
      <c r="B15" s="2" t="str">
        <f>'怪物|monster'!Q18</f>
        <v>幽灵[B]</v>
      </c>
      <c r="C15">
        <f>'怪物|monster'!R18</f>
        <v>2</v>
      </c>
      <c r="D15">
        <f>'怪物|monster'!N18</f>
        <v>2</v>
      </c>
      <c r="E15" s="60">
        <v>15</v>
      </c>
      <c r="AB15" s="2">
        <v>205</v>
      </c>
      <c r="AC15" s="2" t="s">
        <v>2221</v>
      </c>
      <c r="AD15" s="66" t="s">
        <v>2246</v>
      </c>
      <c r="AE15" s="67" t="s">
        <v>2247</v>
      </c>
      <c r="AF15" s="66" t="s">
        <v>2248</v>
      </c>
      <c r="AG15" s="3" t="s">
        <v>2203</v>
      </c>
      <c r="AH15" s="67" t="s">
        <v>2249</v>
      </c>
      <c r="AI15" s="2">
        <f t="shared" si="2"/>
        <v>9</v>
      </c>
      <c r="AJ15" s="2">
        <f t="shared" si="0"/>
        <v>4</v>
      </c>
    </row>
    <row r="16" spans="1:36">
      <c r="A16" s="2">
        <f>'怪物|monster'!P19</f>
        <v>1005</v>
      </c>
      <c r="B16" s="2" t="str">
        <f>'怪物|monster'!Q19</f>
        <v>红女鬼[B]</v>
      </c>
      <c r="C16">
        <f>'怪物|monster'!R19</f>
        <v>2</v>
      </c>
      <c r="D16">
        <f>'怪物|monster'!N19</f>
        <v>2</v>
      </c>
      <c r="E16" s="60"/>
      <c r="AB16" s="2">
        <v>206</v>
      </c>
      <c r="AC16" s="2" t="s">
        <v>2250</v>
      </c>
      <c r="AD16" s="3" t="s">
        <v>2251</v>
      </c>
      <c r="AE16" s="2" t="s">
        <v>2197</v>
      </c>
      <c r="AF16" s="3" t="s">
        <v>2198</v>
      </c>
      <c r="AG16" s="3" t="s">
        <v>2203</v>
      </c>
      <c r="AH16" s="2" t="s">
        <v>2200</v>
      </c>
      <c r="AI16" s="2">
        <f t="shared" si="2"/>
        <v>9</v>
      </c>
      <c r="AJ16" s="2">
        <f t="shared" si="0"/>
        <v>4</v>
      </c>
    </row>
    <row r="17" spans="1:36">
      <c r="A17" s="2">
        <f>'怪物|monster'!P20</f>
        <v>1006</v>
      </c>
      <c r="B17" s="2" t="str">
        <f>'怪物|monster'!Q20</f>
        <v>鬼火蓝[B]</v>
      </c>
      <c r="C17">
        <f>'怪物|monster'!R20</f>
        <v>2</v>
      </c>
      <c r="D17">
        <f>'怪物|monster'!N20</f>
        <v>2</v>
      </c>
      <c r="AB17" s="2">
        <v>207</v>
      </c>
      <c r="AC17" s="2" t="s">
        <v>2252</v>
      </c>
      <c r="AD17" s="3" t="s">
        <v>2253</v>
      </c>
      <c r="AE17" s="2" t="s">
        <v>2207</v>
      </c>
      <c r="AF17" s="3" t="s">
        <v>2208</v>
      </c>
      <c r="AG17" s="3" t="s">
        <v>2203</v>
      </c>
      <c r="AH17" s="2" t="s">
        <v>2210</v>
      </c>
      <c r="AI17" s="2">
        <f t="shared" si="2"/>
        <v>14</v>
      </c>
      <c r="AJ17" s="2">
        <f t="shared" si="0"/>
        <v>5</v>
      </c>
    </row>
    <row r="18" spans="1:36">
      <c r="A18" s="2">
        <f>'怪物|monster'!P21</f>
        <v>1007</v>
      </c>
      <c r="B18" s="2" t="str">
        <f>'怪物|monster'!Q21</f>
        <v>木乃伊[B]</v>
      </c>
      <c r="C18">
        <f>'怪物|monster'!R21</f>
        <v>2</v>
      </c>
      <c r="D18">
        <f>'怪物|monster'!N21</f>
        <v>5</v>
      </c>
      <c r="AB18" s="2">
        <v>208</v>
      </c>
      <c r="AC18" s="2" t="s">
        <v>2254</v>
      </c>
      <c r="AD18" s="3" t="s">
        <v>2255</v>
      </c>
      <c r="AE18" s="2" t="s">
        <v>2207</v>
      </c>
      <c r="AF18" s="3" t="s">
        <v>2208</v>
      </c>
      <c r="AG18" s="3" t="s">
        <v>2203</v>
      </c>
      <c r="AH18" s="2" t="s">
        <v>2210</v>
      </c>
      <c r="AI18" s="2">
        <f t="shared" si="2"/>
        <v>14</v>
      </c>
      <c r="AJ18" s="2">
        <f t="shared" si="0"/>
        <v>5</v>
      </c>
    </row>
    <row r="19" spans="1:36">
      <c r="A19" s="2">
        <f>'怪物|monster'!P22</f>
        <v>1008</v>
      </c>
      <c r="B19" s="2" t="str">
        <f>'怪物|monster'!Q22</f>
        <v>青女鬼[B]</v>
      </c>
      <c r="C19">
        <f>'怪物|monster'!R22</f>
        <v>2</v>
      </c>
      <c r="D19">
        <f>'怪物|monster'!N22</f>
        <v>2</v>
      </c>
      <c r="AB19" s="2">
        <v>301</v>
      </c>
      <c r="AC19" s="2" t="s">
        <v>2256</v>
      </c>
      <c r="AD19" s="3" t="s">
        <v>2257</v>
      </c>
      <c r="AE19" s="2" t="s">
        <v>2201</v>
      </c>
      <c r="AF19" s="3" t="s">
        <v>2202</v>
      </c>
      <c r="AG19" s="3" t="s">
        <v>2203</v>
      </c>
      <c r="AH19" s="2" t="s">
        <v>1486</v>
      </c>
      <c r="AI19" s="2">
        <f t="shared" si="2"/>
        <v>5</v>
      </c>
      <c r="AJ19" s="2">
        <f t="shared" si="0"/>
        <v>2</v>
      </c>
    </row>
    <row r="20" spans="1:36">
      <c r="A20" s="2">
        <f>'怪物|monster'!P23</f>
        <v>1009</v>
      </c>
      <c r="B20" s="2" t="str">
        <f>'怪物|monster'!Q23</f>
        <v>鬼火紫[B]</v>
      </c>
      <c r="C20">
        <f>'怪物|monster'!R23</f>
        <v>2</v>
      </c>
      <c r="D20">
        <f>'怪物|monster'!N23</f>
        <v>2</v>
      </c>
      <c r="AB20" s="2">
        <v>302</v>
      </c>
      <c r="AC20" s="2" t="s">
        <v>2258</v>
      </c>
      <c r="AD20" s="3" t="s">
        <v>2259</v>
      </c>
      <c r="AE20" s="2" t="s">
        <v>2201</v>
      </c>
      <c r="AF20" s="3" t="s">
        <v>2202</v>
      </c>
      <c r="AG20" s="3" t="s">
        <v>2203</v>
      </c>
      <c r="AH20" s="2" t="s">
        <v>1486</v>
      </c>
      <c r="AI20" s="2">
        <f t="shared" si="2"/>
        <v>5</v>
      </c>
      <c r="AJ20" s="2">
        <f t="shared" si="0"/>
        <v>2</v>
      </c>
    </row>
    <row r="21" spans="1:36">
      <c r="A21" s="2">
        <f>'怪物|monster'!P24</f>
        <v>1010</v>
      </c>
      <c r="B21" s="2" t="str">
        <f>'怪物|monster'!Q24</f>
        <v>章鱼[B]</v>
      </c>
      <c r="C21">
        <f>'怪物|monster'!R24</f>
        <v>2</v>
      </c>
      <c r="D21">
        <f>'怪物|monster'!N24</f>
        <v>2</v>
      </c>
      <c r="F21" s="2" t="s">
        <v>2171</v>
      </c>
      <c r="G21" s="2" t="s">
        <v>2260</v>
      </c>
      <c r="H21" s="49" t="s">
        <v>2175</v>
      </c>
      <c r="I21" s="50" t="s">
        <v>2176</v>
      </c>
      <c r="AB21" s="2">
        <v>303</v>
      </c>
      <c r="AC21" s="2" t="s">
        <v>2261</v>
      </c>
      <c r="AD21" s="3" t="s">
        <v>2262</v>
      </c>
      <c r="AE21" s="2" t="s">
        <v>2179</v>
      </c>
      <c r="AF21" s="3" t="s">
        <v>2180</v>
      </c>
      <c r="AG21" s="3" t="s">
        <v>2203</v>
      </c>
      <c r="AH21" s="2" t="s">
        <v>2182</v>
      </c>
      <c r="AI21" s="2">
        <f t="shared" si="2"/>
        <v>6</v>
      </c>
      <c r="AJ21" s="2">
        <f t="shared" si="0"/>
        <v>3</v>
      </c>
    </row>
    <row r="22" spans="1:36">
      <c r="A22" s="2">
        <f>'怪物|monster'!P25</f>
        <v>11</v>
      </c>
      <c r="B22" s="2" t="str">
        <f>'怪物|monster'!Q25</f>
        <v>女鬼</v>
      </c>
      <c r="C22">
        <f>'怪物|monster'!R25</f>
        <v>0</v>
      </c>
      <c r="D22">
        <f>'怪物|monster'!N25</f>
        <v>3</v>
      </c>
      <c r="F22" s="61">
        <v>0</v>
      </c>
      <c r="G22" s="61">
        <v>400</v>
      </c>
      <c r="H22" s="61">
        <v>100</v>
      </c>
      <c r="I22" s="61">
        <v>1</v>
      </c>
      <c r="AB22" s="2">
        <v>304</v>
      </c>
      <c r="AC22" s="2" t="s">
        <v>2263</v>
      </c>
      <c r="AD22" s="3" t="s">
        <v>2264</v>
      </c>
      <c r="AE22" s="2" t="s">
        <v>2191</v>
      </c>
      <c r="AF22" s="3" t="s">
        <v>2192</v>
      </c>
      <c r="AG22" s="3" t="s">
        <v>2203</v>
      </c>
      <c r="AH22" s="2" t="s">
        <v>2194</v>
      </c>
      <c r="AI22" s="2">
        <f t="shared" si="2"/>
        <v>6</v>
      </c>
      <c r="AJ22" s="2">
        <f t="shared" si="0"/>
        <v>3</v>
      </c>
    </row>
    <row r="23" spans="1:36">
      <c r="A23" s="2">
        <f>'怪物|monster'!P26</f>
        <v>12</v>
      </c>
      <c r="B23" s="2" t="str">
        <f>'怪物|monster'!Q26</f>
        <v>爪子蓝</v>
      </c>
      <c r="C23">
        <f>'怪物|monster'!R26</f>
        <v>0</v>
      </c>
      <c r="D23">
        <f>'怪物|monster'!N26</f>
        <v>2</v>
      </c>
      <c r="AB23" s="2">
        <v>305</v>
      </c>
      <c r="AC23" s="2" t="s">
        <v>2265</v>
      </c>
      <c r="AD23" s="3" t="s">
        <v>2266</v>
      </c>
      <c r="AE23" s="2" t="s">
        <v>2197</v>
      </c>
      <c r="AF23" s="3" t="s">
        <v>2198</v>
      </c>
      <c r="AG23" s="3" t="s">
        <v>2203</v>
      </c>
      <c r="AH23" s="2" t="s">
        <v>2200</v>
      </c>
      <c r="AI23" s="2">
        <f t="shared" si="2"/>
        <v>9</v>
      </c>
      <c r="AJ23" s="2">
        <f t="shared" si="0"/>
        <v>4</v>
      </c>
    </row>
    <row r="24" spans="1:36">
      <c r="A24" s="2">
        <f>'怪物|monster'!P27</f>
        <v>13</v>
      </c>
      <c r="B24" s="2" t="str">
        <f>'怪物|monster'!Q27</f>
        <v>爪子紫</v>
      </c>
      <c r="C24">
        <f>'怪物|monster'!R27</f>
        <v>0</v>
      </c>
      <c r="D24">
        <f>'怪物|monster'!N27</f>
        <v>1</v>
      </c>
      <c r="F24" s="48" t="s">
        <v>327</v>
      </c>
      <c r="G24" s="62" t="s">
        <v>909</v>
      </c>
      <c r="H24" s="49" t="s">
        <v>2171</v>
      </c>
      <c r="I24" s="62" t="s">
        <v>2172</v>
      </c>
      <c r="J24" s="49" t="s">
        <v>2173</v>
      </c>
      <c r="K24" s="49" t="s">
        <v>2174</v>
      </c>
      <c r="L24" s="49" t="s">
        <v>2175</v>
      </c>
      <c r="M24" s="50" t="s">
        <v>2176</v>
      </c>
      <c r="AB24" s="2">
        <v>306</v>
      </c>
      <c r="AC24" s="2" t="s">
        <v>2267</v>
      </c>
      <c r="AD24" s="3" t="s">
        <v>2268</v>
      </c>
      <c r="AE24" s="2" t="s">
        <v>2197</v>
      </c>
      <c r="AF24" s="3" t="s">
        <v>2198</v>
      </c>
      <c r="AG24" s="3" t="s">
        <v>2203</v>
      </c>
      <c r="AH24" s="2" t="s">
        <v>2200</v>
      </c>
      <c r="AI24" s="2">
        <f t="shared" si="2"/>
        <v>9</v>
      </c>
      <c r="AJ24" s="2">
        <f t="shared" si="0"/>
        <v>4</v>
      </c>
    </row>
    <row r="25" spans="1:36">
      <c r="A25" s="2">
        <f>'怪物|monster'!P28</f>
        <v>14</v>
      </c>
      <c r="B25" s="2" t="str">
        <f>'怪物|monster'!Q28</f>
        <v>爪子绿</v>
      </c>
      <c r="C25">
        <f>'怪物|monster'!R28</f>
        <v>0</v>
      </c>
      <c r="D25">
        <f>'怪物|monster'!N28</f>
        <v>1</v>
      </c>
      <c r="F25" s="51" t="str">
        <f>W300&amp;"-"&amp;F27&amp;"-"&amp;H29</f>
        <v>79-小怪-丧尸狗</v>
      </c>
      <c r="G25" s="52" t="str">
        <f>R300</f>
        <v>1,1,1,1,1,1,1,1,1,1,1,1,1,1,1,1,1,1,1,1,1,1,1,1,1,1,1,1,1,1,1,1,1,1,1,1,1,1,1,1,1,1,1,1,1,1,1,1,1,1,1,1,1,1,1,1,1,1,1,1,1,1,1,1,1,1,1,1,1,1,1,1,1,1,1,1,1,1,1</v>
      </c>
      <c r="H25" s="52" t="str">
        <f>S300</f>
        <v>0,0,0,0,3,3,3,3,0,0,0,0,3,3,3,3,0,0,0,0,3,3,3,3,0,0,0,0,3,3,3,3,0,0,0,0,3,3,3,3,0,0,0,0,3,3,3,3,0,0,0,0,3,3,3,3,0,0,0,0,3,3,3,3,0,0,0,0,3,3,3,3,0,0,0,0,3,3,3</v>
      </c>
      <c r="I25" s="52" t="str">
        <f>T300</f>
        <v>3,3,3,3,3,3,3,3,3,3,3,3,3,3,3,3,3,3,3,3,3,3,3,3,3,3,3,3,3,3,3,3,3,3,3,3,3,3,3,3,3,3,3,3,3,3,3,3,3,3,3,3,3,3,3,3,3,3,3,3,3,3,3,3,3,3,3,3,3,3,3,3,3,3,3,3,3,3,3</v>
      </c>
      <c r="J25" s="52" t="str">
        <f>U300</f>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K25" s="52" t="str">
        <f>V300</f>
        <v>1,1,1,1,1,1,1,1,1,1,1,1,1,1,1,1,1,1,1,1,1,1,1,1,1,1,1,1,1,1,1,1,1,1,1,1,1,1,1,1,1,1,1,1,1,1,1,1,1,1,1,1,1,1,1,1,1,1,1,1,1,1,1,1,1,1,1,1,1,1,1,1,1,1,1,1,1,1,1</v>
      </c>
      <c r="L25" s="63">
        <f>H22</f>
        <v>100</v>
      </c>
      <c r="M25" s="64">
        <f>I22</f>
        <v>1</v>
      </c>
      <c r="AB25" s="2">
        <v>307</v>
      </c>
      <c r="AC25" s="2" t="s">
        <v>2269</v>
      </c>
      <c r="AD25" s="3" t="s">
        <v>2270</v>
      </c>
      <c r="AE25" s="2" t="s">
        <v>2207</v>
      </c>
      <c r="AF25" s="3" t="s">
        <v>2208</v>
      </c>
      <c r="AG25" s="3" t="s">
        <v>2203</v>
      </c>
      <c r="AH25" s="2" t="s">
        <v>2210</v>
      </c>
      <c r="AI25" s="2">
        <f t="shared" si="2"/>
        <v>14</v>
      </c>
      <c r="AJ25" s="2">
        <f t="shared" si="0"/>
        <v>5</v>
      </c>
    </row>
    <row r="26" spans="1:36">
      <c r="A26" s="2">
        <f>'怪物|monster'!P29</f>
        <v>15</v>
      </c>
      <c r="B26" s="2" t="str">
        <f>'怪物|monster'!Q29</f>
        <v>青女鬼</v>
      </c>
      <c r="C26">
        <f>'怪物|monster'!R29</f>
        <v>0</v>
      </c>
      <c r="D26">
        <f>'怪物|monster'!N29</f>
        <v>3</v>
      </c>
      <c r="F26" s="2" t="s">
        <v>2271</v>
      </c>
      <c r="AB26" s="2">
        <v>308</v>
      </c>
      <c r="AC26" s="2" t="s">
        <v>2269</v>
      </c>
      <c r="AD26" s="3" t="s">
        <v>2272</v>
      </c>
      <c r="AE26" s="2" t="s">
        <v>2207</v>
      </c>
      <c r="AF26" s="3" t="s">
        <v>2208</v>
      </c>
      <c r="AG26" s="3" t="s">
        <v>2203</v>
      </c>
      <c r="AH26" s="2" t="s">
        <v>2210</v>
      </c>
      <c r="AI26" s="2">
        <f t="shared" si="2"/>
        <v>14</v>
      </c>
      <c r="AJ26" s="2">
        <f t="shared" si="0"/>
        <v>5</v>
      </c>
    </row>
    <row r="27" spans="1:36">
      <c r="A27" s="2">
        <f>'怪物|monster'!P30</f>
        <v>16</v>
      </c>
      <c r="B27" s="2" t="str">
        <f>'怪物|monster'!Q30</f>
        <v>幽灵紫</v>
      </c>
      <c r="C27">
        <f>'怪物|monster'!R30</f>
        <v>0</v>
      </c>
      <c r="D27">
        <f>'怪物|monster'!N30</f>
        <v>2</v>
      </c>
      <c r="F27" s="2" t="str">
        <f>IF(SUM(X29:X300)&gt;0,"BOSS","小怪")</f>
        <v>小怪</v>
      </c>
      <c r="R27" s="65" t="s">
        <v>2273</v>
      </c>
      <c r="S27" s="65"/>
      <c r="T27" s="65"/>
      <c r="U27" s="65"/>
      <c r="V27" s="65"/>
      <c r="W27" s="65"/>
      <c r="AB27" s="2">
        <v>309</v>
      </c>
      <c r="AC27" s="2" t="s">
        <v>2274</v>
      </c>
      <c r="AD27" s="3" t="s">
        <v>2275</v>
      </c>
      <c r="AE27" s="2" t="s">
        <v>2217</v>
      </c>
      <c r="AF27" s="3" t="s">
        <v>2218</v>
      </c>
      <c r="AG27" s="3" t="s">
        <v>2203</v>
      </c>
      <c r="AH27" s="2" t="s">
        <v>2220</v>
      </c>
      <c r="AI27" s="2">
        <f t="shared" si="2"/>
        <v>17</v>
      </c>
      <c r="AJ27" s="2">
        <f t="shared" si="0"/>
        <v>6</v>
      </c>
    </row>
    <row r="28" spans="1:36">
      <c r="A28" s="2">
        <f>'怪物|monster'!P31</f>
        <v>17</v>
      </c>
      <c r="B28" s="2" t="str">
        <f>'怪物|monster'!Q31</f>
        <v>幽灵橙</v>
      </c>
      <c r="C28">
        <f>'怪物|monster'!R31</f>
        <v>0</v>
      </c>
      <c r="D28">
        <f>'怪物|monster'!N31</f>
        <v>2</v>
      </c>
      <c r="F28" s="2" t="s">
        <v>323</v>
      </c>
      <c r="G28" s="2" t="s">
        <v>909</v>
      </c>
      <c r="H28" s="2" t="s">
        <v>2276</v>
      </c>
      <c r="I28" s="2" t="s">
        <v>2277</v>
      </c>
      <c r="J28" s="2" t="s">
        <v>2172</v>
      </c>
      <c r="K28" s="2" t="s">
        <v>2278</v>
      </c>
      <c r="L28" s="2" t="s">
        <v>2279</v>
      </c>
      <c r="M28" s="2" t="s">
        <v>2280</v>
      </c>
      <c r="N28" s="2" t="s">
        <v>2281</v>
      </c>
      <c r="O28" s="2" t="s">
        <v>2172</v>
      </c>
      <c r="P28" s="2" t="s">
        <v>2173</v>
      </c>
      <c r="Q28" s="2" t="s">
        <v>2174</v>
      </c>
      <c r="R28" s="2" t="s">
        <v>909</v>
      </c>
      <c r="S28" s="2" t="s">
        <v>2171</v>
      </c>
      <c r="T28" s="2" t="s">
        <v>2172</v>
      </c>
      <c r="U28" s="2" t="s">
        <v>2173</v>
      </c>
      <c r="V28" s="2" t="s">
        <v>2174</v>
      </c>
      <c r="W28" s="2" t="s">
        <v>2282</v>
      </c>
      <c r="X28" s="2" t="s">
        <v>2283</v>
      </c>
      <c r="AB28" s="2">
        <v>310</v>
      </c>
      <c r="AC28" s="2" t="s">
        <v>2284</v>
      </c>
      <c r="AD28" s="3" t="s">
        <v>2285</v>
      </c>
      <c r="AE28" s="2" t="s">
        <v>2217</v>
      </c>
      <c r="AF28" s="3" t="s">
        <v>2218</v>
      </c>
      <c r="AG28" s="3" t="s">
        <v>2203</v>
      </c>
      <c r="AH28" s="2" t="s">
        <v>2220</v>
      </c>
      <c r="AI28" s="2">
        <f t="shared" si="2"/>
        <v>17</v>
      </c>
      <c r="AJ28" s="2">
        <f t="shared" si="0"/>
        <v>6</v>
      </c>
    </row>
    <row r="29" spans="1:36">
      <c r="A29" s="2">
        <f>'怪物|monster'!P32</f>
        <v>18</v>
      </c>
      <c r="B29" s="2" t="str">
        <f>'怪物|monster'!Q32</f>
        <v>幽灵蓝</v>
      </c>
      <c r="C29">
        <f>'怪物|monster'!R32</f>
        <v>0</v>
      </c>
      <c r="D29">
        <f>'怪物|monster'!N32</f>
        <v>2</v>
      </c>
      <c r="F29" s="2">
        <v>1</v>
      </c>
      <c r="G29" s="61">
        <v>1</v>
      </c>
      <c r="H29" s="2" t="str">
        <f t="shared" ref="H29:H92" si="3">VLOOKUP(G29,$A$2:$B$1122,2,FALSE)</f>
        <v>丧尸狗</v>
      </c>
      <c r="I29" s="61"/>
      <c r="J29" s="61"/>
      <c r="L29" s="61"/>
      <c r="M29" s="2">
        <v>0</v>
      </c>
      <c r="N29" s="2">
        <f t="shared" ref="N29:N92" si="4">IF(I29=0,IF(VLOOKUP(G29,$A$2:$C$339,3,FALSE)=2,0,M29),I29)</f>
        <v>0</v>
      </c>
      <c r="O29" s="2">
        <f t="shared" ref="O29:O92" si="5">IF(J29=0,3,J29)</f>
        <v>3</v>
      </c>
      <c r="P29" s="2">
        <v>0</v>
      </c>
      <c r="Q29" s="2">
        <f t="shared" ref="Q29:Q92" si="6">IF(L29=0,1,L29)</f>
        <v>1</v>
      </c>
      <c r="R29" s="2">
        <f>G29</f>
        <v>1</v>
      </c>
      <c r="S29" s="2">
        <f t="shared" ref="S29:V29" si="7">N29</f>
        <v>0</v>
      </c>
      <c r="T29" s="2">
        <f t="shared" si="7"/>
        <v>3</v>
      </c>
      <c r="U29" s="2">
        <f t="shared" si="7"/>
        <v>0</v>
      </c>
      <c r="V29" s="2">
        <f t="shared" si="7"/>
        <v>1</v>
      </c>
      <c r="W29" s="2">
        <v>1</v>
      </c>
      <c r="X29" s="2">
        <f t="shared" ref="X29:X92" si="8">IF(G29&gt;999,1,0)</f>
        <v>0</v>
      </c>
      <c r="AB29" s="2">
        <v>401</v>
      </c>
      <c r="AC29" s="2" t="s">
        <v>2286</v>
      </c>
      <c r="AD29" s="3" t="s">
        <v>2287</v>
      </c>
      <c r="AE29" s="2" t="s">
        <v>2201</v>
      </c>
      <c r="AF29" s="3" t="s">
        <v>2202</v>
      </c>
      <c r="AG29" s="3" t="s">
        <v>2203</v>
      </c>
      <c r="AH29" s="2" t="s">
        <v>1486</v>
      </c>
      <c r="AI29" s="2">
        <f t="shared" si="2"/>
        <v>5</v>
      </c>
      <c r="AJ29" s="2">
        <f t="shared" si="0"/>
        <v>2</v>
      </c>
    </row>
    <row r="30" spans="1:36">
      <c r="A30" s="2">
        <f>'怪物|monster'!P33</f>
        <v>19</v>
      </c>
      <c r="B30" s="2" t="str">
        <f>'怪物|monster'!Q33</f>
        <v>小怪19</v>
      </c>
      <c r="C30">
        <f>'怪物|monster'!R33</f>
        <v>0</v>
      </c>
      <c r="D30">
        <f>'怪物|monster'!N33</f>
        <v>2</v>
      </c>
      <c r="F30" s="2">
        <f t="shared" ref="F30:F65" si="9">F29+1</f>
        <v>2</v>
      </c>
      <c r="G30" s="61">
        <v>1</v>
      </c>
      <c r="H30" s="2" t="str">
        <f t="shared" si="3"/>
        <v>丧尸狗</v>
      </c>
      <c r="I30" s="61"/>
      <c r="J30" s="61"/>
      <c r="K30" s="61"/>
      <c r="L30" s="61"/>
      <c r="M30" s="2">
        <v>0</v>
      </c>
      <c r="N30" s="2">
        <f t="shared" si="4"/>
        <v>0</v>
      </c>
      <c r="O30" s="2">
        <f t="shared" si="5"/>
        <v>3</v>
      </c>
      <c r="P30" s="2">
        <f t="shared" ref="P30:P93" si="10">P29+$G$22+K30</f>
        <v>400</v>
      </c>
      <c r="Q30" s="2">
        <f t="shared" si="6"/>
        <v>1</v>
      </c>
      <c r="R30" s="2" t="str">
        <f t="shared" ref="R30:R93" si="11">IF(G30*1=0,R29,R29&amp;","&amp;G30)</f>
        <v>1,1</v>
      </c>
      <c r="S30" s="2" t="str">
        <f t="shared" ref="S30:S93" si="12">IF(G30*1=0,S29,S29&amp;","&amp;N30)</f>
        <v>0,0</v>
      </c>
      <c r="T30" s="2" t="str">
        <f>IF($G30*1=0,T29,T29&amp;","&amp;O30)</f>
        <v>3,3</v>
      </c>
      <c r="U30" s="2" t="str">
        <f t="shared" ref="U30:U93" si="13">IF($G30*1=0,U29,U29&amp;","&amp;P30)</f>
        <v>0,400</v>
      </c>
      <c r="V30" s="2" t="str">
        <f t="shared" ref="V30:V93" si="14">IF($G30*1=0,V29,V29&amp;","&amp;Q30)</f>
        <v>1,1</v>
      </c>
      <c r="W30" s="2">
        <f t="shared" ref="W30:W93" si="15">IF($G30*1=0,W29,W29+1)</f>
        <v>2</v>
      </c>
      <c r="X30" s="2">
        <f t="shared" si="8"/>
        <v>0</v>
      </c>
      <c r="AB30" s="2">
        <v>402</v>
      </c>
      <c r="AC30" s="2" t="s">
        <v>2165</v>
      </c>
      <c r="AD30" s="3" t="s">
        <v>2288</v>
      </c>
      <c r="AE30" s="2" t="s">
        <v>2201</v>
      </c>
      <c r="AF30" s="3" t="s">
        <v>2202</v>
      </c>
      <c r="AG30" s="3" t="s">
        <v>2203</v>
      </c>
      <c r="AH30" s="2" t="s">
        <v>1486</v>
      </c>
      <c r="AI30" s="2">
        <f t="shared" si="2"/>
        <v>5</v>
      </c>
      <c r="AJ30" s="2">
        <f t="shared" si="0"/>
        <v>2</v>
      </c>
    </row>
    <row r="31" spans="1:36">
      <c r="A31" s="2">
        <f>'怪物|monster'!P34</f>
        <v>20</v>
      </c>
      <c r="B31" s="2" t="str">
        <f>'怪物|monster'!Q34</f>
        <v>白无常</v>
      </c>
      <c r="C31">
        <f>'怪物|monster'!R34</f>
        <v>0</v>
      </c>
      <c r="D31">
        <f>'怪物|monster'!N34</f>
        <v>5</v>
      </c>
      <c r="F31" s="2">
        <f t="shared" si="9"/>
        <v>3</v>
      </c>
      <c r="G31" s="61">
        <v>1</v>
      </c>
      <c r="H31" s="2" t="str">
        <f t="shared" si="3"/>
        <v>丧尸狗</v>
      </c>
      <c r="I31" s="61"/>
      <c r="J31" s="61"/>
      <c r="K31" s="61"/>
      <c r="L31" s="61"/>
      <c r="M31" s="2">
        <v>0</v>
      </c>
      <c r="N31" s="2">
        <f t="shared" si="4"/>
        <v>0</v>
      </c>
      <c r="O31" s="2">
        <f t="shared" si="5"/>
        <v>3</v>
      </c>
      <c r="P31" s="2">
        <f t="shared" si="10"/>
        <v>800</v>
      </c>
      <c r="Q31" s="2">
        <f t="shared" si="6"/>
        <v>1</v>
      </c>
      <c r="R31" s="2" t="str">
        <f t="shared" si="11"/>
        <v>1,1,1</v>
      </c>
      <c r="S31" s="2" t="str">
        <f t="shared" si="12"/>
        <v>0,0,0</v>
      </c>
      <c r="T31" s="2" t="str">
        <f t="shared" ref="T30:T94" si="16">IF(G31*1=0,T30,T30&amp;","&amp;O31)</f>
        <v>3,3,3</v>
      </c>
      <c r="U31" s="2" t="str">
        <f t="shared" si="13"/>
        <v>0,400,800</v>
      </c>
      <c r="V31" s="2" t="str">
        <f t="shared" si="14"/>
        <v>1,1,1</v>
      </c>
      <c r="W31" s="2">
        <f t="shared" si="15"/>
        <v>3</v>
      </c>
      <c r="X31" s="2">
        <f t="shared" si="8"/>
        <v>0</v>
      </c>
      <c r="AB31" s="2">
        <v>403</v>
      </c>
      <c r="AC31" s="2" t="s">
        <v>2289</v>
      </c>
      <c r="AD31" s="3" t="s">
        <v>2290</v>
      </c>
      <c r="AE31" s="2" t="s">
        <v>2291</v>
      </c>
      <c r="AF31" s="3" t="s">
        <v>2292</v>
      </c>
      <c r="AG31" s="3" t="s">
        <v>2203</v>
      </c>
      <c r="AH31" s="2" t="s">
        <v>2293</v>
      </c>
      <c r="AI31" s="2">
        <f t="shared" si="2"/>
        <v>7</v>
      </c>
      <c r="AJ31" s="2">
        <f t="shared" si="0"/>
        <v>3</v>
      </c>
    </row>
    <row r="32" spans="1:36">
      <c r="A32" s="2">
        <f>'怪物|monster'!P35</f>
        <v>21</v>
      </c>
      <c r="B32" s="2" t="str">
        <f>'怪物|monster'!Q35</f>
        <v>黑无常</v>
      </c>
      <c r="C32">
        <f>'怪物|monster'!R35</f>
        <v>0</v>
      </c>
      <c r="D32">
        <f>'怪物|monster'!N35</f>
        <v>5</v>
      </c>
      <c r="F32" s="2">
        <f t="shared" si="9"/>
        <v>4</v>
      </c>
      <c r="G32" s="61">
        <v>1</v>
      </c>
      <c r="H32" s="2" t="str">
        <f t="shared" si="3"/>
        <v>丧尸狗</v>
      </c>
      <c r="I32" s="61"/>
      <c r="J32" s="61"/>
      <c r="K32" s="61"/>
      <c r="L32" s="61"/>
      <c r="M32" s="2">
        <v>0</v>
      </c>
      <c r="N32" s="2">
        <f t="shared" si="4"/>
        <v>0</v>
      </c>
      <c r="O32" s="2">
        <f t="shared" si="5"/>
        <v>3</v>
      </c>
      <c r="P32" s="2">
        <f t="shared" si="10"/>
        <v>1200</v>
      </c>
      <c r="Q32" s="2">
        <f t="shared" si="6"/>
        <v>1</v>
      </c>
      <c r="R32" s="2" t="str">
        <f t="shared" si="11"/>
        <v>1,1,1,1</v>
      </c>
      <c r="S32" s="2" t="str">
        <f t="shared" si="12"/>
        <v>0,0,0,0</v>
      </c>
      <c r="T32" s="2" t="str">
        <f t="shared" si="16"/>
        <v>3,3,3,3</v>
      </c>
      <c r="U32" s="2" t="str">
        <f t="shared" si="13"/>
        <v>0,400,800,1200</v>
      </c>
      <c r="V32" s="2" t="str">
        <f t="shared" si="14"/>
        <v>1,1,1,1</v>
      </c>
      <c r="W32" s="2">
        <f t="shared" si="15"/>
        <v>4</v>
      </c>
      <c r="X32" s="2">
        <f t="shared" si="8"/>
        <v>0</v>
      </c>
      <c r="AB32" s="2">
        <v>404</v>
      </c>
      <c r="AC32" s="2" t="s">
        <v>2289</v>
      </c>
      <c r="AD32" s="3" t="s">
        <v>2294</v>
      </c>
      <c r="AE32" s="2" t="s">
        <v>2291</v>
      </c>
      <c r="AF32" s="3" t="s">
        <v>2292</v>
      </c>
      <c r="AG32" s="3" t="s">
        <v>2203</v>
      </c>
      <c r="AH32" s="2" t="s">
        <v>2293</v>
      </c>
      <c r="AI32" s="2">
        <f t="shared" si="2"/>
        <v>7</v>
      </c>
      <c r="AJ32" s="2">
        <f t="shared" si="0"/>
        <v>3</v>
      </c>
    </row>
    <row r="33" spans="1:36">
      <c r="A33" s="2">
        <f>'怪物|monster'!P36</f>
        <v>1011</v>
      </c>
      <c r="B33" s="2" t="str">
        <f>'怪物|monster'!Q36</f>
        <v>丧尸狗[B]</v>
      </c>
      <c r="C33">
        <f>'怪物|monster'!R36</f>
        <v>2</v>
      </c>
      <c r="D33">
        <f>'怪物|monster'!N36</f>
        <v>2</v>
      </c>
      <c r="F33" s="2">
        <f t="shared" si="9"/>
        <v>5</v>
      </c>
      <c r="G33" s="61">
        <v>1</v>
      </c>
      <c r="H33" s="2" t="str">
        <f t="shared" si="3"/>
        <v>丧尸狗</v>
      </c>
      <c r="I33" s="61"/>
      <c r="J33" s="61"/>
      <c r="K33" s="61"/>
      <c r="L33" s="61"/>
      <c r="M33" s="2">
        <v>3</v>
      </c>
      <c r="N33" s="2">
        <f t="shared" si="4"/>
        <v>3</v>
      </c>
      <c r="O33" s="2">
        <f t="shared" si="5"/>
        <v>3</v>
      </c>
      <c r="P33" s="2">
        <f t="shared" si="10"/>
        <v>1600</v>
      </c>
      <c r="Q33" s="2">
        <f t="shared" si="6"/>
        <v>1</v>
      </c>
      <c r="R33" s="2" t="str">
        <f t="shared" si="11"/>
        <v>1,1,1,1,1</v>
      </c>
      <c r="S33" s="2" t="str">
        <f t="shared" si="12"/>
        <v>0,0,0,0,3</v>
      </c>
      <c r="T33" s="2" t="str">
        <f t="shared" si="16"/>
        <v>3,3,3,3,3</v>
      </c>
      <c r="U33" s="2" t="str">
        <f t="shared" si="13"/>
        <v>0,400,800,1200,1600</v>
      </c>
      <c r="V33" s="2" t="str">
        <f t="shared" si="14"/>
        <v>1,1,1,1,1</v>
      </c>
      <c r="W33" s="2">
        <f t="shared" si="15"/>
        <v>5</v>
      </c>
      <c r="X33" s="2">
        <f t="shared" si="8"/>
        <v>0</v>
      </c>
      <c r="AB33" s="2">
        <v>405</v>
      </c>
      <c r="AC33" s="2" t="s">
        <v>2295</v>
      </c>
      <c r="AD33" s="3" t="s">
        <v>2296</v>
      </c>
      <c r="AE33" s="2" t="s">
        <v>2297</v>
      </c>
      <c r="AF33" s="3" t="s">
        <v>2298</v>
      </c>
      <c r="AG33" s="3" t="s">
        <v>2203</v>
      </c>
      <c r="AH33" s="2" t="s">
        <v>2299</v>
      </c>
      <c r="AI33" s="2">
        <f t="shared" si="2"/>
        <v>11</v>
      </c>
      <c r="AJ33" s="2">
        <f t="shared" si="0"/>
        <v>4</v>
      </c>
    </row>
    <row r="34" spans="1:36">
      <c r="A34" s="2">
        <f>'怪物|monster'!P37</f>
        <v>1012</v>
      </c>
      <c r="B34" s="2" t="str">
        <f>'怪物|monster'!Q37</f>
        <v>爪子蓝[B]</v>
      </c>
      <c r="C34">
        <f>'怪物|monster'!R37</f>
        <v>2</v>
      </c>
      <c r="D34">
        <f>'怪物|monster'!N37</f>
        <v>2</v>
      </c>
      <c r="F34" s="2">
        <f t="shared" si="9"/>
        <v>6</v>
      </c>
      <c r="G34" s="61">
        <v>1</v>
      </c>
      <c r="H34" s="2" t="str">
        <f t="shared" si="3"/>
        <v>丧尸狗</v>
      </c>
      <c r="I34" s="61"/>
      <c r="J34" s="61"/>
      <c r="K34" s="61"/>
      <c r="L34" s="61"/>
      <c r="M34" s="2">
        <v>3</v>
      </c>
      <c r="N34" s="2">
        <f t="shared" si="4"/>
        <v>3</v>
      </c>
      <c r="O34" s="2">
        <f t="shared" si="5"/>
        <v>3</v>
      </c>
      <c r="P34" s="2">
        <f t="shared" si="10"/>
        <v>2000</v>
      </c>
      <c r="Q34" s="2">
        <f t="shared" si="6"/>
        <v>1</v>
      </c>
      <c r="R34" s="2" t="str">
        <f t="shared" si="11"/>
        <v>1,1,1,1,1,1</v>
      </c>
      <c r="S34" s="2" t="str">
        <f t="shared" si="12"/>
        <v>0,0,0,0,3,3</v>
      </c>
      <c r="T34" s="2" t="str">
        <f t="shared" si="16"/>
        <v>3,3,3,3,3,3</v>
      </c>
      <c r="U34" s="2" t="str">
        <f t="shared" si="13"/>
        <v>0,400,800,1200,1600,2000</v>
      </c>
      <c r="V34" s="2" t="str">
        <f t="shared" si="14"/>
        <v>1,1,1,1,1,1</v>
      </c>
      <c r="W34" s="2">
        <f t="shared" si="15"/>
        <v>6</v>
      </c>
      <c r="X34" s="2">
        <f t="shared" si="8"/>
        <v>0</v>
      </c>
      <c r="AB34" s="2">
        <v>406</v>
      </c>
      <c r="AC34" s="2" t="s">
        <v>2300</v>
      </c>
      <c r="AD34" s="3" t="s">
        <v>2301</v>
      </c>
      <c r="AE34" s="2" t="s">
        <v>2297</v>
      </c>
      <c r="AF34" s="3" t="s">
        <v>2298</v>
      </c>
      <c r="AG34" s="3" t="s">
        <v>2203</v>
      </c>
      <c r="AH34" s="2" t="s">
        <v>2299</v>
      </c>
      <c r="AI34" s="2">
        <f t="shared" si="2"/>
        <v>11</v>
      </c>
      <c r="AJ34" s="2">
        <f t="shared" si="0"/>
        <v>4</v>
      </c>
    </row>
    <row r="35" spans="1:36">
      <c r="A35" s="2">
        <f>'怪物|monster'!P38</f>
        <v>1013</v>
      </c>
      <c r="B35" s="2" t="str">
        <f>'怪物|monster'!Q38</f>
        <v>爪子紫[B]</v>
      </c>
      <c r="C35">
        <f>'怪物|monster'!R38</f>
        <v>2</v>
      </c>
      <c r="D35">
        <f>'怪物|monster'!N38</f>
        <v>2</v>
      </c>
      <c r="F35" s="2">
        <f t="shared" si="9"/>
        <v>7</v>
      </c>
      <c r="G35" s="61">
        <v>1</v>
      </c>
      <c r="H35" s="2" t="str">
        <f t="shared" si="3"/>
        <v>丧尸狗</v>
      </c>
      <c r="I35" s="61"/>
      <c r="J35" s="61"/>
      <c r="K35" s="61"/>
      <c r="L35" s="61"/>
      <c r="M35" s="2">
        <v>3</v>
      </c>
      <c r="N35" s="2">
        <f t="shared" si="4"/>
        <v>3</v>
      </c>
      <c r="O35" s="2">
        <f t="shared" si="5"/>
        <v>3</v>
      </c>
      <c r="P35" s="2">
        <f t="shared" si="10"/>
        <v>2400</v>
      </c>
      <c r="Q35" s="2">
        <f t="shared" si="6"/>
        <v>1</v>
      </c>
      <c r="R35" s="2" t="str">
        <f t="shared" si="11"/>
        <v>1,1,1,1,1,1,1</v>
      </c>
      <c r="S35" s="2" t="str">
        <f t="shared" si="12"/>
        <v>0,0,0,0,3,3,3</v>
      </c>
      <c r="T35" s="2" t="str">
        <f t="shared" si="16"/>
        <v>3,3,3,3,3,3,3</v>
      </c>
      <c r="U35" s="2" t="str">
        <f t="shared" si="13"/>
        <v>0,400,800,1200,1600,2000,2400</v>
      </c>
      <c r="V35" s="2" t="str">
        <f t="shared" si="14"/>
        <v>1,1,1,1,1,1,1</v>
      </c>
      <c r="W35" s="2">
        <f t="shared" si="15"/>
        <v>7</v>
      </c>
      <c r="X35" s="2">
        <f t="shared" si="8"/>
        <v>0</v>
      </c>
      <c r="AB35" s="2">
        <v>407</v>
      </c>
      <c r="AC35" s="2" t="s">
        <v>2302</v>
      </c>
      <c r="AD35" s="3" t="s">
        <v>2303</v>
      </c>
      <c r="AE35" s="2" t="s">
        <v>2304</v>
      </c>
      <c r="AF35" s="3" t="s">
        <v>2305</v>
      </c>
      <c r="AG35" s="3" t="s">
        <v>2203</v>
      </c>
      <c r="AH35" s="2" t="s">
        <v>2306</v>
      </c>
      <c r="AI35" s="2">
        <f t="shared" si="2"/>
        <v>15</v>
      </c>
      <c r="AJ35" s="2">
        <f t="shared" si="0"/>
        <v>6</v>
      </c>
    </row>
    <row r="36" spans="1:36">
      <c r="A36" s="2">
        <f>'怪物|monster'!P39</f>
        <v>1014</v>
      </c>
      <c r="B36" s="2" t="str">
        <f>'怪物|monster'!Q39</f>
        <v>爪子绿[B]</v>
      </c>
      <c r="C36">
        <f>'怪物|monster'!R39</f>
        <v>2</v>
      </c>
      <c r="D36">
        <f>'怪物|monster'!N39</f>
        <v>2</v>
      </c>
      <c r="F36" s="2">
        <f t="shared" si="9"/>
        <v>8</v>
      </c>
      <c r="G36" s="61">
        <v>1</v>
      </c>
      <c r="H36" s="2" t="str">
        <f t="shared" si="3"/>
        <v>丧尸狗</v>
      </c>
      <c r="I36" s="61"/>
      <c r="J36" s="61"/>
      <c r="K36" s="61"/>
      <c r="L36" s="61"/>
      <c r="M36" s="2">
        <v>3</v>
      </c>
      <c r="N36" s="2">
        <f t="shared" si="4"/>
        <v>3</v>
      </c>
      <c r="O36" s="2">
        <f t="shared" si="5"/>
        <v>3</v>
      </c>
      <c r="P36" s="2">
        <f t="shared" si="10"/>
        <v>2800</v>
      </c>
      <c r="Q36" s="2">
        <f t="shared" si="6"/>
        <v>1</v>
      </c>
      <c r="R36" s="2" t="str">
        <f t="shared" si="11"/>
        <v>1,1,1,1,1,1,1,1</v>
      </c>
      <c r="S36" s="2" t="str">
        <f t="shared" si="12"/>
        <v>0,0,0,0,3,3,3,3</v>
      </c>
      <c r="T36" s="2" t="str">
        <f t="shared" si="16"/>
        <v>3,3,3,3,3,3,3,3</v>
      </c>
      <c r="U36" s="2" t="str">
        <f t="shared" si="13"/>
        <v>0,400,800,1200,1600,2000,2400,2800</v>
      </c>
      <c r="V36" s="2" t="str">
        <f t="shared" si="14"/>
        <v>1,1,1,1,1,1,1,1</v>
      </c>
      <c r="W36" s="2">
        <f t="shared" si="15"/>
        <v>8</v>
      </c>
      <c r="X36" s="2">
        <f t="shared" si="8"/>
        <v>0</v>
      </c>
      <c r="AB36" s="2">
        <v>408</v>
      </c>
      <c r="AC36" s="2" t="s">
        <v>2302</v>
      </c>
      <c r="AD36" s="3" t="s">
        <v>2307</v>
      </c>
      <c r="AE36" s="2" t="s">
        <v>2304</v>
      </c>
      <c r="AF36" s="3" t="s">
        <v>2305</v>
      </c>
      <c r="AG36" s="3" t="s">
        <v>2203</v>
      </c>
      <c r="AH36" s="2" t="s">
        <v>2306</v>
      </c>
      <c r="AI36" s="2">
        <f t="shared" si="2"/>
        <v>15</v>
      </c>
      <c r="AJ36" s="2">
        <f t="shared" si="0"/>
        <v>6</v>
      </c>
    </row>
    <row r="37" spans="1:36">
      <c r="A37" s="2">
        <f>'怪物|monster'!P40</f>
        <v>1015</v>
      </c>
      <c r="B37" s="2" t="str">
        <f>'怪物|monster'!Q40</f>
        <v>章鱼红[B]</v>
      </c>
      <c r="C37">
        <f>'怪物|monster'!R40</f>
        <v>2</v>
      </c>
      <c r="D37">
        <f>'怪物|monster'!N40</f>
        <v>2</v>
      </c>
      <c r="F37" s="2">
        <f t="shared" si="9"/>
        <v>9</v>
      </c>
      <c r="G37" s="61">
        <v>1</v>
      </c>
      <c r="H37" s="2" t="str">
        <f t="shared" si="3"/>
        <v>丧尸狗</v>
      </c>
      <c r="I37" s="61"/>
      <c r="J37" s="61"/>
      <c r="K37" s="61"/>
      <c r="L37" s="61"/>
      <c r="M37" s="2">
        <f t="shared" ref="M37:M100" si="17">M29</f>
        <v>0</v>
      </c>
      <c r="N37" s="2">
        <f t="shared" si="4"/>
        <v>0</v>
      </c>
      <c r="O37" s="2">
        <f t="shared" si="5"/>
        <v>3</v>
      </c>
      <c r="P37" s="2">
        <f t="shared" si="10"/>
        <v>3200</v>
      </c>
      <c r="Q37" s="2">
        <f t="shared" si="6"/>
        <v>1</v>
      </c>
      <c r="R37" s="2" t="str">
        <f t="shared" si="11"/>
        <v>1,1,1,1,1,1,1,1,1</v>
      </c>
      <c r="S37" s="2" t="str">
        <f t="shared" si="12"/>
        <v>0,0,0,0,3,3,3,3,0</v>
      </c>
      <c r="T37" s="2" t="str">
        <f t="shared" si="16"/>
        <v>3,3,3,3,3,3,3,3,3</v>
      </c>
      <c r="U37" s="2" t="str">
        <f t="shared" si="13"/>
        <v>0,400,800,1200,1600,2000,2400,2800,3200</v>
      </c>
      <c r="V37" s="2" t="str">
        <f t="shared" si="14"/>
        <v>1,1,1,1,1,1,1,1,1</v>
      </c>
      <c r="W37" s="2">
        <f t="shared" si="15"/>
        <v>9</v>
      </c>
      <c r="X37" s="2">
        <f t="shared" si="8"/>
        <v>0</v>
      </c>
      <c r="AB37" s="2">
        <v>409</v>
      </c>
      <c r="AC37" s="2" t="s">
        <v>2308</v>
      </c>
      <c r="AD37" s="3" t="s">
        <v>2309</v>
      </c>
      <c r="AE37" s="2" t="s">
        <v>2310</v>
      </c>
      <c r="AF37" s="3" t="s">
        <v>2311</v>
      </c>
      <c r="AG37" s="3" t="s">
        <v>2203</v>
      </c>
      <c r="AH37" s="2" t="s">
        <v>2312</v>
      </c>
      <c r="AI37" s="2">
        <f t="shared" si="2"/>
        <v>18</v>
      </c>
      <c r="AJ37" s="2">
        <f t="shared" si="0"/>
        <v>7</v>
      </c>
    </row>
    <row r="38" spans="1:36">
      <c r="A38" s="2">
        <f>'怪物|monster'!P41</f>
        <v>1016</v>
      </c>
      <c r="B38" s="2" t="str">
        <f>'怪物|monster'!Q41</f>
        <v>幽灵紫[B]</v>
      </c>
      <c r="C38">
        <f>'怪物|monster'!R41</f>
        <v>2</v>
      </c>
      <c r="D38">
        <f>'怪物|monster'!N41</f>
        <v>2</v>
      </c>
      <c r="F38" s="2">
        <f t="shared" si="9"/>
        <v>10</v>
      </c>
      <c r="G38" s="61">
        <v>1</v>
      </c>
      <c r="H38" s="2" t="str">
        <f t="shared" si="3"/>
        <v>丧尸狗</v>
      </c>
      <c r="I38" s="61"/>
      <c r="J38" s="61"/>
      <c r="K38" s="61"/>
      <c r="L38" s="61"/>
      <c r="M38" s="2">
        <f t="shared" si="17"/>
        <v>0</v>
      </c>
      <c r="N38" s="2">
        <f t="shared" si="4"/>
        <v>0</v>
      </c>
      <c r="O38" s="2">
        <f t="shared" si="5"/>
        <v>3</v>
      </c>
      <c r="P38" s="2">
        <f t="shared" si="10"/>
        <v>3600</v>
      </c>
      <c r="Q38" s="2">
        <f t="shared" si="6"/>
        <v>1</v>
      </c>
      <c r="R38" s="2" t="str">
        <f t="shared" si="11"/>
        <v>1,1,1,1,1,1,1,1,1,1</v>
      </c>
      <c r="S38" s="2" t="str">
        <f t="shared" si="12"/>
        <v>0,0,0,0,3,3,3,3,0,0</v>
      </c>
      <c r="T38" s="2" t="str">
        <f t="shared" si="16"/>
        <v>3,3,3,3,3,3,3,3,3,3</v>
      </c>
      <c r="U38" s="2" t="str">
        <f t="shared" si="13"/>
        <v>0,400,800,1200,1600,2000,2400,2800,3200,3600</v>
      </c>
      <c r="V38" s="2" t="str">
        <f t="shared" si="14"/>
        <v>1,1,1,1,1,1,1,1,1,1</v>
      </c>
      <c r="W38" s="2">
        <f t="shared" si="15"/>
        <v>10</v>
      </c>
      <c r="X38" s="2">
        <f t="shared" si="8"/>
        <v>0</v>
      </c>
      <c r="AB38" s="2">
        <v>410</v>
      </c>
      <c r="AC38" s="2" t="s">
        <v>2308</v>
      </c>
      <c r="AD38" s="3" t="s">
        <v>2313</v>
      </c>
      <c r="AE38" s="2" t="s">
        <v>2310</v>
      </c>
      <c r="AF38" s="3" t="s">
        <v>2311</v>
      </c>
      <c r="AG38" s="3" t="s">
        <v>2203</v>
      </c>
      <c r="AH38" s="2" t="s">
        <v>2312</v>
      </c>
      <c r="AI38" s="2">
        <f t="shared" si="2"/>
        <v>18</v>
      </c>
      <c r="AJ38" s="2">
        <f t="shared" si="0"/>
        <v>7</v>
      </c>
    </row>
    <row r="39" spans="1:36">
      <c r="A39" s="2">
        <f>'怪物|monster'!P42</f>
        <v>1017</v>
      </c>
      <c r="B39" s="2" t="str">
        <f>'怪物|monster'!Q42</f>
        <v>幽灵橙[B]</v>
      </c>
      <c r="C39">
        <f>'怪物|monster'!R42</f>
        <v>2</v>
      </c>
      <c r="D39">
        <f>'怪物|monster'!N42</f>
        <v>2</v>
      </c>
      <c r="F39" s="2">
        <f t="shared" si="9"/>
        <v>11</v>
      </c>
      <c r="G39" s="61">
        <v>1</v>
      </c>
      <c r="H39" s="2" t="str">
        <f t="shared" si="3"/>
        <v>丧尸狗</v>
      </c>
      <c r="I39" s="61"/>
      <c r="J39" s="61"/>
      <c r="K39" s="61"/>
      <c r="L39" s="61"/>
      <c r="M39" s="2">
        <f t="shared" si="17"/>
        <v>0</v>
      </c>
      <c r="N39" s="2">
        <f t="shared" si="4"/>
        <v>0</v>
      </c>
      <c r="O39" s="2">
        <f t="shared" si="5"/>
        <v>3</v>
      </c>
      <c r="P39" s="2">
        <f t="shared" si="10"/>
        <v>4000</v>
      </c>
      <c r="Q39" s="2">
        <f t="shared" si="6"/>
        <v>1</v>
      </c>
      <c r="R39" s="2" t="str">
        <f t="shared" si="11"/>
        <v>1,1,1,1,1,1,1,1,1,1,1</v>
      </c>
      <c r="S39" s="2" t="str">
        <f t="shared" si="12"/>
        <v>0,0,0,0,3,3,3,3,0,0,0</v>
      </c>
      <c r="T39" s="2" t="str">
        <f t="shared" si="16"/>
        <v>3,3,3,3,3,3,3,3,3,3,3</v>
      </c>
      <c r="U39" s="2" t="str">
        <f t="shared" si="13"/>
        <v>0,400,800,1200,1600,2000,2400,2800,3200,3600,4000</v>
      </c>
      <c r="V39" s="2" t="str">
        <f t="shared" si="14"/>
        <v>1,1,1,1,1,1,1,1,1,1,1</v>
      </c>
      <c r="W39" s="2">
        <f t="shared" si="15"/>
        <v>11</v>
      </c>
      <c r="X39" s="2">
        <f t="shared" si="8"/>
        <v>0</v>
      </c>
      <c r="AB39" s="2">
        <v>411</v>
      </c>
      <c r="AC39" s="2" t="s">
        <v>2314</v>
      </c>
      <c r="AD39" s="3" t="s">
        <v>2315</v>
      </c>
      <c r="AE39" s="2" t="s">
        <v>2316</v>
      </c>
      <c r="AF39" s="3" t="s">
        <v>2317</v>
      </c>
      <c r="AG39" s="3" t="s">
        <v>2203</v>
      </c>
      <c r="AH39" s="2" t="s">
        <v>2318</v>
      </c>
      <c r="AI39" s="2">
        <f t="shared" si="2"/>
        <v>26</v>
      </c>
      <c r="AJ39" s="2">
        <f t="shared" si="0"/>
        <v>9</v>
      </c>
    </row>
    <row r="40" spans="1:36">
      <c r="A40" s="2">
        <f>'怪物|monster'!P43</f>
        <v>1018</v>
      </c>
      <c r="B40" s="2" t="str">
        <f>'怪物|monster'!Q43</f>
        <v>幽灵蓝[B]</v>
      </c>
      <c r="C40">
        <f>'怪物|monster'!R43</f>
        <v>2</v>
      </c>
      <c r="D40">
        <f>'怪物|monster'!N43</f>
        <v>2</v>
      </c>
      <c r="F40" s="2">
        <f t="shared" si="9"/>
        <v>12</v>
      </c>
      <c r="G40" s="61">
        <v>1</v>
      </c>
      <c r="H40" s="2" t="str">
        <f t="shared" si="3"/>
        <v>丧尸狗</v>
      </c>
      <c r="I40" s="61"/>
      <c r="J40" s="61"/>
      <c r="K40" s="61"/>
      <c r="L40" s="61"/>
      <c r="M40" s="2">
        <f t="shared" si="17"/>
        <v>0</v>
      </c>
      <c r="N40" s="2">
        <f t="shared" si="4"/>
        <v>0</v>
      </c>
      <c r="O40" s="2">
        <f t="shared" si="5"/>
        <v>3</v>
      </c>
      <c r="P40" s="2">
        <f t="shared" si="10"/>
        <v>4400</v>
      </c>
      <c r="Q40" s="2">
        <f t="shared" si="6"/>
        <v>1</v>
      </c>
      <c r="R40" s="2" t="str">
        <f t="shared" si="11"/>
        <v>1,1,1,1,1,1,1,1,1,1,1,1</v>
      </c>
      <c r="S40" s="2" t="str">
        <f t="shared" si="12"/>
        <v>0,0,0,0,3,3,3,3,0,0,0,0</v>
      </c>
      <c r="T40" s="2" t="str">
        <f t="shared" si="16"/>
        <v>3,3,3,3,3,3,3,3,3,3,3,3</v>
      </c>
      <c r="U40" s="2" t="str">
        <f t="shared" si="13"/>
        <v>0,400,800,1200,1600,2000,2400,2800,3200,3600,4000,4400</v>
      </c>
      <c r="V40" s="2" t="str">
        <f t="shared" si="14"/>
        <v>1,1,1,1,1,1,1,1,1,1,1,1</v>
      </c>
      <c r="W40" s="2">
        <f t="shared" si="15"/>
        <v>12</v>
      </c>
      <c r="X40" s="2">
        <f t="shared" si="8"/>
        <v>0</v>
      </c>
      <c r="AB40" s="2">
        <v>412</v>
      </c>
      <c r="AC40" s="2" t="s">
        <v>2319</v>
      </c>
      <c r="AD40" s="3" t="s">
        <v>2320</v>
      </c>
      <c r="AE40" s="2" t="s">
        <v>2316</v>
      </c>
      <c r="AF40" s="3" t="s">
        <v>2317</v>
      </c>
      <c r="AG40" s="3" t="s">
        <v>2203</v>
      </c>
      <c r="AH40" s="2" t="s">
        <v>2318</v>
      </c>
      <c r="AI40" s="2">
        <f t="shared" si="2"/>
        <v>26</v>
      </c>
      <c r="AJ40" s="2">
        <f t="shared" si="0"/>
        <v>9</v>
      </c>
    </row>
    <row r="41" spans="1:36">
      <c r="A41" s="2">
        <f>'怪物|monster'!P44</f>
        <v>1019</v>
      </c>
      <c r="B41" s="2" t="str">
        <f>'怪物|monster'!Q44</f>
        <v>小怪19[B]</v>
      </c>
      <c r="C41">
        <f>'怪物|monster'!R44</f>
        <v>2</v>
      </c>
      <c r="D41">
        <f>'怪物|monster'!N44</f>
        <v>2</v>
      </c>
      <c r="F41" s="2">
        <f t="shared" si="9"/>
        <v>13</v>
      </c>
      <c r="G41" s="61">
        <v>1</v>
      </c>
      <c r="H41" s="2" t="str">
        <f t="shared" si="3"/>
        <v>丧尸狗</v>
      </c>
      <c r="I41" s="61"/>
      <c r="J41" s="61"/>
      <c r="K41" s="61"/>
      <c r="L41" s="61"/>
      <c r="M41" s="2">
        <f t="shared" si="17"/>
        <v>3</v>
      </c>
      <c r="N41" s="2">
        <f t="shared" si="4"/>
        <v>3</v>
      </c>
      <c r="O41" s="2">
        <f t="shared" si="5"/>
        <v>3</v>
      </c>
      <c r="P41" s="2">
        <f t="shared" si="10"/>
        <v>4800</v>
      </c>
      <c r="Q41" s="2">
        <f t="shared" si="6"/>
        <v>1</v>
      </c>
      <c r="R41" s="2" t="str">
        <f t="shared" si="11"/>
        <v>1,1,1,1,1,1,1,1,1,1,1,1,1</v>
      </c>
      <c r="S41" s="2" t="str">
        <f t="shared" si="12"/>
        <v>0,0,0,0,3,3,3,3,0,0,0,0,3</v>
      </c>
      <c r="T41" s="2" t="str">
        <f t="shared" si="16"/>
        <v>3,3,3,3,3,3,3,3,3,3,3,3,3</v>
      </c>
      <c r="U41" s="2" t="str">
        <f t="shared" si="13"/>
        <v>0,400,800,1200,1600,2000,2400,2800,3200,3600,4000,4400,4800</v>
      </c>
      <c r="V41" s="2" t="str">
        <f t="shared" si="14"/>
        <v>1,1,1,1,1,1,1,1,1,1,1,1,1</v>
      </c>
      <c r="W41" s="2">
        <f t="shared" si="15"/>
        <v>13</v>
      </c>
      <c r="X41" s="2">
        <f t="shared" si="8"/>
        <v>0</v>
      </c>
      <c r="AB41" s="2">
        <v>501</v>
      </c>
      <c r="AC41" s="2" t="s">
        <v>2321</v>
      </c>
      <c r="AD41" s="3" t="s">
        <v>2322</v>
      </c>
      <c r="AE41" s="2" t="s">
        <v>2201</v>
      </c>
      <c r="AF41" s="3" t="s">
        <v>2202</v>
      </c>
      <c r="AG41" s="3" t="s">
        <v>2203</v>
      </c>
      <c r="AH41" s="2" t="s">
        <v>1486</v>
      </c>
      <c r="AI41" s="2">
        <f t="shared" si="2"/>
        <v>5</v>
      </c>
      <c r="AJ41" s="2">
        <f t="shared" si="0"/>
        <v>2</v>
      </c>
    </row>
    <row r="42" spans="1:36">
      <c r="A42" s="2">
        <f>'怪物|monster'!P45</f>
        <v>1020</v>
      </c>
      <c r="B42" s="2" t="str">
        <f>'怪物|monster'!Q45</f>
        <v>白无常[B]</v>
      </c>
      <c r="C42">
        <f>'怪物|monster'!R45</f>
        <v>2</v>
      </c>
      <c r="D42">
        <f>'怪物|monster'!N45</f>
        <v>2</v>
      </c>
      <c r="F42" s="2">
        <f t="shared" si="9"/>
        <v>14</v>
      </c>
      <c r="G42" s="61">
        <v>1</v>
      </c>
      <c r="H42" s="2" t="str">
        <f t="shared" si="3"/>
        <v>丧尸狗</v>
      </c>
      <c r="I42" s="61"/>
      <c r="J42" s="61"/>
      <c r="K42" s="61"/>
      <c r="L42" s="61"/>
      <c r="M42" s="2">
        <f t="shared" si="17"/>
        <v>3</v>
      </c>
      <c r="N42" s="2">
        <f t="shared" si="4"/>
        <v>3</v>
      </c>
      <c r="O42" s="2">
        <f t="shared" si="5"/>
        <v>3</v>
      </c>
      <c r="P42" s="2">
        <f t="shared" si="10"/>
        <v>5200</v>
      </c>
      <c r="Q42" s="2">
        <f t="shared" si="6"/>
        <v>1</v>
      </c>
      <c r="R42" s="2" t="str">
        <f t="shared" si="11"/>
        <v>1,1,1,1,1,1,1,1,1,1,1,1,1,1</v>
      </c>
      <c r="S42" s="2" t="str">
        <f t="shared" si="12"/>
        <v>0,0,0,0,3,3,3,3,0,0,0,0,3,3</v>
      </c>
      <c r="T42" s="2" t="str">
        <f t="shared" si="16"/>
        <v>3,3,3,3,3,3,3,3,3,3,3,3,3,3</v>
      </c>
      <c r="U42" s="2" t="str">
        <f t="shared" si="13"/>
        <v>0,400,800,1200,1600,2000,2400,2800,3200,3600,4000,4400,4800,5200</v>
      </c>
      <c r="V42" s="2" t="str">
        <f t="shared" si="14"/>
        <v>1,1,1,1,1,1,1,1,1,1,1,1,1,1</v>
      </c>
      <c r="W42" s="2">
        <f t="shared" si="15"/>
        <v>14</v>
      </c>
      <c r="X42" s="2">
        <f t="shared" si="8"/>
        <v>0</v>
      </c>
      <c r="AB42" s="2">
        <v>502</v>
      </c>
      <c r="AC42" s="2" t="s">
        <v>2323</v>
      </c>
      <c r="AD42" s="3" t="s">
        <v>2324</v>
      </c>
      <c r="AE42" s="2" t="s">
        <v>2201</v>
      </c>
      <c r="AF42" s="3" t="s">
        <v>2202</v>
      </c>
      <c r="AG42" s="3" t="s">
        <v>2203</v>
      </c>
      <c r="AH42" s="2" t="s">
        <v>1486</v>
      </c>
      <c r="AI42" s="2">
        <f t="shared" si="2"/>
        <v>5</v>
      </c>
      <c r="AJ42" s="2">
        <f t="shared" si="0"/>
        <v>2</v>
      </c>
    </row>
    <row r="43" spans="1:36">
      <c r="A43" s="2">
        <f>'怪物|monster'!P46</f>
        <v>1021</v>
      </c>
      <c r="B43" s="2" t="str">
        <f>'怪物|monster'!Q46</f>
        <v>黑无常[B]</v>
      </c>
      <c r="C43">
        <f>'怪物|monster'!R46</f>
        <v>2</v>
      </c>
      <c r="D43">
        <f>'怪物|monster'!N46</f>
        <v>2</v>
      </c>
      <c r="F43" s="2">
        <f t="shared" si="9"/>
        <v>15</v>
      </c>
      <c r="G43" s="61">
        <v>1</v>
      </c>
      <c r="H43" s="2" t="str">
        <f t="shared" si="3"/>
        <v>丧尸狗</v>
      </c>
      <c r="I43" s="61"/>
      <c r="J43" s="61"/>
      <c r="K43" s="61"/>
      <c r="L43" s="61"/>
      <c r="M43" s="2">
        <f t="shared" si="17"/>
        <v>3</v>
      </c>
      <c r="N43" s="2">
        <f t="shared" si="4"/>
        <v>3</v>
      </c>
      <c r="O43" s="2">
        <f t="shared" si="5"/>
        <v>3</v>
      </c>
      <c r="P43" s="2">
        <f t="shared" si="10"/>
        <v>5600</v>
      </c>
      <c r="Q43" s="2">
        <f t="shared" si="6"/>
        <v>1</v>
      </c>
      <c r="R43" s="2" t="str">
        <f t="shared" si="11"/>
        <v>1,1,1,1,1,1,1,1,1,1,1,1,1,1,1</v>
      </c>
      <c r="S43" s="2" t="str">
        <f t="shared" si="12"/>
        <v>0,0,0,0,3,3,3,3,0,0,0,0,3,3,3</v>
      </c>
      <c r="T43" s="2" t="str">
        <f t="shared" si="16"/>
        <v>3,3,3,3,3,3,3,3,3,3,3,3,3,3,3</v>
      </c>
      <c r="U43" s="2" t="str">
        <f t="shared" si="13"/>
        <v>0,400,800,1200,1600,2000,2400,2800,3200,3600,4000,4400,4800,5200,5600</v>
      </c>
      <c r="V43" s="2" t="str">
        <f t="shared" si="14"/>
        <v>1,1,1,1,1,1,1,1,1,1,1,1,1,1,1</v>
      </c>
      <c r="W43" s="2">
        <f t="shared" si="15"/>
        <v>15</v>
      </c>
      <c r="X43" s="2">
        <f t="shared" si="8"/>
        <v>0</v>
      </c>
      <c r="AB43" s="2">
        <v>503</v>
      </c>
      <c r="AC43" s="2" t="s">
        <v>2325</v>
      </c>
      <c r="AD43" s="3" t="s">
        <v>2326</v>
      </c>
      <c r="AE43" s="2" t="s">
        <v>2327</v>
      </c>
      <c r="AF43" s="3" t="s">
        <v>2328</v>
      </c>
      <c r="AG43" s="3" t="s">
        <v>2203</v>
      </c>
      <c r="AH43" s="2" t="s">
        <v>2329</v>
      </c>
      <c r="AI43" s="2">
        <f t="shared" si="2"/>
        <v>8</v>
      </c>
      <c r="AJ43" s="2">
        <f t="shared" si="0"/>
        <v>3</v>
      </c>
    </row>
    <row r="44" spans="1:36">
      <c r="A44" s="2">
        <f>'怪物|monster'!P47</f>
        <v>22</v>
      </c>
      <c r="B44" s="2" t="str">
        <f>'怪物|monster'!Q47</f>
        <v>蓝衣女鬼</v>
      </c>
      <c r="C44">
        <f>'怪物|monster'!R47</f>
        <v>0</v>
      </c>
      <c r="D44">
        <f>'怪物|monster'!N47</f>
        <v>2</v>
      </c>
      <c r="F44" s="2">
        <f t="shared" si="9"/>
        <v>16</v>
      </c>
      <c r="G44" s="61">
        <v>1</v>
      </c>
      <c r="H44" s="2" t="str">
        <f t="shared" si="3"/>
        <v>丧尸狗</v>
      </c>
      <c r="I44" s="61"/>
      <c r="J44" s="61"/>
      <c r="K44" s="61"/>
      <c r="L44" s="61"/>
      <c r="M44" s="2">
        <f t="shared" si="17"/>
        <v>3</v>
      </c>
      <c r="N44" s="2">
        <f t="shared" si="4"/>
        <v>3</v>
      </c>
      <c r="O44" s="2">
        <f t="shared" si="5"/>
        <v>3</v>
      </c>
      <c r="P44" s="2">
        <f t="shared" si="10"/>
        <v>6000</v>
      </c>
      <c r="Q44" s="2">
        <f t="shared" si="6"/>
        <v>1</v>
      </c>
      <c r="R44" s="2" t="str">
        <f t="shared" si="11"/>
        <v>1,1,1,1,1,1,1,1,1,1,1,1,1,1,1,1</v>
      </c>
      <c r="S44" s="2" t="str">
        <f t="shared" si="12"/>
        <v>0,0,0,0,3,3,3,3,0,0,0,0,3,3,3,3</v>
      </c>
      <c r="T44" s="2" t="str">
        <f t="shared" si="16"/>
        <v>3,3,3,3,3,3,3,3,3,3,3,3,3,3,3,3</v>
      </c>
      <c r="U44" s="2" t="str">
        <f t="shared" si="13"/>
        <v>0,400,800,1200,1600,2000,2400,2800,3200,3600,4000,4400,4800,5200,5600,6000</v>
      </c>
      <c r="V44" s="2" t="str">
        <f t="shared" si="14"/>
        <v>1,1,1,1,1,1,1,1,1,1,1,1,1,1,1,1</v>
      </c>
      <c r="W44" s="2">
        <f t="shared" si="15"/>
        <v>16</v>
      </c>
      <c r="X44" s="2">
        <f t="shared" si="8"/>
        <v>0</v>
      </c>
      <c r="AB44" s="2">
        <v>504</v>
      </c>
      <c r="AC44" s="2" t="s">
        <v>2325</v>
      </c>
      <c r="AD44" s="3" t="s">
        <v>2330</v>
      </c>
      <c r="AE44" s="2" t="s">
        <v>2327</v>
      </c>
      <c r="AF44" s="3" t="s">
        <v>2328</v>
      </c>
      <c r="AG44" s="3" t="s">
        <v>2203</v>
      </c>
      <c r="AH44" s="2" t="s">
        <v>2329</v>
      </c>
      <c r="AI44" s="2">
        <f t="shared" si="2"/>
        <v>8</v>
      </c>
      <c r="AJ44" s="2">
        <f t="shared" si="0"/>
        <v>3</v>
      </c>
    </row>
    <row r="45" spans="1:36">
      <c r="A45" s="2">
        <f>'怪物|monster'!P48</f>
        <v>23</v>
      </c>
      <c r="B45" s="2" t="str">
        <f>'怪物|monster'!Q48</f>
        <v>蜘蛛2</v>
      </c>
      <c r="C45">
        <f>'怪物|monster'!R48</f>
        <v>0</v>
      </c>
      <c r="D45">
        <f>'怪物|monster'!N48</f>
        <v>2</v>
      </c>
      <c r="F45" s="2">
        <f t="shared" si="9"/>
        <v>17</v>
      </c>
      <c r="G45" s="61">
        <v>1</v>
      </c>
      <c r="H45" s="2" t="str">
        <f t="shared" si="3"/>
        <v>丧尸狗</v>
      </c>
      <c r="I45" s="61"/>
      <c r="J45" s="61"/>
      <c r="K45" s="61"/>
      <c r="L45" s="61"/>
      <c r="M45" s="2">
        <f t="shared" si="17"/>
        <v>0</v>
      </c>
      <c r="N45" s="2">
        <f t="shared" si="4"/>
        <v>0</v>
      </c>
      <c r="O45" s="2">
        <f t="shared" si="5"/>
        <v>3</v>
      </c>
      <c r="P45" s="2">
        <f t="shared" si="10"/>
        <v>6400</v>
      </c>
      <c r="Q45" s="2">
        <f t="shared" si="6"/>
        <v>1</v>
      </c>
      <c r="R45" s="2" t="str">
        <f t="shared" si="11"/>
        <v>1,1,1,1,1,1,1,1,1,1,1,1,1,1,1,1,1</v>
      </c>
      <c r="S45" s="2" t="str">
        <f t="shared" si="12"/>
        <v>0,0,0,0,3,3,3,3,0,0,0,0,3,3,3,3,0</v>
      </c>
      <c r="T45" s="2" t="str">
        <f t="shared" si="16"/>
        <v>3,3,3,3,3,3,3,3,3,3,3,3,3,3,3,3,3</v>
      </c>
      <c r="U45" s="2" t="str">
        <f t="shared" si="13"/>
        <v>0,400,800,1200,1600,2000,2400,2800,3200,3600,4000,4400,4800,5200,5600,6000,6400</v>
      </c>
      <c r="V45" s="2" t="str">
        <f t="shared" si="14"/>
        <v>1,1,1,1,1,1,1,1,1,1,1,1,1,1,1,1,1</v>
      </c>
      <c r="W45" s="2">
        <f t="shared" si="15"/>
        <v>17</v>
      </c>
      <c r="X45" s="2">
        <f t="shared" si="8"/>
        <v>0</v>
      </c>
      <c r="AB45" s="2">
        <v>505</v>
      </c>
      <c r="AC45" s="2" t="s">
        <v>2269</v>
      </c>
      <c r="AD45" s="3" t="s">
        <v>2331</v>
      </c>
      <c r="AE45" s="2" t="s">
        <v>2207</v>
      </c>
      <c r="AF45" s="3" t="s">
        <v>2208</v>
      </c>
      <c r="AG45" s="3" t="s">
        <v>2203</v>
      </c>
      <c r="AH45" s="2" t="s">
        <v>2210</v>
      </c>
      <c r="AI45" s="2">
        <f t="shared" si="2"/>
        <v>14</v>
      </c>
      <c r="AJ45" s="2">
        <f t="shared" si="0"/>
        <v>5</v>
      </c>
    </row>
    <row r="46" spans="1:36">
      <c r="A46" s="2">
        <f>'怪物|monster'!P49</f>
        <v>24</v>
      </c>
      <c r="B46" s="2" t="str">
        <f>'怪物|monster'!Q49</f>
        <v>蜘蛛3</v>
      </c>
      <c r="C46">
        <f>'怪物|monster'!R49</f>
        <v>0</v>
      </c>
      <c r="D46">
        <f>'怪物|monster'!N49</f>
        <v>3</v>
      </c>
      <c r="F46" s="2">
        <f t="shared" si="9"/>
        <v>18</v>
      </c>
      <c r="G46" s="61">
        <v>1</v>
      </c>
      <c r="H46" s="2" t="str">
        <f t="shared" si="3"/>
        <v>丧尸狗</v>
      </c>
      <c r="I46" s="61"/>
      <c r="J46" s="61"/>
      <c r="K46" s="61"/>
      <c r="L46" s="61"/>
      <c r="M46" s="2">
        <f t="shared" si="17"/>
        <v>0</v>
      </c>
      <c r="N46" s="2">
        <f t="shared" si="4"/>
        <v>0</v>
      </c>
      <c r="O46" s="2">
        <f t="shared" si="5"/>
        <v>3</v>
      </c>
      <c r="P46" s="2">
        <f t="shared" si="10"/>
        <v>6800</v>
      </c>
      <c r="Q46" s="2">
        <f t="shared" si="6"/>
        <v>1</v>
      </c>
      <c r="R46" s="2" t="str">
        <f t="shared" si="11"/>
        <v>1,1,1,1,1,1,1,1,1,1,1,1,1,1,1,1,1,1</v>
      </c>
      <c r="S46" s="2" t="str">
        <f t="shared" si="12"/>
        <v>0,0,0,0,3,3,3,3,0,0,0,0,3,3,3,3,0,0</v>
      </c>
      <c r="T46" s="2" t="str">
        <f t="shared" si="16"/>
        <v>3,3,3,3,3,3,3,3,3,3,3,3,3,3,3,3,3,3</v>
      </c>
      <c r="U46" s="2" t="str">
        <f t="shared" si="13"/>
        <v>0,400,800,1200,1600,2000,2400,2800,3200,3600,4000,4400,4800,5200,5600,6000,6400,6800</v>
      </c>
      <c r="V46" s="2" t="str">
        <f t="shared" si="14"/>
        <v>1,1,1,1,1,1,1,1,1,1,1,1,1,1,1,1,1,1</v>
      </c>
      <c r="W46" s="2">
        <f t="shared" si="15"/>
        <v>18</v>
      </c>
      <c r="X46" s="2">
        <f t="shared" si="8"/>
        <v>0</v>
      </c>
      <c r="AB46" s="2">
        <v>506</v>
      </c>
      <c r="AC46" s="2" t="s">
        <v>2269</v>
      </c>
      <c r="AD46" s="3" t="s">
        <v>2332</v>
      </c>
      <c r="AE46" s="2" t="s">
        <v>2207</v>
      </c>
      <c r="AF46" s="3" t="s">
        <v>2208</v>
      </c>
      <c r="AG46" s="3" t="s">
        <v>2203</v>
      </c>
      <c r="AH46" s="2" t="s">
        <v>2210</v>
      </c>
      <c r="AI46" s="2">
        <f t="shared" si="2"/>
        <v>14</v>
      </c>
      <c r="AJ46" s="2">
        <f t="shared" si="0"/>
        <v>5</v>
      </c>
    </row>
    <row r="47" spans="1:36">
      <c r="A47" s="2">
        <f>'怪物|monster'!P50</f>
        <v>25</v>
      </c>
      <c r="B47" s="2" t="str">
        <f>'怪物|monster'!Q50</f>
        <v>蜘蛛4</v>
      </c>
      <c r="C47">
        <f>'怪物|monster'!R50</f>
        <v>0</v>
      </c>
      <c r="D47">
        <f>'怪物|monster'!N50</f>
        <v>1</v>
      </c>
      <c r="F47" s="2">
        <f t="shared" si="9"/>
        <v>19</v>
      </c>
      <c r="G47" s="61">
        <v>1</v>
      </c>
      <c r="H47" s="2" t="str">
        <f t="shared" si="3"/>
        <v>丧尸狗</v>
      </c>
      <c r="I47" s="61"/>
      <c r="J47" s="61"/>
      <c r="K47" s="61"/>
      <c r="L47" s="61"/>
      <c r="M47" s="2">
        <f t="shared" si="17"/>
        <v>0</v>
      </c>
      <c r="N47" s="2">
        <f t="shared" si="4"/>
        <v>0</v>
      </c>
      <c r="O47" s="2">
        <f t="shared" si="5"/>
        <v>3</v>
      </c>
      <c r="P47" s="2">
        <f t="shared" si="10"/>
        <v>7200</v>
      </c>
      <c r="Q47" s="2">
        <f t="shared" si="6"/>
        <v>1</v>
      </c>
      <c r="R47" s="2" t="str">
        <f t="shared" si="11"/>
        <v>1,1,1,1,1,1,1,1,1,1,1,1,1,1,1,1,1,1,1</v>
      </c>
      <c r="S47" s="2" t="str">
        <f t="shared" si="12"/>
        <v>0,0,0,0,3,3,3,3,0,0,0,0,3,3,3,3,0,0,0</v>
      </c>
      <c r="T47" s="2" t="str">
        <f t="shared" si="16"/>
        <v>3,3,3,3,3,3,3,3,3,3,3,3,3,3,3,3,3,3,3</v>
      </c>
      <c r="U47" s="2" t="str">
        <f t="shared" si="13"/>
        <v>0,400,800,1200,1600,2000,2400,2800,3200,3600,4000,4400,4800,5200,5600,6000,6400,6800,7200</v>
      </c>
      <c r="V47" s="2" t="str">
        <f t="shared" si="14"/>
        <v>1,1,1,1,1,1,1,1,1,1,1,1,1,1,1,1,1,1,1</v>
      </c>
      <c r="W47" s="2">
        <f t="shared" si="15"/>
        <v>19</v>
      </c>
      <c r="X47" s="2">
        <f t="shared" si="8"/>
        <v>0</v>
      </c>
      <c r="AB47" s="2">
        <v>507</v>
      </c>
      <c r="AC47" s="2" t="s">
        <v>2333</v>
      </c>
      <c r="AD47" s="3" t="s">
        <v>2334</v>
      </c>
      <c r="AE47" s="2" t="s">
        <v>2335</v>
      </c>
      <c r="AF47" s="3" t="s">
        <v>2336</v>
      </c>
      <c r="AG47" s="3" t="s">
        <v>2203</v>
      </c>
      <c r="AH47" s="2" t="s">
        <v>2337</v>
      </c>
      <c r="AI47" s="2">
        <f t="shared" si="2"/>
        <v>20</v>
      </c>
      <c r="AJ47" s="2">
        <f t="shared" si="0"/>
        <v>7</v>
      </c>
    </row>
    <row r="48" spans="1:36">
      <c r="A48" s="2">
        <f>'怪物|monster'!P51</f>
        <v>26</v>
      </c>
      <c r="B48" s="2" t="str">
        <f>'怪物|monster'!Q51</f>
        <v>蜘蛛5</v>
      </c>
      <c r="C48">
        <f>'怪物|monster'!R51</f>
        <v>0</v>
      </c>
      <c r="D48">
        <f>'怪物|monster'!N51</f>
        <v>2</v>
      </c>
      <c r="F48" s="2">
        <f t="shared" si="9"/>
        <v>20</v>
      </c>
      <c r="G48" s="61">
        <v>1</v>
      </c>
      <c r="H48" s="2" t="str">
        <f t="shared" si="3"/>
        <v>丧尸狗</v>
      </c>
      <c r="I48" s="61"/>
      <c r="J48" s="61"/>
      <c r="K48" s="61"/>
      <c r="L48" s="61"/>
      <c r="M48" s="2">
        <f t="shared" si="17"/>
        <v>0</v>
      </c>
      <c r="N48" s="2">
        <f t="shared" si="4"/>
        <v>0</v>
      </c>
      <c r="O48" s="2">
        <f t="shared" si="5"/>
        <v>3</v>
      </c>
      <c r="P48" s="2">
        <f t="shared" si="10"/>
        <v>7600</v>
      </c>
      <c r="Q48" s="2">
        <f t="shared" si="6"/>
        <v>1</v>
      </c>
      <c r="R48" s="2" t="str">
        <f t="shared" si="11"/>
        <v>1,1,1,1,1,1,1,1,1,1,1,1,1,1,1,1,1,1,1,1</v>
      </c>
      <c r="S48" s="2" t="str">
        <f t="shared" si="12"/>
        <v>0,0,0,0,3,3,3,3,0,0,0,0,3,3,3,3,0,0,0,0</v>
      </c>
      <c r="T48" s="2" t="str">
        <f t="shared" si="16"/>
        <v>3,3,3,3,3,3,3,3,3,3,3,3,3,3,3,3,3,3,3,3</v>
      </c>
      <c r="U48" s="2" t="str">
        <f t="shared" si="13"/>
        <v>0,400,800,1200,1600,2000,2400,2800,3200,3600,4000,4400,4800,5200,5600,6000,6400,6800,7200,7600</v>
      </c>
      <c r="V48" s="2" t="str">
        <f t="shared" si="14"/>
        <v>1,1,1,1,1,1,1,1,1,1,1,1,1,1,1,1,1,1,1,1</v>
      </c>
      <c r="W48" s="2">
        <f t="shared" si="15"/>
        <v>20</v>
      </c>
      <c r="X48" s="2">
        <f t="shared" si="8"/>
        <v>0</v>
      </c>
      <c r="AB48" s="2">
        <v>508</v>
      </c>
      <c r="AC48" s="2" t="s">
        <v>2338</v>
      </c>
      <c r="AD48" s="3" t="s">
        <v>2339</v>
      </c>
      <c r="AE48" s="2" t="s">
        <v>2335</v>
      </c>
      <c r="AF48" s="3" t="s">
        <v>2336</v>
      </c>
      <c r="AG48" s="3" t="s">
        <v>2203</v>
      </c>
      <c r="AH48" s="2" t="s">
        <v>2337</v>
      </c>
      <c r="AI48" s="2">
        <f t="shared" si="2"/>
        <v>20</v>
      </c>
      <c r="AJ48" s="2">
        <f t="shared" si="0"/>
        <v>7</v>
      </c>
    </row>
    <row r="49" spans="1:36">
      <c r="A49" s="2">
        <f>'怪物|monster'!P52</f>
        <v>27</v>
      </c>
      <c r="B49" s="2" t="str">
        <f>'怪物|monster'!Q52</f>
        <v>蜘蛛6</v>
      </c>
      <c r="C49">
        <f>'怪物|monster'!R52</f>
        <v>0</v>
      </c>
      <c r="D49">
        <f>'怪物|monster'!N52</f>
        <v>3</v>
      </c>
      <c r="F49" s="2">
        <f t="shared" si="9"/>
        <v>21</v>
      </c>
      <c r="G49" s="61">
        <v>1</v>
      </c>
      <c r="H49" s="2" t="str">
        <f t="shared" si="3"/>
        <v>丧尸狗</v>
      </c>
      <c r="I49" s="61"/>
      <c r="J49" s="61"/>
      <c r="K49" s="61"/>
      <c r="L49" s="61"/>
      <c r="M49" s="2">
        <f t="shared" si="17"/>
        <v>3</v>
      </c>
      <c r="N49" s="2">
        <f t="shared" si="4"/>
        <v>3</v>
      </c>
      <c r="O49" s="2">
        <f t="shared" si="5"/>
        <v>3</v>
      </c>
      <c r="P49" s="2">
        <f t="shared" si="10"/>
        <v>8000</v>
      </c>
      <c r="Q49" s="2">
        <f t="shared" si="6"/>
        <v>1</v>
      </c>
      <c r="R49" s="2" t="str">
        <f t="shared" si="11"/>
        <v>1,1,1,1,1,1,1,1,1,1,1,1,1,1,1,1,1,1,1,1,1</v>
      </c>
      <c r="S49" s="2" t="str">
        <f t="shared" si="12"/>
        <v>0,0,0,0,3,3,3,3,0,0,0,0,3,3,3,3,0,0,0,0,3</v>
      </c>
      <c r="T49" s="2" t="str">
        <f t="shared" si="16"/>
        <v>3,3,3,3,3,3,3,3,3,3,3,3,3,3,3,3,3,3,3,3,3</v>
      </c>
      <c r="U49" s="2" t="str">
        <f t="shared" si="13"/>
        <v>0,400,800,1200,1600,2000,2400,2800,3200,3600,4000,4400,4800,5200,5600,6000,6400,6800,7200,7600,8000</v>
      </c>
      <c r="V49" s="2" t="str">
        <f t="shared" si="14"/>
        <v>1,1,1,1,1,1,1,1,1,1,1,1,1,1,1,1,1,1,1,1,1</v>
      </c>
      <c r="W49" s="2">
        <f t="shared" si="15"/>
        <v>21</v>
      </c>
      <c r="X49" s="2">
        <f t="shared" si="8"/>
        <v>0</v>
      </c>
      <c r="AB49" s="2">
        <v>509</v>
      </c>
      <c r="AC49" s="2" t="s">
        <v>2338</v>
      </c>
      <c r="AD49" s="3" t="s">
        <v>2340</v>
      </c>
      <c r="AE49" s="2" t="s">
        <v>2335</v>
      </c>
      <c r="AF49" s="3" t="s">
        <v>2336</v>
      </c>
      <c r="AG49" s="3" t="s">
        <v>2203</v>
      </c>
      <c r="AH49" s="2" t="s">
        <v>2337</v>
      </c>
      <c r="AI49" s="2">
        <f t="shared" si="2"/>
        <v>20</v>
      </c>
      <c r="AJ49" s="2">
        <f t="shared" si="0"/>
        <v>7</v>
      </c>
    </row>
    <row r="50" spans="1:36">
      <c r="A50" s="2">
        <f>'怪物|monster'!P53</f>
        <v>1022</v>
      </c>
      <c r="B50" s="2" t="str">
        <f>'怪物|monster'!Q53</f>
        <v>蓝衣女鬼[B]</v>
      </c>
      <c r="C50">
        <f>'怪物|monster'!R53</f>
        <v>2</v>
      </c>
      <c r="D50">
        <f>'怪物|monster'!N53</f>
        <v>2</v>
      </c>
      <c r="F50" s="2">
        <f t="shared" si="9"/>
        <v>22</v>
      </c>
      <c r="G50" s="61">
        <v>1</v>
      </c>
      <c r="H50" s="2" t="str">
        <f t="shared" si="3"/>
        <v>丧尸狗</v>
      </c>
      <c r="I50" s="61"/>
      <c r="J50" s="61"/>
      <c r="K50" s="61"/>
      <c r="L50" s="61"/>
      <c r="M50" s="2">
        <f t="shared" si="17"/>
        <v>3</v>
      </c>
      <c r="N50" s="2">
        <f t="shared" si="4"/>
        <v>3</v>
      </c>
      <c r="O50" s="2">
        <f t="shared" si="5"/>
        <v>3</v>
      </c>
      <c r="P50" s="2">
        <f t="shared" si="10"/>
        <v>8400</v>
      </c>
      <c r="Q50" s="2">
        <f t="shared" si="6"/>
        <v>1</v>
      </c>
      <c r="R50" s="2" t="str">
        <f t="shared" si="11"/>
        <v>1,1,1,1,1,1,1,1,1,1,1,1,1,1,1,1,1,1,1,1,1,1</v>
      </c>
      <c r="S50" s="2" t="str">
        <f t="shared" si="12"/>
        <v>0,0,0,0,3,3,3,3,0,0,0,0,3,3,3,3,0,0,0,0,3,3</v>
      </c>
      <c r="T50" s="2" t="str">
        <f t="shared" si="16"/>
        <v>3,3,3,3,3,3,3,3,3,3,3,3,3,3,3,3,3,3,3,3,3,3</v>
      </c>
      <c r="U50" s="2" t="str">
        <f t="shared" si="13"/>
        <v>0,400,800,1200,1600,2000,2400,2800,3200,3600,4000,4400,4800,5200,5600,6000,6400,6800,7200,7600,8000,8400</v>
      </c>
      <c r="V50" s="2" t="str">
        <f t="shared" si="14"/>
        <v>1,1,1,1,1,1,1,1,1,1,1,1,1,1,1,1,1,1,1,1,1,1</v>
      </c>
      <c r="W50" s="2">
        <f t="shared" si="15"/>
        <v>22</v>
      </c>
      <c r="X50" s="2">
        <f t="shared" si="8"/>
        <v>0</v>
      </c>
      <c r="AB50" s="2">
        <v>510</v>
      </c>
      <c r="AC50" s="2" t="s">
        <v>2341</v>
      </c>
      <c r="AD50" s="3" t="s">
        <v>2342</v>
      </c>
      <c r="AE50" s="2" t="s">
        <v>2343</v>
      </c>
      <c r="AF50" s="3" t="s">
        <v>2344</v>
      </c>
      <c r="AG50" s="3" t="s">
        <v>2203</v>
      </c>
      <c r="AH50" s="2" t="s">
        <v>2345</v>
      </c>
      <c r="AI50" s="2">
        <f t="shared" si="2"/>
        <v>27</v>
      </c>
      <c r="AJ50" s="2">
        <f t="shared" si="0"/>
        <v>10</v>
      </c>
    </row>
    <row r="51" spans="1:36">
      <c r="A51" s="2">
        <f>'怪物|monster'!P54</f>
        <v>1023</v>
      </c>
      <c r="B51" s="2" t="str">
        <f>'怪物|monster'!Q54</f>
        <v>蜘蛛2[B]</v>
      </c>
      <c r="C51">
        <f>'怪物|monster'!R54</f>
        <v>2</v>
      </c>
      <c r="D51">
        <f>'怪物|monster'!N54</f>
        <v>2</v>
      </c>
      <c r="F51" s="2">
        <f t="shared" si="9"/>
        <v>23</v>
      </c>
      <c r="G51" s="61">
        <v>1</v>
      </c>
      <c r="H51" s="2" t="str">
        <f t="shared" si="3"/>
        <v>丧尸狗</v>
      </c>
      <c r="I51" s="61"/>
      <c r="J51" s="61"/>
      <c r="K51" s="61"/>
      <c r="L51" s="61"/>
      <c r="M51" s="2">
        <f t="shared" si="17"/>
        <v>3</v>
      </c>
      <c r="N51" s="2">
        <f t="shared" si="4"/>
        <v>3</v>
      </c>
      <c r="O51" s="2">
        <f t="shared" si="5"/>
        <v>3</v>
      </c>
      <c r="P51" s="2">
        <f t="shared" si="10"/>
        <v>8800</v>
      </c>
      <c r="Q51" s="2">
        <f t="shared" si="6"/>
        <v>1</v>
      </c>
      <c r="R51" s="2" t="str">
        <f t="shared" si="11"/>
        <v>1,1,1,1,1,1,1,1,1,1,1,1,1,1,1,1,1,1,1,1,1,1,1</v>
      </c>
      <c r="S51" s="2" t="str">
        <f t="shared" si="12"/>
        <v>0,0,0,0,3,3,3,3,0,0,0,0,3,3,3,3,0,0,0,0,3,3,3</v>
      </c>
      <c r="T51" s="2" t="str">
        <f t="shared" si="16"/>
        <v>3,3,3,3,3,3,3,3,3,3,3,3,3,3,3,3,3,3,3,3,3,3,3</v>
      </c>
      <c r="U51" s="2" t="str">
        <f t="shared" si="13"/>
        <v>0,400,800,1200,1600,2000,2400,2800,3200,3600,4000,4400,4800,5200,5600,6000,6400,6800,7200,7600,8000,8400,8800</v>
      </c>
      <c r="V51" s="2" t="str">
        <f t="shared" si="14"/>
        <v>1,1,1,1,1,1,1,1,1,1,1,1,1,1,1,1,1,1,1,1,1,1,1</v>
      </c>
      <c r="W51" s="2">
        <f t="shared" si="15"/>
        <v>23</v>
      </c>
      <c r="X51" s="2">
        <f t="shared" si="8"/>
        <v>0</v>
      </c>
      <c r="AB51" s="2">
        <v>511</v>
      </c>
      <c r="AC51" s="2" t="s">
        <v>2341</v>
      </c>
      <c r="AD51" s="3" t="s">
        <v>2346</v>
      </c>
      <c r="AE51" s="2" t="s">
        <v>2343</v>
      </c>
      <c r="AF51" s="3" t="s">
        <v>2344</v>
      </c>
      <c r="AG51" s="3" t="s">
        <v>2203</v>
      </c>
      <c r="AH51" s="2" t="s">
        <v>2345</v>
      </c>
      <c r="AI51" s="2">
        <f t="shared" si="2"/>
        <v>27</v>
      </c>
      <c r="AJ51" s="2">
        <f t="shared" si="0"/>
        <v>10</v>
      </c>
    </row>
    <row r="52" spans="1:36">
      <c r="A52" s="2">
        <f>'怪物|monster'!P55</f>
        <v>1024</v>
      </c>
      <c r="B52" s="2" t="str">
        <f>'怪物|monster'!Q55</f>
        <v>蜘蛛3[B]</v>
      </c>
      <c r="C52">
        <f>'怪物|monster'!R55</f>
        <v>2</v>
      </c>
      <c r="D52">
        <f>'怪物|monster'!N55</f>
        <v>2</v>
      </c>
      <c r="F52" s="2">
        <f t="shared" si="9"/>
        <v>24</v>
      </c>
      <c r="G52" s="61">
        <v>1</v>
      </c>
      <c r="H52" s="2" t="str">
        <f t="shared" si="3"/>
        <v>丧尸狗</v>
      </c>
      <c r="I52" s="61"/>
      <c r="J52" s="61"/>
      <c r="K52" s="61"/>
      <c r="L52" s="61"/>
      <c r="M52" s="2">
        <f t="shared" si="17"/>
        <v>3</v>
      </c>
      <c r="N52" s="2">
        <f t="shared" si="4"/>
        <v>3</v>
      </c>
      <c r="O52" s="2">
        <f t="shared" si="5"/>
        <v>3</v>
      </c>
      <c r="P52" s="2">
        <f t="shared" si="10"/>
        <v>9200</v>
      </c>
      <c r="Q52" s="2">
        <f t="shared" si="6"/>
        <v>1</v>
      </c>
      <c r="R52" s="2" t="str">
        <f t="shared" si="11"/>
        <v>1,1,1,1,1,1,1,1,1,1,1,1,1,1,1,1,1,1,1,1,1,1,1,1</v>
      </c>
      <c r="S52" s="2" t="str">
        <f t="shared" si="12"/>
        <v>0,0,0,0,3,3,3,3,0,0,0,0,3,3,3,3,0,0,0,0,3,3,3,3</v>
      </c>
      <c r="T52" s="2" t="str">
        <f t="shared" si="16"/>
        <v>3,3,3,3,3,3,3,3,3,3,3,3,3,3,3,3,3,3,3,3,3,3,3,3</v>
      </c>
      <c r="U52" s="2" t="str">
        <f t="shared" si="13"/>
        <v>0,400,800,1200,1600,2000,2400,2800,3200,3600,4000,4400,4800,5200,5600,6000,6400,6800,7200,7600,8000,8400,8800,9200</v>
      </c>
      <c r="V52" s="2" t="str">
        <f t="shared" si="14"/>
        <v>1,1,1,1,1,1,1,1,1,1,1,1,1,1,1,1,1,1,1,1,1,1,1,1</v>
      </c>
      <c r="W52" s="2">
        <f t="shared" si="15"/>
        <v>24</v>
      </c>
      <c r="X52" s="2">
        <f t="shared" si="8"/>
        <v>0</v>
      </c>
      <c r="AB52" s="2">
        <v>512</v>
      </c>
      <c r="AC52" s="2" t="s">
        <v>2341</v>
      </c>
      <c r="AD52" s="3" t="s">
        <v>2347</v>
      </c>
      <c r="AE52" s="2" t="s">
        <v>2343</v>
      </c>
      <c r="AF52" s="3" t="s">
        <v>2344</v>
      </c>
      <c r="AG52" s="3" t="s">
        <v>2203</v>
      </c>
      <c r="AH52" s="2" t="s">
        <v>2345</v>
      </c>
      <c r="AI52" s="2">
        <f t="shared" si="2"/>
        <v>27</v>
      </c>
      <c r="AJ52" s="2">
        <f t="shared" si="0"/>
        <v>10</v>
      </c>
    </row>
    <row r="53" spans="1:36">
      <c r="A53" s="2">
        <f>'怪物|monster'!P56</f>
        <v>1025</v>
      </c>
      <c r="B53" s="2" t="str">
        <f>'怪物|monster'!Q56</f>
        <v>蜘蛛4[B]</v>
      </c>
      <c r="C53">
        <f>'怪物|monster'!R56</f>
        <v>2</v>
      </c>
      <c r="D53">
        <f>'怪物|monster'!N56</f>
        <v>2</v>
      </c>
      <c r="F53" s="2">
        <f t="shared" si="9"/>
        <v>25</v>
      </c>
      <c r="G53" s="61">
        <v>1</v>
      </c>
      <c r="H53" s="2" t="str">
        <f t="shared" si="3"/>
        <v>丧尸狗</v>
      </c>
      <c r="I53" s="61"/>
      <c r="J53" s="61"/>
      <c r="K53" s="61"/>
      <c r="L53" s="61"/>
      <c r="M53" s="2">
        <f t="shared" si="17"/>
        <v>0</v>
      </c>
      <c r="N53" s="2">
        <f t="shared" si="4"/>
        <v>0</v>
      </c>
      <c r="O53" s="2">
        <f t="shared" si="5"/>
        <v>3</v>
      </c>
      <c r="P53" s="2">
        <f t="shared" si="10"/>
        <v>9600</v>
      </c>
      <c r="Q53" s="2">
        <f t="shared" si="6"/>
        <v>1</v>
      </c>
      <c r="R53" s="2" t="str">
        <f t="shared" si="11"/>
        <v>1,1,1,1,1,1,1,1,1,1,1,1,1,1,1,1,1,1,1,1,1,1,1,1,1</v>
      </c>
      <c r="S53" s="2" t="str">
        <f t="shared" si="12"/>
        <v>0,0,0,0,3,3,3,3,0,0,0,0,3,3,3,3,0,0,0,0,3,3,3,3,0</v>
      </c>
      <c r="T53" s="2" t="str">
        <f t="shared" si="16"/>
        <v>3,3,3,3,3,3,3,3,3,3,3,3,3,3,3,3,3,3,3,3,3,3,3,3,3</v>
      </c>
      <c r="U53" s="2" t="str">
        <f t="shared" si="13"/>
        <v>0,400,800,1200,1600,2000,2400,2800,3200,3600,4000,4400,4800,5200,5600,6000,6400,6800,7200,7600,8000,8400,8800,9200,9600</v>
      </c>
      <c r="V53" s="2" t="str">
        <f t="shared" si="14"/>
        <v>1,1,1,1,1,1,1,1,1,1,1,1,1,1,1,1,1,1,1,1,1,1,1,1,1</v>
      </c>
      <c r="W53" s="2">
        <f t="shared" si="15"/>
        <v>25</v>
      </c>
      <c r="X53" s="2">
        <f t="shared" si="8"/>
        <v>0</v>
      </c>
      <c r="AB53" s="2">
        <v>513</v>
      </c>
      <c r="AC53" s="2" t="s">
        <v>2348</v>
      </c>
      <c r="AD53" s="3" t="s">
        <v>2349</v>
      </c>
      <c r="AE53" s="2" t="s">
        <v>2350</v>
      </c>
      <c r="AF53" s="3" t="s">
        <v>2351</v>
      </c>
      <c r="AG53" s="3" t="s">
        <v>2203</v>
      </c>
      <c r="AH53" s="2" t="s">
        <v>2352</v>
      </c>
      <c r="AI53" s="2">
        <f t="shared" si="2"/>
        <v>31</v>
      </c>
      <c r="AJ53" s="2">
        <f t="shared" si="0"/>
        <v>11</v>
      </c>
    </row>
    <row r="54" spans="1:36">
      <c r="A54" s="2">
        <f>'怪物|monster'!P57</f>
        <v>1026</v>
      </c>
      <c r="B54" s="2" t="str">
        <f>'怪物|monster'!Q57</f>
        <v>蜘蛛5[B]</v>
      </c>
      <c r="C54">
        <f>'怪物|monster'!R57</f>
        <v>2</v>
      </c>
      <c r="D54">
        <f>'怪物|monster'!N57</f>
        <v>2</v>
      </c>
      <c r="F54" s="2">
        <f t="shared" si="9"/>
        <v>26</v>
      </c>
      <c r="G54" s="61">
        <v>1</v>
      </c>
      <c r="H54" s="2" t="str">
        <f t="shared" si="3"/>
        <v>丧尸狗</v>
      </c>
      <c r="I54" s="61"/>
      <c r="J54" s="61"/>
      <c r="K54" s="61"/>
      <c r="L54" s="61"/>
      <c r="M54" s="2">
        <f t="shared" si="17"/>
        <v>0</v>
      </c>
      <c r="N54" s="2">
        <f t="shared" si="4"/>
        <v>0</v>
      </c>
      <c r="O54" s="2">
        <f t="shared" si="5"/>
        <v>3</v>
      </c>
      <c r="P54" s="2">
        <f t="shared" si="10"/>
        <v>10000</v>
      </c>
      <c r="Q54" s="2">
        <f t="shared" si="6"/>
        <v>1</v>
      </c>
      <c r="R54" s="2" t="str">
        <f t="shared" si="11"/>
        <v>1,1,1,1,1,1,1,1,1,1,1,1,1,1,1,1,1,1,1,1,1,1,1,1,1,1</v>
      </c>
      <c r="S54" s="2" t="str">
        <f t="shared" si="12"/>
        <v>0,0,0,0,3,3,3,3,0,0,0,0,3,3,3,3,0,0,0,0,3,3,3,3,0,0</v>
      </c>
      <c r="T54" s="2" t="str">
        <f t="shared" si="16"/>
        <v>3,3,3,3,3,3,3,3,3,3,3,3,3,3,3,3,3,3,3,3,3,3,3,3,3,3</v>
      </c>
      <c r="U54" s="2" t="str">
        <f t="shared" si="13"/>
        <v>0,400,800,1200,1600,2000,2400,2800,3200,3600,4000,4400,4800,5200,5600,6000,6400,6800,7200,7600,8000,8400,8800,9200,9600,10000</v>
      </c>
      <c r="V54" s="2" t="str">
        <f t="shared" si="14"/>
        <v>1,1,1,1,1,1,1,1,1,1,1,1,1,1,1,1,1,1,1,1,1,1,1,1,1,1</v>
      </c>
      <c r="W54" s="2">
        <f t="shared" si="15"/>
        <v>26</v>
      </c>
      <c r="X54" s="2">
        <f t="shared" si="8"/>
        <v>0</v>
      </c>
      <c r="AB54" s="2">
        <v>514</v>
      </c>
      <c r="AC54" s="2" t="s">
        <v>2353</v>
      </c>
      <c r="AD54" s="3" t="s">
        <v>2354</v>
      </c>
      <c r="AE54" s="2" t="s">
        <v>2350</v>
      </c>
      <c r="AF54" s="3" t="s">
        <v>2351</v>
      </c>
      <c r="AG54" s="3" t="s">
        <v>2203</v>
      </c>
      <c r="AH54" s="2" t="s">
        <v>2352</v>
      </c>
      <c r="AI54" s="2">
        <f t="shared" si="2"/>
        <v>31</v>
      </c>
      <c r="AJ54" s="2">
        <f t="shared" si="0"/>
        <v>11</v>
      </c>
    </row>
    <row r="55" spans="1:36">
      <c r="A55" s="2">
        <f>'怪物|monster'!P58</f>
        <v>1027</v>
      </c>
      <c r="B55" s="2" t="str">
        <f>'怪物|monster'!Q58</f>
        <v>蜘蛛6[B]</v>
      </c>
      <c r="C55">
        <f>'怪物|monster'!R58</f>
        <v>2</v>
      </c>
      <c r="D55">
        <f>'怪物|monster'!N58</f>
        <v>2</v>
      </c>
      <c r="F55" s="2">
        <f t="shared" si="9"/>
        <v>27</v>
      </c>
      <c r="G55" s="61">
        <v>1</v>
      </c>
      <c r="H55" s="2" t="str">
        <f t="shared" si="3"/>
        <v>丧尸狗</v>
      </c>
      <c r="I55" s="61"/>
      <c r="J55" s="61"/>
      <c r="K55" s="61"/>
      <c r="L55" s="61"/>
      <c r="M55" s="2">
        <f t="shared" si="17"/>
        <v>0</v>
      </c>
      <c r="N55" s="2">
        <f t="shared" si="4"/>
        <v>0</v>
      </c>
      <c r="O55" s="2">
        <f t="shared" si="5"/>
        <v>3</v>
      </c>
      <c r="P55" s="2">
        <f t="shared" si="10"/>
        <v>10400</v>
      </c>
      <c r="Q55" s="2">
        <f t="shared" si="6"/>
        <v>1</v>
      </c>
      <c r="R55" s="2" t="str">
        <f t="shared" si="11"/>
        <v>1,1,1,1,1,1,1,1,1,1,1,1,1,1,1,1,1,1,1,1,1,1,1,1,1,1,1</v>
      </c>
      <c r="S55" s="2" t="str">
        <f t="shared" si="12"/>
        <v>0,0,0,0,3,3,3,3,0,0,0,0,3,3,3,3,0,0,0,0,3,3,3,3,0,0,0</v>
      </c>
      <c r="T55" s="2" t="str">
        <f t="shared" si="16"/>
        <v>3,3,3,3,3,3,3,3,3,3,3,3,3,3,3,3,3,3,3,3,3,3,3,3,3,3,3</v>
      </c>
      <c r="U55" s="2" t="str">
        <f t="shared" si="13"/>
        <v>0,400,800,1200,1600,2000,2400,2800,3200,3600,4000,4400,4800,5200,5600,6000,6400,6800,7200,7600,8000,8400,8800,9200,9600,10000,10400</v>
      </c>
      <c r="V55" s="2" t="str">
        <f t="shared" si="14"/>
        <v>1,1,1,1,1,1,1,1,1,1,1,1,1,1,1,1,1,1,1,1,1,1,1,1,1,1,1</v>
      </c>
      <c r="W55" s="2">
        <f t="shared" si="15"/>
        <v>27</v>
      </c>
      <c r="X55" s="2">
        <f t="shared" si="8"/>
        <v>0</v>
      </c>
      <c r="AB55" s="2">
        <v>515</v>
      </c>
      <c r="AC55" s="2" t="s">
        <v>2355</v>
      </c>
      <c r="AD55" s="3" t="s">
        <v>2356</v>
      </c>
      <c r="AE55" s="2" t="s">
        <v>2357</v>
      </c>
      <c r="AF55" s="3" t="s">
        <v>2358</v>
      </c>
      <c r="AG55" s="3" t="s">
        <v>2203</v>
      </c>
      <c r="AH55" s="2" t="s">
        <v>2359</v>
      </c>
      <c r="AI55" s="2">
        <f t="shared" si="2"/>
        <v>41</v>
      </c>
      <c r="AJ55" s="2">
        <f t="shared" si="0"/>
        <v>14</v>
      </c>
    </row>
    <row r="56" spans="1:36">
      <c r="A56" s="2">
        <f>'怪物|monster'!P59</f>
        <v>2022</v>
      </c>
      <c r="B56" s="2" t="str">
        <f>'怪物|monster'!Q59</f>
        <v>蓝衣女鬼[E]</v>
      </c>
      <c r="C56">
        <f>'怪物|monster'!R59</f>
        <v>1</v>
      </c>
      <c r="D56">
        <f>'怪物|monster'!N59</f>
        <v>2</v>
      </c>
      <c r="F56" s="2">
        <f t="shared" si="9"/>
        <v>28</v>
      </c>
      <c r="G56" s="61">
        <v>1</v>
      </c>
      <c r="H56" s="2" t="str">
        <f t="shared" si="3"/>
        <v>丧尸狗</v>
      </c>
      <c r="I56" s="61"/>
      <c r="J56" s="61"/>
      <c r="K56" s="61"/>
      <c r="L56" s="61"/>
      <c r="M56" s="2">
        <f t="shared" si="17"/>
        <v>0</v>
      </c>
      <c r="N56" s="2">
        <f t="shared" si="4"/>
        <v>0</v>
      </c>
      <c r="O56" s="2">
        <f t="shared" si="5"/>
        <v>3</v>
      </c>
      <c r="P56" s="2">
        <f t="shared" si="10"/>
        <v>10800</v>
      </c>
      <c r="Q56" s="2">
        <f t="shared" si="6"/>
        <v>1</v>
      </c>
      <c r="R56" s="2" t="str">
        <f t="shared" si="11"/>
        <v>1,1,1,1,1,1,1,1,1,1,1,1,1,1,1,1,1,1,1,1,1,1,1,1,1,1,1,1</v>
      </c>
      <c r="S56" s="2" t="str">
        <f t="shared" si="12"/>
        <v>0,0,0,0,3,3,3,3,0,0,0,0,3,3,3,3,0,0,0,0,3,3,3,3,0,0,0,0</v>
      </c>
      <c r="T56" s="2" t="str">
        <f t="shared" si="16"/>
        <v>3,3,3,3,3,3,3,3,3,3,3,3,3,3,3,3,3,3,3,3,3,3,3,3,3,3,3,3</v>
      </c>
      <c r="U56" s="2" t="str">
        <f t="shared" si="13"/>
        <v>0,400,800,1200,1600,2000,2400,2800,3200,3600,4000,4400,4800,5200,5600,6000,6400,6800,7200,7600,8000,8400,8800,9200,9600,10000,10400,10800</v>
      </c>
      <c r="V56" s="2" t="str">
        <f t="shared" si="14"/>
        <v>1,1,1,1,1,1,1,1,1,1,1,1,1,1,1,1,1,1,1,1,1,1,1,1,1,1,1,1</v>
      </c>
      <c r="W56" s="2">
        <f t="shared" si="15"/>
        <v>28</v>
      </c>
      <c r="X56" s="2">
        <f t="shared" si="8"/>
        <v>0</v>
      </c>
      <c r="AB56" s="2">
        <v>601</v>
      </c>
      <c r="AC56" s="2" t="s">
        <v>2360</v>
      </c>
      <c r="AD56" s="3" t="s">
        <v>2361</v>
      </c>
      <c r="AE56" s="2" t="s">
        <v>2201</v>
      </c>
      <c r="AF56" s="3" t="s">
        <v>2202</v>
      </c>
      <c r="AG56" s="3" t="s">
        <v>2203</v>
      </c>
      <c r="AH56" s="2" t="s">
        <v>1486</v>
      </c>
      <c r="AI56" s="2">
        <f t="shared" si="2"/>
        <v>5</v>
      </c>
      <c r="AJ56" s="2">
        <f t="shared" si="0"/>
        <v>2</v>
      </c>
    </row>
    <row r="57" spans="1:36">
      <c r="A57" s="2">
        <f>'怪物|monster'!P60</f>
        <v>2023</v>
      </c>
      <c r="B57" s="2" t="str">
        <f>'怪物|monster'!Q60</f>
        <v>蜘蛛2[E]</v>
      </c>
      <c r="C57">
        <f>'怪物|monster'!R60</f>
        <v>1</v>
      </c>
      <c r="D57">
        <f>'怪物|monster'!N60</f>
        <v>2</v>
      </c>
      <c r="F57" s="2">
        <f t="shared" si="9"/>
        <v>29</v>
      </c>
      <c r="G57" s="61">
        <v>1</v>
      </c>
      <c r="H57" s="2" t="str">
        <f t="shared" si="3"/>
        <v>丧尸狗</v>
      </c>
      <c r="I57" s="61"/>
      <c r="J57" s="61"/>
      <c r="K57" s="61"/>
      <c r="L57" s="61"/>
      <c r="M57" s="2">
        <f t="shared" si="17"/>
        <v>3</v>
      </c>
      <c r="N57" s="2">
        <f t="shared" si="4"/>
        <v>3</v>
      </c>
      <c r="O57" s="2">
        <f t="shared" si="5"/>
        <v>3</v>
      </c>
      <c r="P57" s="2">
        <f t="shared" si="10"/>
        <v>11200</v>
      </c>
      <c r="Q57" s="2">
        <f t="shared" si="6"/>
        <v>1</v>
      </c>
      <c r="R57" s="2" t="str">
        <f t="shared" si="11"/>
        <v>1,1,1,1,1,1,1,1,1,1,1,1,1,1,1,1,1,1,1,1,1,1,1,1,1,1,1,1,1</v>
      </c>
      <c r="S57" s="2" t="str">
        <f t="shared" si="12"/>
        <v>0,0,0,0,3,3,3,3,0,0,0,0,3,3,3,3,0,0,0,0,3,3,3,3,0,0,0,0,3</v>
      </c>
      <c r="T57" s="2" t="str">
        <f t="shared" si="16"/>
        <v>3,3,3,3,3,3,3,3,3,3,3,3,3,3,3,3,3,3,3,3,3,3,3,3,3,3,3,3,3</v>
      </c>
      <c r="U57" s="2" t="str">
        <f t="shared" si="13"/>
        <v>0,400,800,1200,1600,2000,2400,2800,3200,3600,4000,4400,4800,5200,5600,6000,6400,6800,7200,7600,8000,8400,8800,9200,9600,10000,10400,10800,11200</v>
      </c>
      <c r="V57" s="2" t="str">
        <f t="shared" si="14"/>
        <v>1,1,1,1,1,1,1,1,1,1,1,1,1,1,1,1,1,1,1,1,1,1,1,1,1,1,1,1,1</v>
      </c>
      <c r="W57" s="2">
        <f t="shared" si="15"/>
        <v>29</v>
      </c>
      <c r="X57" s="2">
        <f t="shared" si="8"/>
        <v>0</v>
      </c>
      <c r="AB57" s="2">
        <v>602</v>
      </c>
      <c r="AC57" s="2" t="s">
        <v>2240</v>
      </c>
      <c r="AD57" s="3" t="s">
        <v>2362</v>
      </c>
      <c r="AE57" s="2" t="s">
        <v>2201</v>
      </c>
      <c r="AF57" s="3" t="s">
        <v>2202</v>
      </c>
      <c r="AG57" s="3" t="s">
        <v>2203</v>
      </c>
      <c r="AH57" s="2" t="s">
        <v>1486</v>
      </c>
      <c r="AI57" s="2">
        <f t="shared" si="2"/>
        <v>5</v>
      </c>
      <c r="AJ57" s="2">
        <f t="shared" si="0"/>
        <v>2</v>
      </c>
    </row>
    <row r="58" spans="1:36">
      <c r="A58" s="2">
        <f>'怪物|monster'!P61</f>
        <v>2024</v>
      </c>
      <c r="B58" s="2" t="str">
        <f>'怪物|monster'!Q61</f>
        <v>蜘蛛3[E]</v>
      </c>
      <c r="C58">
        <f>'怪物|monster'!R61</f>
        <v>1</v>
      </c>
      <c r="D58">
        <f>'怪物|monster'!N61</f>
        <v>2</v>
      </c>
      <c r="F58" s="2">
        <f t="shared" ref="F58:F89" si="18">F57+1</f>
        <v>30</v>
      </c>
      <c r="G58" s="61">
        <v>1</v>
      </c>
      <c r="H58" s="2" t="str">
        <f t="shared" si="3"/>
        <v>丧尸狗</v>
      </c>
      <c r="I58" s="61"/>
      <c r="J58" s="61"/>
      <c r="K58" s="61"/>
      <c r="L58" s="61"/>
      <c r="M58" s="2">
        <f t="shared" si="17"/>
        <v>3</v>
      </c>
      <c r="N58" s="2">
        <f t="shared" si="4"/>
        <v>3</v>
      </c>
      <c r="O58" s="2">
        <f t="shared" si="5"/>
        <v>3</v>
      </c>
      <c r="P58" s="2">
        <f t="shared" si="10"/>
        <v>11600</v>
      </c>
      <c r="Q58" s="2">
        <f t="shared" si="6"/>
        <v>1</v>
      </c>
      <c r="R58" s="2" t="str">
        <f t="shared" si="11"/>
        <v>1,1,1,1,1,1,1,1,1,1,1,1,1,1,1,1,1,1,1,1,1,1,1,1,1,1,1,1,1,1</v>
      </c>
      <c r="S58" s="2" t="str">
        <f t="shared" si="12"/>
        <v>0,0,0,0,3,3,3,3,0,0,0,0,3,3,3,3,0,0,0,0,3,3,3,3,0,0,0,0,3,3</v>
      </c>
      <c r="T58" s="2" t="str">
        <f t="shared" si="16"/>
        <v>3,3,3,3,3,3,3,3,3,3,3,3,3,3,3,3,3,3,3,3,3,3,3,3,3,3,3,3,3,3</v>
      </c>
      <c r="U58" s="2" t="str">
        <f t="shared" si="13"/>
        <v>0,400,800,1200,1600,2000,2400,2800,3200,3600,4000,4400,4800,5200,5600,6000,6400,6800,7200,7600,8000,8400,8800,9200,9600,10000,10400,10800,11200,11600</v>
      </c>
      <c r="V58" s="2" t="str">
        <f t="shared" si="14"/>
        <v>1,1,1,1,1,1,1,1,1,1,1,1,1,1,1,1,1,1,1,1,1,1,1,1,1,1,1,1,1,1</v>
      </c>
      <c r="W58" s="2">
        <f t="shared" si="15"/>
        <v>30</v>
      </c>
      <c r="X58" s="2">
        <f t="shared" si="8"/>
        <v>0</v>
      </c>
      <c r="AB58" s="2">
        <v>603</v>
      </c>
      <c r="AC58" s="2" t="s">
        <v>2363</v>
      </c>
      <c r="AD58" s="3" t="s">
        <v>2364</v>
      </c>
      <c r="AE58" s="2" t="s">
        <v>2365</v>
      </c>
      <c r="AF58" s="3" t="s">
        <v>2366</v>
      </c>
      <c r="AG58" s="3" t="s">
        <v>2203</v>
      </c>
      <c r="AH58" s="2" t="s">
        <v>2367</v>
      </c>
      <c r="AI58" s="2">
        <f t="shared" si="2"/>
        <v>7</v>
      </c>
      <c r="AJ58" s="2">
        <f t="shared" si="0"/>
        <v>3</v>
      </c>
    </row>
    <row r="59" spans="1:36">
      <c r="A59" s="2">
        <f>'怪物|monster'!P62</f>
        <v>2025</v>
      </c>
      <c r="B59" s="2" t="str">
        <f>'怪物|monster'!Q62</f>
        <v>蜘蛛4[E]</v>
      </c>
      <c r="C59">
        <f>'怪物|monster'!R62</f>
        <v>1</v>
      </c>
      <c r="D59">
        <f>'怪物|monster'!N62</f>
        <v>2</v>
      </c>
      <c r="F59" s="2">
        <f t="shared" si="18"/>
        <v>31</v>
      </c>
      <c r="G59" s="61">
        <v>1</v>
      </c>
      <c r="H59" s="2" t="str">
        <f t="shared" si="3"/>
        <v>丧尸狗</v>
      </c>
      <c r="I59" s="61"/>
      <c r="J59" s="61"/>
      <c r="K59" s="61"/>
      <c r="L59" s="61"/>
      <c r="M59" s="2">
        <f t="shared" si="17"/>
        <v>3</v>
      </c>
      <c r="N59" s="2">
        <f t="shared" si="4"/>
        <v>3</v>
      </c>
      <c r="O59" s="2">
        <f t="shared" si="5"/>
        <v>3</v>
      </c>
      <c r="P59" s="2">
        <f t="shared" si="10"/>
        <v>12000</v>
      </c>
      <c r="Q59" s="2">
        <f t="shared" si="6"/>
        <v>1</v>
      </c>
      <c r="R59" s="2" t="str">
        <f t="shared" si="11"/>
        <v>1,1,1,1,1,1,1,1,1,1,1,1,1,1,1,1,1,1,1,1,1,1,1,1,1,1,1,1,1,1,1</v>
      </c>
      <c r="S59" s="2" t="str">
        <f t="shared" si="12"/>
        <v>0,0,0,0,3,3,3,3,0,0,0,0,3,3,3,3,0,0,0,0,3,3,3,3,0,0,0,0,3,3,3</v>
      </c>
      <c r="T59" s="2" t="str">
        <f t="shared" si="16"/>
        <v>3,3,3,3,3,3,3,3,3,3,3,3,3,3,3,3,3,3,3,3,3,3,3,3,3,3,3,3,3,3,3</v>
      </c>
      <c r="U59" s="2" t="str">
        <f t="shared" si="13"/>
        <v>0,400,800,1200,1600,2000,2400,2800,3200,3600,4000,4400,4800,5200,5600,6000,6400,6800,7200,7600,8000,8400,8800,9200,9600,10000,10400,10800,11200,11600,12000</v>
      </c>
      <c r="V59" s="2" t="str">
        <f t="shared" si="14"/>
        <v>1,1,1,1,1,1,1,1,1,1,1,1,1,1,1,1,1,1,1,1,1,1,1,1,1,1,1,1,1,1,1</v>
      </c>
      <c r="W59" s="2">
        <f t="shared" si="15"/>
        <v>31</v>
      </c>
      <c r="X59" s="2">
        <f t="shared" si="8"/>
        <v>0</v>
      </c>
      <c r="AB59" s="2">
        <v>604</v>
      </c>
      <c r="AC59" s="2" t="s">
        <v>2363</v>
      </c>
      <c r="AD59" s="3" t="s">
        <v>2368</v>
      </c>
      <c r="AE59" s="2" t="s">
        <v>2365</v>
      </c>
      <c r="AF59" s="3" t="s">
        <v>2366</v>
      </c>
      <c r="AG59" s="3" t="s">
        <v>2203</v>
      </c>
      <c r="AH59" s="2" t="s">
        <v>2367</v>
      </c>
      <c r="AI59" s="2">
        <f t="shared" si="2"/>
        <v>7</v>
      </c>
      <c r="AJ59" s="2">
        <f t="shared" si="0"/>
        <v>3</v>
      </c>
    </row>
    <row r="60" spans="1:36">
      <c r="A60" s="2">
        <f>'怪物|monster'!P63</f>
        <v>2026</v>
      </c>
      <c r="B60" s="2" t="str">
        <f>'怪物|monster'!Q63</f>
        <v>蜘蛛5[E]</v>
      </c>
      <c r="C60">
        <f>'怪物|monster'!R63</f>
        <v>1</v>
      </c>
      <c r="D60">
        <f>'怪物|monster'!N63</f>
        <v>2</v>
      </c>
      <c r="F60" s="2">
        <f t="shared" si="18"/>
        <v>32</v>
      </c>
      <c r="G60" s="61">
        <v>1</v>
      </c>
      <c r="H60" s="2" t="str">
        <f t="shared" si="3"/>
        <v>丧尸狗</v>
      </c>
      <c r="I60" s="61"/>
      <c r="J60" s="61"/>
      <c r="K60" s="61"/>
      <c r="L60" s="61"/>
      <c r="M60" s="2">
        <f t="shared" si="17"/>
        <v>3</v>
      </c>
      <c r="N60" s="2">
        <f t="shared" si="4"/>
        <v>3</v>
      </c>
      <c r="O60" s="2">
        <f t="shared" si="5"/>
        <v>3</v>
      </c>
      <c r="P60" s="2">
        <f t="shared" si="10"/>
        <v>12400</v>
      </c>
      <c r="Q60" s="2">
        <f t="shared" si="6"/>
        <v>1</v>
      </c>
      <c r="R60" s="2" t="str">
        <f t="shared" si="11"/>
        <v>1,1,1,1,1,1,1,1,1,1,1,1,1,1,1,1,1,1,1,1,1,1,1,1,1,1,1,1,1,1,1,1</v>
      </c>
      <c r="S60" s="2" t="str">
        <f t="shared" si="12"/>
        <v>0,0,0,0,3,3,3,3,0,0,0,0,3,3,3,3,0,0,0,0,3,3,3,3,0,0,0,0,3,3,3,3</v>
      </c>
      <c r="T60" s="2" t="str">
        <f t="shared" si="16"/>
        <v>3,3,3,3,3,3,3,3,3,3,3,3,3,3,3,3,3,3,3,3,3,3,3,3,3,3,3,3,3,3,3,3</v>
      </c>
      <c r="U60" s="2" t="str">
        <f t="shared" si="13"/>
        <v>0,400,800,1200,1600,2000,2400,2800,3200,3600,4000,4400,4800,5200,5600,6000,6400,6800,7200,7600,8000,8400,8800,9200,9600,10000,10400,10800,11200,11600,12000,12400</v>
      </c>
      <c r="V60" s="2" t="str">
        <f t="shared" si="14"/>
        <v>1,1,1,1,1,1,1,1,1,1,1,1,1,1,1,1,1,1,1,1,1,1,1,1,1,1,1,1,1,1,1,1</v>
      </c>
      <c r="W60" s="2">
        <f t="shared" si="15"/>
        <v>32</v>
      </c>
      <c r="X60" s="2">
        <f t="shared" si="8"/>
        <v>0</v>
      </c>
      <c r="AB60" s="2">
        <v>605</v>
      </c>
      <c r="AC60" s="2" t="s">
        <v>2369</v>
      </c>
      <c r="AD60" s="3" t="s">
        <v>2370</v>
      </c>
      <c r="AE60" s="2" t="s">
        <v>2371</v>
      </c>
      <c r="AF60" s="3" t="s">
        <v>2372</v>
      </c>
      <c r="AG60" s="3" t="s">
        <v>2203</v>
      </c>
      <c r="AH60" s="2" t="s">
        <v>2373</v>
      </c>
      <c r="AI60" s="2">
        <f t="shared" si="2"/>
        <v>12</v>
      </c>
      <c r="AJ60" s="2">
        <f t="shared" si="0"/>
        <v>5</v>
      </c>
    </row>
    <row r="61" spans="1:36">
      <c r="A61" s="2">
        <f>'怪物|monster'!P64</f>
        <v>2027</v>
      </c>
      <c r="B61" s="2" t="str">
        <f>'怪物|monster'!Q64</f>
        <v>蜘蛛6[E]</v>
      </c>
      <c r="C61">
        <f>'怪物|monster'!R64</f>
        <v>1</v>
      </c>
      <c r="D61">
        <f>'怪物|monster'!N64</f>
        <v>2</v>
      </c>
      <c r="F61" s="2">
        <f t="shared" si="18"/>
        <v>33</v>
      </c>
      <c r="G61" s="61">
        <v>1</v>
      </c>
      <c r="H61" s="2" t="str">
        <f t="shared" si="3"/>
        <v>丧尸狗</v>
      </c>
      <c r="I61" s="61"/>
      <c r="J61" s="61"/>
      <c r="K61" s="61"/>
      <c r="L61" s="61"/>
      <c r="M61" s="2">
        <f t="shared" si="17"/>
        <v>0</v>
      </c>
      <c r="N61" s="2">
        <f t="shared" si="4"/>
        <v>0</v>
      </c>
      <c r="O61" s="2">
        <f t="shared" si="5"/>
        <v>3</v>
      </c>
      <c r="P61" s="2">
        <f t="shared" si="10"/>
        <v>12800</v>
      </c>
      <c r="Q61" s="2">
        <f t="shared" si="6"/>
        <v>1</v>
      </c>
      <c r="R61" s="2" t="str">
        <f t="shared" si="11"/>
        <v>1,1,1,1,1,1,1,1,1,1,1,1,1,1,1,1,1,1,1,1,1,1,1,1,1,1,1,1,1,1,1,1,1</v>
      </c>
      <c r="S61" s="2" t="str">
        <f t="shared" si="12"/>
        <v>0,0,0,0,3,3,3,3,0,0,0,0,3,3,3,3,0,0,0,0,3,3,3,3,0,0,0,0,3,3,3,3,0</v>
      </c>
      <c r="T61" s="2" t="str">
        <f t="shared" si="16"/>
        <v>3,3,3,3,3,3,3,3,3,3,3,3,3,3,3,3,3,3,3,3,3,3,3,3,3,3,3,3,3,3,3,3,3</v>
      </c>
      <c r="U61" s="2" t="str">
        <f t="shared" si="13"/>
        <v>0,400,800,1200,1600,2000,2400,2800,3200,3600,4000,4400,4800,5200,5600,6000,6400,6800,7200,7600,8000,8400,8800,9200,9600,10000,10400,10800,11200,11600,12000,12400,12800</v>
      </c>
      <c r="V61" s="2" t="str">
        <f t="shared" si="14"/>
        <v>1,1,1,1,1,1,1,1,1,1,1,1,1,1,1,1,1,1,1,1,1,1,1,1,1,1,1,1,1,1,1,1,1</v>
      </c>
      <c r="W61" s="2">
        <f t="shared" si="15"/>
        <v>33</v>
      </c>
      <c r="X61" s="2">
        <f t="shared" si="8"/>
        <v>0</v>
      </c>
      <c r="AB61" s="2">
        <v>606</v>
      </c>
      <c r="AC61" s="2" t="s">
        <v>2369</v>
      </c>
      <c r="AD61" s="3" t="s">
        <v>2374</v>
      </c>
      <c r="AE61" s="2" t="s">
        <v>2371</v>
      </c>
      <c r="AF61" s="3" t="s">
        <v>2372</v>
      </c>
      <c r="AG61" s="3" t="s">
        <v>2203</v>
      </c>
      <c r="AH61" s="2" t="s">
        <v>2373</v>
      </c>
      <c r="AI61" s="2">
        <f t="shared" si="2"/>
        <v>12</v>
      </c>
      <c r="AJ61" s="2">
        <f t="shared" si="0"/>
        <v>5</v>
      </c>
    </row>
    <row r="62" spans="1:36">
      <c r="A62" s="2">
        <f>'怪物|monster'!P65</f>
        <v>28</v>
      </c>
      <c r="B62" s="2" t="str">
        <f>'怪物|monster'!Q65</f>
        <v>白蝴蝶1阶段</v>
      </c>
      <c r="C62">
        <f>'怪物|monster'!R65</f>
        <v>0</v>
      </c>
      <c r="D62">
        <f>'怪物|monster'!N65</f>
        <v>2</v>
      </c>
      <c r="F62" s="2">
        <f t="shared" si="18"/>
        <v>34</v>
      </c>
      <c r="G62" s="61">
        <v>1</v>
      </c>
      <c r="H62" s="2" t="str">
        <f t="shared" si="3"/>
        <v>丧尸狗</v>
      </c>
      <c r="I62" s="61"/>
      <c r="J62" s="61"/>
      <c r="K62" s="61"/>
      <c r="L62" s="61"/>
      <c r="M62" s="2">
        <f t="shared" si="17"/>
        <v>0</v>
      </c>
      <c r="N62" s="2">
        <f t="shared" si="4"/>
        <v>0</v>
      </c>
      <c r="O62" s="2">
        <f t="shared" si="5"/>
        <v>3</v>
      </c>
      <c r="P62" s="2">
        <f t="shared" si="10"/>
        <v>13200</v>
      </c>
      <c r="Q62" s="2">
        <f t="shared" si="6"/>
        <v>1</v>
      </c>
      <c r="R62" s="2" t="str">
        <f t="shared" si="11"/>
        <v>1,1,1,1,1,1,1,1,1,1,1,1,1,1,1,1,1,1,1,1,1,1,1,1,1,1,1,1,1,1,1,1,1,1</v>
      </c>
      <c r="S62" s="2" t="str">
        <f t="shared" si="12"/>
        <v>0,0,0,0,3,3,3,3,0,0,0,0,3,3,3,3,0,0,0,0,3,3,3,3,0,0,0,0,3,3,3,3,0,0</v>
      </c>
      <c r="T62" s="2" t="str">
        <f t="shared" si="16"/>
        <v>3,3,3,3,3,3,3,3,3,3,3,3,3,3,3,3,3,3,3,3,3,3,3,3,3,3,3,3,3,3,3,3,3,3</v>
      </c>
      <c r="U62" s="2" t="str">
        <f t="shared" si="13"/>
        <v>0,400,800,1200,1600,2000,2400,2800,3200,3600,4000,4400,4800,5200,5600,6000,6400,6800,7200,7600,8000,8400,8800,9200,9600,10000,10400,10800,11200,11600,12000,12400,12800,13200</v>
      </c>
      <c r="V62" s="2" t="str">
        <f t="shared" si="14"/>
        <v>1,1,1,1,1,1,1,1,1,1,1,1,1,1,1,1,1,1,1,1,1,1,1,1,1,1,1,1,1,1,1,1,1,1</v>
      </c>
      <c r="W62" s="2">
        <f t="shared" si="15"/>
        <v>34</v>
      </c>
      <c r="X62" s="2">
        <f t="shared" si="8"/>
        <v>0</v>
      </c>
      <c r="AB62" s="2">
        <v>607</v>
      </c>
      <c r="AC62" s="2" t="s">
        <v>2375</v>
      </c>
      <c r="AD62" s="3" t="s">
        <v>2376</v>
      </c>
      <c r="AE62" s="2" t="s">
        <v>2377</v>
      </c>
      <c r="AF62" s="3" t="s">
        <v>2378</v>
      </c>
      <c r="AG62" s="3" t="s">
        <v>2203</v>
      </c>
      <c r="AH62" s="2" t="s">
        <v>2379</v>
      </c>
      <c r="AI62" s="2">
        <f t="shared" si="2"/>
        <v>17</v>
      </c>
      <c r="AJ62" s="2">
        <f t="shared" si="0"/>
        <v>6</v>
      </c>
    </row>
    <row r="63" spans="1:36">
      <c r="A63" s="2">
        <f>'怪物|monster'!P66</f>
        <v>29</v>
      </c>
      <c r="B63" s="2" t="str">
        <f>'怪物|monster'!Q66</f>
        <v>绿鬼火1阶段</v>
      </c>
      <c r="C63">
        <f>'怪物|monster'!R66</f>
        <v>0</v>
      </c>
      <c r="D63">
        <f>'怪物|monster'!N66</f>
        <v>2</v>
      </c>
      <c r="F63" s="2">
        <f t="shared" si="18"/>
        <v>35</v>
      </c>
      <c r="G63" s="61">
        <v>1</v>
      </c>
      <c r="H63" s="2" t="str">
        <f t="shared" si="3"/>
        <v>丧尸狗</v>
      </c>
      <c r="I63" s="61"/>
      <c r="J63" s="61"/>
      <c r="K63" s="61"/>
      <c r="L63" s="61"/>
      <c r="M63" s="2">
        <f t="shared" si="17"/>
        <v>0</v>
      </c>
      <c r="N63" s="2">
        <f t="shared" si="4"/>
        <v>0</v>
      </c>
      <c r="O63" s="2">
        <f t="shared" si="5"/>
        <v>3</v>
      </c>
      <c r="P63" s="2">
        <f t="shared" si="10"/>
        <v>13600</v>
      </c>
      <c r="Q63" s="2">
        <f t="shared" si="6"/>
        <v>1</v>
      </c>
      <c r="R63" s="2" t="str">
        <f t="shared" si="11"/>
        <v>1,1,1,1,1,1,1,1,1,1,1,1,1,1,1,1,1,1,1,1,1,1,1,1,1,1,1,1,1,1,1,1,1,1,1</v>
      </c>
      <c r="S63" s="2" t="str">
        <f t="shared" si="12"/>
        <v>0,0,0,0,3,3,3,3,0,0,0,0,3,3,3,3,0,0,0,0,3,3,3,3,0,0,0,0,3,3,3,3,0,0,0</v>
      </c>
      <c r="T63" s="2" t="str">
        <f t="shared" si="16"/>
        <v>3,3,3,3,3,3,3,3,3,3,3,3,3,3,3,3,3,3,3,3,3,3,3,3,3,3,3,3,3,3,3,3,3,3,3</v>
      </c>
      <c r="U63" s="2" t="str">
        <f t="shared" si="13"/>
        <v>0,400,800,1200,1600,2000,2400,2800,3200,3600,4000,4400,4800,5200,5600,6000,6400,6800,7200,7600,8000,8400,8800,9200,9600,10000,10400,10800,11200,11600,12000,12400,12800,13200,13600</v>
      </c>
      <c r="V63" s="2" t="str">
        <f t="shared" si="14"/>
        <v>1,1,1,1,1,1,1,1,1,1,1,1,1,1,1,1,1,1,1,1,1,1,1,1,1,1,1,1,1,1,1,1,1,1,1</v>
      </c>
      <c r="W63" s="2">
        <f t="shared" si="15"/>
        <v>35</v>
      </c>
      <c r="X63" s="2">
        <f t="shared" si="8"/>
        <v>0</v>
      </c>
      <c r="AB63" s="2">
        <v>608</v>
      </c>
      <c r="AC63" s="2" t="s">
        <v>2380</v>
      </c>
      <c r="AD63" s="3" t="s">
        <v>2381</v>
      </c>
      <c r="AE63" s="2" t="s">
        <v>2377</v>
      </c>
      <c r="AF63" s="3" t="s">
        <v>2378</v>
      </c>
      <c r="AG63" s="3" t="s">
        <v>2203</v>
      </c>
      <c r="AH63" s="2" t="s">
        <v>2379</v>
      </c>
      <c r="AI63" s="2">
        <f t="shared" si="2"/>
        <v>17</v>
      </c>
      <c r="AJ63" s="2">
        <f t="shared" si="0"/>
        <v>6</v>
      </c>
    </row>
    <row r="64" spans="1:36">
      <c r="A64" s="2">
        <f>'怪物|monster'!P67</f>
        <v>30</v>
      </c>
      <c r="B64" s="2" t="str">
        <f>'怪物|monster'!Q67</f>
        <v>红蝴蝶2阶段</v>
      </c>
      <c r="C64">
        <f>'怪物|monster'!R67</f>
        <v>0</v>
      </c>
      <c r="D64">
        <f>'怪物|monster'!N67</f>
        <v>2</v>
      </c>
      <c r="F64" s="2">
        <f t="shared" si="18"/>
        <v>36</v>
      </c>
      <c r="G64" s="61">
        <v>1</v>
      </c>
      <c r="H64" s="2" t="str">
        <f t="shared" si="3"/>
        <v>丧尸狗</v>
      </c>
      <c r="I64" s="61"/>
      <c r="J64" s="61"/>
      <c r="K64" s="61"/>
      <c r="L64" s="61"/>
      <c r="M64" s="2">
        <f t="shared" si="17"/>
        <v>0</v>
      </c>
      <c r="N64" s="2">
        <f t="shared" si="4"/>
        <v>0</v>
      </c>
      <c r="O64" s="2">
        <f t="shared" si="5"/>
        <v>3</v>
      </c>
      <c r="P64" s="2">
        <f t="shared" si="10"/>
        <v>14000</v>
      </c>
      <c r="Q64" s="2">
        <f t="shared" si="6"/>
        <v>1</v>
      </c>
      <c r="R64" s="2" t="str">
        <f t="shared" si="11"/>
        <v>1,1,1,1,1,1,1,1,1,1,1,1,1,1,1,1,1,1,1,1,1,1,1,1,1,1,1,1,1,1,1,1,1,1,1,1</v>
      </c>
      <c r="S64" s="2" t="str">
        <f t="shared" si="12"/>
        <v>0,0,0,0,3,3,3,3,0,0,0,0,3,3,3,3,0,0,0,0,3,3,3,3,0,0,0,0,3,3,3,3,0,0,0,0</v>
      </c>
      <c r="T64" s="2" t="str">
        <f t="shared" si="16"/>
        <v>3,3,3,3,3,3,3,3,3,3,3,3,3,3,3,3,3,3,3,3,3,3,3,3,3,3,3,3,3,3,3,3,3,3,3,3</v>
      </c>
      <c r="U64" s="2" t="str">
        <f t="shared" si="13"/>
        <v>0,400,800,1200,1600,2000,2400,2800,3200,3600,4000,4400,4800,5200,5600,6000,6400,6800,7200,7600,8000,8400,8800,9200,9600,10000,10400,10800,11200,11600,12000,12400,12800,13200,13600,14000</v>
      </c>
      <c r="V64" s="2" t="str">
        <f t="shared" si="14"/>
        <v>1,1,1,1,1,1,1,1,1,1,1,1,1,1,1,1,1,1,1,1,1,1,1,1,1,1,1,1,1,1,1,1,1,1,1,1</v>
      </c>
      <c r="W64" s="2">
        <f t="shared" si="15"/>
        <v>36</v>
      </c>
      <c r="X64" s="2">
        <f t="shared" si="8"/>
        <v>0</v>
      </c>
      <c r="AB64" s="2">
        <v>609</v>
      </c>
      <c r="AC64" s="2" t="s">
        <v>2382</v>
      </c>
      <c r="AD64" s="3" t="s">
        <v>2383</v>
      </c>
      <c r="AE64" s="2" t="s">
        <v>2384</v>
      </c>
      <c r="AF64" s="3" t="s">
        <v>2385</v>
      </c>
      <c r="AG64" s="3" t="s">
        <v>2203</v>
      </c>
      <c r="AH64" s="2" t="s">
        <v>2386</v>
      </c>
      <c r="AI64" s="2">
        <f t="shared" si="2"/>
        <v>25</v>
      </c>
      <c r="AJ64" s="2">
        <f t="shared" si="0"/>
        <v>9</v>
      </c>
    </row>
    <row r="65" spans="1:36">
      <c r="A65" s="2">
        <f>'怪物|monster'!P68</f>
        <v>31</v>
      </c>
      <c r="B65" s="2" t="str">
        <f>'怪物|monster'!Q68</f>
        <v>黑无常2阶段</v>
      </c>
      <c r="C65">
        <f>'怪物|monster'!R68</f>
        <v>0</v>
      </c>
      <c r="D65">
        <f>'怪物|monster'!N68</f>
        <v>2</v>
      </c>
      <c r="F65" s="2">
        <f t="shared" si="18"/>
        <v>37</v>
      </c>
      <c r="G65" s="61">
        <v>1</v>
      </c>
      <c r="H65" s="2" t="str">
        <f t="shared" si="3"/>
        <v>丧尸狗</v>
      </c>
      <c r="I65" s="61"/>
      <c r="J65" s="61"/>
      <c r="K65" s="61"/>
      <c r="L65" s="61"/>
      <c r="M65" s="2">
        <f t="shared" si="17"/>
        <v>3</v>
      </c>
      <c r="N65" s="2">
        <f t="shared" si="4"/>
        <v>3</v>
      </c>
      <c r="O65" s="2">
        <f t="shared" si="5"/>
        <v>3</v>
      </c>
      <c r="P65" s="2">
        <f t="shared" si="10"/>
        <v>14400</v>
      </c>
      <c r="Q65" s="2">
        <f t="shared" si="6"/>
        <v>1</v>
      </c>
      <c r="R65" s="2" t="str">
        <f t="shared" si="11"/>
        <v>1,1,1,1,1,1,1,1,1,1,1,1,1,1,1,1,1,1,1,1,1,1,1,1,1,1,1,1,1,1,1,1,1,1,1,1,1</v>
      </c>
      <c r="S65" s="2" t="str">
        <f t="shared" si="12"/>
        <v>0,0,0,0,3,3,3,3,0,0,0,0,3,3,3,3,0,0,0,0,3,3,3,3,0,0,0,0,3,3,3,3,0,0,0,0,3</v>
      </c>
      <c r="T65" s="2" t="str">
        <f t="shared" si="16"/>
        <v>3,3,3,3,3,3,3,3,3,3,3,3,3,3,3,3,3,3,3,3,3,3,3,3,3,3,3,3,3,3,3,3,3,3,3,3,3</v>
      </c>
      <c r="U65" s="2" t="str">
        <f t="shared" si="13"/>
        <v>0,400,800,1200,1600,2000,2400,2800,3200,3600,4000,4400,4800,5200,5600,6000,6400,6800,7200,7600,8000,8400,8800,9200,9600,10000,10400,10800,11200,11600,12000,12400,12800,13200,13600,14000,14400</v>
      </c>
      <c r="V65" s="2" t="str">
        <f t="shared" si="14"/>
        <v>1,1,1,1,1,1,1,1,1,1,1,1,1,1,1,1,1,1,1,1,1,1,1,1,1,1,1,1,1,1,1,1,1,1,1,1,1</v>
      </c>
      <c r="W65" s="2">
        <f t="shared" si="15"/>
        <v>37</v>
      </c>
      <c r="X65" s="2">
        <f t="shared" si="8"/>
        <v>0</v>
      </c>
      <c r="AB65" s="2">
        <v>610</v>
      </c>
      <c r="AC65" s="2" t="s">
        <v>2387</v>
      </c>
      <c r="AD65" s="3" t="s">
        <v>2388</v>
      </c>
      <c r="AE65" s="2" t="s">
        <v>2384</v>
      </c>
      <c r="AF65" s="3" t="s">
        <v>2385</v>
      </c>
      <c r="AG65" s="3" t="s">
        <v>2203</v>
      </c>
      <c r="AH65" s="2" t="s">
        <v>2386</v>
      </c>
      <c r="AI65" s="2">
        <f t="shared" si="2"/>
        <v>25</v>
      </c>
      <c r="AJ65" s="2">
        <f t="shared" si="0"/>
        <v>9</v>
      </c>
    </row>
    <row r="66" spans="1:36">
      <c r="A66" s="2">
        <f>'怪物|monster'!P69</f>
        <v>32</v>
      </c>
      <c r="B66" s="2" t="str">
        <f>'怪物|monster'!Q69</f>
        <v>冰蝶3阶段</v>
      </c>
      <c r="C66">
        <f>'怪物|monster'!R69</f>
        <v>0</v>
      </c>
      <c r="D66">
        <f>'怪物|monster'!N69</f>
        <v>2</v>
      </c>
      <c r="F66" s="2">
        <f t="shared" si="18"/>
        <v>38</v>
      </c>
      <c r="G66" s="61">
        <v>1</v>
      </c>
      <c r="H66" s="2" t="str">
        <f t="shared" si="3"/>
        <v>丧尸狗</v>
      </c>
      <c r="I66" s="61"/>
      <c r="J66" s="61"/>
      <c r="K66" s="61"/>
      <c r="L66" s="61"/>
      <c r="M66" s="2">
        <f t="shared" si="17"/>
        <v>3</v>
      </c>
      <c r="N66" s="2">
        <f t="shared" si="4"/>
        <v>3</v>
      </c>
      <c r="O66" s="2">
        <f t="shared" si="5"/>
        <v>3</v>
      </c>
      <c r="P66" s="2">
        <f t="shared" si="10"/>
        <v>14800</v>
      </c>
      <c r="Q66" s="2">
        <f t="shared" si="6"/>
        <v>1</v>
      </c>
      <c r="R66" s="2" t="str">
        <f t="shared" si="11"/>
        <v>1,1,1,1,1,1,1,1,1,1,1,1,1,1,1,1,1,1,1,1,1,1,1,1,1,1,1,1,1,1,1,1,1,1,1,1,1,1</v>
      </c>
      <c r="S66" s="2" t="str">
        <f t="shared" si="12"/>
        <v>0,0,0,0,3,3,3,3,0,0,0,0,3,3,3,3,0,0,0,0,3,3,3,3,0,0,0,0,3,3,3,3,0,0,0,0,3,3</v>
      </c>
      <c r="T66" s="2" t="str">
        <f t="shared" si="16"/>
        <v>3,3,3,3,3,3,3,3,3,3,3,3,3,3,3,3,3,3,3,3,3,3,3,3,3,3,3,3,3,3,3,3,3,3,3,3,3,3</v>
      </c>
      <c r="U66" s="2" t="str">
        <f t="shared" si="13"/>
        <v>0,400,800,1200,1600,2000,2400,2800,3200,3600,4000,4400,4800,5200,5600,6000,6400,6800,7200,7600,8000,8400,8800,9200,9600,10000,10400,10800,11200,11600,12000,12400,12800,13200,13600,14000,14400,14800</v>
      </c>
      <c r="V66" s="2" t="str">
        <f t="shared" si="14"/>
        <v>1,1,1,1,1,1,1,1,1,1,1,1,1,1,1,1,1,1,1,1,1,1,1,1,1,1,1,1,1,1,1,1,1,1,1,1,1,1</v>
      </c>
      <c r="W66" s="2">
        <f t="shared" si="15"/>
        <v>38</v>
      </c>
      <c r="X66" s="2">
        <f t="shared" si="8"/>
        <v>0</v>
      </c>
      <c r="AB66" s="2">
        <v>611</v>
      </c>
      <c r="AC66" s="2" t="s">
        <v>2389</v>
      </c>
      <c r="AD66" s="3" t="s">
        <v>2390</v>
      </c>
      <c r="AE66" s="2" t="s">
        <v>2391</v>
      </c>
      <c r="AF66" s="3" t="s">
        <v>2392</v>
      </c>
      <c r="AG66" s="3" t="s">
        <v>2203</v>
      </c>
      <c r="AH66" s="2" t="s">
        <v>2393</v>
      </c>
      <c r="AI66" s="2">
        <f t="shared" si="2"/>
        <v>30</v>
      </c>
      <c r="AJ66" s="2">
        <f t="shared" si="0"/>
        <v>11</v>
      </c>
    </row>
    <row r="67" spans="1:36">
      <c r="A67" s="2">
        <f>'怪物|monster'!P70</f>
        <v>33</v>
      </c>
      <c r="B67" s="2" t="str">
        <f>'怪物|monster'!Q70</f>
        <v>白无常3阶段</v>
      </c>
      <c r="C67">
        <f>'怪物|monster'!R70</f>
        <v>0</v>
      </c>
      <c r="D67">
        <f>'怪物|monster'!N70</f>
        <v>2</v>
      </c>
      <c r="F67" s="2">
        <f t="shared" si="18"/>
        <v>39</v>
      </c>
      <c r="G67" s="61">
        <v>1</v>
      </c>
      <c r="H67" s="2" t="str">
        <f t="shared" si="3"/>
        <v>丧尸狗</v>
      </c>
      <c r="I67" s="61"/>
      <c r="J67" s="61"/>
      <c r="K67" s="61"/>
      <c r="L67" s="61"/>
      <c r="M67" s="2">
        <f t="shared" si="17"/>
        <v>3</v>
      </c>
      <c r="N67" s="2">
        <f t="shared" si="4"/>
        <v>3</v>
      </c>
      <c r="O67" s="2">
        <f t="shared" si="5"/>
        <v>3</v>
      </c>
      <c r="P67" s="2">
        <f t="shared" si="10"/>
        <v>15200</v>
      </c>
      <c r="Q67" s="2">
        <f t="shared" si="6"/>
        <v>1</v>
      </c>
      <c r="R67" s="2" t="str">
        <f t="shared" si="11"/>
        <v>1,1,1,1,1,1,1,1,1,1,1,1,1,1,1,1,1,1,1,1,1,1,1,1,1,1,1,1,1,1,1,1,1,1,1,1,1,1,1</v>
      </c>
      <c r="S67" s="2" t="str">
        <f t="shared" si="12"/>
        <v>0,0,0,0,3,3,3,3,0,0,0,0,3,3,3,3,0,0,0,0,3,3,3,3,0,0,0,0,3,3,3,3,0,0,0,0,3,3,3</v>
      </c>
      <c r="T67" s="2" t="str">
        <f t="shared" si="16"/>
        <v>3,3,3,3,3,3,3,3,3,3,3,3,3,3,3,3,3,3,3,3,3,3,3,3,3,3,3,3,3,3,3,3,3,3,3,3,3,3,3</v>
      </c>
      <c r="U67" s="2" t="str">
        <f t="shared" si="13"/>
        <v>0,400,800,1200,1600,2000,2400,2800,3200,3600,4000,4400,4800,5200,5600,6000,6400,6800,7200,7600,8000,8400,8800,9200,9600,10000,10400,10800,11200,11600,12000,12400,12800,13200,13600,14000,14400,14800,15200</v>
      </c>
      <c r="V67" s="2" t="str">
        <f t="shared" si="14"/>
        <v>1,1,1,1,1,1,1,1,1,1,1,1,1,1,1,1,1,1,1,1,1,1,1,1,1,1,1,1,1,1,1,1,1,1,1,1,1,1,1</v>
      </c>
      <c r="W67" s="2">
        <f t="shared" si="15"/>
        <v>39</v>
      </c>
      <c r="X67" s="2">
        <f t="shared" si="8"/>
        <v>0</v>
      </c>
      <c r="AB67" s="2">
        <v>612</v>
      </c>
      <c r="AC67" s="2" t="s">
        <v>2389</v>
      </c>
      <c r="AD67" s="3" t="s">
        <v>2394</v>
      </c>
      <c r="AE67" s="2" t="s">
        <v>2391</v>
      </c>
      <c r="AF67" s="3" t="s">
        <v>2392</v>
      </c>
      <c r="AG67" s="3" t="s">
        <v>2203</v>
      </c>
      <c r="AH67" s="2" t="s">
        <v>2393</v>
      </c>
      <c r="AI67" s="2">
        <f t="shared" si="2"/>
        <v>30</v>
      </c>
      <c r="AJ67" s="2">
        <f t="shared" si="0"/>
        <v>11</v>
      </c>
    </row>
    <row r="68" spans="1:36">
      <c r="A68" s="2">
        <f>'怪物|monster'!P71</f>
        <v>34</v>
      </c>
      <c r="B68" s="2" t="str">
        <f>'怪物|monster'!Q71</f>
        <v>白蝴蝶4阶段</v>
      </c>
      <c r="C68">
        <f>'怪物|monster'!R71</f>
        <v>0</v>
      </c>
      <c r="D68">
        <f>'怪物|monster'!N71</f>
        <v>2</v>
      </c>
      <c r="F68" s="2">
        <f t="shared" si="18"/>
        <v>40</v>
      </c>
      <c r="G68" s="61">
        <v>1</v>
      </c>
      <c r="H68" s="2" t="str">
        <f t="shared" si="3"/>
        <v>丧尸狗</v>
      </c>
      <c r="I68" s="61"/>
      <c r="J68" s="61"/>
      <c r="K68" s="61"/>
      <c r="L68" s="61"/>
      <c r="M68" s="2">
        <f t="shared" si="17"/>
        <v>3</v>
      </c>
      <c r="N68" s="2">
        <f t="shared" si="4"/>
        <v>3</v>
      </c>
      <c r="O68" s="2">
        <f t="shared" si="5"/>
        <v>3</v>
      </c>
      <c r="P68" s="2">
        <f t="shared" si="10"/>
        <v>15600</v>
      </c>
      <c r="Q68" s="2">
        <f t="shared" si="6"/>
        <v>1</v>
      </c>
      <c r="R68" s="2" t="str">
        <f t="shared" si="11"/>
        <v>1,1,1,1,1,1,1,1,1,1,1,1,1,1,1,1,1,1,1,1,1,1,1,1,1,1,1,1,1,1,1,1,1,1,1,1,1,1,1,1</v>
      </c>
      <c r="S68" s="2" t="str">
        <f t="shared" si="12"/>
        <v>0,0,0,0,3,3,3,3,0,0,0,0,3,3,3,3,0,0,0,0,3,3,3,3,0,0,0,0,3,3,3,3,0,0,0,0,3,3,3,3</v>
      </c>
      <c r="T68" s="2" t="str">
        <f t="shared" si="16"/>
        <v>3,3,3,3,3,3,3,3,3,3,3,3,3,3,3,3,3,3,3,3,3,3,3,3,3,3,3,3,3,3,3,3,3,3,3,3,3,3,3,3</v>
      </c>
      <c r="U68" s="2" t="str">
        <f t="shared" si="13"/>
        <v>0,400,800,1200,1600,2000,2400,2800,3200,3600,4000,4400,4800,5200,5600,6000,6400,6800,7200,7600,8000,8400,8800,9200,9600,10000,10400,10800,11200,11600,12000,12400,12800,13200,13600,14000,14400,14800,15200,15600</v>
      </c>
      <c r="V68" s="2" t="str">
        <f t="shared" si="14"/>
        <v>1,1,1,1,1,1,1,1,1,1,1,1,1,1,1,1,1,1,1,1,1,1,1,1,1,1,1,1,1,1,1,1,1,1,1,1,1,1,1,1</v>
      </c>
      <c r="W68" s="2">
        <f t="shared" si="15"/>
        <v>40</v>
      </c>
      <c r="X68" s="2">
        <f t="shared" si="8"/>
        <v>0</v>
      </c>
      <c r="AB68" s="2">
        <v>613</v>
      </c>
      <c r="AC68" s="2" t="s">
        <v>2395</v>
      </c>
      <c r="AD68" s="3" t="s">
        <v>2396</v>
      </c>
      <c r="AE68" s="2" t="s">
        <v>2397</v>
      </c>
      <c r="AF68" s="3" t="s">
        <v>2398</v>
      </c>
      <c r="AG68" s="3" t="s">
        <v>2203</v>
      </c>
      <c r="AH68" s="2" t="s">
        <v>2399</v>
      </c>
      <c r="AI68" s="2">
        <f t="shared" si="2"/>
        <v>36</v>
      </c>
      <c r="AJ68" s="2">
        <f t="shared" si="0"/>
        <v>13</v>
      </c>
    </row>
    <row r="69" spans="1:36">
      <c r="A69" s="2">
        <f>'怪物|monster'!P72</f>
        <v>35</v>
      </c>
      <c r="B69" s="2" t="str">
        <f>'怪物|monster'!Q72</f>
        <v>红蝴蝶4阶段</v>
      </c>
      <c r="C69">
        <f>'怪物|monster'!R72</f>
        <v>0</v>
      </c>
      <c r="D69">
        <f>'怪物|monster'!N72</f>
        <v>2</v>
      </c>
      <c r="F69" s="2">
        <f t="shared" si="18"/>
        <v>41</v>
      </c>
      <c r="G69" s="61">
        <v>1</v>
      </c>
      <c r="H69" s="2" t="str">
        <f t="shared" si="3"/>
        <v>丧尸狗</v>
      </c>
      <c r="I69" s="61"/>
      <c r="J69" s="61"/>
      <c r="K69" s="61"/>
      <c r="L69" s="61"/>
      <c r="M69" s="2">
        <f t="shared" si="17"/>
        <v>0</v>
      </c>
      <c r="N69" s="2">
        <f t="shared" si="4"/>
        <v>0</v>
      </c>
      <c r="O69" s="2">
        <f t="shared" si="5"/>
        <v>3</v>
      </c>
      <c r="P69" s="2">
        <f t="shared" si="10"/>
        <v>16000</v>
      </c>
      <c r="Q69" s="2">
        <f t="shared" si="6"/>
        <v>1</v>
      </c>
      <c r="R69" s="2" t="str">
        <f t="shared" si="11"/>
        <v>1,1,1,1,1,1,1,1,1,1,1,1,1,1,1,1,1,1,1,1,1,1,1,1,1,1,1,1,1,1,1,1,1,1,1,1,1,1,1,1,1</v>
      </c>
      <c r="S69" s="2" t="str">
        <f t="shared" si="12"/>
        <v>0,0,0,0,3,3,3,3,0,0,0,0,3,3,3,3,0,0,0,0,3,3,3,3,0,0,0,0,3,3,3,3,0,0,0,0,3,3,3,3,0</v>
      </c>
      <c r="T69" s="2" t="str">
        <f t="shared" si="16"/>
        <v>3,3,3,3,3,3,3,3,3,3,3,3,3,3,3,3,3,3,3,3,3,3,3,3,3,3,3,3,3,3,3,3,3,3,3,3,3,3,3,3,3</v>
      </c>
      <c r="U69" s="2" t="str">
        <f t="shared" si="13"/>
        <v>0,400,800,1200,1600,2000,2400,2800,3200,3600,4000,4400,4800,5200,5600,6000,6400,6800,7200,7600,8000,8400,8800,9200,9600,10000,10400,10800,11200,11600,12000,12400,12800,13200,13600,14000,14400,14800,15200,15600,16000</v>
      </c>
      <c r="V69" s="2" t="str">
        <f t="shared" si="14"/>
        <v>1,1,1,1,1,1,1,1,1,1,1,1,1,1,1,1,1,1,1,1,1,1,1,1,1,1,1,1,1,1,1,1,1,1,1,1,1,1,1,1,1</v>
      </c>
      <c r="W69" s="2">
        <f t="shared" si="15"/>
        <v>41</v>
      </c>
      <c r="X69" s="2">
        <f t="shared" si="8"/>
        <v>0</v>
      </c>
      <c r="AB69" s="2">
        <v>614</v>
      </c>
      <c r="AC69" s="2" t="s">
        <v>2400</v>
      </c>
      <c r="AD69" s="3" t="s">
        <v>2401</v>
      </c>
      <c r="AE69" s="2" t="s">
        <v>2397</v>
      </c>
      <c r="AF69" s="3" t="s">
        <v>2398</v>
      </c>
      <c r="AG69" s="3" t="s">
        <v>2203</v>
      </c>
      <c r="AH69" s="2" t="s">
        <v>2399</v>
      </c>
      <c r="AI69" s="2">
        <f t="shared" si="2"/>
        <v>36</v>
      </c>
      <c r="AJ69" s="2">
        <f t="shared" si="0"/>
        <v>13</v>
      </c>
    </row>
    <row r="70" spans="1:36">
      <c r="A70" s="2">
        <f>'怪物|monster'!P73</f>
        <v>36</v>
      </c>
      <c r="B70" s="2" t="str">
        <f>'怪物|monster'!Q73</f>
        <v>冰蝴蝶4阶段</v>
      </c>
      <c r="C70">
        <f>'怪物|monster'!R73</f>
        <v>0</v>
      </c>
      <c r="D70">
        <f>'怪物|monster'!N73</f>
        <v>2</v>
      </c>
      <c r="F70" s="2">
        <f t="shared" si="18"/>
        <v>42</v>
      </c>
      <c r="G70" s="61">
        <v>1</v>
      </c>
      <c r="H70" s="2" t="str">
        <f t="shared" si="3"/>
        <v>丧尸狗</v>
      </c>
      <c r="I70" s="61"/>
      <c r="J70" s="61"/>
      <c r="K70" s="61"/>
      <c r="L70" s="61"/>
      <c r="M70" s="2">
        <f t="shared" si="17"/>
        <v>0</v>
      </c>
      <c r="N70" s="2">
        <f t="shared" si="4"/>
        <v>0</v>
      </c>
      <c r="O70" s="2">
        <f t="shared" si="5"/>
        <v>3</v>
      </c>
      <c r="P70" s="2">
        <f t="shared" si="10"/>
        <v>16400</v>
      </c>
      <c r="Q70" s="2">
        <f t="shared" si="6"/>
        <v>1</v>
      </c>
      <c r="R70" s="2" t="str">
        <f t="shared" si="11"/>
        <v>1,1,1,1,1,1,1,1,1,1,1,1,1,1,1,1,1,1,1,1,1,1,1,1,1,1,1,1,1,1,1,1,1,1,1,1,1,1,1,1,1,1</v>
      </c>
      <c r="S70" s="2" t="str">
        <f t="shared" si="12"/>
        <v>0,0,0,0,3,3,3,3,0,0,0,0,3,3,3,3,0,0,0,0,3,3,3,3,0,0,0,0,3,3,3,3,0,0,0,0,3,3,3,3,0,0</v>
      </c>
      <c r="T70" s="2" t="str">
        <f t="shared" si="16"/>
        <v>3,3,3,3,3,3,3,3,3,3,3,3,3,3,3,3,3,3,3,3,3,3,3,3,3,3,3,3,3,3,3,3,3,3,3,3,3,3,3,3,3,3</v>
      </c>
      <c r="U70" s="2" t="str">
        <f t="shared" si="13"/>
        <v>0,400,800,1200,1600,2000,2400,2800,3200,3600,4000,4400,4800,5200,5600,6000,6400,6800,7200,7600,8000,8400,8800,9200,9600,10000,10400,10800,11200,11600,12000,12400,12800,13200,13600,14000,14400,14800,15200,15600,16000,16400</v>
      </c>
      <c r="V70" s="2" t="str">
        <f t="shared" si="14"/>
        <v>1,1,1,1,1,1,1,1,1,1,1,1,1,1,1,1,1,1,1,1,1,1,1,1,1,1,1,1,1,1,1,1,1,1,1,1,1,1,1,1,1,1</v>
      </c>
      <c r="W70" s="2">
        <f t="shared" si="15"/>
        <v>42</v>
      </c>
      <c r="X70" s="2">
        <f t="shared" si="8"/>
        <v>0</v>
      </c>
      <c r="AB70" s="2">
        <v>615</v>
      </c>
      <c r="AC70" s="2" t="s">
        <v>2402</v>
      </c>
      <c r="AD70" s="3" t="s">
        <v>2403</v>
      </c>
      <c r="AE70" s="2" t="s">
        <v>2357</v>
      </c>
      <c r="AF70" s="3" t="s">
        <v>2358</v>
      </c>
      <c r="AG70" s="3" t="s">
        <v>2203</v>
      </c>
      <c r="AH70" s="2" t="s">
        <v>2359</v>
      </c>
      <c r="AI70" s="2">
        <f t="shared" si="2"/>
        <v>41</v>
      </c>
      <c r="AJ70" s="2">
        <f t="shared" si="0"/>
        <v>14</v>
      </c>
    </row>
    <row r="71" spans="1:36">
      <c r="A71" s="2">
        <f>'怪物|monster'!P74</f>
        <v>37</v>
      </c>
      <c r="B71" s="2" t="str">
        <f>'怪物|monster'!Q74</f>
        <v>黑无常4阶段</v>
      </c>
      <c r="C71">
        <f>'怪物|monster'!R74</f>
        <v>0</v>
      </c>
      <c r="D71">
        <f>'怪物|monster'!N74</f>
        <v>2</v>
      </c>
      <c r="F71" s="2">
        <f t="shared" si="18"/>
        <v>43</v>
      </c>
      <c r="G71" s="61">
        <v>1</v>
      </c>
      <c r="H71" s="2" t="str">
        <f t="shared" si="3"/>
        <v>丧尸狗</v>
      </c>
      <c r="I71" s="61"/>
      <c r="J71" s="61"/>
      <c r="K71" s="61"/>
      <c r="L71" s="61"/>
      <c r="M71" s="2">
        <f t="shared" si="17"/>
        <v>0</v>
      </c>
      <c r="N71" s="2">
        <f t="shared" si="4"/>
        <v>0</v>
      </c>
      <c r="O71" s="2">
        <f t="shared" si="5"/>
        <v>3</v>
      </c>
      <c r="P71" s="2">
        <f t="shared" si="10"/>
        <v>16800</v>
      </c>
      <c r="Q71" s="2">
        <f t="shared" si="6"/>
        <v>1</v>
      </c>
      <c r="R71" s="2" t="str">
        <f t="shared" si="11"/>
        <v>1,1,1,1,1,1,1,1,1,1,1,1,1,1,1,1,1,1,1,1,1,1,1,1,1,1,1,1,1,1,1,1,1,1,1,1,1,1,1,1,1,1,1</v>
      </c>
      <c r="S71" s="2" t="str">
        <f t="shared" si="12"/>
        <v>0,0,0,0,3,3,3,3,0,0,0,0,3,3,3,3,0,0,0,0,3,3,3,3,0,0,0,0,3,3,3,3,0,0,0,0,3,3,3,3,0,0,0</v>
      </c>
      <c r="T71" s="2" t="str">
        <f t="shared" si="16"/>
        <v>3,3,3,3,3,3,3,3,3,3,3,3,3,3,3,3,3,3,3,3,3,3,3,3,3,3,3,3,3,3,3,3,3,3,3,3,3,3,3,3,3,3,3</v>
      </c>
      <c r="U71" s="2" t="str">
        <f t="shared" si="13"/>
        <v>0,400,800,1200,1600,2000,2400,2800,3200,3600,4000,4400,4800,5200,5600,6000,6400,6800,7200,7600,8000,8400,8800,9200,9600,10000,10400,10800,11200,11600,12000,12400,12800,13200,13600,14000,14400,14800,15200,15600,16000,16400,16800</v>
      </c>
      <c r="V71" s="2" t="str">
        <f t="shared" si="14"/>
        <v>1,1,1,1,1,1,1,1,1,1,1,1,1,1,1,1,1,1,1,1,1,1,1,1,1,1,1,1,1,1,1,1,1,1,1,1,1,1,1,1,1,1,1</v>
      </c>
      <c r="W71" s="2">
        <f t="shared" si="15"/>
        <v>43</v>
      </c>
      <c r="X71" s="2">
        <f t="shared" si="8"/>
        <v>0</v>
      </c>
      <c r="AB71" s="2">
        <v>701</v>
      </c>
      <c r="AC71" s="2" t="s">
        <v>2404</v>
      </c>
      <c r="AD71" s="3" t="s">
        <v>2405</v>
      </c>
      <c r="AE71" s="2" t="s">
        <v>2201</v>
      </c>
      <c r="AF71" s="3" t="s">
        <v>2202</v>
      </c>
      <c r="AG71" s="3" t="s">
        <v>2203</v>
      </c>
      <c r="AH71" s="2" t="s">
        <v>1486</v>
      </c>
      <c r="AI71" s="2">
        <f t="shared" si="2"/>
        <v>5</v>
      </c>
      <c r="AJ71" s="2">
        <f t="shared" si="0"/>
        <v>2</v>
      </c>
    </row>
    <row r="72" spans="1:36">
      <c r="A72" s="2">
        <f>'怪物|monster'!P75</f>
        <v>38</v>
      </c>
      <c r="B72" s="2" t="str">
        <f>'怪物|monster'!Q75</f>
        <v>白无常4阶段</v>
      </c>
      <c r="C72">
        <f>'怪物|monster'!R75</f>
        <v>0</v>
      </c>
      <c r="D72">
        <f>'怪物|monster'!N75</f>
        <v>2</v>
      </c>
      <c r="F72" s="2">
        <f t="shared" si="18"/>
        <v>44</v>
      </c>
      <c r="G72" s="61">
        <v>1</v>
      </c>
      <c r="H72" s="2" t="str">
        <f t="shared" si="3"/>
        <v>丧尸狗</v>
      </c>
      <c r="I72" s="61"/>
      <c r="J72" s="61"/>
      <c r="K72" s="61"/>
      <c r="L72" s="61"/>
      <c r="M72" s="2">
        <f t="shared" si="17"/>
        <v>0</v>
      </c>
      <c r="N72" s="2">
        <f t="shared" si="4"/>
        <v>0</v>
      </c>
      <c r="O72" s="2">
        <f t="shared" si="5"/>
        <v>3</v>
      </c>
      <c r="P72" s="2">
        <f t="shared" si="10"/>
        <v>17200</v>
      </c>
      <c r="Q72" s="2">
        <f t="shared" si="6"/>
        <v>1</v>
      </c>
      <c r="R72" s="2" t="str">
        <f t="shared" si="11"/>
        <v>1,1,1,1,1,1,1,1,1,1,1,1,1,1,1,1,1,1,1,1,1,1,1,1,1,1,1,1,1,1,1,1,1,1,1,1,1,1,1,1,1,1,1,1</v>
      </c>
      <c r="S72" s="2" t="str">
        <f t="shared" si="12"/>
        <v>0,0,0,0,3,3,3,3,0,0,0,0,3,3,3,3,0,0,0,0,3,3,3,3,0,0,0,0,3,3,3,3,0,0,0,0,3,3,3,3,0,0,0,0</v>
      </c>
      <c r="T72" s="2" t="str">
        <f t="shared" si="16"/>
        <v>3,3,3,3,3,3,3,3,3,3,3,3,3,3,3,3,3,3,3,3,3,3,3,3,3,3,3,3,3,3,3,3,3,3,3,3,3,3,3,3,3,3,3,3</v>
      </c>
      <c r="U72" s="2" t="str">
        <f t="shared" si="13"/>
        <v>0,400,800,1200,1600,2000,2400,2800,3200,3600,4000,4400,4800,5200,5600,6000,6400,6800,7200,7600,8000,8400,8800,9200,9600,10000,10400,10800,11200,11600,12000,12400,12800,13200,13600,14000,14400,14800,15200,15600,16000,16400,16800,17200</v>
      </c>
      <c r="V72" s="2" t="str">
        <f t="shared" si="14"/>
        <v>1,1,1,1,1,1,1,1,1,1,1,1,1,1,1,1,1,1,1,1,1,1,1,1,1,1,1,1,1,1,1,1,1,1,1,1,1,1,1,1,1,1,1,1</v>
      </c>
      <c r="W72" s="2">
        <f t="shared" si="15"/>
        <v>44</v>
      </c>
      <c r="X72" s="2">
        <f t="shared" si="8"/>
        <v>0</v>
      </c>
      <c r="AB72" s="2">
        <v>702</v>
      </c>
      <c r="AC72" s="2" t="s">
        <v>2286</v>
      </c>
      <c r="AD72" s="3" t="s">
        <v>2406</v>
      </c>
      <c r="AE72" s="2" t="s">
        <v>2201</v>
      </c>
      <c r="AF72" s="3" t="s">
        <v>2202</v>
      </c>
      <c r="AG72" s="3" t="s">
        <v>2203</v>
      </c>
      <c r="AH72" s="2" t="s">
        <v>1486</v>
      </c>
      <c r="AI72" s="2">
        <f t="shared" si="2"/>
        <v>5</v>
      </c>
      <c r="AJ72" s="2">
        <f t="shared" si="0"/>
        <v>2</v>
      </c>
    </row>
    <row r="73" spans="1:36">
      <c r="A73" s="2">
        <f>'怪物|monster'!P76</f>
        <v>10001</v>
      </c>
      <c r="B73" s="2" t="str">
        <f>'怪物|monster'!Q76</f>
        <v>世界BOSS-1阶段新娘</v>
      </c>
      <c r="C73">
        <f>'怪物|monster'!R76</f>
        <v>2</v>
      </c>
      <c r="D73">
        <f>'怪物|monster'!N76</f>
        <v>0</v>
      </c>
      <c r="F73" s="2">
        <f t="shared" si="18"/>
        <v>45</v>
      </c>
      <c r="G73" s="61">
        <v>1</v>
      </c>
      <c r="H73" s="2" t="str">
        <f t="shared" si="3"/>
        <v>丧尸狗</v>
      </c>
      <c r="I73" s="61"/>
      <c r="J73" s="61"/>
      <c r="K73" s="61"/>
      <c r="L73" s="61"/>
      <c r="M73" s="2">
        <f t="shared" si="17"/>
        <v>3</v>
      </c>
      <c r="N73" s="2">
        <f t="shared" si="4"/>
        <v>3</v>
      </c>
      <c r="O73" s="2">
        <f t="shared" si="5"/>
        <v>3</v>
      </c>
      <c r="P73" s="2">
        <f t="shared" si="10"/>
        <v>17600</v>
      </c>
      <c r="Q73" s="2">
        <f t="shared" si="6"/>
        <v>1</v>
      </c>
      <c r="R73" s="2" t="str">
        <f t="shared" si="11"/>
        <v>1,1,1,1,1,1,1,1,1,1,1,1,1,1,1,1,1,1,1,1,1,1,1,1,1,1,1,1,1,1,1,1,1,1,1,1,1,1,1,1,1,1,1,1,1</v>
      </c>
      <c r="S73" s="2" t="str">
        <f t="shared" si="12"/>
        <v>0,0,0,0,3,3,3,3,0,0,0,0,3,3,3,3,0,0,0,0,3,3,3,3,0,0,0,0,3,3,3,3,0,0,0,0,3,3,3,3,0,0,0,0,3</v>
      </c>
      <c r="T73" s="2" t="str">
        <f t="shared" si="16"/>
        <v>3,3,3,3,3,3,3,3,3,3,3,3,3,3,3,3,3,3,3,3,3,3,3,3,3,3,3,3,3,3,3,3,3,3,3,3,3,3,3,3,3,3,3,3,3</v>
      </c>
      <c r="U73" s="2" t="str">
        <f t="shared" si="13"/>
        <v>0,400,800,1200,1600,2000,2400,2800,3200,3600,4000,4400,4800,5200,5600,6000,6400,6800,7200,7600,8000,8400,8800,9200,9600,10000,10400,10800,11200,11600,12000,12400,12800,13200,13600,14000,14400,14800,15200,15600,16000,16400,16800,17200,17600</v>
      </c>
      <c r="V73" s="2" t="str">
        <f t="shared" si="14"/>
        <v>1,1,1,1,1,1,1,1,1,1,1,1,1,1,1,1,1,1,1,1,1,1,1,1,1,1,1,1,1,1,1,1,1,1,1,1,1,1,1,1,1,1,1,1,1</v>
      </c>
      <c r="W73" s="2">
        <f t="shared" si="15"/>
        <v>45</v>
      </c>
      <c r="X73" s="2">
        <f t="shared" si="8"/>
        <v>0</v>
      </c>
      <c r="AB73" s="2">
        <v>703</v>
      </c>
      <c r="AC73" s="2" t="s">
        <v>2407</v>
      </c>
      <c r="AD73" s="3" t="s">
        <v>2408</v>
      </c>
      <c r="AE73" s="2" t="s">
        <v>2365</v>
      </c>
      <c r="AF73" s="3" t="s">
        <v>2366</v>
      </c>
      <c r="AG73" s="3" t="s">
        <v>2203</v>
      </c>
      <c r="AH73" s="2" t="s">
        <v>2367</v>
      </c>
      <c r="AI73" s="2">
        <f t="shared" si="2"/>
        <v>7</v>
      </c>
      <c r="AJ73" s="2">
        <f t="shared" ref="AJ73:AJ136" si="19">INT(AI73/3)+1</f>
        <v>3</v>
      </c>
    </row>
    <row r="74" spans="1:36">
      <c r="A74" s="2">
        <f>'怪物|monster'!P77</f>
        <v>10002</v>
      </c>
      <c r="B74" s="2" t="str">
        <f>'怪物|monster'!Q77</f>
        <v>世界BOSS-2阶段新娘</v>
      </c>
      <c r="C74">
        <f>'怪物|monster'!R77</f>
        <v>2</v>
      </c>
      <c r="D74">
        <f>'怪物|monster'!N77</f>
        <v>0</v>
      </c>
      <c r="F74" s="2">
        <f t="shared" si="18"/>
        <v>46</v>
      </c>
      <c r="G74" s="61">
        <v>1</v>
      </c>
      <c r="H74" s="2" t="str">
        <f t="shared" si="3"/>
        <v>丧尸狗</v>
      </c>
      <c r="I74" s="61"/>
      <c r="J74" s="61"/>
      <c r="K74" s="61"/>
      <c r="L74" s="61"/>
      <c r="M74" s="2">
        <f t="shared" si="17"/>
        <v>3</v>
      </c>
      <c r="N74" s="2">
        <f t="shared" si="4"/>
        <v>3</v>
      </c>
      <c r="O74" s="2">
        <f t="shared" si="5"/>
        <v>3</v>
      </c>
      <c r="P74" s="2">
        <f t="shared" si="10"/>
        <v>18000</v>
      </c>
      <c r="Q74" s="2">
        <f t="shared" si="6"/>
        <v>1</v>
      </c>
      <c r="R74" s="2" t="str">
        <f t="shared" si="11"/>
        <v>1,1,1,1,1,1,1,1,1,1,1,1,1,1,1,1,1,1,1,1,1,1,1,1,1,1,1,1,1,1,1,1,1,1,1,1,1,1,1,1,1,1,1,1,1,1</v>
      </c>
      <c r="S74" s="2" t="str">
        <f t="shared" si="12"/>
        <v>0,0,0,0,3,3,3,3,0,0,0,0,3,3,3,3,0,0,0,0,3,3,3,3,0,0,0,0,3,3,3,3,0,0,0,0,3,3,3,3,0,0,0,0,3,3</v>
      </c>
      <c r="T74" s="2" t="str">
        <f t="shared" si="16"/>
        <v>3,3,3,3,3,3,3,3,3,3,3,3,3,3,3,3,3,3,3,3,3,3,3,3,3,3,3,3,3,3,3,3,3,3,3,3,3,3,3,3,3,3,3,3,3,3</v>
      </c>
      <c r="U74" s="2" t="str">
        <f t="shared" si="13"/>
        <v>0,400,800,1200,1600,2000,2400,2800,3200,3600,4000,4400,4800,5200,5600,6000,6400,6800,7200,7600,8000,8400,8800,9200,9600,10000,10400,10800,11200,11600,12000,12400,12800,13200,13600,14000,14400,14800,15200,15600,16000,16400,16800,17200,17600,18000</v>
      </c>
      <c r="V74" s="2" t="str">
        <f t="shared" si="14"/>
        <v>1,1,1,1,1,1,1,1,1,1,1,1,1,1,1,1,1,1,1,1,1,1,1,1,1,1,1,1,1,1,1,1,1,1,1,1,1,1,1,1,1,1,1,1,1,1</v>
      </c>
      <c r="W74" s="2">
        <f t="shared" si="15"/>
        <v>46</v>
      </c>
      <c r="X74" s="2">
        <f t="shared" si="8"/>
        <v>0</v>
      </c>
      <c r="AB74" s="2">
        <v>704</v>
      </c>
      <c r="AC74" s="2" t="s">
        <v>2409</v>
      </c>
      <c r="AD74" s="3" t="s">
        <v>2410</v>
      </c>
      <c r="AE74" s="2" t="s">
        <v>2365</v>
      </c>
      <c r="AF74" s="3" t="s">
        <v>2366</v>
      </c>
      <c r="AG74" s="3" t="s">
        <v>2203</v>
      </c>
      <c r="AH74" s="2" t="s">
        <v>2367</v>
      </c>
      <c r="AI74" s="2">
        <f t="shared" si="2"/>
        <v>7</v>
      </c>
      <c r="AJ74" s="2">
        <f t="shared" si="19"/>
        <v>3</v>
      </c>
    </row>
    <row r="75" spans="1:36">
      <c r="A75" s="2">
        <f>'怪物|monster'!P78</f>
        <v>10003</v>
      </c>
      <c r="B75" s="2" t="str">
        <f>'怪物|monster'!Q78</f>
        <v>世界BOSS-3阶段新娘</v>
      </c>
      <c r="C75">
        <f>'怪物|monster'!R78</f>
        <v>2</v>
      </c>
      <c r="D75">
        <f>'怪物|monster'!N78</f>
        <v>0</v>
      </c>
      <c r="F75" s="2">
        <f t="shared" si="18"/>
        <v>47</v>
      </c>
      <c r="G75" s="61">
        <v>1</v>
      </c>
      <c r="H75" s="2" t="str">
        <f t="shared" si="3"/>
        <v>丧尸狗</v>
      </c>
      <c r="I75" s="61"/>
      <c r="J75" s="61"/>
      <c r="K75" s="61"/>
      <c r="L75" s="61"/>
      <c r="M75" s="2">
        <f t="shared" si="17"/>
        <v>3</v>
      </c>
      <c r="N75" s="2">
        <f t="shared" si="4"/>
        <v>3</v>
      </c>
      <c r="O75" s="2">
        <f t="shared" si="5"/>
        <v>3</v>
      </c>
      <c r="P75" s="2">
        <f t="shared" si="10"/>
        <v>18400</v>
      </c>
      <c r="Q75" s="2">
        <f t="shared" si="6"/>
        <v>1</v>
      </c>
      <c r="R75" s="2" t="str">
        <f t="shared" si="11"/>
        <v>1,1,1,1,1,1,1,1,1,1,1,1,1,1,1,1,1,1,1,1,1,1,1,1,1,1,1,1,1,1,1,1,1,1,1,1,1,1,1,1,1,1,1,1,1,1,1</v>
      </c>
      <c r="S75" s="2" t="str">
        <f t="shared" si="12"/>
        <v>0,0,0,0,3,3,3,3,0,0,0,0,3,3,3,3,0,0,0,0,3,3,3,3,0,0,0,0,3,3,3,3,0,0,0,0,3,3,3,3,0,0,0,0,3,3,3</v>
      </c>
      <c r="T75" s="2" t="str">
        <f t="shared" si="16"/>
        <v>3,3,3,3,3,3,3,3,3,3,3,3,3,3,3,3,3,3,3,3,3,3,3,3,3,3,3,3,3,3,3,3,3,3,3,3,3,3,3,3,3,3,3,3,3,3,3</v>
      </c>
      <c r="U75" s="2" t="str">
        <f t="shared" si="13"/>
        <v>0,400,800,1200,1600,2000,2400,2800,3200,3600,4000,4400,4800,5200,5600,6000,6400,6800,7200,7600,8000,8400,8800,9200,9600,10000,10400,10800,11200,11600,12000,12400,12800,13200,13600,14000,14400,14800,15200,15600,16000,16400,16800,17200,17600,18000,18400</v>
      </c>
      <c r="V75" s="2" t="str">
        <f t="shared" si="14"/>
        <v>1,1,1,1,1,1,1,1,1,1,1,1,1,1,1,1,1,1,1,1,1,1,1,1,1,1,1,1,1,1,1,1,1,1,1,1,1,1,1,1,1,1,1,1,1,1,1</v>
      </c>
      <c r="W75" s="2">
        <f t="shared" si="15"/>
        <v>47</v>
      </c>
      <c r="X75" s="2">
        <f t="shared" si="8"/>
        <v>0</v>
      </c>
      <c r="AB75" s="2">
        <v>705</v>
      </c>
      <c r="AC75" s="2" t="s">
        <v>2411</v>
      </c>
      <c r="AD75" s="3" t="s">
        <v>2412</v>
      </c>
      <c r="AE75" s="2" t="s">
        <v>2371</v>
      </c>
      <c r="AF75" s="3" t="s">
        <v>2372</v>
      </c>
      <c r="AG75" s="3" t="s">
        <v>2203</v>
      </c>
      <c r="AH75" s="2" t="s">
        <v>2373</v>
      </c>
      <c r="AI75" s="2">
        <f t="shared" ref="AI75:AI138" si="20">INT(LEFT(AC75,FIND("-",AC75)-1)/2.5)+1</f>
        <v>12</v>
      </c>
      <c r="AJ75" s="2">
        <f t="shared" si="19"/>
        <v>5</v>
      </c>
    </row>
    <row r="76" spans="1:36">
      <c r="A76" s="2">
        <f>'怪物|monster'!P79</f>
        <v>10004</v>
      </c>
      <c r="B76" s="2" t="str">
        <f>'怪物|monster'!Q79</f>
        <v>世界BOSS-4阶段新娘</v>
      </c>
      <c r="C76">
        <f>'怪物|monster'!R79</f>
        <v>2</v>
      </c>
      <c r="D76">
        <f>'怪物|monster'!N79</f>
        <v>0</v>
      </c>
      <c r="F76" s="2">
        <f t="shared" si="18"/>
        <v>48</v>
      </c>
      <c r="G76" s="61">
        <v>1</v>
      </c>
      <c r="H76" s="2" t="str">
        <f t="shared" si="3"/>
        <v>丧尸狗</v>
      </c>
      <c r="I76" s="61"/>
      <c r="J76" s="61"/>
      <c r="K76" s="61"/>
      <c r="L76" s="61"/>
      <c r="M76" s="2">
        <f t="shared" si="17"/>
        <v>3</v>
      </c>
      <c r="N76" s="2">
        <f t="shared" si="4"/>
        <v>3</v>
      </c>
      <c r="O76" s="2">
        <f t="shared" si="5"/>
        <v>3</v>
      </c>
      <c r="P76" s="2">
        <f t="shared" si="10"/>
        <v>18800</v>
      </c>
      <c r="Q76" s="2">
        <f t="shared" si="6"/>
        <v>1</v>
      </c>
      <c r="R76" s="2" t="str">
        <f t="shared" si="11"/>
        <v>1,1,1,1,1,1,1,1,1,1,1,1,1,1,1,1,1,1,1,1,1,1,1,1,1,1,1,1,1,1,1,1,1,1,1,1,1,1,1,1,1,1,1,1,1,1,1,1</v>
      </c>
      <c r="S76" s="2" t="str">
        <f t="shared" si="12"/>
        <v>0,0,0,0,3,3,3,3,0,0,0,0,3,3,3,3,0,0,0,0,3,3,3,3,0,0,0,0,3,3,3,3,0,0,0,0,3,3,3,3,0,0,0,0,3,3,3,3</v>
      </c>
      <c r="T76" s="2" t="str">
        <f t="shared" si="16"/>
        <v>3,3,3,3,3,3,3,3,3,3,3,3,3,3,3,3,3,3,3,3,3,3,3,3,3,3,3,3,3,3,3,3,3,3,3,3,3,3,3,3,3,3,3,3,3,3,3,3</v>
      </c>
      <c r="U76" s="2" t="str">
        <f t="shared" si="13"/>
        <v>0,400,800,1200,1600,2000,2400,2800,3200,3600,4000,4400,4800,5200,5600,6000,6400,6800,7200,7600,8000,8400,8800,9200,9600,10000,10400,10800,11200,11600,12000,12400,12800,13200,13600,14000,14400,14800,15200,15600,16000,16400,16800,17200,17600,18000,18400,18800</v>
      </c>
      <c r="V76" s="2" t="str">
        <f t="shared" si="14"/>
        <v>1,1,1,1,1,1,1,1,1,1,1,1,1,1,1,1,1,1,1,1,1,1,1,1,1,1,1,1,1,1,1,1,1,1,1,1,1,1,1,1,1,1,1,1,1,1,1,1</v>
      </c>
      <c r="W76" s="2">
        <f t="shared" si="15"/>
        <v>48</v>
      </c>
      <c r="X76" s="2">
        <f t="shared" si="8"/>
        <v>0</v>
      </c>
      <c r="AB76" s="2">
        <v>706</v>
      </c>
      <c r="AC76" s="2" t="s">
        <v>2413</v>
      </c>
      <c r="AD76" s="3" t="s">
        <v>2414</v>
      </c>
      <c r="AE76" s="2" t="s">
        <v>2371</v>
      </c>
      <c r="AF76" s="3" t="s">
        <v>2372</v>
      </c>
      <c r="AG76" s="3" t="s">
        <v>2203</v>
      </c>
      <c r="AH76" s="2" t="s">
        <v>2373</v>
      </c>
      <c r="AI76" s="2">
        <f t="shared" si="20"/>
        <v>12</v>
      </c>
      <c r="AJ76" s="2">
        <f t="shared" si="19"/>
        <v>5</v>
      </c>
    </row>
    <row r="77" spans="1:36">
      <c r="A77" s="2">
        <f>'怪物|monster'!P80</f>
        <v>10005</v>
      </c>
      <c r="B77" s="2" t="str">
        <f>'怪物|monster'!Q80</f>
        <v>邪魔1号</v>
      </c>
      <c r="C77">
        <f>'怪物|monster'!R80</f>
        <v>2</v>
      </c>
      <c r="D77">
        <f>'怪物|monster'!N80</f>
        <v>0</v>
      </c>
      <c r="F77" s="2">
        <f t="shared" si="18"/>
        <v>49</v>
      </c>
      <c r="G77" s="61">
        <v>1</v>
      </c>
      <c r="H77" s="2" t="str">
        <f t="shared" si="3"/>
        <v>丧尸狗</v>
      </c>
      <c r="I77" s="61"/>
      <c r="J77" s="61"/>
      <c r="K77" s="61"/>
      <c r="L77" s="61"/>
      <c r="M77" s="2">
        <f t="shared" si="17"/>
        <v>0</v>
      </c>
      <c r="N77" s="2">
        <f t="shared" si="4"/>
        <v>0</v>
      </c>
      <c r="O77" s="2">
        <f t="shared" si="5"/>
        <v>3</v>
      </c>
      <c r="P77" s="2">
        <f t="shared" si="10"/>
        <v>19200</v>
      </c>
      <c r="Q77" s="2">
        <f t="shared" si="6"/>
        <v>1</v>
      </c>
      <c r="R77" s="2" t="str">
        <f t="shared" si="11"/>
        <v>1,1,1,1,1,1,1,1,1,1,1,1,1,1,1,1,1,1,1,1,1,1,1,1,1,1,1,1,1,1,1,1,1,1,1,1,1,1,1,1,1,1,1,1,1,1,1,1,1</v>
      </c>
      <c r="S77" s="2" t="str">
        <f t="shared" si="12"/>
        <v>0,0,0,0,3,3,3,3,0,0,0,0,3,3,3,3,0,0,0,0,3,3,3,3,0,0,0,0,3,3,3,3,0,0,0,0,3,3,3,3,0,0,0,0,3,3,3,3,0</v>
      </c>
      <c r="T77" s="2" t="str">
        <f t="shared" si="16"/>
        <v>3,3,3,3,3,3,3,3,3,3,3,3,3,3,3,3,3,3,3,3,3,3,3,3,3,3,3,3,3,3,3,3,3,3,3,3,3,3,3,3,3,3,3,3,3,3,3,3,3</v>
      </c>
      <c r="U77" s="2" t="str">
        <f t="shared" si="13"/>
        <v>0,400,800,1200,1600,2000,2400,2800,3200,3600,4000,4400,4800,5200,5600,6000,6400,6800,7200,7600,8000,8400,8800,9200,9600,10000,10400,10800,11200,11600,12000,12400,12800,13200,13600,14000,14400,14800,15200,15600,16000,16400,16800,17200,17600,18000,18400,18800,19200</v>
      </c>
      <c r="V77" s="2" t="str">
        <f t="shared" si="14"/>
        <v>1,1,1,1,1,1,1,1,1,1,1,1,1,1,1,1,1,1,1,1,1,1,1,1,1,1,1,1,1,1,1,1,1,1,1,1,1,1,1,1,1,1,1,1,1,1,1,1,1</v>
      </c>
      <c r="W77" s="2">
        <f t="shared" si="15"/>
        <v>49</v>
      </c>
      <c r="X77" s="2">
        <f t="shared" si="8"/>
        <v>0</v>
      </c>
      <c r="AB77" s="2">
        <v>707</v>
      </c>
      <c r="AC77" s="2" t="s">
        <v>2415</v>
      </c>
      <c r="AD77" s="3" t="s">
        <v>2416</v>
      </c>
      <c r="AE77" s="2" t="s">
        <v>2377</v>
      </c>
      <c r="AF77" s="3" t="s">
        <v>2378</v>
      </c>
      <c r="AG77" s="3" t="s">
        <v>2203</v>
      </c>
      <c r="AH77" s="2" t="s">
        <v>2379</v>
      </c>
      <c r="AI77" s="2">
        <f t="shared" si="20"/>
        <v>17</v>
      </c>
      <c r="AJ77" s="2">
        <f t="shared" si="19"/>
        <v>6</v>
      </c>
    </row>
    <row r="78" spans="1:36">
      <c r="A78" s="2">
        <f>'怪物|monster'!P82</f>
        <v>20001</v>
      </c>
      <c r="B78" s="2" t="str">
        <f>'怪物|monster'!Q82</f>
        <v>技能用-女娲石（1重）</v>
      </c>
      <c r="C78">
        <f>'怪物|monster'!R82</f>
        <v>0</v>
      </c>
      <c r="D78">
        <f>'怪物|monster'!N82</f>
        <v>0</v>
      </c>
      <c r="F78" s="2">
        <f t="shared" si="18"/>
        <v>50</v>
      </c>
      <c r="G78" s="61">
        <v>1</v>
      </c>
      <c r="H78" s="2" t="str">
        <f t="shared" si="3"/>
        <v>丧尸狗</v>
      </c>
      <c r="I78" s="61"/>
      <c r="J78" s="61"/>
      <c r="K78" s="61"/>
      <c r="L78" s="61"/>
      <c r="M78" s="2">
        <f t="shared" si="17"/>
        <v>0</v>
      </c>
      <c r="N78" s="2">
        <f t="shared" si="4"/>
        <v>0</v>
      </c>
      <c r="O78" s="2">
        <f t="shared" si="5"/>
        <v>3</v>
      </c>
      <c r="P78" s="2">
        <f t="shared" si="10"/>
        <v>19600</v>
      </c>
      <c r="Q78" s="2">
        <f t="shared" si="6"/>
        <v>1</v>
      </c>
      <c r="R78" s="2" t="str">
        <f t="shared" si="11"/>
        <v>1,1,1,1,1,1,1,1,1,1,1,1,1,1,1,1,1,1,1,1,1,1,1,1,1,1,1,1,1,1,1,1,1,1,1,1,1,1,1,1,1,1,1,1,1,1,1,1,1,1</v>
      </c>
      <c r="S78" s="2" t="str">
        <f t="shared" si="12"/>
        <v>0,0,0,0,3,3,3,3,0,0,0,0,3,3,3,3,0,0,0,0,3,3,3,3,0,0,0,0,3,3,3,3,0,0,0,0,3,3,3,3,0,0,0,0,3,3,3,3,0,0</v>
      </c>
      <c r="T78" s="2" t="str">
        <f t="shared" si="16"/>
        <v>3,3,3,3,3,3,3,3,3,3,3,3,3,3,3,3,3,3,3,3,3,3,3,3,3,3,3,3,3,3,3,3,3,3,3,3,3,3,3,3,3,3,3,3,3,3,3,3,3,3</v>
      </c>
      <c r="U78" s="2" t="str">
        <f t="shared" si="13"/>
        <v>0,400,800,1200,1600,2000,2400,2800,3200,3600,4000,4400,4800,5200,5600,6000,6400,6800,7200,7600,8000,8400,8800,9200,9600,10000,10400,10800,11200,11600,12000,12400,12800,13200,13600,14000,14400,14800,15200,15600,16000,16400,16800,17200,17600,18000,18400,18800,19200,19600</v>
      </c>
      <c r="V78" s="2" t="str">
        <f t="shared" si="14"/>
        <v>1,1,1,1,1,1,1,1,1,1,1,1,1,1,1,1,1,1,1,1,1,1,1,1,1,1,1,1,1,1,1,1,1,1,1,1,1,1,1,1,1,1,1,1,1,1,1,1,1,1</v>
      </c>
      <c r="W78" s="2">
        <f t="shared" si="15"/>
        <v>50</v>
      </c>
      <c r="X78" s="2">
        <f t="shared" si="8"/>
        <v>0</v>
      </c>
      <c r="AB78" s="2">
        <v>708</v>
      </c>
      <c r="AC78" s="2" t="s">
        <v>2417</v>
      </c>
      <c r="AD78" s="3" t="s">
        <v>2418</v>
      </c>
      <c r="AE78" s="2" t="s">
        <v>2377</v>
      </c>
      <c r="AF78" s="3" t="s">
        <v>2378</v>
      </c>
      <c r="AG78" s="3" t="s">
        <v>2203</v>
      </c>
      <c r="AH78" s="2" t="s">
        <v>2379</v>
      </c>
      <c r="AI78" s="2">
        <f t="shared" si="20"/>
        <v>17</v>
      </c>
      <c r="AJ78" s="2">
        <f t="shared" si="19"/>
        <v>6</v>
      </c>
    </row>
    <row r="79" spans="1:36">
      <c r="A79" s="2">
        <f>'怪物|monster'!P83</f>
        <v>20002</v>
      </c>
      <c r="B79" s="2" t="str">
        <f>'怪物|monster'!Q83</f>
        <v>技能用-女娲石（5重）</v>
      </c>
      <c r="C79">
        <f>'怪物|monster'!R83</f>
        <v>0</v>
      </c>
      <c r="D79">
        <f>'怪物|monster'!N83</f>
        <v>0</v>
      </c>
      <c r="F79" s="2">
        <f t="shared" si="18"/>
        <v>51</v>
      </c>
      <c r="G79" s="61">
        <v>1</v>
      </c>
      <c r="H79" s="2" t="str">
        <f t="shared" si="3"/>
        <v>丧尸狗</v>
      </c>
      <c r="I79" s="61"/>
      <c r="J79" s="61"/>
      <c r="K79" s="61"/>
      <c r="L79" s="61"/>
      <c r="M79" s="2">
        <f t="shared" si="17"/>
        <v>0</v>
      </c>
      <c r="N79" s="2">
        <f t="shared" si="4"/>
        <v>0</v>
      </c>
      <c r="O79" s="2">
        <f t="shared" si="5"/>
        <v>3</v>
      </c>
      <c r="P79" s="2">
        <f t="shared" si="10"/>
        <v>20000</v>
      </c>
      <c r="Q79" s="2">
        <f t="shared" si="6"/>
        <v>1</v>
      </c>
      <c r="R79" s="2" t="str">
        <f t="shared" si="11"/>
        <v>1,1,1,1,1,1,1,1,1,1,1,1,1,1,1,1,1,1,1,1,1,1,1,1,1,1,1,1,1,1,1,1,1,1,1,1,1,1,1,1,1,1,1,1,1,1,1,1,1,1,1</v>
      </c>
      <c r="S79" s="2" t="str">
        <f t="shared" si="12"/>
        <v>0,0,0,0,3,3,3,3,0,0,0,0,3,3,3,3,0,0,0,0,3,3,3,3,0,0,0,0,3,3,3,3,0,0,0,0,3,3,3,3,0,0,0,0,3,3,3,3,0,0,0</v>
      </c>
      <c r="T79" s="2" t="str">
        <f t="shared" si="16"/>
        <v>3,3,3,3,3,3,3,3,3,3,3,3,3,3,3,3,3,3,3,3,3,3,3,3,3,3,3,3,3,3,3,3,3,3,3,3,3,3,3,3,3,3,3,3,3,3,3,3,3,3,3</v>
      </c>
      <c r="U79" s="2" t="str">
        <f t="shared" si="13"/>
        <v>0,400,800,1200,1600,2000,2400,2800,3200,3600,4000,4400,4800,5200,5600,6000,6400,6800,7200,7600,8000,8400,8800,9200,9600,10000,10400,10800,11200,11600,12000,12400,12800,13200,13600,14000,14400,14800,15200,15600,16000,16400,16800,17200,17600,18000,18400,18800,19200,19600,20000</v>
      </c>
      <c r="V79" s="2" t="str">
        <f t="shared" si="14"/>
        <v>1,1,1,1,1,1,1,1,1,1,1,1,1,1,1,1,1,1,1,1,1,1,1,1,1,1,1,1,1,1,1,1,1,1,1,1,1,1,1,1,1,1,1,1,1,1,1,1,1,1,1</v>
      </c>
      <c r="W79" s="2">
        <f t="shared" si="15"/>
        <v>51</v>
      </c>
      <c r="X79" s="2">
        <f t="shared" si="8"/>
        <v>0</v>
      </c>
      <c r="AB79" s="2">
        <v>709</v>
      </c>
      <c r="AC79" s="2" t="s">
        <v>2419</v>
      </c>
      <c r="AD79" s="3" t="s">
        <v>2420</v>
      </c>
      <c r="AE79" s="2" t="s">
        <v>2384</v>
      </c>
      <c r="AF79" s="3" t="s">
        <v>2385</v>
      </c>
      <c r="AG79" s="3" t="s">
        <v>2203</v>
      </c>
      <c r="AH79" s="2" t="s">
        <v>2386</v>
      </c>
      <c r="AI79" s="2">
        <f t="shared" si="20"/>
        <v>25</v>
      </c>
      <c r="AJ79" s="2">
        <f t="shared" si="19"/>
        <v>9</v>
      </c>
    </row>
    <row r="80" spans="1:36">
      <c r="A80" s="2">
        <f>'怪物|monster'!P84</f>
        <v>20003</v>
      </c>
      <c r="B80" s="2" t="str">
        <f>'怪物|monster'!Q84</f>
        <v>技能用-女娲石（3重）</v>
      </c>
      <c r="C80">
        <f>'怪物|monster'!R84</f>
        <v>0</v>
      </c>
      <c r="D80">
        <f>'怪物|monster'!N84</f>
        <v>0</v>
      </c>
      <c r="F80" s="2">
        <f t="shared" si="18"/>
        <v>52</v>
      </c>
      <c r="G80" s="61">
        <v>1</v>
      </c>
      <c r="H80" s="2" t="str">
        <f t="shared" si="3"/>
        <v>丧尸狗</v>
      </c>
      <c r="I80" s="61"/>
      <c r="J80" s="61"/>
      <c r="K80" s="61"/>
      <c r="L80" s="61"/>
      <c r="M80" s="2">
        <f t="shared" si="17"/>
        <v>0</v>
      </c>
      <c r="N80" s="2">
        <f t="shared" si="4"/>
        <v>0</v>
      </c>
      <c r="O80" s="2">
        <f t="shared" si="5"/>
        <v>3</v>
      </c>
      <c r="P80" s="2">
        <f t="shared" si="10"/>
        <v>20400</v>
      </c>
      <c r="Q80" s="2">
        <f t="shared" si="6"/>
        <v>1</v>
      </c>
      <c r="R80" s="2" t="str">
        <f t="shared" si="11"/>
        <v>1,1,1,1,1,1,1,1,1,1,1,1,1,1,1,1,1,1,1,1,1,1,1,1,1,1,1,1,1,1,1,1,1,1,1,1,1,1,1,1,1,1,1,1,1,1,1,1,1,1,1,1</v>
      </c>
      <c r="S80" s="2" t="str">
        <f t="shared" si="12"/>
        <v>0,0,0,0,3,3,3,3,0,0,0,0,3,3,3,3,0,0,0,0,3,3,3,3,0,0,0,0,3,3,3,3,0,0,0,0,3,3,3,3,0,0,0,0,3,3,3,3,0,0,0,0</v>
      </c>
      <c r="T80" s="2" t="str">
        <f t="shared" si="16"/>
        <v>3,3,3,3,3,3,3,3,3,3,3,3,3,3,3,3,3,3,3,3,3,3,3,3,3,3,3,3,3,3,3,3,3,3,3,3,3,3,3,3,3,3,3,3,3,3,3,3,3,3,3,3</v>
      </c>
      <c r="U80" s="2" t="str">
        <f t="shared" si="13"/>
        <v>0,400,800,1200,1600,2000,2400,2800,3200,3600,4000,4400,4800,5200,5600,6000,6400,6800,7200,7600,8000,8400,8800,9200,9600,10000,10400,10800,11200,11600,12000,12400,12800,13200,13600,14000,14400,14800,15200,15600,16000,16400,16800,17200,17600,18000,18400,18800,19200,19600,20000,20400</v>
      </c>
      <c r="V80" s="2" t="str">
        <f t="shared" si="14"/>
        <v>1,1,1,1,1,1,1,1,1,1,1,1,1,1,1,1,1,1,1,1,1,1,1,1,1,1,1,1,1,1,1,1,1,1,1,1,1,1,1,1,1,1,1,1,1,1,1,1,1,1,1,1</v>
      </c>
      <c r="W80" s="2">
        <f t="shared" si="15"/>
        <v>52</v>
      </c>
      <c r="X80" s="2">
        <f t="shared" si="8"/>
        <v>0</v>
      </c>
      <c r="AB80" s="2">
        <v>710</v>
      </c>
      <c r="AC80" s="2" t="s">
        <v>2421</v>
      </c>
      <c r="AD80" s="3" t="s">
        <v>2422</v>
      </c>
      <c r="AE80" s="2" t="s">
        <v>2384</v>
      </c>
      <c r="AF80" s="3" t="s">
        <v>2385</v>
      </c>
      <c r="AG80" s="3" t="s">
        <v>2203</v>
      </c>
      <c r="AH80" s="2" t="s">
        <v>2386</v>
      </c>
      <c r="AI80" s="2">
        <f t="shared" si="20"/>
        <v>25</v>
      </c>
      <c r="AJ80" s="2">
        <f t="shared" si="19"/>
        <v>9</v>
      </c>
    </row>
    <row r="81" spans="1:36">
      <c r="A81" s="2">
        <f>'怪物|monster'!P85</f>
        <v>20004</v>
      </c>
      <c r="B81" s="2" t="str">
        <f>'怪物|monster'!Q85</f>
        <v>技能用-女娲石（4重）</v>
      </c>
      <c r="C81">
        <f>'怪物|monster'!R85</f>
        <v>0</v>
      </c>
      <c r="D81">
        <f>'怪物|monster'!N85</f>
        <v>0</v>
      </c>
      <c r="F81" s="2">
        <f t="shared" si="18"/>
        <v>53</v>
      </c>
      <c r="G81" s="61">
        <v>1</v>
      </c>
      <c r="H81" s="2" t="str">
        <f t="shared" si="3"/>
        <v>丧尸狗</v>
      </c>
      <c r="I81" s="61"/>
      <c r="J81" s="61"/>
      <c r="K81" s="61"/>
      <c r="L81" s="61"/>
      <c r="M81" s="2">
        <f t="shared" si="17"/>
        <v>3</v>
      </c>
      <c r="N81" s="2">
        <f t="shared" si="4"/>
        <v>3</v>
      </c>
      <c r="O81" s="2">
        <f t="shared" si="5"/>
        <v>3</v>
      </c>
      <c r="P81" s="2">
        <f t="shared" si="10"/>
        <v>20800</v>
      </c>
      <c r="Q81" s="2">
        <f t="shared" si="6"/>
        <v>1</v>
      </c>
      <c r="R81" s="2" t="str">
        <f t="shared" si="11"/>
        <v>1,1,1,1,1,1,1,1,1,1,1,1,1,1,1,1,1,1,1,1,1,1,1,1,1,1,1,1,1,1,1,1,1,1,1,1,1,1,1,1,1,1,1,1,1,1,1,1,1,1,1,1,1</v>
      </c>
      <c r="S81" s="2" t="str">
        <f t="shared" si="12"/>
        <v>0,0,0,0,3,3,3,3,0,0,0,0,3,3,3,3,0,0,0,0,3,3,3,3,0,0,0,0,3,3,3,3,0,0,0,0,3,3,3,3,0,0,0,0,3,3,3,3,0,0,0,0,3</v>
      </c>
      <c r="T81" s="2" t="str">
        <f t="shared" si="16"/>
        <v>3,3,3,3,3,3,3,3,3,3,3,3,3,3,3,3,3,3,3,3,3,3,3,3,3,3,3,3,3,3,3,3,3,3,3,3,3,3,3,3,3,3,3,3,3,3,3,3,3,3,3,3,3</v>
      </c>
      <c r="U81" s="2" t="str">
        <f t="shared" si="13"/>
        <v>0,400,800,1200,1600,2000,2400,2800,3200,3600,4000,4400,4800,5200,5600,6000,6400,6800,7200,7600,8000,8400,8800,9200,9600,10000,10400,10800,11200,11600,12000,12400,12800,13200,13600,14000,14400,14800,15200,15600,16000,16400,16800,17200,17600,18000,18400,18800,19200,19600,20000,20400,20800</v>
      </c>
      <c r="V81" s="2" t="str">
        <f t="shared" si="14"/>
        <v>1,1,1,1,1,1,1,1,1,1,1,1,1,1,1,1,1,1,1,1,1,1,1,1,1,1,1,1,1,1,1,1,1,1,1,1,1,1,1,1,1,1,1,1,1,1,1,1,1,1,1,1,1</v>
      </c>
      <c r="W81" s="2">
        <f t="shared" si="15"/>
        <v>53</v>
      </c>
      <c r="X81" s="2">
        <f t="shared" si="8"/>
        <v>0</v>
      </c>
      <c r="AB81" s="2">
        <v>711</v>
      </c>
      <c r="AC81" s="2" t="s">
        <v>2423</v>
      </c>
      <c r="AD81" s="3" t="s">
        <v>2424</v>
      </c>
      <c r="AE81" s="2" t="s">
        <v>2391</v>
      </c>
      <c r="AF81" s="3" t="s">
        <v>2392</v>
      </c>
      <c r="AG81" s="3" t="s">
        <v>2203</v>
      </c>
      <c r="AH81" s="2" t="s">
        <v>2393</v>
      </c>
      <c r="AI81" s="2">
        <f t="shared" si="20"/>
        <v>30</v>
      </c>
      <c r="AJ81" s="2">
        <f t="shared" si="19"/>
        <v>11</v>
      </c>
    </row>
    <row r="82" spans="1:36">
      <c r="A82" s="2">
        <f>'怪物|monster'!P86</f>
        <v>20005</v>
      </c>
      <c r="B82" s="2" t="str">
        <f>'怪物|monster'!Q86</f>
        <v>技能用-女娲石（5重）</v>
      </c>
      <c r="C82">
        <f>'怪物|monster'!R86</f>
        <v>0</v>
      </c>
      <c r="D82">
        <f>'怪物|monster'!N86</f>
        <v>0</v>
      </c>
      <c r="F82" s="2">
        <f t="shared" si="18"/>
        <v>54</v>
      </c>
      <c r="G82" s="61">
        <v>1</v>
      </c>
      <c r="H82" s="2" t="str">
        <f t="shared" si="3"/>
        <v>丧尸狗</v>
      </c>
      <c r="I82" s="61"/>
      <c r="J82" s="61"/>
      <c r="K82" s="61"/>
      <c r="L82" s="61"/>
      <c r="M82" s="2">
        <f t="shared" si="17"/>
        <v>3</v>
      </c>
      <c r="N82" s="2">
        <f t="shared" si="4"/>
        <v>3</v>
      </c>
      <c r="O82" s="2">
        <f t="shared" si="5"/>
        <v>3</v>
      </c>
      <c r="P82" s="2">
        <f t="shared" si="10"/>
        <v>21200</v>
      </c>
      <c r="Q82" s="2">
        <f t="shared" si="6"/>
        <v>1</v>
      </c>
      <c r="R82" s="2" t="str">
        <f t="shared" si="11"/>
        <v>1,1,1,1,1,1,1,1,1,1,1,1,1,1,1,1,1,1,1,1,1,1,1,1,1,1,1,1,1,1,1,1,1,1,1,1,1,1,1,1,1,1,1,1,1,1,1,1,1,1,1,1,1,1</v>
      </c>
      <c r="S82" s="2" t="str">
        <f t="shared" si="12"/>
        <v>0,0,0,0,3,3,3,3,0,0,0,0,3,3,3,3,0,0,0,0,3,3,3,3,0,0,0,0,3,3,3,3,0,0,0,0,3,3,3,3,0,0,0,0,3,3,3,3,0,0,0,0,3,3</v>
      </c>
      <c r="T82" s="2" t="str">
        <f t="shared" si="16"/>
        <v>3,3,3,3,3,3,3,3,3,3,3,3,3,3,3,3,3,3,3,3,3,3,3,3,3,3,3,3,3,3,3,3,3,3,3,3,3,3,3,3,3,3,3,3,3,3,3,3,3,3,3,3,3,3</v>
      </c>
      <c r="U82" s="2" t="str">
        <f t="shared" si="13"/>
        <v>0,400,800,1200,1600,2000,2400,2800,3200,3600,4000,4400,4800,5200,5600,6000,6400,6800,7200,7600,8000,8400,8800,9200,9600,10000,10400,10800,11200,11600,12000,12400,12800,13200,13600,14000,14400,14800,15200,15600,16000,16400,16800,17200,17600,18000,18400,18800,19200,19600,20000,20400,20800,21200</v>
      </c>
      <c r="V82" s="2" t="str">
        <f t="shared" si="14"/>
        <v>1,1,1,1,1,1,1,1,1,1,1,1,1,1,1,1,1,1,1,1,1,1,1,1,1,1,1,1,1,1,1,1,1,1,1,1,1,1,1,1,1,1,1,1,1,1,1,1,1,1,1,1,1,1</v>
      </c>
      <c r="W82" s="2">
        <f t="shared" si="15"/>
        <v>54</v>
      </c>
      <c r="X82" s="2">
        <f t="shared" si="8"/>
        <v>0</v>
      </c>
      <c r="AB82" s="2">
        <v>712</v>
      </c>
      <c r="AC82" s="2" t="s">
        <v>2423</v>
      </c>
      <c r="AD82" s="3" t="s">
        <v>2425</v>
      </c>
      <c r="AE82" s="2" t="s">
        <v>2391</v>
      </c>
      <c r="AF82" s="3" t="s">
        <v>2392</v>
      </c>
      <c r="AG82" s="3" t="s">
        <v>2203</v>
      </c>
      <c r="AH82" s="2" t="s">
        <v>2393</v>
      </c>
      <c r="AI82" s="2">
        <f t="shared" si="20"/>
        <v>30</v>
      </c>
      <c r="AJ82" s="2">
        <f t="shared" si="19"/>
        <v>11</v>
      </c>
    </row>
    <row r="83" spans="1:36">
      <c r="A83" s="2">
        <f>'怪物|monster'!P87</f>
        <v>20006</v>
      </c>
      <c r="B83" s="2" t="str">
        <f>'怪物|monster'!Q87</f>
        <v>技能用-焚天功</v>
      </c>
      <c r="C83">
        <f>'怪物|monster'!R87</f>
        <v>0</v>
      </c>
      <c r="D83">
        <f>'怪物|monster'!N87</f>
        <v>0</v>
      </c>
      <c r="F83" s="2">
        <f t="shared" si="18"/>
        <v>55</v>
      </c>
      <c r="G83" s="61">
        <v>1</v>
      </c>
      <c r="H83" s="2" t="str">
        <f t="shared" si="3"/>
        <v>丧尸狗</v>
      </c>
      <c r="I83" s="61"/>
      <c r="J83" s="61"/>
      <c r="K83" s="61"/>
      <c r="L83" s="61"/>
      <c r="M83" s="2">
        <f t="shared" si="17"/>
        <v>3</v>
      </c>
      <c r="N83" s="2">
        <f t="shared" si="4"/>
        <v>3</v>
      </c>
      <c r="O83" s="2">
        <f t="shared" si="5"/>
        <v>3</v>
      </c>
      <c r="P83" s="2">
        <f t="shared" si="10"/>
        <v>21600</v>
      </c>
      <c r="Q83" s="2">
        <f t="shared" si="6"/>
        <v>1</v>
      </c>
      <c r="R83" s="2" t="str">
        <f t="shared" si="11"/>
        <v>1,1,1,1,1,1,1,1,1,1,1,1,1,1,1,1,1,1,1,1,1,1,1,1,1,1,1,1,1,1,1,1,1,1,1,1,1,1,1,1,1,1,1,1,1,1,1,1,1,1,1,1,1,1,1</v>
      </c>
      <c r="S83" s="2" t="str">
        <f t="shared" si="12"/>
        <v>0,0,0,0,3,3,3,3,0,0,0,0,3,3,3,3,0,0,0,0,3,3,3,3,0,0,0,0,3,3,3,3,0,0,0,0,3,3,3,3,0,0,0,0,3,3,3,3,0,0,0,0,3,3,3</v>
      </c>
      <c r="T83" s="2" t="str">
        <f t="shared" si="16"/>
        <v>3,3,3,3,3,3,3,3,3,3,3,3,3,3,3,3,3,3,3,3,3,3,3,3,3,3,3,3,3,3,3,3,3,3,3,3,3,3,3,3,3,3,3,3,3,3,3,3,3,3,3,3,3,3,3</v>
      </c>
      <c r="U83" s="2" t="str">
        <f t="shared" si="13"/>
        <v>0,400,800,1200,1600,2000,2400,2800,3200,3600,4000,4400,4800,5200,5600,6000,6400,6800,7200,7600,8000,8400,8800,9200,9600,10000,10400,10800,11200,11600,12000,12400,12800,13200,13600,14000,14400,14800,15200,15600,16000,16400,16800,17200,17600,18000,18400,18800,19200,19600,20000,20400,20800,21200,21600</v>
      </c>
      <c r="V83" s="2" t="str">
        <f t="shared" si="14"/>
        <v>1,1,1,1,1,1,1,1,1,1,1,1,1,1,1,1,1,1,1,1,1,1,1,1,1,1,1,1,1,1,1,1,1,1,1,1,1,1,1,1,1,1,1,1,1,1,1,1,1,1,1,1,1,1,1</v>
      </c>
      <c r="W83" s="2">
        <f t="shared" si="15"/>
        <v>55</v>
      </c>
      <c r="X83" s="2">
        <f t="shared" si="8"/>
        <v>0</v>
      </c>
      <c r="AB83" s="2">
        <v>713</v>
      </c>
      <c r="AC83" s="2" t="s">
        <v>2426</v>
      </c>
      <c r="AD83" s="3" t="s">
        <v>2427</v>
      </c>
      <c r="AE83" s="2" t="s">
        <v>2397</v>
      </c>
      <c r="AF83" s="3" t="s">
        <v>2398</v>
      </c>
      <c r="AG83" s="3" t="s">
        <v>2203</v>
      </c>
      <c r="AH83" s="2" t="s">
        <v>2399</v>
      </c>
      <c r="AI83" s="2">
        <f t="shared" si="20"/>
        <v>36</v>
      </c>
      <c r="AJ83" s="2">
        <f t="shared" si="19"/>
        <v>13</v>
      </c>
    </row>
    <row r="84" spans="1:36">
      <c r="A84" s="2">
        <f>'怪物|monster'!P88</f>
        <v>20007</v>
      </c>
      <c r="B84" s="2" t="str">
        <f>'怪物|monster'!Q88</f>
        <v>技能用-焚天功（5重）</v>
      </c>
      <c r="C84">
        <f>'怪物|monster'!R88</f>
        <v>0</v>
      </c>
      <c r="D84">
        <f>'怪物|monster'!N88</f>
        <v>0</v>
      </c>
      <c r="F84" s="2">
        <f t="shared" si="18"/>
        <v>56</v>
      </c>
      <c r="G84" s="61">
        <v>1</v>
      </c>
      <c r="H84" s="2" t="str">
        <f t="shared" si="3"/>
        <v>丧尸狗</v>
      </c>
      <c r="I84" s="61"/>
      <c r="J84" s="61"/>
      <c r="K84" s="61"/>
      <c r="L84" s="61"/>
      <c r="M84" s="2">
        <f t="shared" si="17"/>
        <v>3</v>
      </c>
      <c r="N84" s="2">
        <f t="shared" si="4"/>
        <v>3</v>
      </c>
      <c r="O84" s="2">
        <f t="shared" si="5"/>
        <v>3</v>
      </c>
      <c r="P84" s="2">
        <f t="shared" si="10"/>
        <v>22000</v>
      </c>
      <c r="Q84" s="2">
        <f t="shared" si="6"/>
        <v>1</v>
      </c>
      <c r="R84" s="2" t="str">
        <f t="shared" si="11"/>
        <v>1,1,1,1,1,1,1,1,1,1,1,1,1,1,1,1,1,1,1,1,1,1,1,1,1,1,1,1,1,1,1,1,1,1,1,1,1,1,1,1,1,1,1,1,1,1,1,1,1,1,1,1,1,1,1,1</v>
      </c>
      <c r="S84" s="2" t="str">
        <f t="shared" si="12"/>
        <v>0,0,0,0,3,3,3,3,0,0,0,0,3,3,3,3,0,0,0,0,3,3,3,3,0,0,0,0,3,3,3,3,0,0,0,0,3,3,3,3,0,0,0,0,3,3,3,3,0,0,0,0,3,3,3,3</v>
      </c>
      <c r="T84" s="2" t="str">
        <f t="shared" si="16"/>
        <v>3,3,3,3,3,3,3,3,3,3,3,3,3,3,3,3,3,3,3,3,3,3,3,3,3,3,3,3,3,3,3,3,3,3,3,3,3,3,3,3,3,3,3,3,3,3,3,3,3,3,3,3,3,3,3,3</v>
      </c>
      <c r="U84" s="2" t="str">
        <f t="shared" si="13"/>
        <v>0,400,800,1200,1600,2000,2400,2800,3200,3600,4000,4400,4800,5200,5600,6000,6400,6800,7200,7600,8000,8400,8800,9200,9600,10000,10400,10800,11200,11600,12000,12400,12800,13200,13600,14000,14400,14800,15200,15600,16000,16400,16800,17200,17600,18000,18400,18800,19200,19600,20000,20400,20800,21200,21600,22000</v>
      </c>
      <c r="V84" s="2" t="str">
        <f t="shared" si="14"/>
        <v>1,1,1,1,1,1,1,1,1,1,1,1,1,1,1,1,1,1,1,1,1,1,1,1,1,1,1,1,1,1,1,1,1,1,1,1,1,1,1,1,1,1,1,1,1,1,1,1,1,1,1,1,1,1,1,1</v>
      </c>
      <c r="W84" s="2">
        <f t="shared" si="15"/>
        <v>56</v>
      </c>
      <c r="X84" s="2">
        <f t="shared" si="8"/>
        <v>0</v>
      </c>
      <c r="AB84" s="2">
        <v>714</v>
      </c>
      <c r="AC84" s="2" t="s">
        <v>2428</v>
      </c>
      <c r="AD84" s="3" t="s">
        <v>2429</v>
      </c>
      <c r="AE84" s="2" t="s">
        <v>2397</v>
      </c>
      <c r="AF84" s="3" t="s">
        <v>2398</v>
      </c>
      <c r="AG84" s="3" t="s">
        <v>2203</v>
      </c>
      <c r="AH84" s="2" t="s">
        <v>2399</v>
      </c>
      <c r="AI84" s="2">
        <f t="shared" si="20"/>
        <v>36</v>
      </c>
      <c r="AJ84" s="2">
        <f t="shared" si="19"/>
        <v>13</v>
      </c>
    </row>
    <row r="85" spans="1:36">
      <c r="A85" s="2">
        <f>'怪物|monster'!P89</f>
        <v>20008</v>
      </c>
      <c r="B85" s="2" t="str">
        <f>'怪物|monster'!Q89</f>
        <v>技能用-焚天功（5重V2）</v>
      </c>
      <c r="C85">
        <f>'怪物|monster'!R89</f>
        <v>0</v>
      </c>
      <c r="D85">
        <f>'怪物|monster'!N89</f>
        <v>0</v>
      </c>
      <c r="F85" s="2">
        <f t="shared" si="18"/>
        <v>57</v>
      </c>
      <c r="G85" s="61">
        <v>1</v>
      </c>
      <c r="H85" s="2" t="str">
        <f t="shared" si="3"/>
        <v>丧尸狗</v>
      </c>
      <c r="I85" s="61"/>
      <c r="J85" s="61"/>
      <c r="K85" s="61"/>
      <c r="L85" s="61"/>
      <c r="M85" s="2">
        <f t="shared" si="17"/>
        <v>0</v>
      </c>
      <c r="N85" s="2">
        <f t="shared" si="4"/>
        <v>0</v>
      </c>
      <c r="O85" s="2">
        <f t="shared" si="5"/>
        <v>3</v>
      </c>
      <c r="P85" s="2">
        <f t="shared" si="10"/>
        <v>22400</v>
      </c>
      <c r="Q85" s="2">
        <f t="shared" si="6"/>
        <v>1</v>
      </c>
      <c r="R85" s="2" t="str">
        <f t="shared" si="11"/>
        <v>1,1,1,1,1,1,1,1,1,1,1,1,1,1,1,1,1,1,1,1,1,1,1,1,1,1,1,1,1,1,1,1,1,1,1,1,1,1,1,1,1,1,1,1,1,1,1,1,1,1,1,1,1,1,1,1,1</v>
      </c>
      <c r="S85" s="2" t="str">
        <f t="shared" si="12"/>
        <v>0,0,0,0,3,3,3,3,0,0,0,0,3,3,3,3,0,0,0,0,3,3,3,3,0,0,0,0,3,3,3,3,0,0,0,0,3,3,3,3,0,0,0,0,3,3,3,3,0,0,0,0,3,3,3,3,0</v>
      </c>
      <c r="T85" s="2" t="str">
        <f t="shared" si="16"/>
        <v>3,3,3,3,3,3,3,3,3,3,3,3,3,3,3,3,3,3,3,3,3,3,3,3,3,3,3,3,3,3,3,3,3,3,3,3,3,3,3,3,3,3,3,3,3,3,3,3,3,3,3,3,3,3,3,3,3</v>
      </c>
      <c r="U85" s="2" t="str">
        <f t="shared" si="13"/>
        <v>0,400,800,1200,1600,2000,2400,2800,3200,3600,4000,4400,4800,5200,5600,6000,6400,6800,7200,7600,8000,8400,8800,9200,9600,10000,10400,10800,11200,11600,12000,12400,12800,13200,13600,14000,14400,14800,15200,15600,16000,16400,16800,17200,17600,18000,18400,18800,19200,19600,20000,20400,20800,21200,21600,22000,22400</v>
      </c>
      <c r="V85" s="2" t="str">
        <f t="shared" si="14"/>
        <v>1,1,1,1,1,1,1,1,1,1,1,1,1,1,1,1,1,1,1,1,1,1,1,1,1,1,1,1,1,1,1,1,1,1,1,1,1,1,1,1,1,1,1,1,1,1,1,1,1,1,1,1,1,1,1,1,1</v>
      </c>
      <c r="W85" s="2">
        <f t="shared" si="15"/>
        <v>57</v>
      </c>
      <c r="X85" s="2">
        <f t="shared" si="8"/>
        <v>0</v>
      </c>
      <c r="AB85" s="2">
        <v>715</v>
      </c>
      <c r="AC85" s="2" t="s">
        <v>2430</v>
      </c>
      <c r="AD85" s="3" t="s">
        <v>2431</v>
      </c>
      <c r="AE85" s="2" t="s">
        <v>2357</v>
      </c>
      <c r="AF85" s="3" t="s">
        <v>2358</v>
      </c>
      <c r="AG85" s="3" t="s">
        <v>2203</v>
      </c>
      <c r="AH85" s="2" t="s">
        <v>2359</v>
      </c>
      <c r="AI85" s="2">
        <f t="shared" si="20"/>
        <v>41</v>
      </c>
      <c r="AJ85" s="2">
        <f t="shared" si="19"/>
        <v>14</v>
      </c>
    </row>
    <row r="86" spans="1:36">
      <c r="A86" s="2">
        <f>'怪物|monster'!P90</f>
        <v>20009</v>
      </c>
      <c r="B86" s="2" t="str">
        <f>'怪物|monster'!Q90</f>
        <v>技能用-焚天功（5重V3）</v>
      </c>
      <c r="C86">
        <f>'怪物|monster'!R90</f>
        <v>0</v>
      </c>
      <c r="D86">
        <f>'怪物|monster'!N90</f>
        <v>0</v>
      </c>
      <c r="F86" s="2">
        <f t="shared" si="18"/>
        <v>58</v>
      </c>
      <c r="G86" s="61">
        <v>1</v>
      </c>
      <c r="H86" s="2" t="str">
        <f t="shared" si="3"/>
        <v>丧尸狗</v>
      </c>
      <c r="I86" s="61"/>
      <c r="J86" s="61"/>
      <c r="K86" s="61"/>
      <c r="L86" s="61"/>
      <c r="M86" s="2">
        <f t="shared" si="17"/>
        <v>0</v>
      </c>
      <c r="N86" s="2">
        <f t="shared" si="4"/>
        <v>0</v>
      </c>
      <c r="O86" s="2">
        <f t="shared" si="5"/>
        <v>3</v>
      </c>
      <c r="P86" s="2">
        <f t="shared" si="10"/>
        <v>22800</v>
      </c>
      <c r="Q86" s="2">
        <f t="shared" si="6"/>
        <v>1</v>
      </c>
      <c r="R86" s="2" t="str">
        <f t="shared" si="11"/>
        <v>1,1,1,1,1,1,1,1,1,1,1,1,1,1,1,1,1,1,1,1,1,1,1,1,1,1,1,1,1,1,1,1,1,1,1,1,1,1,1,1,1,1,1,1,1,1,1,1,1,1,1,1,1,1,1,1,1,1</v>
      </c>
      <c r="S86" s="2" t="str">
        <f t="shared" si="12"/>
        <v>0,0,0,0,3,3,3,3,0,0,0,0,3,3,3,3,0,0,0,0,3,3,3,3,0,0,0,0,3,3,3,3,0,0,0,0,3,3,3,3,0,0,0,0,3,3,3,3,0,0,0,0,3,3,3,3,0,0</v>
      </c>
      <c r="T86" s="2" t="str">
        <f t="shared" si="16"/>
        <v>3,3,3,3,3,3,3,3,3,3,3,3,3,3,3,3,3,3,3,3,3,3,3,3,3,3,3,3,3,3,3,3,3,3,3,3,3,3,3,3,3,3,3,3,3,3,3,3,3,3,3,3,3,3,3,3,3,3</v>
      </c>
      <c r="U86" s="2" t="str">
        <f t="shared" si="13"/>
        <v>0,400,800,1200,1600,2000,2400,2800,3200,3600,4000,4400,4800,5200,5600,6000,6400,6800,7200,7600,8000,8400,8800,9200,9600,10000,10400,10800,11200,11600,12000,12400,12800,13200,13600,14000,14400,14800,15200,15600,16000,16400,16800,17200,17600,18000,18400,18800,19200,19600,20000,20400,20800,21200,21600,22000,22400,22800</v>
      </c>
      <c r="V86" s="2" t="str">
        <f t="shared" si="14"/>
        <v>1,1,1,1,1,1,1,1,1,1,1,1,1,1,1,1,1,1,1,1,1,1,1,1,1,1,1,1,1,1,1,1,1,1,1,1,1,1,1,1,1,1,1,1,1,1,1,1,1,1,1,1,1,1,1,1,1,1</v>
      </c>
      <c r="W86" s="2">
        <f t="shared" si="15"/>
        <v>58</v>
      </c>
      <c r="X86" s="2">
        <f t="shared" si="8"/>
        <v>0</v>
      </c>
      <c r="AB86" s="2">
        <v>801</v>
      </c>
      <c r="AC86" s="2" t="s">
        <v>2432</v>
      </c>
      <c r="AD86" s="3" t="s">
        <v>2433</v>
      </c>
      <c r="AE86" s="2" t="s">
        <v>2434</v>
      </c>
      <c r="AF86" s="3" t="s">
        <v>2435</v>
      </c>
      <c r="AG86" s="3" t="s">
        <v>2203</v>
      </c>
      <c r="AH86" s="2" t="s">
        <v>2436</v>
      </c>
      <c r="AI86" s="2">
        <f t="shared" si="20"/>
        <v>5</v>
      </c>
      <c r="AJ86" s="2">
        <f t="shared" si="19"/>
        <v>2</v>
      </c>
    </row>
    <row r="87" spans="1:36">
      <c r="A87" s="2">
        <f>'怪物|monster'!P91</f>
        <v>0</v>
      </c>
      <c r="B87" s="2">
        <f>'怪物|monster'!Q91</f>
        <v>0</v>
      </c>
      <c r="C87">
        <f>'怪物|monster'!R91</f>
        <v>0</v>
      </c>
      <c r="D87">
        <f>'怪物|monster'!N91</f>
        <v>0</v>
      </c>
      <c r="F87" s="2">
        <f t="shared" si="18"/>
        <v>59</v>
      </c>
      <c r="G87" s="61">
        <v>1</v>
      </c>
      <c r="H87" s="2" t="str">
        <f t="shared" si="3"/>
        <v>丧尸狗</v>
      </c>
      <c r="I87" s="61"/>
      <c r="J87" s="61"/>
      <c r="K87" s="61"/>
      <c r="L87" s="61"/>
      <c r="M87" s="2">
        <f t="shared" si="17"/>
        <v>0</v>
      </c>
      <c r="N87" s="2">
        <f t="shared" si="4"/>
        <v>0</v>
      </c>
      <c r="O87" s="2">
        <f t="shared" si="5"/>
        <v>3</v>
      </c>
      <c r="P87" s="2">
        <f t="shared" si="10"/>
        <v>23200</v>
      </c>
      <c r="Q87" s="2">
        <f t="shared" si="6"/>
        <v>1</v>
      </c>
      <c r="R87" s="2" t="str">
        <f t="shared" si="11"/>
        <v>1,1,1,1,1,1,1,1,1,1,1,1,1,1,1,1,1,1,1,1,1,1,1,1,1,1,1,1,1,1,1,1,1,1,1,1,1,1,1,1,1,1,1,1,1,1,1,1,1,1,1,1,1,1,1,1,1,1,1</v>
      </c>
      <c r="S87" s="2" t="str">
        <f t="shared" si="12"/>
        <v>0,0,0,0,3,3,3,3,0,0,0,0,3,3,3,3,0,0,0,0,3,3,3,3,0,0,0,0,3,3,3,3,0,0,0,0,3,3,3,3,0,0,0,0,3,3,3,3,0,0,0,0,3,3,3,3,0,0,0</v>
      </c>
      <c r="T87" s="2" t="str">
        <f t="shared" si="16"/>
        <v>3,3,3,3,3,3,3,3,3,3,3,3,3,3,3,3,3,3,3,3,3,3,3,3,3,3,3,3,3,3,3,3,3,3,3,3,3,3,3,3,3,3,3,3,3,3,3,3,3,3,3,3,3,3,3,3,3,3,3</v>
      </c>
      <c r="U87" s="2" t="str">
        <f t="shared" si="13"/>
        <v>0,400,800,1200,1600,2000,2400,2800,3200,3600,4000,4400,4800,5200,5600,6000,6400,6800,7200,7600,8000,8400,8800,9200,9600,10000,10400,10800,11200,11600,12000,12400,12800,13200,13600,14000,14400,14800,15200,15600,16000,16400,16800,17200,17600,18000,18400,18800,19200,19600,20000,20400,20800,21200,21600,22000,22400,22800,23200</v>
      </c>
      <c r="V87" s="2" t="str">
        <f t="shared" si="14"/>
        <v>1,1,1,1,1,1,1,1,1,1,1,1,1,1,1,1,1,1,1,1,1,1,1,1,1,1,1,1,1,1,1,1,1,1,1,1,1,1,1,1,1,1,1,1,1,1,1,1,1,1,1,1,1,1,1,1,1,1,1</v>
      </c>
      <c r="W87" s="2">
        <f t="shared" si="15"/>
        <v>59</v>
      </c>
      <c r="X87" s="2">
        <f t="shared" si="8"/>
        <v>0</v>
      </c>
      <c r="AB87" s="2">
        <v>802</v>
      </c>
      <c r="AC87" s="2" t="s">
        <v>2432</v>
      </c>
      <c r="AD87" s="3" t="s">
        <v>2437</v>
      </c>
      <c r="AE87" s="2" t="s">
        <v>2434</v>
      </c>
      <c r="AF87" s="3" t="s">
        <v>2435</v>
      </c>
      <c r="AG87" s="3" t="s">
        <v>2203</v>
      </c>
      <c r="AH87" s="2" t="s">
        <v>2436</v>
      </c>
      <c r="AI87" s="2">
        <f t="shared" si="20"/>
        <v>5</v>
      </c>
      <c r="AJ87" s="2">
        <f t="shared" si="19"/>
        <v>2</v>
      </c>
    </row>
    <row r="88" spans="1:36">
      <c r="A88" s="2">
        <f>'怪物|monster'!P92</f>
        <v>0</v>
      </c>
      <c r="B88" s="2">
        <f>'怪物|monster'!Q92</f>
        <v>0</v>
      </c>
      <c r="C88">
        <f>'怪物|monster'!R92</f>
        <v>0</v>
      </c>
      <c r="D88">
        <f>'怪物|monster'!N92</f>
        <v>0</v>
      </c>
      <c r="F88" s="2">
        <f t="shared" si="18"/>
        <v>60</v>
      </c>
      <c r="G88" s="61">
        <v>1</v>
      </c>
      <c r="H88" s="2" t="str">
        <f t="shared" si="3"/>
        <v>丧尸狗</v>
      </c>
      <c r="I88" s="61"/>
      <c r="J88" s="61"/>
      <c r="K88" s="61"/>
      <c r="L88" s="61"/>
      <c r="M88" s="2">
        <f t="shared" si="17"/>
        <v>0</v>
      </c>
      <c r="N88" s="2">
        <f t="shared" si="4"/>
        <v>0</v>
      </c>
      <c r="O88" s="2">
        <f t="shared" si="5"/>
        <v>3</v>
      </c>
      <c r="P88" s="2">
        <f t="shared" si="10"/>
        <v>23600</v>
      </c>
      <c r="Q88" s="2">
        <f t="shared" si="6"/>
        <v>1</v>
      </c>
      <c r="R88" s="2" t="str">
        <f t="shared" si="11"/>
        <v>1,1,1,1,1,1,1,1,1,1,1,1,1,1,1,1,1,1,1,1,1,1,1,1,1,1,1,1,1,1,1,1,1,1,1,1,1,1,1,1,1,1,1,1,1,1,1,1,1,1,1,1,1,1,1,1,1,1,1,1</v>
      </c>
      <c r="S88" s="2" t="str">
        <f t="shared" si="12"/>
        <v>0,0,0,0,3,3,3,3,0,0,0,0,3,3,3,3,0,0,0,0,3,3,3,3,0,0,0,0,3,3,3,3,0,0,0,0,3,3,3,3,0,0,0,0,3,3,3,3,0,0,0,0,3,3,3,3,0,0,0,0</v>
      </c>
      <c r="T88" s="2" t="str">
        <f t="shared" si="16"/>
        <v>3,3,3,3,3,3,3,3,3,3,3,3,3,3,3,3,3,3,3,3,3,3,3,3,3,3,3,3,3,3,3,3,3,3,3,3,3,3,3,3,3,3,3,3,3,3,3,3,3,3,3,3,3,3,3,3,3,3,3,3</v>
      </c>
      <c r="U88" s="2" t="str">
        <f t="shared" si="13"/>
        <v>0,400,800,1200,1600,2000,2400,2800,3200,3600,4000,4400,4800,5200,5600,6000,6400,6800,7200,7600,8000,8400,8800,9200,9600,10000,10400,10800,11200,11600,12000,12400,12800,13200,13600,14000,14400,14800,15200,15600,16000,16400,16800,17200,17600,18000,18400,18800,19200,19600,20000,20400,20800,21200,21600,22000,22400,22800,23200,23600</v>
      </c>
      <c r="V88" s="2" t="str">
        <f t="shared" si="14"/>
        <v>1,1,1,1,1,1,1,1,1,1,1,1,1,1,1,1,1,1,1,1,1,1,1,1,1,1,1,1,1,1,1,1,1,1,1,1,1,1,1,1,1,1,1,1,1,1,1,1,1,1,1,1,1,1,1,1,1,1,1,1</v>
      </c>
      <c r="W88" s="2">
        <f t="shared" si="15"/>
        <v>60</v>
      </c>
      <c r="X88" s="2">
        <f t="shared" si="8"/>
        <v>0</v>
      </c>
      <c r="AB88" s="2">
        <v>803</v>
      </c>
      <c r="AC88" s="2" t="s">
        <v>2438</v>
      </c>
      <c r="AD88" s="3" t="s">
        <v>2439</v>
      </c>
      <c r="AE88" s="2" t="s">
        <v>2440</v>
      </c>
      <c r="AF88" s="3" t="s">
        <v>2441</v>
      </c>
      <c r="AG88" s="3" t="s">
        <v>2203</v>
      </c>
      <c r="AH88" s="2" t="s">
        <v>2442</v>
      </c>
      <c r="AI88" s="2">
        <f t="shared" si="20"/>
        <v>11</v>
      </c>
      <c r="AJ88" s="2">
        <f t="shared" si="19"/>
        <v>4</v>
      </c>
    </row>
    <row r="89" spans="1:36">
      <c r="A89" s="2">
        <f>'怪物|monster'!P93</f>
        <v>0</v>
      </c>
      <c r="B89" s="2">
        <f>'怪物|monster'!Q93</f>
        <v>0</v>
      </c>
      <c r="C89">
        <f>'怪物|monster'!R93</f>
        <v>0</v>
      </c>
      <c r="D89">
        <f>'怪物|monster'!N93</f>
        <v>0</v>
      </c>
      <c r="F89" s="2">
        <f t="shared" si="18"/>
        <v>61</v>
      </c>
      <c r="G89" s="61">
        <v>1</v>
      </c>
      <c r="H89" s="2" t="str">
        <f t="shared" si="3"/>
        <v>丧尸狗</v>
      </c>
      <c r="I89" s="61"/>
      <c r="J89" s="61"/>
      <c r="K89" s="61"/>
      <c r="L89" s="61"/>
      <c r="M89" s="2">
        <f t="shared" si="17"/>
        <v>3</v>
      </c>
      <c r="N89" s="2">
        <f t="shared" si="4"/>
        <v>3</v>
      </c>
      <c r="O89" s="2">
        <f t="shared" si="5"/>
        <v>3</v>
      </c>
      <c r="P89" s="2">
        <f t="shared" si="10"/>
        <v>24000</v>
      </c>
      <c r="Q89" s="2">
        <f t="shared" si="6"/>
        <v>1</v>
      </c>
      <c r="R89" s="2" t="str">
        <f t="shared" si="11"/>
        <v>1,1,1,1,1,1,1,1,1,1,1,1,1,1,1,1,1,1,1,1,1,1,1,1,1,1,1,1,1,1,1,1,1,1,1,1,1,1,1,1,1,1,1,1,1,1,1,1,1,1,1,1,1,1,1,1,1,1,1,1,1</v>
      </c>
      <c r="S89" s="2" t="str">
        <f t="shared" si="12"/>
        <v>0,0,0,0,3,3,3,3,0,0,0,0,3,3,3,3,0,0,0,0,3,3,3,3,0,0,0,0,3,3,3,3,0,0,0,0,3,3,3,3,0,0,0,0,3,3,3,3,0,0,0,0,3,3,3,3,0,0,0,0,3</v>
      </c>
      <c r="T89" s="2" t="str">
        <f t="shared" si="16"/>
        <v>3,3,3,3,3,3,3,3,3,3,3,3,3,3,3,3,3,3,3,3,3,3,3,3,3,3,3,3,3,3,3,3,3,3,3,3,3,3,3,3,3,3,3,3,3,3,3,3,3,3,3,3,3,3,3,3,3,3,3,3,3</v>
      </c>
      <c r="U89" s="2" t="str">
        <f t="shared" si="13"/>
        <v>0,400,800,1200,1600,2000,2400,2800,3200,3600,4000,4400,4800,5200,5600,6000,6400,6800,7200,7600,8000,8400,8800,9200,9600,10000,10400,10800,11200,11600,12000,12400,12800,13200,13600,14000,14400,14800,15200,15600,16000,16400,16800,17200,17600,18000,18400,18800,19200,19600,20000,20400,20800,21200,21600,22000,22400,22800,23200,23600,24000</v>
      </c>
      <c r="V89" s="2" t="str">
        <f t="shared" si="14"/>
        <v>1,1,1,1,1,1,1,1,1,1,1,1,1,1,1,1,1,1,1,1,1,1,1,1,1,1,1,1,1,1,1,1,1,1,1,1,1,1,1,1,1,1,1,1,1,1,1,1,1,1,1,1,1,1,1,1,1,1,1,1,1</v>
      </c>
      <c r="W89" s="2">
        <f t="shared" si="15"/>
        <v>61</v>
      </c>
      <c r="X89" s="2">
        <f t="shared" si="8"/>
        <v>0</v>
      </c>
      <c r="AB89" s="2">
        <v>804</v>
      </c>
      <c r="AC89" s="2" t="s">
        <v>2443</v>
      </c>
      <c r="AD89" s="3" t="s">
        <v>2444</v>
      </c>
      <c r="AE89" s="2" t="s">
        <v>2440</v>
      </c>
      <c r="AF89" s="3" t="s">
        <v>2441</v>
      </c>
      <c r="AG89" s="3" t="s">
        <v>2203</v>
      </c>
      <c r="AH89" s="2" t="s">
        <v>2442</v>
      </c>
      <c r="AI89" s="2">
        <f t="shared" si="20"/>
        <v>11</v>
      </c>
      <c r="AJ89" s="2">
        <f t="shared" si="19"/>
        <v>4</v>
      </c>
    </row>
    <row r="90" spans="1:36">
      <c r="A90" s="2">
        <f>'怪物|monster'!P94</f>
        <v>0</v>
      </c>
      <c r="B90" s="2">
        <f>'怪物|monster'!Q94</f>
        <v>0</v>
      </c>
      <c r="C90">
        <f>'怪物|monster'!R94</f>
        <v>0</v>
      </c>
      <c r="D90">
        <f>'怪物|monster'!N94</f>
        <v>0</v>
      </c>
      <c r="F90" s="2">
        <f t="shared" ref="F90:F123" si="21">F89+1</f>
        <v>62</v>
      </c>
      <c r="G90" s="61">
        <v>1</v>
      </c>
      <c r="H90" s="2" t="str">
        <f t="shared" si="3"/>
        <v>丧尸狗</v>
      </c>
      <c r="I90" s="61"/>
      <c r="J90" s="61"/>
      <c r="K90" s="61"/>
      <c r="L90" s="61"/>
      <c r="M90" s="2">
        <f t="shared" si="17"/>
        <v>3</v>
      </c>
      <c r="N90" s="2">
        <f t="shared" si="4"/>
        <v>3</v>
      </c>
      <c r="O90" s="2">
        <f t="shared" si="5"/>
        <v>3</v>
      </c>
      <c r="P90" s="2">
        <f t="shared" si="10"/>
        <v>24400</v>
      </c>
      <c r="Q90" s="2">
        <f t="shared" si="6"/>
        <v>1</v>
      </c>
      <c r="R90" s="2" t="str">
        <f t="shared" si="11"/>
        <v>1,1,1,1,1,1,1,1,1,1,1,1,1,1,1,1,1,1,1,1,1,1,1,1,1,1,1,1,1,1,1,1,1,1,1,1,1,1,1,1,1,1,1,1,1,1,1,1,1,1,1,1,1,1,1,1,1,1,1,1,1,1</v>
      </c>
      <c r="S90" s="2" t="str">
        <f t="shared" si="12"/>
        <v>0,0,0,0,3,3,3,3,0,0,0,0,3,3,3,3,0,0,0,0,3,3,3,3,0,0,0,0,3,3,3,3,0,0,0,0,3,3,3,3,0,0,0,0,3,3,3,3,0,0,0,0,3,3,3,3,0,0,0,0,3,3</v>
      </c>
      <c r="T90" s="2" t="str">
        <f t="shared" si="16"/>
        <v>3,3,3,3,3,3,3,3,3,3,3,3,3,3,3,3,3,3,3,3,3,3,3,3,3,3,3,3,3,3,3,3,3,3,3,3,3,3,3,3,3,3,3,3,3,3,3,3,3,3,3,3,3,3,3,3,3,3,3,3,3,3</v>
      </c>
      <c r="U90" s="2" t="str">
        <f t="shared" si="13"/>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v>
      </c>
      <c r="V90" s="2" t="str">
        <f t="shared" si="14"/>
        <v>1,1,1,1,1,1,1,1,1,1,1,1,1,1,1,1,1,1,1,1,1,1,1,1,1,1,1,1,1,1,1,1,1,1,1,1,1,1,1,1,1,1,1,1,1,1,1,1,1,1,1,1,1,1,1,1,1,1,1,1,1,1</v>
      </c>
      <c r="W90" s="2">
        <f t="shared" si="15"/>
        <v>62</v>
      </c>
      <c r="X90" s="2">
        <f t="shared" si="8"/>
        <v>0</v>
      </c>
      <c r="AB90" s="2">
        <v>805</v>
      </c>
      <c r="AC90" s="2" t="s">
        <v>2445</v>
      </c>
      <c r="AD90" s="3" t="s">
        <v>2446</v>
      </c>
      <c r="AE90" s="2" t="s">
        <v>2447</v>
      </c>
      <c r="AF90" s="3" t="s">
        <v>2448</v>
      </c>
      <c r="AG90" s="3" t="s">
        <v>2203</v>
      </c>
      <c r="AH90" s="2" t="s">
        <v>2449</v>
      </c>
      <c r="AI90" s="2">
        <f t="shared" si="20"/>
        <v>19</v>
      </c>
      <c r="AJ90" s="2">
        <f t="shared" si="19"/>
        <v>7</v>
      </c>
    </row>
    <row r="91" spans="1:36">
      <c r="A91" s="2">
        <f>'怪物|monster'!P95</f>
        <v>0</v>
      </c>
      <c r="B91" s="2">
        <f>'怪物|monster'!Q95</f>
        <v>0</v>
      </c>
      <c r="C91">
        <f>'怪物|monster'!R95</f>
        <v>0</v>
      </c>
      <c r="D91">
        <f>'怪物|monster'!N95</f>
        <v>0</v>
      </c>
      <c r="F91" s="2">
        <f t="shared" si="21"/>
        <v>63</v>
      </c>
      <c r="G91" s="61">
        <v>1</v>
      </c>
      <c r="H91" s="2" t="str">
        <f t="shared" si="3"/>
        <v>丧尸狗</v>
      </c>
      <c r="I91" s="61"/>
      <c r="J91" s="61"/>
      <c r="K91" s="61"/>
      <c r="L91" s="61"/>
      <c r="M91" s="2">
        <f t="shared" si="17"/>
        <v>3</v>
      </c>
      <c r="N91" s="2">
        <f t="shared" si="4"/>
        <v>3</v>
      </c>
      <c r="O91" s="2">
        <f t="shared" si="5"/>
        <v>3</v>
      </c>
      <c r="P91" s="2">
        <f t="shared" si="10"/>
        <v>24800</v>
      </c>
      <c r="Q91" s="2">
        <f t="shared" si="6"/>
        <v>1</v>
      </c>
      <c r="R91" s="2" t="str">
        <f t="shared" si="11"/>
        <v>1,1,1,1,1,1,1,1,1,1,1,1,1,1,1,1,1,1,1,1,1,1,1,1,1,1,1,1,1,1,1,1,1,1,1,1,1,1,1,1,1,1,1,1,1,1,1,1,1,1,1,1,1,1,1,1,1,1,1,1,1,1,1</v>
      </c>
      <c r="S91" s="2" t="str">
        <f t="shared" si="12"/>
        <v>0,0,0,0,3,3,3,3,0,0,0,0,3,3,3,3,0,0,0,0,3,3,3,3,0,0,0,0,3,3,3,3,0,0,0,0,3,3,3,3,0,0,0,0,3,3,3,3,0,0,0,0,3,3,3,3,0,0,0,0,3,3,3</v>
      </c>
      <c r="T91" s="2" t="str">
        <f t="shared" si="16"/>
        <v>3,3,3,3,3,3,3,3,3,3,3,3,3,3,3,3,3,3,3,3,3,3,3,3,3,3,3,3,3,3,3,3,3,3,3,3,3,3,3,3,3,3,3,3,3,3,3,3,3,3,3,3,3,3,3,3,3,3,3,3,3,3,3</v>
      </c>
      <c r="U91" s="2" t="str">
        <f t="shared" si="13"/>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v>
      </c>
      <c r="V91" s="2" t="str">
        <f t="shared" si="14"/>
        <v>1,1,1,1,1,1,1,1,1,1,1,1,1,1,1,1,1,1,1,1,1,1,1,1,1,1,1,1,1,1,1,1,1,1,1,1,1,1,1,1,1,1,1,1,1,1,1,1,1,1,1,1,1,1,1,1,1,1,1,1,1,1,1</v>
      </c>
      <c r="W91" s="2">
        <f t="shared" si="15"/>
        <v>63</v>
      </c>
      <c r="X91" s="2">
        <f t="shared" si="8"/>
        <v>0</v>
      </c>
      <c r="AB91" s="2">
        <v>806</v>
      </c>
      <c r="AC91" s="2" t="s">
        <v>2450</v>
      </c>
      <c r="AD91" s="3" t="s">
        <v>2451</v>
      </c>
      <c r="AE91" s="2" t="s">
        <v>2447</v>
      </c>
      <c r="AF91" s="3" t="s">
        <v>2448</v>
      </c>
      <c r="AG91" s="3" t="s">
        <v>2203</v>
      </c>
      <c r="AH91" s="2" t="s">
        <v>2449</v>
      </c>
      <c r="AI91" s="2">
        <f t="shared" si="20"/>
        <v>19</v>
      </c>
      <c r="AJ91" s="2">
        <f t="shared" si="19"/>
        <v>7</v>
      </c>
    </row>
    <row r="92" spans="1:36">
      <c r="A92" s="2">
        <f>'怪物|monster'!P96</f>
        <v>0</v>
      </c>
      <c r="B92" s="2">
        <f>'怪物|monster'!Q96</f>
        <v>0</v>
      </c>
      <c r="C92">
        <f>'怪物|monster'!R96</f>
        <v>0</v>
      </c>
      <c r="D92">
        <f>'怪物|monster'!N96</f>
        <v>0</v>
      </c>
      <c r="F92" s="2">
        <f t="shared" si="21"/>
        <v>64</v>
      </c>
      <c r="G92" s="61">
        <v>1</v>
      </c>
      <c r="H92" s="2" t="str">
        <f t="shared" si="3"/>
        <v>丧尸狗</v>
      </c>
      <c r="I92" s="61"/>
      <c r="J92" s="61"/>
      <c r="K92" s="61"/>
      <c r="L92" s="61"/>
      <c r="M92" s="2">
        <f t="shared" si="17"/>
        <v>3</v>
      </c>
      <c r="N92" s="2">
        <f t="shared" si="4"/>
        <v>3</v>
      </c>
      <c r="O92" s="2">
        <f t="shared" si="5"/>
        <v>3</v>
      </c>
      <c r="P92" s="2">
        <f t="shared" si="10"/>
        <v>25200</v>
      </c>
      <c r="Q92" s="2">
        <f t="shared" si="6"/>
        <v>1</v>
      </c>
      <c r="R92" s="2" t="str">
        <f t="shared" si="11"/>
        <v>1,1,1,1,1,1,1,1,1,1,1,1,1,1,1,1,1,1,1,1,1,1,1,1,1,1,1,1,1,1,1,1,1,1,1,1,1,1,1,1,1,1,1,1,1,1,1,1,1,1,1,1,1,1,1,1,1,1,1,1,1,1,1,1</v>
      </c>
      <c r="S92" s="2" t="str">
        <f t="shared" si="12"/>
        <v>0,0,0,0,3,3,3,3,0,0,0,0,3,3,3,3,0,0,0,0,3,3,3,3,0,0,0,0,3,3,3,3,0,0,0,0,3,3,3,3,0,0,0,0,3,3,3,3,0,0,0,0,3,3,3,3,0,0,0,0,3,3,3,3</v>
      </c>
      <c r="T92" s="2" t="str">
        <f t="shared" si="16"/>
        <v>3,3,3,3,3,3,3,3,3,3,3,3,3,3,3,3,3,3,3,3,3,3,3,3,3,3,3,3,3,3,3,3,3,3,3,3,3,3,3,3,3,3,3,3,3,3,3,3,3,3,3,3,3,3,3,3,3,3,3,3,3,3,3,3</v>
      </c>
      <c r="U92" s="2" t="str">
        <f t="shared" si="13"/>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v>
      </c>
      <c r="V92" s="2" t="str">
        <f t="shared" si="14"/>
        <v>1,1,1,1,1,1,1,1,1,1,1,1,1,1,1,1,1,1,1,1,1,1,1,1,1,1,1,1,1,1,1,1,1,1,1,1,1,1,1,1,1,1,1,1,1,1,1,1,1,1,1,1,1,1,1,1,1,1,1,1,1,1,1,1</v>
      </c>
      <c r="W92" s="2">
        <f t="shared" si="15"/>
        <v>64</v>
      </c>
      <c r="X92" s="2">
        <f t="shared" si="8"/>
        <v>0</v>
      </c>
      <c r="AB92" s="2">
        <v>807</v>
      </c>
      <c r="AC92" s="2" t="s">
        <v>2450</v>
      </c>
      <c r="AD92" s="3" t="s">
        <v>2452</v>
      </c>
      <c r="AE92" s="2" t="s">
        <v>2447</v>
      </c>
      <c r="AF92" s="3" t="s">
        <v>2448</v>
      </c>
      <c r="AG92" s="3" t="s">
        <v>2203</v>
      </c>
      <c r="AH92" s="2" t="s">
        <v>2449</v>
      </c>
      <c r="AI92" s="2">
        <f t="shared" si="20"/>
        <v>19</v>
      </c>
      <c r="AJ92" s="2">
        <f t="shared" si="19"/>
        <v>7</v>
      </c>
    </row>
    <row r="93" spans="1:36">
      <c r="A93" s="2">
        <f>'怪物|monster'!P97</f>
        <v>0</v>
      </c>
      <c r="B93" s="2">
        <f>'怪物|monster'!Q97</f>
        <v>0</v>
      </c>
      <c r="C93">
        <f>'怪物|monster'!R97</f>
        <v>0</v>
      </c>
      <c r="D93">
        <f>'怪物|monster'!N97</f>
        <v>0</v>
      </c>
      <c r="F93" s="2">
        <f t="shared" si="21"/>
        <v>65</v>
      </c>
      <c r="G93" s="61">
        <v>1</v>
      </c>
      <c r="H93" s="2" t="str">
        <f t="shared" ref="H93:H156" si="22">VLOOKUP(G93,$A$2:$B$1122,2,FALSE)</f>
        <v>丧尸狗</v>
      </c>
      <c r="I93" s="61"/>
      <c r="J93" s="61"/>
      <c r="K93" s="61"/>
      <c r="L93" s="61"/>
      <c r="M93" s="2">
        <f t="shared" si="17"/>
        <v>0</v>
      </c>
      <c r="N93" s="2">
        <f t="shared" ref="N93:N156" si="23">IF(I93=0,IF(VLOOKUP(G93,$A$2:$C$339,3,FALSE)=2,0,M93),I93)</f>
        <v>0</v>
      </c>
      <c r="O93" s="2">
        <f t="shared" ref="O93:O156" si="24">IF(J93=0,3,J93)</f>
        <v>3</v>
      </c>
      <c r="P93" s="2">
        <f t="shared" si="10"/>
        <v>25600</v>
      </c>
      <c r="Q93" s="2">
        <f t="shared" ref="Q93:Q156" si="25">IF(L93=0,1,L93)</f>
        <v>1</v>
      </c>
      <c r="R93" s="2" t="str">
        <f t="shared" si="11"/>
        <v>1,1,1,1,1,1,1,1,1,1,1,1,1,1,1,1,1,1,1,1,1,1,1,1,1,1,1,1,1,1,1,1,1,1,1,1,1,1,1,1,1,1,1,1,1,1,1,1,1,1,1,1,1,1,1,1,1,1,1,1,1,1,1,1,1</v>
      </c>
      <c r="S93" s="2" t="str">
        <f t="shared" si="12"/>
        <v>0,0,0,0,3,3,3,3,0,0,0,0,3,3,3,3,0,0,0,0,3,3,3,3,0,0,0,0,3,3,3,3,0,0,0,0,3,3,3,3,0,0,0,0,3,3,3,3,0,0,0,0,3,3,3,3,0,0,0,0,3,3,3,3,0</v>
      </c>
      <c r="T93" s="2" t="str">
        <f t="shared" si="16"/>
        <v>3,3,3,3,3,3,3,3,3,3,3,3,3,3,3,3,3,3,3,3,3,3,3,3,3,3,3,3,3,3,3,3,3,3,3,3,3,3,3,3,3,3,3,3,3,3,3,3,3,3,3,3,3,3,3,3,3,3,3,3,3,3,3,3,3</v>
      </c>
      <c r="U93" s="2" t="str">
        <f t="shared" si="13"/>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v>
      </c>
      <c r="V93" s="2" t="str">
        <f t="shared" si="14"/>
        <v>1,1,1,1,1,1,1,1,1,1,1,1,1,1,1,1,1,1,1,1,1,1,1,1,1,1,1,1,1,1,1,1,1,1,1,1,1,1,1,1,1,1,1,1,1,1,1,1,1,1,1,1,1,1,1,1,1,1,1,1,1,1,1,1,1</v>
      </c>
      <c r="W93" s="2">
        <f t="shared" si="15"/>
        <v>65</v>
      </c>
      <c r="X93" s="2">
        <f t="shared" ref="X93:X156" si="26">IF(G93&gt;999,1,0)</f>
        <v>0</v>
      </c>
      <c r="AB93" s="2">
        <v>808</v>
      </c>
      <c r="AC93" s="2" t="s">
        <v>2453</v>
      </c>
      <c r="AD93" s="3" t="s">
        <v>2454</v>
      </c>
      <c r="AE93" s="2" t="s">
        <v>2455</v>
      </c>
      <c r="AF93" s="3" t="s">
        <v>2456</v>
      </c>
      <c r="AG93" s="3" t="s">
        <v>2203</v>
      </c>
      <c r="AH93" s="2" t="s">
        <v>2457</v>
      </c>
      <c r="AI93" s="2">
        <f t="shared" si="20"/>
        <v>27</v>
      </c>
      <c r="AJ93" s="2">
        <f t="shared" si="19"/>
        <v>10</v>
      </c>
    </row>
    <row r="94" spans="1:36">
      <c r="A94" s="2">
        <f>'怪物|monster'!P98</f>
        <v>0</v>
      </c>
      <c r="B94" s="2">
        <f>'怪物|monster'!Q98</f>
        <v>0</v>
      </c>
      <c r="C94">
        <f>'怪物|monster'!R98</f>
        <v>0</v>
      </c>
      <c r="D94">
        <f>'怪物|monster'!N98</f>
        <v>0</v>
      </c>
      <c r="F94" s="2">
        <f t="shared" si="21"/>
        <v>66</v>
      </c>
      <c r="G94" s="61">
        <v>1</v>
      </c>
      <c r="H94" s="2" t="str">
        <f t="shared" si="22"/>
        <v>丧尸狗</v>
      </c>
      <c r="I94" s="61"/>
      <c r="J94" s="61"/>
      <c r="K94" s="61"/>
      <c r="L94" s="61"/>
      <c r="M94" s="2">
        <f t="shared" si="17"/>
        <v>0</v>
      </c>
      <c r="N94" s="2">
        <f t="shared" si="23"/>
        <v>0</v>
      </c>
      <c r="O94" s="2">
        <f t="shared" si="24"/>
        <v>3</v>
      </c>
      <c r="P94" s="2">
        <f t="shared" ref="P94:P157" si="27">P93+$G$22+K94</f>
        <v>26000</v>
      </c>
      <c r="Q94" s="2">
        <f t="shared" si="25"/>
        <v>1</v>
      </c>
      <c r="R94" s="2" t="str">
        <f t="shared" ref="R94:R157" si="28">IF(G94*1=0,R93,R93&amp;","&amp;G94)</f>
        <v>1,1,1,1,1,1,1,1,1,1,1,1,1,1,1,1,1,1,1,1,1,1,1,1,1,1,1,1,1,1,1,1,1,1,1,1,1,1,1,1,1,1,1,1,1,1,1,1,1,1,1,1,1,1,1,1,1,1,1,1,1,1,1,1,1,1</v>
      </c>
      <c r="S94" s="2" t="str">
        <f t="shared" ref="S94:S157" si="29">IF(G94*1=0,S93,S93&amp;","&amp;N94)</f>
        <v>0,0,0,0,3,3,3,3,0,0,0,0,3,3,3,3,0,0,0,0,3,3,3,3,0,0,0,0,3,3,3,3,0,0,0,0,3,3,3,3,0,0,0,0,3,3,3,3,0,0,0,0,3,3,3,3,0,0,0,0,3,3,3,3,0,0</v>
      </c>
      <c r="T94" s="2" t="str">
        <f t="shared" si="16"/>
        <v>3,3,3,3,3,3,3,3,3,3,3,3,3,3,3,3,3,3,3,3,3,3,3,3,3,3,3,3,3,3,3,3,3,3,3,3,3,3,3,3,3,3,3,3,3,3,3,3,3,3,3,3,3,3,3,3,3,3,3,3,3,3,3,3,3,3</v>
      </c>
      <c r="U94" s="2" t="str">
        <f t="shared" ref="U94:U157" si="30">IF($G94*1=0,U93,U93&amp;","&amp;P94)</f>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v>
      </c>
      <c r="V94" s="2" t="str">
        <f t="shared" ref="V94:V157" si="31">IF($G94*1=0,V93,V93&amp;","&amp;Q94)</f>
        <v>1,1,1,1,1,1,1,1,1,1,1,1,1,1,1,1,1,1,1,1,1,1,1,1,1,1,1,1,1,1,1,1,1,1,1,1,1,1,1,1,1,1,1,1,1,1,1,1,1,1,1,1,1,1,1,1,1,1,1,1,1,1,1,1,1,1</v>
      </c>
      <c r="W94" s="2">
        <f t="shared" ref="W94:W157" si="32">IF($G94*1=0,W93,W93+1)</f>
        <v>66</v>
      </c>
      <c r="X94" s="2">
        <f t="shared" si="26"/>
        <v>0</v>
      </c>
      <c r="AB94" s="2">
        <v>809</v>
      </c>
      <c r="AC94" s="2" t="s">
        <v>2453</v>
      </c>
      <c r="AD94" s="3" t="s">
        <v>2458</v>
      </c>
      <c r="AE94" s="2" t="s">
        <v>2455</v>
      </c>
      <c r="AF94" s="3" t="s">
        <v>2456</v>
      </c>
      <c r="AG94" s="3" t="s">
        <v>2203</v>
      </c>
      <c r="AH94" s="2" t="s">
        <v>2457</v>
      </c>
      <c r="AI94" s="2">
        <f t="shared" si="20"/>
        <v>27</v>
      </c>
      <c r="AJ94" s="2">
        <f t="shared" si="19"/>
        <v>10</v>
      </c>
    </row>
    <row r="95" spans="1:36">
      <c r="A95" s="2">
        <f>'怪物|monster'!P99</f>
        <v>0</v>
      </c>
      <c r="B95" s="2">
        <f>'怪物|monster'!Q99</f>
        <v>0</v>
      </c>
      <c r="C95">
        <f>'怪物|monster'!R99</f>
        <v>0</v>
      </c>
      <c r="D95">
        <f>'怪物|monster'!N99</f>
        <v>0</v>
      </c>
      <c r="F95" s="2">
        <f t="shared" si="21"/>
        <v>67</v>
      </c>
      <c r="G95" s="61">
        <v>1</v>
      </c>
      <c r="H95" s="2" t="str">
        <f t="shared" si="22"/>
        <v>丧尸狗</v>
      </c>
      <c r="I95" s="61"/>
      <c r="J95" s="61"/>
      <c r="K95" s="61"/>
      <c r="L95" s="61"/>
      <c r="M95" s="2">
        <f t="shared" si="17"/>
        <v>0</v>
      </c>
      <c r="N95" s="2">
        <f t="shared" si="23"/>
        <v>0</v>
      </c>
      <c r="O95" s="2">
        <f t="shared" si="24"/>
        <v>3</v>
      </c>
      <c r="P95" s="2">
        <f t="shared" si="27"/>
        <v>26400</v>
      </c>
      <c r="Q95" s="2">
        <f t="shared" si="25"/>
        <v>1</v>
      </c>
      <c r="R95" s="2" t="str">
        <f t="shared" si="28"/>
        <v>1,1,1,1,1,1,1,1,1,1,1,1,1,1,1,1,1,1,1,1,1,1,1,1,1,1,1,1,1,1,1,1,1,1,1,1,1,1,1,1,1,1,1,1,1,1,1,1,1,1,1,1,1,1,1,1,1,1,1,1,1,1,1,1,1,1,1</v>
      </c>
      <c r="S95" s="2" t="str">
        <f t="shared" si="29"/>
        <v>0,0,0,0,3,3,3,3,0,0,0,0,3,3,3,3,0,0,0,0,3,3,3,3,0,0,0,0,3,3,3,3,0,0,0,0,3,3,3,3,0,0,0,0,3,3,3,3,0,0,0,0,3,3,3,3,0,0,0,0,3,3,3,3,0,0,0</v>
      </c>
      <c r="T95" s="2" t="str">
        <f t="shared" ref="T95:T158" si="33">IF(G95*1=0,T94,T94&amp;","&amp;O95)</f>
        <v>3,3,3,3,3,3,3,3,3,3,3,3,3,3,3,3,3,3,3,3,3,3,3,3,3,3,3,3,3,3,3,3,3,3,3,3,3,3,3,3,3,3,3,3,3,3,3,3,3,3,3,3,3,3,3,3,3,3,3,3,3,3,3,3,3,3,3</v>
      </c>
      <c r="U95" s="2" t="str">
        <f t="shared" si="30"/>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v>
      </c>
      <c r="V95" s="2" t="str">
        <f t="shared" si="31"/>
        <v>1,1,1,1,1,1,1,1,1,1,1,1,1,1,1,1,1,1,1,1,1,1,1,1,1,1,1,1,1,1,1,1,1,1,1,1,1,1,1,1,1,1,1,1,1,1,1,1,1,1,1,1,1,1,1,1,1,1,1,1,1,1,1,1,1,1,1</v>
      </c>
      <c r="W95" s="2">
        <f t="shared" si="32"/>
        <v>67</v>
      </c>
      <c r="X95" s="2">
        <f t="shared" si="26"/>
        <v>0</v>
      </c>
      <c r="AB95" s="2">
        <v>810</v>
      </c>
      <c r="AC95" s="2" t="s">
        <v>2459</v>
      </c>
      <c r="AD95" s="3" t="s">
        <v>2460</v>
      </c>
      <c r="AE95" s="2" t="s">
        <v>2455</v>
      </c>
      <c r="AF95" s="3" t="s">
        <v>2456</v>
      </c>
      <c r="AG95" s="3" t="s">
        <v>2203</v>
      </c>
      <c r="AH95" s="2" t="s">
        <v>2457</v>
      </c>
      <c r="AI95" s="2">
        <f t="shared" si="20"/>
        <v>27</v>
      </c>
      <c r="AJ95" s="2">
        <f t="shared" si="19"/>
        <v>10</v>
      </c>
    </row>
    <row r="96" spans="1:36">
      <c r="A96" s="2">
        <f>'怪物|monster'!P100</f>
        <v>0</v>
      </c>
      <c r="B96" s="2">
        <f>'怪物|monster'!Q100</f>
        <v>0</v>
      </c>
      <c r="C96">
        <f>'怪物|monster'!R100</f>
        <v>0</v>
      </c>
      <c r="D96">
        <f>'怪物|monster'!N100</f>
        <v>0</v>
      </c>
      <c r="F96" s="2">
        <f t="shared" si="21"/>
        <v>68</v>
      </c>
      <c r="G96" s="61">
        <v>1</v>
      </c>
      <c r="H96" s="2" t="str">
        <f t="shared" si="22"/>
        <v>丧尸狗</v>
      </c>
      <c r="I96" s="61"/>
      <c r="J96" s="61"/>
      <c r="K96" s="61"/>
      <c r="L96" s="61"/>
      <c r="M96" s="2">
        <f t="shared" si="17"/>
        <v>0</v>
      </c>
      <c r="N96" s="2">
        <f t="shared" si="23"/>
        <v>0</v>
      </c>
      <c r="O96" s="2">
        <f t="shared" si="24"/>
        <v>3</v>
      </c>
      <c r="P96" s="2">
        <f t="shared" si="27"/>
        <v>26800</v>
      </c>
      <c r="Q96" s="2">
        <f t="shared" si="25"/>
        <v>1</v>
      </c>
      <c r="R96" s="2" t="str">
        <f t="shared" si="28"/>
        <v>1,1,1,1,1,1,1,1,1,1,1,1,1,1,1,1,1,1,1,1,1,1,1,1,1,1,1,1,1,1,1,1,1,1,1,1,1,1,1,1,1,1,1,1,1,1,1,1,1,1,1,1,1,1,1,1,1,1,1,1,1,1,1,1,1,1,1,1</v>
      </c>
      <c r="S96" s="2" t="str">
        <f t="shared" si="29"/>
        <v>0,0,0,0,3,3,3,3,0,0,0,0,3,3,3,3,0,0,0,0,3,3,3,3,0,0,0,0,3,3,3,3,0,0,0,0,3,3,3,3,0,0,0,0,3,3,3,3,0,0,0,0,3,3,3,3,0,0,0,0,3,3,3,3,0,0,0,0</v>
      </c>
      <c r="T96" s="2" t="str">
        <f t="shared" si="33"/>
        <v>3,3,3,3,3,3,3,3,3,3,3,3,3,3,3,3,3,3,3,3,3,3,3,3,3,3,3,3,3,3,3,3,3,3,3,3,3,3,3,3,3,3,3,3,3,3,3,3,3,3,3,3,3,3,3,3,3,3,3,3,3,3,3,3,3,3,3,3</v>
      </c>
      <c r="U96" s="2" t="str">
        <f t="shared" si="30"/>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v>
      </c>
      <c r="V96" s="2" t="str">
        <f t="shared" si="31"/>
        <v>1,1,1,1,1,1,1,1,1,1,1,1,1,1,1,1,1,1,1,1,1,1,1,1,1,1,1,1,1,1,1,1,1,1,1,1,1,1,1,1,1,1,1,1,1,1,1,1,1,1,1,1,1,1,1,1,1,1,1,1,1,1,1,1,1,1,1,1</v>
      </c>
      <c r="W96" s="2">
        <f t="shared" si="32"/>
        <v>68</v>
      </c>
      <c r="X96" s="2">
        <f t="shared" si="26"/>
        <v>0</v>
      </c>
      <c r="AB96" s="2">
        <v>811</v>
      </c>
      <c r="AC96" s="2" t="s">
        <v>2461</v>
      </c>
      <c r="AD96" s="3" t="s">
        <v>2462</v>
      </c>
      <c r="AE96" s="2" t="s">
        <v>2463</v>
      </c>
      <c r="AF96" s="3" t="s">
        <v>2464</v>
      </c>
      <c r="AG96" s="3" t="s">
        <v>2203</v>
      </c>
      <c r="AH96" s="2" t="s">
        <v>2465</v>
      </c>
      <c r="AI96" s="2">
        <f t="shared" si="20"/>
        <v>29</v>
      </c>
      <c r="AJ96" s="2">
        <f t="shared" si="19"/>
        <v>10</v>
      </c>
    </row>
    <row r="97" spans="1:36">
      <c r="A97" s="2">
        <f>'怪物|monster'!P101</f>
        <v>0</v>
      </c>
      <c r="B97" s="2">
        <f>'怪物|monster'!Q101</f>
        <v>0</v>
      </c>
      <c r="C97">
        <f>'怪物|monster'!R101</f>
        <v>0</v>
      </c>
      <c r="D97">
        <f>'怪物|monster'!N101</f>
        <v>0</v>
      </c>
      <c r="F97" s="2">
        <f t="shared" si="21"/>
        <v>69</v>
      </c>
      <c r="G97" s="61">
        <v>1</v>
      </c>
      <c r="H97" s="2" t="str">
        <f t="shared" si="22"/>
        <v>丧尸狗</v>
      </c>
      <c r="I97" s="61"/>
      <c r="J97" s="61"/>
      <c r="K97" s="61"/>
      <c r="L97" s="61"/>
      <c r="M97" s="2">
        <f t="shared" si="17"/>
        <v>3</v>
      </c>
      <c r="N97" s="2">
        <f t="shared" si="23"/>
        <v>3</v>
      </c>
      <c r="O97" s="2">
        <f t="shared" si="24"/>
        <v>3</v>
      </c>
      <c r="P97" s="2">
        <f t="shared" si="27"/>
        <v>27200</v>
      </c>
      <c r="Q97" s="2">
        <f t="shared" si="25"/>
        <v>1</v>
      </c>
      <c r="R97" s="2" t="str">
        <f t="shared" si="28"/>
        <v>1,1,1,1,1,1,1,1,1,1,1,1,1,1,1,1,1,1,1,1,1,1,1,1,1,1,1,1,1,1,1,1,1,1,1,1,1,1,1,1,1,1,1,1,1,1,1,1,1,1,1,1,1,1,1,1,1,1,1,1,1,1,1,1,1,1,1,1,1</v>
      </c>
      <c r="S97" s="2" t="str">
        <f t="shared" si="29"/>
        <v>0,0,0,0,3,3,3,3,0,0,0,0,3,3,3,3,0,0,0,0,3,3,3,3,0,0,0,0,3,3,3,3,0,0,0,0,3,3,3,3,0,0,0,0,3,3,3,3,0,0,0,0,3,3,3,3,0,0,0,0,3,3,3,3,0,0,0,0,3</v>
      </c>
      <c r="T97" s="2" t="str">
        <f t="shared" si="33"/>
        <v>3,3,3,3,3,3,3,3,3,3,3,3,3,3,3,3,3,3,3,3,3,3,3,3,3,3,3,3,3,3,3,3,3,3,3,3,3,3,3,3,3,3,3,3,3,3,3,3,3,3,3,3,3,3,3,3,3,3,3,3,3,3,3,3,3,3,3,3,3</v>
      </c>
      <c r="U97" s="2" t="str">
        <f t="shared" si="30"/>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v>
      </c>
      <c r="V97" s="2" t="str">
        <f t="shared" si="31"/>
        <v>1,1,1,1,1,1,1,1,1,1,1,1,1,1,1,1,1,1,1,1,1,1,1,1,1,1,1,1,1,1,1,1,1,1,1,1,1,1,1,1,1,1,1,1,1,1,1,1,1,1,1,1,1,1,1,1,1,1,1,1,1,1,1,1,1,1,1,1,1</v>
      </c>
      <c r="W97" s="2">
        <f t="shared" si="32"/>
        <v>69</v>
      </c>
      <c r="X97" s="2">
        <f t="shared" si="26"/>
        <v>0</v>
      </c>
      <c r="AB97" s="2">
        <v>812</v>
      </c>
      <c r="AC97" s="2" t="s">
        <v>2466</v>
      </c>
      <c r="AD97" s="3" t="s">
        <v>2467</v>
      </c>
      <c r="AE97" s="2" t="s">
        <v>2463</v>
      </c>
      <c r="AF97" s="3" t="s">
        <v>2464</v>
      </c>
      <c r="AG97" s="3" t="s">
        <v>2203</v>
      </c>
      <c r="AH97" s="2" t="s">
        <v>2465</v>
      </c>
      <c r="AI97" s="2">
        <f t="shared" si="20"/>
        <v>29</v>
      </c>
      <c r="AJ97" s="2">
        <f t="shared" si="19"/>
        <v>10</v>
      </c>
    </row>
    <row r="98" spans="1:36">
      <c r="A98" s="2">
        <f>'怪物|monster'!P102</f>
        <v>0</v>
      </c>
      <c r="B98" s="2">
        <f>'怪物|monster'!Q102</f>
        <v>0</v>
      </c>
      <c r="C98">
        <f>'怪物|monster'!R102</f>
        <v>0</v>
      </c>
      <c r="D98">
        <f>'怪物|monster'!N102</f>
        <v>0</v>
      </c>
      <c r="F98" s="2">
        <f t="shared" si="21"/>
        <v>70</v>
      </c>
      <c r="G98" s="61">
        <v>1</v>
      </c>
      <c r="H98" s="2" t="str">
        <f t="shared" si="22"/>
        <v>丧尸狗</v>
      </c>
      <c r="I98" s="61"/>
      <c r="J98" s="61"/>
      <c r="K98" s="61"/>
      <c r="L98" s="61"/>
      <c r="M98" s="2">
        <f t="shared" si="17"/>
        <v>3</v>
      </c>
      <c r="N98" s="2">
        <f t="shared" si="23"/>
        <v>3</v>
      </c>
      <c r="O98" s="2">
        <f t="shared" si="24"/>
        <v>3</v>
      </c>
      <c r="P98" s="2">
        <f t="shared" si="27"/>
        <v>27600</v>
      </c>
      <c r="Q98" s="2">
        <f t="shared" si="25"/>
        <v>1</v>
      </c>
      <c r="R98" s="2" t="str">
        <f t="shared" si="28"/>
        <v>1,1,1,1,1,1,1,1,1,1,1,1,1,1,1,1,1,1,1,1,1,1,1,1,1,1,1,1,1,1,1,1,1,1,1,1,1,1,1,1,1,1,1,1,1,1,1,1,1,1,1,1,1,1,1,1,1,1,1,1,1,1,1,1,1,1,1,1,1,1</v>
      </c>
      <c r="S98" s="2" t="str">
        <f t="shared" si="29"/>
        <v>0,0,0,0,3,3,3,3,0,0,0,0,3,3,3,3,0,0,0,0,3,3,3,3,0,0,0,0,3,3,3,3,0,0,0,0,3,3,3,3,0,0,0,0,3,3,3,3,0,0,0,0,3,3,3,3,0,0,0,0,3,3,3,3,0,0,0,0,3,3</v>
      </c>
      <c r="T98" s="2" t="str">
        <f t="shared" si="33"/>
        <v>3,3,3,3,3,3,3,3,3,3,3,3,3,3,3,3,3,3,3,3,3,3,3,3,3,3,3,3,3,3,3,3,3,3,3,3,3,3,3,3,3,3,3,3,3,3,3,3,3,3,3,3,3,3,3,3,3,3,3,3,3,3,3,3,3,3,3,3,3,3</v>
      </c>
      <c r="U98" s="2" t="str">
        <f t="shared" si="30"/>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v>
      </c>
      <c r="V98" s="2" t="str">
        <f t="shared" si="31"/>
        <v>1,1,1,1,1,1,1,1,1,1,1,1,1,1,1,1,1,1,1,1,1,1,1,1,1,1,1,1,1,1,1,1,1,1,1,1,1,1,1,1,1,1,1,1,1,1,1,1,1,1,1,1,1,1,1,1,1,1,1,1,1,1,1,1,1,1,1,1,1,1</v>
      </c>
      <c r="W98" s="2">
        <f t="shared" si="32"/>
        <v>70</v>
      </c>
      <c r="X98" s="2">
        <f t="shared" si="26"/>
        <v>0</v>
      </c>
      <c r="AB98" s="2">
        <v>813</v>
      </c>
      <c r="AC98" s="2" t="s">
        <v>2468</v>
      </c>
      <c r="AD98" s="3" t="s">
        <v>2469</v>
      </c>
      <c r="AE98" s="2" t="s">
        <v>2470</v>
      </c>
      <c r="AF98" s="3" t="s">
        <v>2471</v>
      </c>
      <c r="AG98" s="3" t="s">
        <v>2203</v>
      </c>
      <c r="AH98" s="2" t="s">
        <v>2472</v>
      </c>
      <c r="AI98" s="2">
        <f t="shared" si="20"/>
        <v>38</v>
      </c>
      <c r="AJ98" s="2">
        <f t="shared" si="19"/>
        <v>13</v>
      </c>
    </row>
    <row r="99" spans="1:36">
      <c r="A99" s="2">
        <f>'怪物|monster'!P103</f>
        <v>0</v>
      </c>
      <c r="B99" s="2">
        <f>'怪物|monster'!Q103</f>
        <v>0</v>
      </c>
      <c r="C99">
        <f>'怪物|monster'!R103</f>
        <v>0</v>
      </c>
      <c r="D99">
        <f>'怪物|monster'!N103</f>
        <v>0</v>
      </c>
      <c r="F99" s="2">
        <f t="shared" si="21"/>
        <v>71</v>
      </c>
      <c r="G99" s="61">
        <v>1</v>
      </c>
      <c r="H99" s="2" t="str">
        <f t="shared" si="22"/>
        <v>丧尸狗</v>
      </c>
      <c r="I99" s="61"/>
      <c r="J99" s="61"/>
      <c r="K99" s="61"/>
      <c r="L99" s="61"/>
      <c r="M99" s="2">
        <f t="shared" si="17"/>
        <v>3</v>
      </c>
      <c r="N99" s="2">
        <f t="shared" si="23"/>
        <v>3</v>
      </c>
      <c r="O99" s="2">
        <f t="shared" si="24"/>
        <v>3</v>
      </c>
      <c r="P99" s="2">
        <f t="shared" si="27"/>
        <v>28000</v>
      </c>
      <c r="Q99" s="2">
        <f t="shared" si="25"/>
        <v>1</v>
      </c>
      <c r="R99" s="2" t="str">
        <f t="shared" si="28"/>
        <v>1,1,1,1,1,1,1,1,1,1,1,1,1,1,1,1,1,1,1,1,1,1,1,1,1,1,1,1,1,1,1,1,1,1,1,1,1,1,1,1,1,1,1,1,1,1,1,1,1,1,1,1,1,1,1,1,1,1,1,1,1,1,1,1,1,1,1,1,1,1,1</v>
      </c>
      <c r="S99" s="2" t="str">
        <f t="shared" si="29"/>
        <v>0,0,0,0,3,3,3,3,0,0,0,0,3,3,3,3,0,0,0,0,3,3,3,3,0,0,0,0,3,3,3,3,0,0,0,0,3,3,3,3,0,0,0,0,3,3,3,3,0,0,0,0,3,3,3,3,0,0,0,0,3,3,3,3,0,0,0,0,3,3,3</v>
      </c>
      <c r="T99" s="2" t="str">
        <f t="shared" si="33"/>
        <v>3,3,3,3,3,3,3,3,3,3,3,3,3,3,3,3,3,3,3,3,3,3,3,3,3,3,3,3,3,3,3,3,3,3,3,3,3,3,3,3,3,3,3,3,3,3,3,3,3,3,3,3,3,3,3,3,3,3,3,3,3,3,3,3,3,3,3,3,3,3,3</v>
      </c>
      <c r="U99" s="2" t="str">
        <f t="shared" si="30"/>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v>
      </c>
      <c r="V99" s="2" t="str">
        <f t="shared" si="31"/>
        <v>1,1,1,1,1,1,1,1,1,1,1,1,1,1,1,1,1,1,1,1,1,1,1,1,1,1,1,1,1,1,1,1,1,1,1,1,1,1,1,1,1,1,1,1,1,1,1,1,1,1,1,1,1,1,1,1,1,1,1,1,1,1,1,1,1,1,1,1,1,1,1</v>
      </c>
      <c r="W99" s="2">
        <f t="shared" si="32"/>
        <v>71</v>
      </c>
      <c r="X99" s="2">
        <f t="shared" si="26"/>
        <v>0</v>
      </c>
      <c r="AB99" s="2">
        <v>814</v>
      </c>
      <c r="AC99" s="2" t="s">
        <v>2468</v>
      </c>
      <c r="AD99" s="3" t="s">
        <v>2473</v>
      </c>
      <c r="AE99" s="2" t="s">
        <v>2470</v>
      </c>
      <c r="AF99" s="3" t="s">
        <v>2471</v>
      </c>
      <c r="AG99" s="3" t="s">
        <v>2203</v>
      </c>
      <c r="AH99" s="2" t="s">
        <v>2472</v>
      </c>
      <c r="AI99" s="2">
        <f t="shared" si="20"/>
        <v>38</v>
      </c>
      <c r="AJ99" s="2">
        <f t="shared" si="19"/>
        <v>13</v>
      </c>
    </row>
    <row r="100" spans="1:36">
      <c r="A100" s="2">
        <f>'怪物|monster'!P104</f>
        <v>0</v>
      </c>
      <c r="B100" s="2">
        <f>'怪物|monster'!Q104</f>
        <v>0</v>
      </c>
      <c r="C100">
        <f>'怪物|monster'!R104</f>
        <v>0</v>
      </c>
      <c r="D100">
        <f>'怪物|monster'!N104</f>
        <v>0</v>
      </c>
      <c r="F100" s="2">
        <f t="shared" si="21"/>
        <v>72</v>
      </c>
      <c r="G100" s="61">
        <v>1</v>
      </c>
      <c r="H100" s="2" t="str">
        <f t="shared" si="22"/>
        <v>丧尸狗</v>
      </c>
      <c r="I100" s="61"/>
      <c r="J100" s="61"/>
      <c r="K100" s="61"/>
      <c r="L100" s="61"/>
      <c r="M100" s="2">
        <f t="shared" si="17"/>
        <v>3</v>
      </c>
      <c r="N100" s="2">
        <f t="shared" si="23"/>
        <v>3</v>
      </c>
      <c r="O100" s="2">
        <f t="shared" si="24"/>
        <v>3</v>
      </c>
      <c r="P100" s="2">
        <f t="shared" si="27"/>
        <v>28400</v>
      </c>
      <c r="Q100" s="2">
        <f t="shared" si="25"/>
        <v>1</v>
      </c>
      <c r="R100" s="2" t="str">
        <f t="shared" si="28"/>
        <v>1,1,1,1,1,1,1,1,1,1,1,1,1,1,1,1,1,1,1,1,1,1,1,1,1,1,1,1,1,1,1,1,1,1,1,1,1,1,1,1,1,1,1,1,1,1,1,1,1,1,1,1,1,1,1,1,1,1,1,1,1,1,1,1,1,1,1,1,1,1,1,1</v>
      </c>
      <c r="S100" s="2" t="str">
        <f t="shared" si="29"/>
        <v>0,0,0,0,3,3,3,3,0,0,0,0,3,3,3,3,0,0,0,0,3,3,3,3,0,0,0,0,3,3,3,3,0,0,0,0,3,3,3,3,0,0,0,0,3,3,3,3,0,0,0,0,3,3,3,3,0,0,0,0,3,3,3,3,0,0,0,0,3,3,3,3</v>
      </c>
      <c r="T100" s="2" t="str">
        <f t="shared" si="33"/>
        <v>3,3,3,3,3,3,3,3,3,3,3,3,3,3,3,3,3,3,3,3,3,3,3,3,3,3,3,3,3,3,3,3,3,3,3,3,3,3,3,3,3,3,3,3,3,3,3,3,3,3,3,3,3,3,3,3,3,3,3,3,3,3,3,3,3,3,3,3,3,3,3,3</v>
      </c>
      <c r="U100" s="2" t="str">
        <f t="shared" si="30"/>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v>
      </c>
      <c r="V100" s="2" t="str">
        <f t="shared" si="31"/>
        <v>1,1,1,1,1,1,1,1,1,1,1,1,1,1,1,1,1,1,1,1,1,1,1,1,1,1,1,1,1,1,1,1,1,1,1,1,1,1,1,1,1,1,1,1,1,1,1,1,1,1,1,1,1,1,1,1,1,1,1,1,1,1,1,1,1,1,1,1,1,1,1,1</v>
      </c>
      <c r="W100" s="2">
        <f t="shared" si="32"/>
        <v>72</v>
      </c>
      <c r="X100" s="2">
        <f t="shared" si="26"/>
        <v>0</v>
      </c>
      <c r="AB100" s="2">
        <v>815</v>
      </c>
      <c r="AC100" s="2" t="s">
        <v>2402</v>
      </c>
      <c r="AD100" s="3" t="s">
        <v>2474</v>
      </c>
      <c r="AE100" s="2" t="s">
        <v>2357</v>
      </c>
      <c r="AF100" s="3" t="s">
        <v>2358</v>
      </c>
      <c r="AG100" s="3" t="s">
        <v>2203</v>
      </c>
      <c r="AH100" s="2" t="s">
        <v>2359</v>
      </c>
      <c r="AI100" s="2">
        <f t="shared" si="20"/>
        <v>41</v>
      </c>
      <c r="AJ100" s="2">
        <f t="shared" si="19"/>
        <v>14</v>
      </c>
    </row>
    <row r="101" spans="1:36">
      <c r="A101" s="2">
        <f>'怪物|monster'!P105</f>
        <v>0</v>
      </c>
      <c r="B101" s="2">
        <f>'怪物|monster'!Q105</f>
        <v>0</v>
      </c>
      <c r="C101">
        <f>'怪物|monster'!R105</f>
        <v>0</v>
      </c>
      <c r="D101">
        <f>'怪物|monster'!N105</f>
        <v>0</v>
      </c>
      <c r="F101" s="2">
        <f t="shared" si="21"/>
        <v>73</v>
      </c>
      <c r="G101" s="61">
        <v>1</v>
      </c>
      <c r="H101" s="2" t="str">
        <f t="shared" si="22"/>
        <v>丧尸狗</v>
      </c>
      <c r="I101" s="61"/>
      <c r="J101" s="61"/>
      <c r="K101" s="61"/>
      <c r="L101" s="61"/>
      <c r="M101" s="2">
        <f t="shared" ref="M101:M164" si="34">M93</f>
        <v>0</v>
      </c>
      <c r="N101" s="2">
        <f t="shared" si="23"/>
        <v>0</v>
      </c>
      <c r="O101" s="2">
        <f t="shared" si="24"/>
        <v>3</v>
      </c>
      <c r="P101" s="2">
        <f t="shared" si="27"/>
        <v>28800</v>
      </c>
      <c r="Q101" s="2">
        <f t="shared" si="25"/>
        <v>1</v>
      </c>
      <c r="R101" s="2" t="str">
        <f t="shared" si="28"/>
        <v>1,1,1,1,1,1,1,1,1,1,1,1,1,1,1,1,1,1,1,1,1,1,1,1,1,1,1,1,1,1,1,1,1,1,1,1,1,1,1,1,1,1,1,1,1,1,1,1,1,1,1,1,1,1,1,1,1,1,1,1,1,1,1,1,1,1,1,1,1,1,1,1,1</v>
      </c>
      <c r="S101" s="2" t="str">
        <f t="shared" si="29"/>
        <v>0,0,0,0,3,3,3,3,0,0,0,0,3,3,3,3,0,0,0,0,3,3,3,3,0,0,0,0,3,3,3,3,0,0,0,0,3,3,3,3,0,0,0,0,3,3,3,3,0,0,0,0,3,3,3,3,0,0,0,0,3,3,3,3,0,0,0,0,3,3,3,3,0</v>
      </c>
      <c r="T101" s="2" t="str">
        <f t="shared" si="33"/>
        <v>3,3,3,3,3,3,3,3,3,3,3,3,3,3,3,3,3,3,3,3,3,3,3,3,3,3,3,3,3,3,3,3,3,3,3,3,3,3,3,3,3,3,3,3,3,3,3,3,3,3,3,3,3,3,3,3,3,3,3,3,3,3,3,3,3,3,3,3,3,3,3,3,3</v>
      </c>
      <c r="U101" s="2" t="str">
        <f t="shared" si="30"/>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v>
      </c>
      <c r="V101" s="2" t="str">
        <f t="shared" si="31"/>
        <v>1,1,1,1,1,1,1,1,1,1,1,1,1,1,1,1,1,1,1,1,1,1,1,1,1,1,1,1,1,1,1,1,1,1,1,1,1,1,1,1,1,1,1,1,1,1,1,1,1,1,1,1,1,1,1,1,1,1,1,1,1,1,1,1,1,1,1,1,1,1,1,1,1</v>
      </c>
      <c r="W101" s="2">
        <f t="shared" si="32"/>
        <v>73</v>
      </c>
      <c r="X101" s="2">
        <f t="shared" si="26"/>
        <v>0</v>
      </c>
      <c r="AB101" s="2">
        <v>901</v>
      </c>
      <c r="AC101" s="2" t="s">
        <v>2475</v>
      </c>
      <c r="AD101" s="3" t="s">
        <v>2476</v>
      </c>
      <c r="AE101" s="2" t="s">
        <v>2434</v>
      </c>
      <c r="AF101" s="3" t="s">
        <v>2435</v>
      </c>
      <c r="AG101" s="3" t="s">
        <v>2203</v>
      </c>
      <c r="AH101" s="2" t="s">
        <v>2436</v>
      </c>
      <c r="AI101" s="2">
        <f t="shared" si="20"/>
        <v>5</v>
      </c>
      <c r="AJ101" s="2">
        <f t="shared" si="19"/>
        <v>2</v>
      </c>
    </row>
    <row r="102" spans="1:36">
      <c r="A102" s="2">
        <f>'怪物|monster'!P106</f>
        <v>0</v>
      </c>
      <c r="B102" s="2">
        <f>'怪物|monster'!Q106</f>
        <v>0</v>
      </c>
      <c r="C102">
        <f>'怪物|monster'!R106</f>
        <v>0</v>
      </c>
      <c r="D102">
        <f>'怪物|monster'!N106</f>
        <v>0</v>
      </c>
      <c r="F102" s="2">
        <f t="shared" si="21"/>
        <v>74</v>
      </c>
      <c r="G102" s="61">
        <v>1</v>
      </c>
      <c r="H102" s="2" t="str">
        <f t="shared" si="22"/>
        <v>丧尸狗</v>
      </c>
      <c r="I102" s="61"/>
      <c r="J102" s="61"/>
      <c r="K102" s="61"/>
      <c r="L102" s="61"/>
      <c r="M102" s="2">
        <f t="shared" si="34"/>
        <v>0</v>
      </c>
      <c r="N102" s="2">
        <f t="shared" si="23"/>
        <v>0</v>
      </c>
      <c r="O102" s="2">
        <f t="shared" si="24"/>
        <v>3</v>
      </c>
      <c r="P102" s="2">
        <f t="shared" si="27"/>
        <v>29200</v>
      </c>
      <c r="Q102" s="2">
        <f t="shared" si="25"/>
        <v>1</v>
      </c>
      <c r="R102" s="2" t="str">
        <f t="shared" si="28"/>
        <v>1,1,1,1,1,1,1,1,1,1,1,1,1,1,1,1,1,1,1,1,1,1,1,1,1,1,1,1,1,1,1,1,1,1,1,1,1,1,1,1,1,1,1,1,1,1,1,1,1,1,1,1,1,1,1,1,1,1,1,1,1,1,1,1,1,1,1,1,1,1,1,1,1,1</v>
      </c>
      <c r="S102" s="2" t="str">
        <f t="shared" si="29"/>
        <v>0,0,0,0,3,3,3,3,0,0,0,0,3,3,3,3,0,0,0,0,3,3,3,3,0,0,0,0,3,3,3,3,0,0,0,0,3,3,3,3,0,0,0,0,3,3,3,3,0,0,0,0,3,3,3,3,0,0,0,0,3,3,3,3,0,0,0,0,3,3,3,3,0,0</v>
      </c>
      <c r="T102" s="2" t="str">
        <f t="shared" si="33"/>
        <v>3,3,3,3,3,3,3,3,3,3,3,3,3,3,3,3,3,3,3,3,3,3,3,3,3,3,3,3,3,3,3,3,3,3,3,3,3,3,3,3,3,3,3,3,3,3,3,3,3,3,3,3,3,3,3,3,3,3,3,3,3,3,3,3,3,3,3,3,3,3,3,3,3,3</v>
      </c>
      <c r="U102" s="2" t="str">
        <f t="shared" si="30"/>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v>
      </c>
      <c r="V102" s="2" t="str">
        <f t="shared" si="31"/>
        <v>1,1,1,1,1,1,1,1,1,1,1,1,1,1,1,1,1,1,1,1,1,1,1,1,1,1,1,1,1,1,1,1,1,1,1,1,1,1,1,1,1,1,1,1,1,1,1,1,1,1,1,1,1,1,1,1,1,1,1,1,1,1,1,1,1,1,1,1,1,1,1,1,1,1</v>
      </c>
      <c r="W102" s="2">
        <f t="shared" si="32"/>
        <v>74</v>
      </c>
      <c r="X102" s="2">
        <f t="shared" si="26"/>
        <v>0</v>
      </c>
      <c r="AB102" s="2">
        <v>902</v>
      </c>
      <c r="AC102" s="2" t="s">
        <v>2432</v>
      </c>
      <c r="AD102" s="3" t="s">
        <v>2477</v>
      </c>
      <c r="AE102" s="2" t="s">
        <v>2434</v>
      </c>
      <c r="AF102" s="3" t="s">
        <v>2435</v>
      </c>
      <c r="AG102" s="3" t="s">
        <v>2203</v>
      </c>
      <c r="AH102" s="2" t="s">
        <v>2436</v>
      </c>
      <c r="AI102" s="2">
        <f t="shared" si="20"/>
        <v>5</v>
      </c>
      <c r="AJ102" s="2">
        <f t="shared" si="19"/>
        <v>2</v>
      </c>
    </row>
    <row r="103" spans="1:36">
      <c r="A103" s="2">
        <f>'怪物|monster'!P107</f>
        <v>0</v>
      </c>
      <c r="B103" s="2">
        <f>'怪物|monster'!Q107</f>
        <v>0</v>
      </c>
      <c r="C103">
        <f>'怪物|monster'!R107</f>
        <v>0</v>
      </c>
      <c r="D103">
        <f>'怪物|monster'!N107</f>
        <v>0</v>
      </c>
      <c r="F103" s="2">
        <f t="shared" si="21"/>
        <v>75</v>
      </c>
      <c r="G103" s="61">
        <v>1</v>
      </c>
      <c r="H103" s="2" t="str">
        <f t="shared" si="22"/>
        <v>丧尸狗</v>
      </c>
      <c r="I103" s="61"/>
      <c r="J103" s="61"/>
      <c r="K103" s="61"/>
      <c r="L103" s="61"/>
      <c r="M103" s="2">
        <f t="shared" si="34"/>
        <v>0</v>
      </c>
      <c r="N103" s="2">
        <f t="shared" si="23"/>
        <v>0</v>
      </c>
      <c r="O103" s="2">
        <f t="shared" si="24"/>
        <v>3</v>
      </c>
      <c r="P103" s="2">
        <f t="shared" si="27"/>
        <v>29600</v>
      </c>
      <c r="Q103" s="2">
        <f t="shared" si="25"/>
        <v>1</v>
      </c>
      <c r="R103" s="2" t="str">
        <f t="shared" si="28"/>
        <v>1,1,1,1,1,1,1,1,1,1,1,1,1,1,1,1,1,1,1,1,1,1,1,1,1,1,1,1,1,1,1,1,1,1,1,1,1,1,1,1,1,1,1,1,1,1,1,1,1,1,1,1,1,1,1,1,1,1,1,1,1,1,1,1,1,1,1,1,1,1,1,1,1,1,1</v>
      </c>
      <c r="S103" s="2" t="str">
        <f t="shared" si="29"/>
        <v>0,0,0,0,3,3,3,3,0,0,0,0,3,3,3,3,0,0,0,0,3,3,3,3,0,0,0,0,3,3,3,3,0,0,0,0,3,3,3,3,0,0,0,0,3,3,3,3,0,0,0,0,3,3,3,3,0,0,0,0,3,3,3,3,0,0,0,0,3,3,3,3,0,0,0</v>
      </c>
      <c r="T103" s="2" t="str">
        <f t="shared" si="33"/>
        <v>3,3,3,3,3,3,3,3,3,3,3,3,3,3,3,3,3,3,3,3,3,3,3,3,3,3,3,3,3,3,3,3,3,3,3,3,3,3,3,3,3,3,3,3,3,3,3,3,3,3,3,3,3,3,3,3,3,3,3,3,3,3,3,3,3,3,3,3,3,3,3,3,3,3,3</v>
      </c>
      <c r="U103" s="2" t="str">
        <f t="shared" si="30"/>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v>
      </c>
      <c r="V103" s="2" t="str">
        <f t="shared" si="31"/>
        <v>1,1,1,1,1,1,1,1,1,1,1,1,1,1,1,1,1,1,1,1,1,1,1,1,1,1,1,1,1,1,1,1,1,1,1,1,1,1,1,1,1,1,1,1,1,1,1,1,1,1,1,1,1,1,1,1,1,1,1,1,1,1,1,1,1,1,1,1,1,1,1,1,1,1,1</v>
      </c>
      <c r="W103" s="2">
        <f t="shared" si="32"/>
        <v>75</v>
      </c>
      <c r="X103" s="2">
        <f t="shared" si="26"/>
        <v>0</v>
      </c>
      <c r="AB103" s="2">
        <v>903</v>
      </c>
      <c r="AC103" s="2" t="s">
        <v>2443</v>
      </c>
      <c r="AD103" s="3" t="s">
        <v>2478</v>
      </c>
      <c r="AE103" s="2" t="s">
        <v>2440</v>
      </c>
      <c r="AF103" s="3" t="s">
        <v>2441</v>
      </c>
      <c r="AG103" s="3" t="s">
        <v>2203</v>
      </c>
      <c r="AH103" s="2" t="s">
        <v>2442</v>
      </c>
      <c r="AI103" s="2">
        <f t="shared" si="20"/>
        <v>11</v>
      </c>
      <c r="AJ103" s="2">
        <f t="shared" si="19"/>
        <v>4</v>
      </c>
    </row>
    <row r="104" spans="1:36">
      <c r="A104" s="2">
        <f>'怪物|monster'!P108</f>
        <v>0</v>
      </c>
      <c r="B104" s="2">
        <f>'怪物|monster'!Q108</f>
        <v>0</v>
      </c>
      <c r="C104">
        <f>'怪物|monster'!R108</f>
        <v>0</v>
      </c>
      <c r="D104">
        <f>'怪物|monster'!N108</f>
        <v>0</v>
      </c>
      <c r="F104" s="2">
        <f t="shared" si="21"/>
        <v>76</v>
      </c>
      <c r="G104" s="61">
        <v>1</v>
      </c>
      <c r="H104" s="2" t="str">
        <f t="shared" si="22"/>
        <v>丧尸狗</v>
      </c>
      <c r="I104" s="61"/>
      <c r="J104" s="61"/>
      <c r="K104" s="61"/>
      <c r="L104" s="61"/>
      <c r="M104" s="2">
        <f t="shared" si="34"/>
        <v>0</v>
      </c>
      <c r="N104" s="2">
        <f t="shared" si="23"/>
        <v>0</v>
      </c>
      <c r="O104" s="2">
        <f t="shared" si="24"/>
        <v>3</v>
      </c>
      <c r="P104" s="2">
        <f t="shared" si="27"/>
        <v>30000</v>
      </c>
      <c r="Q104" s="2">
        <f t="shared" si="25"/>
        <v>1</v>
      </c>
      <c r="R104" s="2" t="str">
        <f t="shared" si="28"/>
        <v>1,1,1,1,1,1,1,1,1,1,1,1,1,1,1,1,1,1,1,1,1,1,1,1,1,1,1,1,1,1,1,1,1,1,1,1,1,1,1,1,1,1,1,1,1,1,1,1,1,1,1,1,1,1,1,1,1,1,1,1,1,1,1,1,1,1,1,1,1,1,1,1,1,1,1,1</v>
      </c>
      <c r="S104" s="2" t="str">
        <f t="shared" si="29"/>
        <v>0,0,0,0,3,3,3,3,0,0,0,0,3,3,3,3,0,0,0,0,3,3,3,3,0,0,0,0,3,3,3,3,0,0,0,0,3,3,3,3,0,0,0,0,3,3,3,3,0,0,0,0,3,3,3,3,0,0,0,0,3,3,3,3,0,0,0,0,3,3,3,3,0,0,0,0</v>
      </c>
      <c r="T104" s="2" t="str">
        <f t="shared" si="33"/>
        <v>3,3,3,3,3,3,3,3,3,3,3,3,3,3,3,3,3,3,3,3,3,3,3,3,3,3,3,3,3,3,3,3,3,3,3,3,3,3,3,3,3,3,3,3,3,3,3,3,3,3,3,3,3,3,3,3,3,3,3,3,3,3,3,3,3,3,3,3,3,3,3,3,3,3,3,3</v>
      </c>
      <c r="U104" s="2" t="str">
        <f t="shared" si="30"/>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v>
      </c>
      <c r="V104" s="2" t="str">
        <f t="shared" si="31"/>
        <v>1,1,1,1,1,1,1,1,1,1,1,1,1,1,1,1,1,1,1,1,1,1,1,1,1,1,1,1,1,1,1,1,1,1,1,1,1,1,1,1,1,1,1,1,1,1,1,1,1,1,1,1,1,1,1,1,1,1,1,1,1,1,1,1,1,1,1,1,1,1,1,1,1,1,1,1</v>
      </c>
      <c r="W104" s="2">
        <f t="shared" si="32"/>
        <v>76</v>
      </c>
      <c r="X104" s="2">
        <f t="shared" si="26"/>
        <v>0</v>
      </c>
      <c r="AB104" s="2">
        <v>904</v>
      </c>
      <c r="AC104" s="2" t="s">
        <v>2443</v>
      </c>
      <c r="AD104" s="3" t="s">
        <v>2479</v>
      </c>
      <c r="AE104" s="2" t="s">
        <v>2440</v>
      </c>
      <c r="AF104" s="3" t="s">
        <v>2441</v>
      </c>
      <c r="AG104" s="3" t="s">
        <v>2203</v>
      </c>
      <c r="AH104" s="2" t="s">
        <v>2442</v>
      </c>
      <c r="AI104" s="2">
        <f t="shared" si="20"/>
        <v>11</v>
      </c>
      <c r="AJ104" s="2">
        <f t="shared" si="19"/>
        <v>4</v>
      </c>
    </row>
    <row r="105" spans="1:36">
      <c r="A105" s="2">
        <f>'怪物|monster'!P109</f>
        <v>0</v>
      </c>
      <c r="B105" s="2">
        <f>'怪物|monster'!Q109</f>
        <v>0</v>
      </c>
      <c r="C105">
        <f>'怪物|monster'!R109</f>
        <v>0</v>
      </c>
      <c r="D105">
        <f>'怪物|monster'!N109</f>
        <v>0</v>
      </c>
      <c r="F105" s="2">
        <f t="shared" si="21"/>
        <v>77</v>
      </c>
      <c r="G105" s="61">
        <v>1</v>
      </c>
      <c r="H105" s="2" t="str">
        <f t="shared" si="22"/>
        <v>丧尸狗</v>
      </c>
      <c r="I105" s="61"/>
      <c r="J105" s="61"/>
      <c r="K105" s="61"/>
      <c r="L105" s="61"/>
      <c r="M105" s="2">
        <f t="shared" si="34"/>
        <v>3</v>
      </c>
      <c r="N105" s="2">
        <f t="shared" si="23"/>
        <v>3</v>
      </c>
      <c r="O105" s="2">
        <f t="shared" si="24"/>
        <v>3</v>
      </c>
      <c r="P105" s="2">
        <f t="shared" si="27"/>
        <v>30400</v>
      </c>
      <c r="Q105" s="2">
        <f t="shared" si="25"/>
        <v>1</v>
      </c>
      <c r="R105" s="2" t="str">
        <f t="shared" si="28"/>
        <v>1,1,1,1,1,1,1,1,1,1,1,1,1,1,1,1,1,1,1,1,1,1,1,1,1,1,1,1,1,1,1,1,1,1,1,1,1,1,1,1,1,1,1,1,1,1,1,1,1,1,1,1,1,1,1,1,1,1,1,1,1,1,1,1,1,1,1,1,1,1,1,1,1,1,1,1,1</v>
      </c>
      <c r="S105" s="2" t="str">
        <f t="shared" si="29"/>
        <v>0,0,0,0,3,3,3,3,0,0,0,0,3,3,3,3,0,0,0,0,3,3,3,3,0,0,0,0,3,3,3,3,0,0,0,0,3,3,3,3,0,0,0,0,3,3,3,3,0,0,0,0,3,3,3,3,0,0,0,0,3,3,3,3,0,0,0,0,3,3,3,3,0,0,0,0,3</v>
      </c>
      <c r="T105" s="2" t="str">
        <f t="shared" si="33"/>
        <v>3,3,3,3,3,3,3,3,3,3,3,3,3,3,3,3,3,3,3,3,3,3,3,3,3,3,3,3,3,3,3,3,3,3,3,3,3,3,3,3,3,3,3,3,3,3,3,3,3,3,3,3,3,3,3,3,3,3,3,3,3,3,3,3,3,3,3,3,3,3,3,3,3,3,3,3,3</v>
      </c>
      <c r="U105" s="2" t="str">
        <f t="shared" si="30"/>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v>
      </c>
      <c r="V105" s="2" t="str">
        <f t="shared" si="31"/>
        <v>1,1,1,1,1,1,1,1,1,1,1,1,1,1,1,1,1,1,1,1,1,1,1,1,1,1,1,1,1,1,1,1,1,1,1,1,1,1,1,1,1,1,1,1,1,1,1,1,1,1,1,1,1,1,1,1,1,1,1,1,1,1,1,1,1,1,1,1,1,1,1,1,1,1,1,1,1</v>
      </c>
      <c r="W105" s="2">
        <f t="shared" si="32"/>
        <v>77</v>
      </c>
      <c r="X105" s="2">
        <f t="shared" si="26"/>
        <v>0</v>
      </c>
      <c r="AB105" s="2">
        <v>905</v>
      </c>
      <c r="AC105" s="2" t="s">
        <v>2480</v>
      </c>
      <c r="AD105" s="3" t="s">
        <v>2481</v>
      </c>
      <c r="AE105" s="2" t="s">
        <v>2447</v>
      </c>
      <c r="AF105" s="3" t="s">
        <v>2448</v>
      </c>
      <c r="AG105" s="3" t="s">
        <v>2203</v>
      </c>
      <c r="AH105" s="2" t="s">
        <v>2449</v>
      </c>
      <c r="AI105" s="2">
        <f t="shared" si="20"/>
        <v>19</v>
      </c>
      <c r="AJ105" s="2">
        <f t="shared" si="19"/>
        <v>7</v>
      </c>
    </row>
    <row r="106" spans="1:36">
      <c r="A106" s="2">
        <f>'怪物|monster'!P110</f>
        <v>0</v>
      </c>
      <c r="B106" s="2">
        <f>'怪物|monster'!Q110</f>
        <v>0</v>
      </c>
      <c r="C106">
        <f>'怪物|monster'!R110</f>
        <v>0</v>
      </c>
      <c r="D106">
        <f>'怪物|monster'!N110</f>
        <v>0</v>
      </c>
      <c r="F106" s="2">
        <f t="shared" si="21"/>
        <v>78</v>
      </c>
      <c r="G106" s="61">
        <v>1</v>
      </c>
      <c r="H106" s="2" t="str">
        <f t="shared" si="22"/>
        <v>丧尸狗</v>
      </c>
      <c r="I106" s="61"/>
      <c r="J106" s="61"/>
      <c r="K106" s="61"/>
      <c r="L106" s="61"/>
      <c r="M106" s="2">
        <f t="shared" si="34"/>
        <v>3</v>
      </c>
      <c r="N106" s="2">
        <f t="shared" si="23"/>
        <v>3</v>
      </c>
      <c r="O106" s="2">
        <f t="shared" si="24"/>
        <v>3</v>
      </c>
      <c r="P106" s="2">
        <f t="shared" si="27"/>
        <v>30800</v>
      </c>
      <c r="Q106" s="2">
        <f t="shared" si="25"/>
        <v>1</v>
      </c>
      <c r="R106" s="2" t="str">
        <f t="shared" si="28"/>
        <v>1,1,1,1,1,1,1,1,1,1,1,1,1,1,1,1,1,1,1,1,1,1,1,1,1,1,1,1,1,1,1,1,1,1,1,1,1,1,1,1,1,1,1,1,1,1,1,1,1,1,1,1,1,1,1,1,1,1,1,1,1,1,1,1,1,1,1,1,1,1,1,1,1,1,1,1,1,1</v>
      </c>
      <c r="S106" s="2" t="str">
        <f t="shared" si="29"/>
        <v>0,0,0,0,3,3,3,3,0,0,0,0,3,3,3,3,0,0,0,0,3,3,3,3,0,0,0,0,3,3,3,3,0,0,0,0,3,3,3,3,0,0,0,0,3,3,3,3,0,0,0,0,3,3,3,3,0,0,0,0,3,3,3,3,0,0,0,0,3,3,3,3,0,0,0,0,3,3</v>
      </c>
      <c r="T106" s="2" t="str">
        <f t="shared" si="33"/>
        <v>3,3,3,3,3,3,3,3,3,3,3,3,3,3,3,3,3,3,3,3,3,3,3,3,3,3,3,3,3,3,3,3,3,3,3,3,3,3,3,3,3,3,3,3,3,3,3,3,3,3,3,3,3,3,3,3,3,3,3,3,3,3,3,3,3,3,3,3,3,3,3,3,3,3,3,3,3,3</v>
      </c>
      <c r="U106" s="2" t="str">
        <f t="shared" si="30"/>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v>
      </c>
      <c r="V106" s="2" t="str">
        <f t="shared" si="31"/>
        <v>1,1,1,1,1,1,1,1,1,1,1,1,1,1,1,1,1,1,1,1,1,1,1,1,1,1,1,1,1,1,1,1,1,1,1,1,1,1,1,1,1,1,1,1,1,1,1,1,1,1,1,1,1,1,1,1,1,1,1,1,1,1,1,1,1,1,1,1,1,1,1,1,1,1,1,1,1,1</v>
      </c>
      <c r="W106" s="2">
        <f t="shared" si="32"/>
        <v>78</v>
      </c>
      <c r="X106" s="2">
        <f t="shared" si="26"/>
        <v>0</v>
      </c>
      <c r="AB106" s="2">
        <v>906</v>
      </c>
      <c r="AC106" s="2" t="s">
        <v>2445</v>
      </c>
      <c r="AD106" s="3" t="s">
        <v>2482</v>
      </c>
      <c r="AE106" s="2" t="s">
        <v>2447</v>
      </c>
      <c r="AF106" s="3" t="s">
        <v>2448</v>
      </c>
      <c r="AG106" s="3" t="s">
        <v>2203</v>
      </c>
      <c r="AH106" s="2" t="s">
        <v>2449</v>
      </c>
      <c r="AI106" s="2">
        <f t="shared" si="20"/>
        <v>19</v>
      </c>
      <c r="AJ106" s="2">
        <f t="shared" si="19"/>
        <v>7</v>
      </c>
    </row>
    <row r="107" spans="1:36">
      <c r="A107" s="2">
        <f>'怪物|monster'!P111</f>
        <v>0</v>
      </c>
      <c r="B107" s="2">
        <f>'怪物|monster'!Q111</f>
        <v>0</v>
      </c>
      <c r="C107">
        <f>'怪物|monster'!R111</f>
        <v>0</v>
      </c>
      <c r="D107">
        <f>'怪物|monster'!N111</f>
        <v>0</v>
      </c>
      <c r="F107" s="2">
        <f t="shared" si="21"/>
        <v>79</v>
      </c>
      <c r="G107" s="61">
        <v>1</v>
      </c>
      <c r="H107" s="2" t="str">
        <f t="shared" si="22"/>
        <v>丧尸狗</v>
      </c>
      <c r="I107" s="61"/>
      <c r="J107" s="61"/>
      <c r="K107" s="61"/>
      <c r="L107" s="61"/>
      <c r="M107" s="2">
        <f t="shared" si="34"/>
        <v>3</v>
      </c>
      <c r="N107" s="2">
        <f t="shared" si="23"/>
        <v>3</v>
      </c>
      <c r="O107" s="2">
        <f t="shared" si="24"/>
        <v>3</v>
      </c>
      <c r="P107" s="2">
        <f t="shared" si="27"/>
        <v>31200</v>
      </c>
      <c r="Q107" s="2">
        <f t="shared" si="25"/>
        <v>1</v>
      </c>
      <c r="R107" s="2" t="str">
        <f t="shared" si="28"/>
        <v>1,1,1,1,1,1,1,1,1,1,1,1,1,1,1,1,1,1,1,1,1,1,1,1,1,1,1,1,1,1,1,1,1,1,1,1,1,1,1,1,1,1,1,1,1,1,1,1,1,1,1,1,1,1,1,1,1,1,1,1,1,1,1,1,1,1,1,1,1,1,1,1,1,1,1,1,1,1,1</v>
      </c>
      <c r="S107" s="2" t="str">
        <f t="shared" si="29"/>
        <v>0,0,0,0,3,3,3,3,0,0,0,0,3,3,3,3,0,0,0,0,3,3,3,3,0,0,0,0,3,3,3,3,0,0,0,0,3,3,3,3,0,0,0,0,3,3,3,3,0,0,0,0,3,3,3,3,0,0,0,0,3,3,3,3,0,0,0,0,3,3,3,3,0,0,0,0,3,3,3</v>
      </c>
      <c r="T107" s="2" t="str">
        <f t="shared" si="33"/>
        <v>3,3,3,3,3,3,3,3,3,3,3,3,3,3,3,3,3,3,3,3,3,3,3,3,3,3,3,3,3,3,3,3,3,3,3,3,3,3,3,3,3,3,3,3,3,3,3,3,3,3,3,3,3,3,3,3,3,3,3,3,3,3,3,3,3,3,3,3,3,3,3,3,3,3,3,3,3,3,3</v>
      </c>
      <c r="U107" s="2" t="str">
        <f t="shared" si="30"/>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07" s="2" t="str">
        <f t="shared" si="31"/>
        <v>1,1,1,1,1,1,1,1,1,1,1,1,1,1,1,1,1,1,1,1,1,1,1,1,1,1,1,1,1,1,1,1,1,1,1,1,1,1,1,1,1,1,1,1,1,1,1,1,1,1,1,1,1,1,1,1,1,1,1,1,1,1,1,1,1,1,1,1,1,1,1,1,1,1,1,1,1,1,1</v>
      </c>
      <c r="W107" s="2">
        <f t="shared" si="32"/>
        <v>79</v>
      </c>
      <c r="X107" s="2">
        <f t="shared" si="26"/>
        <v>0</v>
      </c>
      <c r="AB107" s="2">
        <v>907</v>
      </c>
      <c r="AC107" s="2" t="s">
        <v>2445</v>
      </c>
      <c r="AD107" s="3" t="s">
        <v>2483</v>
      </c>
      <c r="AE107" s="2" t="s">
        <v>2447</v>
      </c>
      <c r="AF107" s="3" t="s">
        <v>2448</v>
      </c>
      <c r="AG107" s="3" t="s">
        <v>2203</v>
      </c>
      <c r="AH107" s="2" t="s">
        <v>2449</v>
      </c>
      <c r="AI107" s="2">
        <f t="shared" si="20"/>
        <v>19</v>
      </c>
      <c r="AJ107" s="2">
        <f t="shared" si="19"/>
        <v>7</v>
      </c>
    </row>
    <row r="108" spans="1:36">
      <c r="A108" s="2">
        <f>'怪物|monster'!P112</f>
        <v>0</v>
      </c>
      <c r="B108" s="2">
        <f>'怪物|monster'!Q112</f>
        <v>0</v>
      </c>
      <c r="C108">
        <f>'怪物|monster'!R112</f>
        <v>0</v>
      </c>
      <c r="D108">
        <f>'怪物|monster'!N112</f>
        <v>0</v>
      </c>
      <c r="F108" s="2">
        <f t="shared" si="21"/>
        <v>80</v>
      </c>
      <c r="G108" s="61"/>
      <c r="H108" s="2">
        <f t="shared" si="22"/>
        <v>0</v>
      </c>
      <c r="I108" s="61"/>
      <c r="J108" s="61"/>
      <c r="K108" s="61"/>
      <c r="L108" s="61"/>
      <c r="M108" s="2">
        <f t="shared" si="34"/>
        <v>3</v>
      </c>
      <c r="N108" s="2">
        <f t="shared" si="23"/>
        <v>3</v>
      </c>
      <c r="O108" s="2">
        <f t="shared" si="24"/>
        <v>3</v>
      </c>
      <c r="P108" s="2">
        <f t="shared" si="27"/>
        <v>31600</v>
      </c>
      <c r="Q108" s="2">
        <f t="shared" si="25"/>
        <v>1</v>
      </c>
      <c r="R108" s="2" t="str">
        <f t="shared" si="28"/>
        <v>1,1,1,1,1,1,1,1,1,1,1,1,1,1,1,1,1,1,1,1,1,1,1,1,1,1,1,1,1,1,1,1,1,1,1,1,1,1,1,1,1,1,1,1,1,1,1,1,1,1,1,1,1,1,1,1,1,1,1,1,1,1,1,1,1,1,1,1,1,1,1,1,1,1,1,1,1,1,1</v>
      </c>
      <c r="S108" s="2" t="str">
        <f t="shared" si="29"/>
        <v>0,0,0,0,3,3,3,3,0,0,0,0,3,3,3,3,0,0,0,0,3,3,3,3,0,0,0,0,3,3,3,3,0,0,0,0,3,3,3,3,0,0,0,0,3,3,3,3,0,0,0,0,3,3,3,3,0,0,0,0,3,3,3,3,0,0,0,0,3,3,3,3,0,0,0,0,3,3,3</v>
      </c>
      <c r="T108" s="2" t="str">
        <f t="shared" si="33"/>
        <v>3,3,3,3,3,3,3,3,3,3,3,3,3,3,3,3,3,3,3,3,3,3,3,3,3,3,3,3,3,3,3,3,3,3,3,3,3,3,3,3,3,3,3,3,3,3,3,3,3,3,3,3,3,3,3,3,3,3,3,3,3,3,3,3,3,3,3,3,3,3,3,3,3,3,3,3,3,3,3</v>
      </c>
      <c r="U108" s="2" t="str">
        <f t="shared" si="30"/>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08" s="2" t="str">
        <f t="shared" si="31"/>
        <v>1,1,1,1,1,1,1,1,1,1,1,1,1,1,1,1,1,1,1,1,1,1,1,1,1,1,1,1,1,1,1,1,1,1,1,1,1,1,1,1,1,1,1,1,1,1,1,1,1,1,1,1,1,1,1,1,1,1,1,1,1,1,1,1,1,1,1,1,1,1,1,1,1,1,1,1,1,1,1</v>
      </c>
      <c r="W108" s="2">
        <f t="shared" si="32"/>
        <v>79</v>
      </c>
      <c r="X108" s="2">
        <f t="shared" si="26"/>
        <v>0</v>
      </c>
      <c r="AB108" s="2">
        <v>908</v>
      </c>
      <c r="AC108" s="2" t="s">
        <v>2484</v>
      </c>
      <c r="AD108" s="3" t="s">
        <v>2485</v>
      </c>
      <c r="AE108" s="2" t="s">
        <v>2455</v>
      </c>
      <c r="AF108" s="3" t="s">
        <v>2456</v>
      </c>
      <c r="AG108" s="3" t="s">
        <v>2203</v>
      </c>
      <c r="AH108" s="2" t="s">
        <v>2457</v>
      </c>
      <c r="AI108" s="2">
        <f t="shared" si="20"/>
        <v>27</v>
      </c>
      <c r="AJ108" s="2">
        <f t="shared" si="19"/>
        <v>10</v>
      </c>
    </row>
    <row r="109" spans="1:36">
      <c r="A109" s="2">
        <f>'怪物|monster'!P113</f>
        <v>0</v>
      </c>
      <c r="B109" s="2">
        <f>'怪物|monster'!Q113</f>
        <v>0</v>
      </c>
      <c r="C109">
        <f>'怪物|monster'!R113</f>
        <v>0</v>
      </c>
      <c r="D109">
        <f>'怪物|monster'!N113</f>
        <v>0</v>
      </c>
      <c r="F109" s="2">
        <f t="shared" si="21"/>
        <v>81</v>
      </c>
      <c r="G109" s="61"/>
      <c r="H109" s="2">
        <f t="shared" si="22"/>
        <v>0</v>
      </c>
      <c r="I109" s="61"/>
      <c r="J109" s="61"/>
      <c r="K109" s="61"/>
      <c r="L109" s="61"/>
      <c r="M109" s="2">
        <f t="shared" si="34"/>
        <v>0</v>
      </c>
      <c r="N109" s="2">
        <f t="shared" si="23"/>
        <v>0</v>
      </c>
      <c r="O109" s="2">
        <f t="shared" si="24"/>
        <v>3</v>
      </c>
      <c r="P109" s="2">
        <f t="shared" si="27"/>
        <v>32000</v>
      </c>
      <c r="Q109" s="2">
        <f t="shared" si="25"/>
        <v>1</v>
      </c>
      <c r="R109" s="2" t="str">
        <f t="shared" si="28"/>
        <v>1,1,1,1,1,1,1,1,1,1,1,1,1,1,1,1,1,1,1,1,1,1,1,1,1,1,1,1,1,1,1,1,1,1,1,1,1,1,1,1,1,1,1,1,1,1,1,1,1,1,1,1,1,1,1,1,1,1,1,1,1,1,1,1,1,1,1,1,1,1,1,1,1,1,1,1,1,1,1</v>
      </c>
      <c r="S109" s="2" t="str">
        <f t="shared" si="29"/>
        <v>0,0,0,0,3,3,3,3,0,0,0,0,3,3,3,3,0,0,0,0,3,3,3,3,0,0,0,0,3,3,3,3,0,0,0,0,3,3,3,3,0,0,0,0,3,3,3,3,0,0,0,0,3,3,3,3,0,0,0,0,3,3,3,3,0,0,0,0,3,3,3,3,0,0,0,0,3,3,3</v>
      </c>
      <c r="T109" s="2" t="str">
        <f t="shared" si="33"/>
        <v>3,3,3,3,3,3,3,3,3,3,3,3,3,3,3,3,3,3,3,3,3,3,3,3,3,3,3,3,3,3,3,3,3,3,3,3,3,3,3,3,3,3,3,3,3,3,3,3,3,3,3,3,3,3,3,3,3,3,3,3,3,3,3,3,3,3,3,3,3,3,3,3,3,3,3,3,3,3,3</v>
      </c>
      <c r="U109" s="2" t="str">
        <f t="shared" si="30"/>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09" s="2" t="str">
        <f t="shared" si="31"/>
        <v>1,1,1,1,1,1,1,1,1,1,1,1,1,1,1,1,1,1,1,1,1,1,1,1,1,1,1,1,1,1,1,1,1,1,1,1,1,1,1,1,1,1,1,1,1,1,1,1,1,1,1,1,1,1,1,1,1,1,1,1,1,1,1,1,1,1,1,1,1,1,1,1,1,1,1,1,1,1,1</v>
      </c>
      <c r="W109" s="2">
        <f t="shared" si="32"/>
        <v>79</v>
      </c>
      <c r="X109" s="2">
        <f t="shared" si="26"/>
        <v>0</v>
      </c>
      <c r="AB109" s="2">
        <v>909</v>
      </c>
      <c r="AC109" s="2" t="s">
        <v>2453</v>
      </c>
      <c r="AD109" s="3" t="s">
        <v>2486</v>
      </c>
      <c r="AE109" s="2" t="s">
        <v>2455</v>
      </c>
      <c r="AF109" s="3" t="s">
        <v>2456</v>
      </c>
      <c r="AG109" s="3" t="s">
        <v>2203</v>
      </c>
      <c r="AH109" s="2" t="s">
        <v>2457</v>
      </c>
      <c r="AI109" s="2">
        <f t="shared" si="20"/>
        <v>27</v>
      </c>
      <c r="AJ109" s="2">
        <f t="shared" si="19"/>
        <v>10</v>
      </c>
    </row>
    <row r="110" spans="1:36">
      <c r="A110" s="2">
        <f>'怪物|monster'!P114</f>
        <v>0</v>
      </c>
      <c r="B110" s="2">
        <f>'怪物|monster'!Q114</f>
        <v>0</v>
      </c>
      <c r="C110">
        <f>'怪物|monster'!R114</f>
        <v>0</v>
      </c>
      <c r="D110">
        <f>'怪物|monster'!N114</f>
        <v>0</v>
      </c>
      <c r="F110" s="2">
        <f t="shared" si="21"/>
        <v>82</v>
      </c>
      <c r="G110" s="61"/>
      <c r="H110" s="2">
        <f t="shared" si="22"/>
        <v>0</v>
      </c>
      <c r="I110" s="61"/>
      <c r="J110" s="61"/>
      <c r="K110" s="61"/>
      <c r="L110" s="61"/>
      <c r="M110" s="2">
        <f t="shared" si="34"/>
        <v>0</v>
      </c>
      <c r="N110" s="2">
        <f t="shared" si="23"/>
        <v>0</v>
      </c>
      <c r="O110" s="2">
        <f t="shared" si="24"/>
        <v>3</v>
      </c>
      <c r="P110" s="2">
        <f t="shared" si="27"/>
        <v>32400</v>
      </c>
      <c r="Q110" s="2">
        <f t="shared" si="25"/>
        <v>1</v>
      </c>
      <c r="R110" s="2" t="str">
        <f t="shared" si="28"/>
        <v>1,1,1,1,1,1,1,1,1,1,1,1,1,1,1,1,1,1,1,1,1,1,1,1,1,1,1,1,1,1,1,1,1,1,1,1,1,1,1,1,1,1,1,1,1,1,1,1,1,1,1,1,1,1,1,1,1,1,1,1,1,1,1,1,1,1,1,1,1,1,1,1,1,1,1,1,1,1,1</v>
      </c>
      <c r="S110" s="2" t="str">
        <f t="shared" si="29"/>
        <v>0,0,0,0,3,3,3,3,0,0,0,0,3,3,3,3,0,0,0,0,3,3,3,3,0,0,0,0,3,3,3,3,0,0,0,0,3,3,3,3,0,0,0,0,3,3,3,3,0,0,0,0,3,3,3,3,0,0,0,0,3,3,3,3,0,0,0,0,3,3,3,3,0,0,0,0,3,3,3</v>
      </c>
      <c r="T110" s="2" t="str">
        <f t="shared" si="33"/>
        <v>3,3,3,3,3,3,3,3,3,3,3,3,3,3,3,3,3,3,3,3,3,3,3,3,3,3,3,3,3,3,3,3,3,3,3,3,3,3,3,3,3,3,3,3,3,3,3,3,3,3,3,3,3,3,3,3,3,3,3,3,3,3,3,3,3,3,3,3,3,3,3,3,3,3,3,3,3,3,3</v>
      </c>
      <c r="U110" s="2" t="str">
        <f t="shared" si="30"/>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10" s="2" t="str">
        <f t="shared" si="31"/>
        <v>1,1,1,1,1,1,1,1,1,1,1,1,1,1,1,1,1,1,1,1,1,1,1,1,1,1,1,1,1,1,1,1,1,1,1,1,1,1,1,1,1,1,1,1,1,1,1,1,1,1,1,1,1,1,1,1,1,1,1,1,1,1,1,1,1,1,1,1,1,1,1,1,1,1,1,1,1,1,1</v>
      </c>
      <c r="W110" s="2">
        <f t="shared" si="32"/>
        <v>79</v>
      </c>
      <c r="X110" s="2">
        <f t="shared" si="26"/>
        <v>0</v>
      </c>
      <c r="AB110" s="2">
        <v>910</v>
      </c>
      <c r="AC110" s="2" t="s">
        <v>2453</v>
      </c>
      <c r="AD110" s="3" t="s">
        <v>2487</v>
      </c>
      <c r="AE110" s="2" t="s">
        <v>2455</v>
      </c>
      <c r="AF110" s="3" t="s">
        <v>2456</v>
      </c>
      <c r="AG110" s="3" t="s">
        <v>2203</v>
      </c>
      <c r="AH110" s="2" t="s">
        <v>2457</v>
      </c>
      <c r="AI110" s="2">
        <f t="shared" si="20"/>
        <v>27</v>
      </c>
      <c r="AJ110" s="2">
        <f t="shared" si="19"/>
        <v>10</v>
      </c>
    </row>
    <row r="111" spans="1:36">
      <c r="A111" s="2">
        <f>'怪物|monster'!P115</f>
        <v>0</v>
      </c>
      <c r="B111" s="2">
        <f>'怪物|monster'!Q115</f>
        <v>0</v>
      </c>
      <c r="C111">
        <f>'怪物|monster'!R115</f>
        <v>0</v>
      </c>
      <c r="D111">
        <f>'怪物|monster'!N115</f>
        <v>0</v>
      </c>
      <c r="F111" s="2">
        <f t="shared" si="21"/>
        <v>83</v>
      </c>
      <c r="G111" s="61"/>
      <c r="H111" s="2">
        <f t="shared" si="22"/>
        <v>0</v>
      </c>
      <c r="I111" s="61"/>
      <c r="J111" s="61"/>
      <c r="K111" s="61"/>
      <c r="L111" s="61"/>
      <c r="M111" s="2">
        <f t="shared" si="34"/>
        <v>0</v>
      </c>
      <c r="N111" s="2">
        <f t="shared" si="23"/>
        <v>0</v>
      </c>
      <c r="O111" s="2">
        <f t="shared" si="24"/>
        <v>3</v>
      </c>
      <c r="P111" s="2">
        <f t="shared" si="27"/>
        <v>32800</v>
      </c>
      <c r="Q111" s="2">
        <f t="shared" si="25"/>
        <v>1</v>
      </c>
      <c r="R111" s="2" t="str">
        <f t="shared" si="28"/>
        <v>1,1,1,1,1,1,1,1,1,1,1,1,1,1,1,1,1,1,1,1,1,1,1,1,1,1,1,1,1,1,1,1,1,1,1,1,1,1,1,1,1,1,1,1,1,1,1,1,1,1,1,1,1,1,1,1,1,1,1,1,1,1,1,1,1,1,1,1,1,1,1,1,1,1,1,1,1,1,1</v>
      </c>
      <c r="S111" s="2" t="str">
        <f t="shared" si="29"/>
        <v>0,0,0,0,3,3,3,3,0,0,0,0,3,3,3,3,0,0,0,0,3,3,3,3,0,0,0,0,3,3,3,3,0,0,0,0,3,3,3,3,0,0,0,0,3,3,3,3,0,0,0,0,3,3,3,3,0,0,0,0,3,3,3,3,0,0,0,0,3,3,3,3,0,0,0,0,3,3,3</v>
      </c>
      <c r="T111" s="2" t="str">
        <f t="shared" si="33"/>
        <v>3,3,3,3,3,3,3,3,3,3,3,3,3,3,3,3,3,3,3,3,3,3,3,3,3,3,3,3,3,3,3,3,3,3,3,3,3,3,3,3,3,3,3,3,3,3,3,3,3,3,3,3,3,3,3,3,3,3,3,3,3,3,3,3,3,3,3,3,3,3,3,3,3,3,3,3,3,3,3</v>
      </c>
      <c r="U111" s="2" t="str">
        <f t="shared" si="30"/>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11" s="2" t="str">
        <f t="shared" si="31"/>
        <v>1,1,1,1,1,1,1,1,1,1,1,1,1,1,1,1,1,1,1,1,1,1,1,1,1,1,1,1,1,1,1,1,1,1,1,1,1,1,1,1,1,1,1,1,1,1,1,1,1,1,1,1,1,1,1,1,1,1,1,1,1,1,1,1,1,1,1,1,1,1,1,1,1,1,1,1,1,1,1</v>
      </c>
      <c r="W111" s="2">
        <f t="shared" si="32"/>
        <v>79</v>
      </c>
      <c r="X111" s="2">
        <f t="shared" si="26"/>
        <v>0</v>
      </c>
      <c r="AB111" s="2">
        <v>911</v>
      </c>
      <c r="AC111" s="2" t="s">
        <v>2488</v>
      </c>
      <c r="AD111" s="3" t="s">
        <v>2489</v>
      </c>
      <c r="AE111" s="2" t="s">
        <v>2463</v>
      </c>
      <c r="AF111" s="3" t="s">
        <v>2464</v>
      </c>
      <c r="AG111" s="3" t="s">
        <v>2203</v>
      </c>
      <c r="AH111" s="2" t="s">
        <v>2465</v>
      </c>
      <c r="AI111" s="2">
        <f t="shared" si="20"/>
        <v>29</v>
      </c>
      <c r="AJ111" s="2">
        <f t="shared" si="19"/>
        <v>10</v>
      </c>
    </row>
    <row r="112" spans="1:36">
      <c r="A112" s="2">
        <f>'怪物|monster'!P116</f>
        <v>0</v>
      </c>
      <c r="B112" s="2">
        <f>'怪物|monster'!Q116</f>
        <v>0</v>
      </c>
      <c r="C112">
        <f>'怪物|monster'!R116</f>
        <v>0</v>
      </c>
      <c r="D112">
        <f>'怪物|monster'!N116</f>
        <v>0</v>
      </c>
      <c r="F112" s="2">
        <f t="shared" si="21"/>
        <v>84</v>
      </c>
      <c r="G112" s="61"/>
      <c r="H112" s="2">
        <f t="shared" si="22"/>
        <v>0</v>
      </c>
      <c r="I112" s="61"/>
      <c r="J112" s="61"/>
      <c r="K112" s="61"/>
      <c r="L112" s="61"/>
      <c r="M112" s="2">
        <f t="shared" si="34"/>
        <v>0</v>
      </c>
      <c r="N112" s="2">
        <f t="shared" si="23"/>
        <v>0</v>
      </c>
      <c r="O112" s="2">
        <f t="shared" si="24"/>
        <v>3</v>
      </c>
      <c r="P112" s="2">
        <f t="shared" si="27"/>
        <v>33200</v>
      </c>
      <c r="Q112" s="2">
        <f t="shared" si="25"/>
        <v>1</v>
      </c>
      <c r="R112" s="2" t="str">
        <f t="shared" si="28"/>
        <v>1,1,1,1,1,1,1,1,1,1,1,1,1,1,1,1,1,1,1,1,1,1,1,1,1,1,1,1,1,1,1,1,1,1,1,1,1,1,1,1,1,1,1,1,1,1,1,1,1,1,1,1,1,1,1,1,1,1,1,1,1,1,1,1,1,1,1,1,1,1,1,1,1,1,1,1,1,1,1</v>
      </c>
      <c r="S112" s="2" t="str">
        <f t="shared" si="29"/>
        <v>0,0,0,0,3,3,3,3,0,0,0,0,3,3,3,3,0,0,0,0,3,3,3,3,0,0,0,0,3,3,3,3,0,0,0,0,3,3,3,3,0,0,0,0,3,3,3,3,0,0,0,0,3,3,3,3,0,0,0,0,3,3,3,3,0,0,0,0,3,3,3,3,0,0,0,0,3,3,3</v>
      </c>
      <c r="T112" s="2" t="str">
        <f t="shared" si="33"/>
        <v>3,3,3,3,3,3,3,3,3,3,3,3,3,3,3,3,3,3,3,3,3,3,3,3,3,3,3,3,3,3,3,3,3,3,3,3,3,3,3,3,3,3,3,3,3,3,3,3,3,3,3,3,3,3,3,3,3,3,3,3,3,3,3,3,3,3,3,3,3,3,3,3,3,3,3,3,3,3,3</v>
      </c>
      <c r="U112" s="2" t="str">
        <f t="shared" si="30"/>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12" s="2" t="str">
        <f t="shared" si="31"/>
        <v>1,1,1,1,1,1,1,1,1,1,1,1,1,1,1,1,1,1,1,1,1,1,1,1,1,1,1,1,1,1,1,1,1,1,1,1,1,1,1,1,1,1,1,1,1,1,1,1,1,1,1,1,1,1,1,1,1,1,1,1,1,1,1,1,1,1,1,1,1,1,1,1,1,1,1,1,1,1,1</v>
      </c>
      <c r="W112" s="2">
        <f t="shared" si="32"/>
        <v>79</v>
      </c>
      <c r="X112" s="2">
        <f t="shared" si="26"/>
        <v>0</v>
      </c>
      <c r="AB112" s="2">
        <v>912</v>
      </c>
      <c r="AC112" s="2" t="s">
        <v>2488</v>
      </c>
      <c r="AD112" s="3" t="s">
        <v>2490</v>
      </c>
      <c r="AE112" s="2" t="s">
        <v>2463</v>
      </c>
      <c r="AF112" s="3" t="s">
        <v>2464</v>
      </c>
      <c r="AG112" s="3" t="s">
        <v>2203</v>
      </c>
      <c r="AH112" s="2" t="s">
        <v>2465</v>
      </c>
      <c r="AI112" s="2">
        <f t="shared" si="20"/>
        <v>29</v>
      </c>
      <c r="AJ112" s="2">
        <f t="shared" si="19"/>
        <v>10</v>
      </c>
    </row>
    <row r="113" spans="1:36">
      <c r="A113" s="2">
        <f>'怪物|monster'!P117</f>
        <v>0</v>
      </c>
      <c r="B113" s="2">
        <f>'怪物|monster'!Q117</f>
        <v>0</v>
      </c>
      <c r="C113">
        <f>'怪物|monster'!R117</f>
        <v>0</v>
      </c>
      <c r="D113">
        <f>'怪物|monster'!N117</f>
        <v>0</v>
      </c>
      <c r="F113" s="2">
        <f t="shared" si="21"/>
        <v>85</v>
      </c>
      <c r="G113" s="61"/>
      <c r="H113" s="2">
        <f t="shared" si="22"/>
        <v>0</v>
      </c>
      <c r="I113" s="61"/>
      <c r="J113" s="61"/>
      <c r="K113" s="61"/>
      <c r="L113" s="61"/>
      <c r="M113" s="2">
        <f t="shared" si="34"/>
        <v>3</v>
      </c>
      <c r="N113" s="2">
        <f t="shared" si="23"/>
        <v>3</v>
      </c>
      <c r="O113" s="2">
        <f t="shared" si="24"/>
        <v>3</v>
      </c>
      <c r="P113" s="2">
        <f t="shared" si="27"/>
        <v>33600</v>
      </c>
      <c r="Q113" s="2">
        <f t="shared" si="25"/>
        <v>1</v>
      </c>
      <c r="R113" s="2" t="str">
        <f t="shared" si="28"/>
        <v>1,1,1,1,1,1,1,1,1,1,1,1,1,1,1,1,1,1,1,1,1,1,1,1,1,1,1,1,1,1,1,1,1,1,1,1,1,1,1,1,1,1,1,1,1,1,1,1,1,1,1,1,1,1,1,1,1,1,1,1,1,1,1,1,1,1,1,1,1,1,1,1,1,1,1,1,1,1,1</v>
      </c>
      <c r="S113" s="2" t="str">
        <f t="shared" si="29"/>
        <v>0,0,0,0,3,3,3,3,0,0,0,0,3,3,3,3,0,0,0,0,3,3,3,3,0,0,0,0,3,3,3,3,0,0,0,0,3,3,3,3,0,0,0,0,3,3,3,3,0,0,0,0,3,3,3,3,0,0,0,0,3,3,3,3,0,0,0,0,3,3,3,3,0,0,0,0,3,3,3</v>
      </c>
      <c r="T113" s="2" t="str">
        <f t="shared" si="33"/>
        <v>3,3,3,3,3,3,3,3,3,3,3,3,3,3,3,3,3,3,3,3,3,3,3,3,3,3,3,3,3,3,3,3,3,3,3,3,3,3,3,3,3,3,3,3,3,3,3,3,3,3,3,3,3,3,3,3,3,3,3,3,3,3,3,3,3,3,3,3,3,3,3,3,3,3,3,3,3,3,3</v>
      </c>
      <c r="U113" s="2" t="str">
        <f t="shared" si="30"/>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13" s="2" t="str">
        <f t="shared" si="31"/>
        <v>1,1,1,1,1,1,1,1,1,1,1,1,1,1,1,1,1,1,1,1,1,1,1,1,1,1,1,1,1,1,1,1,1,1,1,1,1,1,1,1,1,1,1,1,1,1,1,1,1,1,1,1,1,1,1,1,1,1,1,1,1,1,1,1,1,1,1,1,1,1,1,1,1,1,1,1,1,1,1</v>
      </c>
      <c r="W113" s="2">
        <f t="shared" si="32"/>
        <v>79</v>
      </c>
      <c r="X113" s="2">
        <f t="shared" si="26"/>
        <v>0</v>
      </c>
      <c r="AB113" s="2">
        <v>913</v>
      </c>
      <c r="AC113" s="2" t="s">
        <v>2468</v>
      </c>
      <c r="AD113" s="3" t="s">
        <v>2491</v>
      </c>
      <c r="AE113" s="2" t="s">
        <v>2470</v>
      </c>
      <c r="AF113" s="3" t="s">
        <v>2471</v>
      </c>
      <c r="AG113" s="3" t="s">
        <v>2203</v>
      </c>
      <c r="AH113" s="2" t="s">
        <v>2472</v>
      </c>
      <c r="AI113" s="2">
        <f t="shared" si="20"/>
        <v>38</v>
      </c>
      <c r="AJ113" s="2">
        <f t="shared" si="19"/>
        <v>13</v>
      </c>
    </row>
    <row r="114" spans="1:36">
      <c r="A114" s="2">
        <f>'怪物|monster'!P118</f>
        <v>0</v>
      </c>
      <c r="B114" s="2">
        <f>'怪物|monster'!Q118</f>
        <v>0</v>
      </c>
      <c r="C114">
        <f>'怪物|monster'!R118</f>
        <v>0</v>
      </c>
      <c r="D114">
        <f>'怪物|monster'!N118</f>
        <v>0</v>
      </c>
      <c r="F114" s="2">
        <f t="shared" si="21"/>
        <v>86</v>
      </c>
      <c r="G114" s="61"/>
      <c r="H114" s="2">
        <f t="shared" si="22"/>
        <v>0</v>
      </c>
      <c r="I114" s="61"/>
      <c r="J114" s="61"/>
      <c r="K114" s="61"/>
      <c r="L114" s="61"/>
      <c r="M114" s="2">
        <f t="shared" si="34"/>
        <v>3</v>
      </c>
      <c r="N114" s="2">
        <f t="shared" si="23"/>
        <v>3</v>
      </c>
      <c r="O114" s="2">
        <f t="shared" si="24"/>
        <v>3</v>
      </c>
      <c r="P114" s="2">
        <f t="shared" si="27"/>
        <v>34000</v>
      </c>
      <c r="Q114" s="2">
        <f t="shared" si="25"/>
        <v>1</v>
      </c>
      <c r="R114" s="2" t="str">
        <f t="shared" si="28"/>
        <v>1,1,1,1,1,1,1,1,1,1,1,1,1,1,1,1,1,1,1,1,1,1,1,1,1,1,1,1,1,1,1,1,1,1,1,1,1,1,1,1,1,1,1,1,1,1,1,1,1,1,1,1,1,1,1,1,1,1,1,1,1,1,1,1,1,1,1,1,1,1,1,1,1,1,1,1,1,1,1</v>
      </c>
      <c r="S114" s="2" t="str">
        <f t="shared" si="29"/>
        <v>0,0,0,0,3,3,3,3,0,0,0,0,3,3,3,3,0,0,0,0,3,3,3,3,0,0,0,0,3,3,3,3,0,0,0,0,3,3,3,3,0,0,0,0,3,3,3,3,0,0,0,0,3,3,3,3,0,0,0,0,3,3,3,3,0,0,0,0,3,3,3,3,0,0,0,0,3,3,3</v>
      </c>
      <c r="T114" s="2" t="str">
        <f t="shared" si="33"/>
        <v>3,3,3,3,3,3,3,3,3,3,3,3,3,3,3,3,3,3,3,3,3,3,3,3,3,3,3,3,3,3,3,3,3,3,3,3,3,3,3,3,3,3,3,3,3,3,3,3,3,3,3,3,3,3,3,3,3,3,3,3,3,3,3,3,3,3,3,3,3,3,3,3,3,3,3,3,3,3,3</v>
      </c>
      <c r="U114" s="2" t="str">
        <f t="shared" si="30"/>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14" s="2" t="str">
        <f t="shared" si="31"/>
        <v>1,1,1,1,1,1,1,1,1,1,1,1,1,1,1,1,1,1,1,1,1,1,1,1,1,1,1,1,1,1,1,1,1,1,1,1,1,1,1,1,1,1,1,1,1,1,1,1,1,1,1,1,1,1,1,1,1,1,1,1,1,1,1,1,1,1,1,1,1,1,1,1,1,1,1,1,1,1,1</v>
      </c>
      <c r="W114" s="2">
        <f t="shared" si="32"/>
        <v>79</v>
      </c>
      <c r="X114" s="2">
        <f t="shared" si="26"/>
        <v>0</v>
      </c>
      <c r="AB114" s="2">
        <v>914</v>
      </c>
      <c r="AC114" s="2" t="s">
        <v>2468</v>
      </c>
      <c r="AD114" s="3" t="s">
        <v>2492</v>
      </c>
      <c r="AE114" s="2" t="s">
        <v>2470</v>
      </c>
      <c r="AF114" s="3" t="s">
        <v>2471</v>
      </c>
      <c r="AG114" s="3" t="s">
        <v>2203</v>
      </c>
      <c r="AH114" s="2" t="s">
        <v>2472</v>
      </c>
      <c r="AI114" s="2">
        <f t="shared" si="20"/>
        <v>38</v>
      </c>
      <c r="AJ114" s="2">
        <f t="shared" si="19"/>
        <v>13</v>
      </c>
    </row>
    <row r="115" spans="1:36">
      <c r="A115" s="2">
        <f>'怪物|monster'!P119</f>
        <v>0</v>
      </c>
      <c r="B115" s="2">
        <f>'怪物|monster'!Q119</f>
        <v>0</v>
      </c>
      <c r="C115">
        <f>'怪物|monster'!R119</f>
        <v>0</v>
      </c>
      <c r="D115">
        <f>'怪物|monster'!N119</f>
        <v>0</v>
      </c>
      <c r="F115" s="2">
        <f t="shared" si="21"/>
        <v>87</v>
      </c>
      <c r="G115" s="61"/>
      <c r="H115" s="2">
        <f t="shared" si="22"/>
        <v>0</v>
      </c>
      <c r="I115" s="61"/>
      <c r="J115" s="61"/>
      <c r="K115" s="61"/>
      <c r="L115" s="61"/>
      <c r="M115" s="2">
        <f t="shared" si="34"/>
        <v>3</v>
      </c>
      <c r="N115" s="2">
        <f t="shared" si="23"/>
        <v>3</v>
      </c>
      <c r="O115" s="2">
        <f t="shared" si="24"/>
        <v>3</v>
      </c>
      <c r="P115" s="2">
        <f t="shared" si="27"/>
        <v>34400</v>
      </c>
      <c r="Q115" s="2">
        <f t="shared" si="25"/>
        <v>1</v>
      </c>
      <c r="R115" s="2" t="str">
        <f t="shared" si="28"/>
        <v>1,1,1,1,1,1,1,1,1,1,1,1,1,1,1,1,1,1,1,1,1,1,1,1,1,1,1,1,1,1,1,1,1,1,1,1,1,1,1,1,1,1,1,1,1,1,1,1,1,1,1,1,1,1,1,1,1,1,1,1,1,1,1,1,1,1,1,1,1,1,1,1,1,1,1,1,1,1,1</v>
      </c>
      <c r="S115" s="2" t="str">
        <f t="shared" si="29"/>
        <v>0,0,0,0,3,3,3,3,0,0,0,0,3,3,3,3,0,0,0,0,3,3,3,3,0,0,0,0,3,3,3,3,0,0,0,0,3,3,3,3,0,0,0,0,3,3,3,3,0,0,0,0,3,3,3,3,0,0,0,0,3,3,3,3,0,0,0,0,3,3,3,3,0,0,0,0,3,3,3</v>
      </c>
      <c r="T115" s="2" t="str">
        <f t="shared" si="33"/>
        <v>3,3,3,3,3,3,3,3,3,3,3,3,3,3,3,3,3,3,3,3,3,3,3,3,3,3,3,3,3,3,3,3,3,3,3,3,3,3,3,3,3,3,3,3,3,3,3,3,3,3,3,3,3,3,3,3,3,3,3,3,3,3,3,3,3,3,3,3,3,3,3,3,3,3,3,3,3,3,3</v>
      </c>
      <c r="U115" s="2" t="str">
        <f t="shared" si="30"/>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15" s="2" t="str">
        <f t="shared" si="31"/>
        <v>1,1,1,1,1,1,1,1,1,1,1,1,1,1,1,1,1,1,1,1,1,1,1,1,1,1,1,1,1,1,1,1,1,1,1,1,1,1,1,1,1,1,1,1,1,1,1,1,1,1,1,1,1,1,1,1,1,1,1,1,1,1,1,1,1,1,1,1,1,1,1,1,1,1,1,1,1,1,1</v>
      </c>
      <c r="W115" s="2">
        <f t="shared" si="32"/>
        <v>79</v>
      </c>
      <c r="X115" s="2">
        <f t="shared" si="26"/>
        <v>0</v>
      </c>
      <c r="AB115" s="2">
        <v>915</v>
      </c>
      <c r="AC115" s="2" t="s">
        <v>2493</v>
      </c>
      <c r="AD115" s="3" t="s">
        <v>2494</v>
      </c>
      <c r="AE115" s="2" t="s">
        <v>2357</v>
      </c>
      <c r="AF115" s="3" t="s">
        <v>2358</v>
      </c>
      <c r="AG115" s="3" t="s">
        <v>2203</v>
      </c>
      <c r="AH115" s="2" t="s">
        <v>2359</v>
      </c>
      <c r="AI115" s="2">
        <f t="shared" si="20"/>
        <v>41</v>
      </c>
      <c r="AJ115" s="2">
        <f t="shared" si="19"/>
        <v>14</v>
      </c>
    </row>
    <row r="116" spans="1:36">
      <c r="A116" s="2">
        <f>'怪物|monster'!P120</f>
        <v>0</v>
      </c>
      <c r="B116" s="2">
        <f>'怪物|monster'!Q120</f>
        <v>0</v>
      </c>
      <c r="C116">
        <f>'怪物|monster'!R120</f>
        <v>0</v>
      </c>
      <c r="D116">
        <f>'怪物|monster'!N120</f>
        <v>0</v>
      </c>
      <c r="F116" s="2">
        <f t="shared" si="21"/>
        <v>88</v>
      </c>
      <c r="G116" s="61"/>
      <c r="H116" s="2">
        <f t="shared" si="22"/>
        <v>0</v>
      </c>
      <c r="I116" s="61"/>
      <c r="J116" s="61"/>
      <c r="K116" s="61"/>
      <c r="L116" s="61"/>
      <c r="M116" s="2">
        <f t="shared" si="34"/>
        <v>3</v>
      </c>
      <c r="N116" s="2">
        <f t="shared" si="23"/>
        <v>3</v>
      </c>
      <c r="O116" s="2">
        <f t="shared" si="24"/>
        <v>3</v>
      </c>
      <c r="P116" s="2">
        <f t="shared" si="27"/>
        <v>34800</v>
      </c>
      <c r="Q116" s="2">
        <f t="shared" si="25"/>
        <v>1</v>
      </c>
      <c r="R116" s="2" t="str">
        <f t="shared" si="28"/>
        <v>1,1,1,1,1,1,1,1,1,1,1,1,1,1,1,1,1,1,1,1,1,1,1,1,1,1,1,1,1,1,1,1,1,1,1,1,1,1,1,1,1,1,1,1,1,1,1,1,1,1,1,1,1,1,1,1,1,1,1,1,1,1,1,1,1,1,1,1,1,1,1,1,1,1,1,1,1,1,1</v>
      </c>
      <c r="S116" s="2" t="str">
        <f t="shared" si="29"/>
        <v>0,0,0,0,3,3,3,3,0,0,0,0,3,3,3,3,0,0,0,0,3,3,3,3,0,0,0,0,3,3,3,3,0,0,0,0,3,3,3,3,0,0,0,0,3,3,3,3,0,0,0,0,3,3,3,3,0,0,0,0,3,3,3,3,0,0,0,0,3,3,3,3,0,0,0,0,3,3,3</v>
      </c>
      <c r="T116" s="2" t="str">
        <f t="shared" si="33"/>
        <v>3,3,3,3,3,3,3,3,3,3,3,3,3,3,3,3,3,3,3,3,3,3,3,3,3,3,3,3,3,3,3,3,3,3,3,3,3,3,3,3,3,3,3,3,3,3,3,3,3,3,3,3,3,3,3,3,3,3,3,3,3,3,3,3,3,3,3,3,3,3,3,3,3,3,3,3,3,3,3</v>
      </c>
      <c r="U116" s="2" t="str">
        <f t="shared" si="30"/>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16" s="2" t="str">
        <f t="shared" si="31"/>
        <v>1,1,1,1,1,1,1,1,1,1,1,1,1,1,1,1,1,1,1,1,1,1,1,1,1,1,1,1,1,1,1,1,1,1,1,1,1,1,1,1,1,1,1,1,1,1,1,1,1,1,1,1,1,1,1,1,1,1,1,1,1,1,1,1,1,1,1,1,1,1,1,1,1,1,1,1,1,1,1</v>
      </c>
      <c r="W116" s="2">
        <f t="shared" si="32"/>
        <v>79</v>
      </c>
      <c r="X116" s="2">
        <f t="shared" si="26"/>
        <v>0</v>
      </c>
      <c r="AB116" s="2">
        <v>1001</v>
      </c>
      <c r="AC116" s="2" t="s">
        <v>2165</v>
      </c>
      <c r="AD116" s="3" t="s">
        <v>2166</v>
      </c>
      <c r="AE116" s="2" t="s">
        <v>2167</v>
      </c>
      <c r="AF116" s="3" t="s">
        <v>2168</v>
      </c>
      <c r="AG116" s="3" t="s">
        <v>2203</v>
      </c>
      <c r="AH116" s="2" t="s">
        <v>1486</v>
      </c>
      <c r="AI116" s="2">
        <f t="shared" si="20"/>
        <v>5</v>
      </c>
      <c r="AJ116" s="2">
        <f t="shared" si="19"/>
        <v>2</v>
      </c>
    </row>
    <row r="117" spans="1:36">
      <c r="A117" s="2">
        <f>'怪物|monster'!P121</f>
        <v>0</v>
      </c>
      <c r="B117" s="2">
        <f>'怪物|monster'!Q121</f>
        <v>0</v>
      </c>
      <c r="C117">
        <f>'怪物|monster'!R121</f>
        <v>0</v>
      </c>
      <c r="D117">
        <f>'怪物|monster'!N121</f>
        <v>0</v>
      </c>
      <c r="F117" s="2">
        <f t="shared" si="21"/>
        <v>89</v>
      </c>
      <c r="G117" s="61"/>
      <c r="H117" s="2">
        <f t="shared" si="22"/>
        <v>0</v>
      </c>
      <c r="I117" s="61"/>
      <c r="J117" s="61"/>
      <c r="K117" s="61"/>
      <c r="L117" s="61"/>
      <c r="M117" s="2">
        <f t="shared" si="34"/>
        <v>0</v>
      </c>
      <c r="N117" s="2">
        <f t="shared" si="23"/>
        <v>0</v>
      </c>
      <c r="O117" s="2">
        <f t="shared" si="24"/>
        <v>3</v>
      </c>
      <c r="P117" s="2">
        <f t="shared" si="27"/>
        <v>35200</v>
      </c>
      <c r="Q117" s="2">
        <f t="shared" si="25"/>
        <v>1</v>
      </c>
      <c r="R117" s="2" t="str">
        <f t="shared" si="28"/>
        <v>1,1,1,1,1,1,1,1,1,1,1,1,1,1,1,1,1,1,1,1,1,1,1,1,1,1,1,1,1,1,1,1,1,1,1,1,1,1,1,1,1,1,1,1,1,1,1,1,1,1,1,1,1,1,1,1,1,1,1,1,1,1,1,1,1,1,1,1,1,1,1,1,1,1,1,1,1,1,1</v>
      </c>
      <c r="S117" s="2" t="str">
        <f t="shared" si="29"/>
        <v>0,0,0,0,3,3,3,3,0,0,0,0,3,3,3,3,0,0,0,0,3,3,3,3,0,0,0,0,3,3,3,3,0,0,0,0,3,3,3,3,0,0,0,0,3,3,3,3,0,0,0,0,3,3,3,3,0,0,0,0,3,3,3,3,0,0,0,0,3,3,3,3,0,0,0,0,3,3,3</v>
      </c>
      <c r="T117" s="2" t="str">
        <f t="shared" si="33"/>
        <v>3,3,3,3,3,3,3,3,3,3,3,3,3,3,3,3,3,3,3,3,3,3,3,3,3,3,3,3,3,3,3,3,3,3,3,3,3,3,3,3,3,3,3,3,3,3,3,3,3,3,3,3,3,3,3,3,3,3,3,3,3,3,3,3,3,3,3,3,3,3,3,3,3,3,3,3,3,3,3</v>
      </c>
      <c r="U117" s="2" t="str">
        <f t="shared" si="30"/>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17" s="2" t="str">
        <f t="shared" si="31"/>
        <v>1,1,1,1,1,1,1,1,1,1,1,1,1,1,1,1,1,1,1,1,1,1,1,1,1,1,1,1,1,1,1,1,1,1,1,1,1,1,1,1,1,1,1,1,1,1,1,1,1,1,1,1,1,1,1,1,1,1,1,1,1,1,1,1,1,1,1,1,1,1,1,1,1,1,1,1,1,1,1</v>
      </c>
      <c r="W117" s="2">
        <f t="shared" si="32"/>
        <v>79</v>
      </c>
      <c r="X117" s="2">
        <f t="shared" si="26"/>
        <v>0</v>
      </c>
      <c r="AB117" s="2">
        <v>1002</v>
      </c>
      <c r="AC117" s="2" t="s">
        <v>2495</v>
      </c>
      <c r="AD117" s="3" t="s">
        <v>2496</v>
      </c>
      <c r="AE117" s="2" t="s">
        <v>2179</v>
      </c>
      <c r="AF117" s="3" t="s">
        <v>2180</v>
      </c>
      <c r="AG117" s="3" t="s">
        <v>2203</v>
      </c>
      <c r="AH117" s="2" t="s">
        <v>2182</v>
      </c>
      <c r="AI117" s="2">
        <f t="shared" si="20"/>
        <v>6</v>
      </c>
      <c r="AJ117" s="2">
        <f t="shared" si="19"/>
        <v>3</v>
      </c>
    </row>
    <row r="118" spans="1:36">
      <c r="A118" s="2">
        <f>'怪物|monster'!P122</f>
        <v>0</v>
      </c>
      <c r="B118" s="2">
        <f>'怪物|monster'!Q122</f>
        <v>0</v>
      </c>
      <c r="C118">
        <f>'怪物|monster'!R122</f>
        <v>0</v>
      </c>
      <c r="D118">
        <f>'怪物|monster'!N122</f>
        <v>0</v>
      </c>
      <c r="F118" s="2">
        <f t="shared" si="21"/>
        <v>90</v>
      </c>
      <c r="G118" s="61"/>
      <c r="H118" s="2">
        <f t="shared" si="22"/>
        <v>0</v>
      </c>
      <c r="I118" s="61"/>
      <c r="J118" s="61"/>
      <c r="K118" s="61"/>
      <c r="L118" s="61"/>
      <c r="M118" s="2">
        <f t="shared" si="34"/>
        <v>0</v>
      </c>
      <c r="N118" s="2">
        <f t="shared" si="23"/>
        <v>0</v>
      </c>
      <c r="O118" s="2">
        <f t="shared" si="24"/>
        <v>3</v>
      </c>
      <c r="P118" s="2">
        <f t="shared" si="27"/>
        <v>35600</v>
      </c>
      <c r="Q118" s="2">
        <f t="shared" si="25"/>
        <v>1</v>
      </c>
      <c r="R118" s="2" t="str">
        <f t="shared" si="28"/>
        <v>1,1,1,1,1,1,1,1,1,1,1,1,1,1,1,1,1,1,1,1,1,1,1,1,1,1,1,1,1,1,1,1,1,1,1,1,1,1,1,1,1,1,1,1,1,1,1,1,1,1,1,1,1,1,1,1,1,1,1,1,1,1,1,1,1,1,1,1,1,1,1,1,1,1,1,1,1,1,1</v>
      </c>
      <c r="S118" s="2" t="str">
        <f t="shared" si="29"/>
        <v>0,0,0,0,3,3,3,3,0,0,0,0,3,3,3,3,0,0,0,0,3,3,3,3,0,0,0,0,3,3,3,3,0,0,0,0,3,3,3,3,0,0,0,0,3,3,3,3,0,0,0,0,3,3,3,3,0,0,0,0,3,3,3,3,0,0,0,0,3,3,3,3,0,0,0,0,3,3,3</v>
      </c>
      <c r="T118" s="2" t="str">
        <f t="shared" si="33"/>
        <v>3,3,3,3,3,3,3,3,3,3,3,3,3,3,3,3,3,3,3,3,3,3,3,3,3,3,3,3,3,3,3,3,3,3,3,3,3,3,3,3,3,3,3,3,3,3,3,3,3,3,3,3,3,3,3,3,3,3,3,3,3,3,3,3,3,3,3,3,3,3,3,3,3,3,3,3,3,3,3</v>
      </c>
      <c r="U118" s="2" t="str">
        <f t="shared" si="30"/>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18" s="2" t="str">
        <f t="shared" si="31"/>
        <v>1,1,1,1,1,1,1,1,1,1,1,1,1,1,1,1,1,1,1,1,1,1,1,1,1,1,1,1,1,1,1,1,1,1,1,1,1,1,1,1,1,1,1,1,1,1,1,1,1,1,1,1,1,1,1,1,1,1,1,1,1,1,1,1,1,1,1,1,1,1,1,1,1,1,1,1,1,1,1</v>
      </c>
      <c r="W118" s="2">
        <f t="shared" si="32"/>
        <v>79</v>
      </c>
      <c r="X118" s="2">
        <f t="shared" si="26"/>
        <v>0</v>
      </c>
      <c r="AB118" s="2">
        <v>1003</v>
      </c>
      <c r="AC118" s="2" t="s">
        <v>2497</v>
      </c>
      <c r="AD118" s="3" t="s">
        <v>2498</v>
      </c>
      <c r="AE118" s="2" t="s">
        <v>2499</v>
      </c>
      <c r="AF118" s="3" t="s">
        <v>2500</v>
      </c>
      <c r="AG118" s="3" t="s">
        <v>2203</v>
      </c>
      <c r="AH118" s="2" t="s">
        <v>2501</v>
      </c>
      <c r="AI118" s="2">
        <f t="shared" si="20"/>
        <v>8</v>
      </c>
      <c r="AJ118" s="2">
        <f t="shared" si="19"/>
        <v>3</v>
      </c>
    </row>
    <row r="119" spans="1:36">
      <c r="A119" s="2">
        <f>'怪物|monster'!P123</f>
        <v>0</v>
      </c>
      <c r="B119" s="2">
        <f>'怪物|monster'!Q123</f>
        <v>0</v>
      </c>
      <c r="C119">
        <f>'怪物|monster'!R123</f>
        <v>0</v>
      </c>
      <c r="D119">
        <f>'怪物|monster'!N123</f>
        <v>0</v>
      </c>
      <c r="F119" s="2">
        <f t="shared" si="21"/>
        <v>91</v>
      </c>
      <c r="G119" s="61"/>
      <c r="H119" s="2">
        <f t="shared" si="22"/>
        <v>0</v>
      </c>
      <c r="I119" s="61"/>
      <c r="J119" s="61"/>
      <c r="K119" s="61"/>
      <c r="L119" s="61"/>
      <c r="M119" s="2">
        <f t="shared" si="34"/>
        <v>0</v>
      </c>
      <c r="N119" s="2">
        <f t="shared" si="23"/>
        <v>0</v>
      </c>
      <c r="O119" s="2">
        <f t="shared" si="24"/>
        <v>3</v>
      </c>
      <c r="P119" s="2">
        <f t="shared" si="27"/>
        <v>36000</v>
      </c>
      <c r="Q119" s="2">
        <f t="shared" si="25"/>
        <v>1</v>
      </c>
      <c r="R119" s="2" t="str">
        <f t="shared" si="28"/>
        <v>1,1,1,1,1,1,1,1,1,1,1,1,1,1,1,1,1,1,1,1,1,1,1,1,1,1,1,1,1,1,1,1,1,1,1,1,1,1,1,1,1,1,1,1,1,1,1,1,1,1,1,1,1,1,1,1,1,1,1,1,1,1,1,1,1,1,1,1,1,1,1,1,1,1,1,1,1,1,1</v>
      </c>
      <c r="S119" s="2" t="str">
        <f t="shared" si="29"/>
        <v>0,0,0,0,3,3,3,3,0,0,0,0,3,3,3,3,0,0,0,0,3,3,3,3,0,0,0,0,3,3,3,3,0,0,0,0,3,3,3,3,0,0,0,0,3,3,3,3,0,0,0,0,3,3,3,3,0,0,0,0,3,3,3,3,0,0,0,0,3,3,3,3,0,0,0,0,3,3,3</v>
      </c>
      <c r="T119" s="2" t="str">
        <f t="shared" si="33"/>
        <v>3,3,3,3,3,3,3,3,3,3,3,3,3,3,3,3,3,3,3,3,3,3,3,3,3,3,3,3,3,3,3,3,3,3,3,3,3,3,3,3,3,3,3,3,3,3,3,3,3,3,3,3,3,3,3,3,3,3,3,3,3,3,3,3,3,3,3,3,3,3,3,3,3,3,3,3,3,3,3</v>
      </c>
      <c r="U119" s="2" t="str">
        <f t="shared" si="30"/>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19" s="2" t="str">
        <f t="shared" si="31"/>
        <v>1,1,1,1,1,1,1,1,1,1,1,1,1,1,1,1,1,1,1,1,1,1,1,1,1,1,1,1,1,1,1,1,1,1,1,1,1,1,1,1,1,1,1,1,1,1,1,1,1,1,1,1,1,1,1,1,1,1,1,1,1,1,1,1,1,1,1,1,1,1,1,1,1,1,1,1,1,1,1</v>
      </c>
      <c r="W119" s="2">
        <f t="shared" si="32"/>
        <v>79</v>
      </c>
      <c r="X119" s="2">
        <f t="shared" si="26"/>
        <v>0</v>
      </c>
      <c r="AB119" s="2">
        <v>1004</v>
      </c>
      <c r="AC119" s="2" t="s">
        <v>2502</v>
      </c>
      <c r="AD119" s="3" t="s">
        <v>2503</v>
      </c>
      <c r="AE119" s="2" t="s">
        <v>2499</v>
      </c>
      <c r="AF119" s="3" t="s">
        <v>2500</v>
      </c>
      <c r="AG119" s="3" t="s">
        <v>2203</v>
      </c>
      <c r="AH119" s="2" t="s">
        <v>2501</v>
      </c>
      <c r="AI119" s="2">
        <f t="shared" si="20"/>
        <v>8</v>
      </c>
      <c r="AJ119" s="2">
        <f t="shared" si="19"/>
        <v>3</v>
      </c>
    </row>
    <row r="120" spans="1:36">
      <c r="A120" s="2">
        <f>'怪物|monster'!P124</f>
        <v>0</v>
      </c>
      <c r="B120" s="2">
        <f>'怪物|monster'!Q124</f>
        <v>0</v>
      </c>
      <c r="C120">
        <f>'怪物|monster'!R124</f>
        <v>0</v>
      </c>
      <c r="D120">
        <f>'怪物|monster'!N124</f>
        <v>0</v>
      </c>
      <c r="F120" s="2">
        <f t="shared" si="21"/>
        <v>92</v>
      </c>
      <c r="G120" s="61"/>
      <c r="H120" s="2">
        <f t="shared" si="22"/>
        <v>0</v>
      </c>
      <c r="I120" s="61"/>
      <c r="J120" s="61"/>
      <c r="K120" s="61"/>
      <c r="L120" s="61"/>
      <c r="M120" s="2">
        <f t="shared" si="34"/>
        <v>0</v>
      </c>
      <c r="N120" s="2">
        <f t="shared" si="23"/>
        <v>0</v>
      </c>
      <c r="O120" s="2">
        <f t="shared" si="24"/>
        <v>3</v>
      </c>
      <c r="P120" s="2">
        <f t="shared" si="27"/>
        <v>36400</v>
      </c>
      <c r="Q120" s="2">
        <f t="shared" si="25"/>
        <v>1</v>
      </c>
      <c r="R120" s="2" t="str">
        <f t="shared" si="28"/>
        <v>1,1,1,1,1,1,1,1,1,1,1,1,1,1,1,1,1,1,1,1,1,1,1,1,1,1,1,1,1,1,1,1,1,1,1,1,1,1,1,1,1,1,1,1,1,1,1,1,1,1,1,1,1,1,1,1,1,1,1,1,1,1,1,1,1,1,1,1,1,1,1,1,1,1,1,1,1,1,1</v>
      </c>
      <c r="S120" s="2" t="str">
        <f t="shared" si="29"/>
        <v>0,0,0,0,3,3,3,3,0,0,0,0,3,3,3,3,0,0,0,0,3,3,3,3,0,0,0,0,3,3,3,3,0,0,0,0,3,3,3,3,0,0,0,0,3,3,3,3,0,0,0,0,3,3,3,3,0,0,0,0,3,3,3,3,0,0,0,0,3,3,3,3,0,0,0,0,3,3,3</v>
      </c>
      <c r="T120" s="2" t="str">
        <f t="shared" si="33"/>
        <v>3,3,3,3,3,3,3,3,3,3,3,3,3,3,3,3,3,3,3,3,3,3,3,3,3,3,3,3,3,3,3,3,3,3,3,3,3,3,3,3,3,3,3,3,3,3,3,3,3,3,3,3,3,3,3,3,3,3,3,3,3,3,3,3,3,3,3,3,3,3,3,3,3,3,3,3,3,3,3</v>
      </c>
      <c r="U120" s="2" t="str">
        <f t="shared" si="30"/>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20" s="2" t="str">
        <f t="shared" si="31"/>
        <v>1,1,1,1,1,1,1,1,1,1,1,1,1,1,1,1,1,1,1,1,1,1,1,1,1,1,1,1,1,1,1,1,1,1,1,1,1,1,1,1,1,1,1,1,1,1,1,1,1,1,1,1,1,1,1,1,1,1,1,1,1,1,1,1,1,1,1,1,1,1,1,1,1,1,1,1,1,1,1</v>
      </c>
      <c r="W120" s="2">
        <f t="shared" si="32"/>
        <v>79</v>
      </c>
      <c r="X120" s="2">
        <f t="shared" si="26"/>
        <v>0</v>
      </c>
      <c r="AB120" s="2">
        <v>1005</v>
      </c>
      <c r="AC120" s="2" t="s">
        <v>2504</v>
      </c>
      <c r="AD120" s="3" t="s">
        <v>2505</v>
      </c>
      <c r="AE120" s="2" t="s">
        <v>2506</v>
      </c>
      <c r="AF120" s="3" t="s">
        <v>2507</v>
      </c>
      <c r="AG120" s="3" t="s">
        <v>2203</v>
      </c>
      <c r="AH120" s="2" t="s">
        <v>2508</v>
      </c>
      <c r="AI120" s="2">
        <f t="shared" si="20"/>
        <v>15</v>
      </c>
      <c r="AJ120" s="2">
        <f t="shared" si="19"/>
        <v>6</v>
      </c>
    </row>
    <row r="121" spans="1:36">
      <c r="A121" s="2">
        <f>'怪物|monster'!P125</f>
        <v>0</v>
      </c>
      <c r="B121" s="2">
        <f>'怪物|monster'!Q125</f>
        <v>0</v>
      </c>
      <c r="C121">
        <f>'怪物|monster'!R125</f>
        <v>0</v>
      </c>
      <c r="D121">
        <f>'怪物|monster'!N125</f>
        <v>0</v>
      </c>
      <c r="F121" s="2">
        <f t="shared" si="21"/>
        <v>93</v>
      </c>
      <c r="G121" s="61"/>
      <c r="H121" s="2">
        <f t="shared" si="22"/>
        <v>0</v>
      </c>
      <c r="I121" s="61"/>
      <c r="J121" s="61"/>
      <c r="K121" s="61"/>
      <c r="L121" s="61"/>
      <c r="M121" s="2">
        <f t="shared" si="34"/>
        <v>3</v>
      </c>
      <c r="N121" s="2">
        <f t="shared" si="23"/>
        <v>3</v>
      </c>
      <c r="O121" s="2">
        <f t="shared" si="24"/>
        <v>3</v>
      </c>
      <c r="P121" s="2">
        <f t="shared" si="27"/>
        <v>36800</v>
      </c>
      <c r="Q121" s="2">
        <f t="shared" si="25"/>
        <v>1</v>
      </c>
      <c r="R121" s="2" t="str">
        <f t="shared" si="28"/>
        <v>1,1,1,1,1,1,1,1,1,1,1,1,1,1,1,1,1,1,1,1,1,1,1,1,1,1,1,1,1,1,1,1,1,1,1,1,1,1,1,1,1,1,1,1,1,1,1,1,1,1,1,1,1,1,1,1,1,1,1,1,1,1,1,1,1,1,1,1,1,1,1,1,1,1,1,1,1,1,1</v>
      </c>
      <c r="S121" s="2" t="str">
        <f t="shared" si="29"/>
        <v>0,0,0,0,3,3,3,3,0,0,0,0,3,3,3,3,0,0,0,0,3,3,3,3,0,0,0,0,3,3,3,3,0,0,0,0,3,3,3,3,0,0,0,0,3,3,3,3,0,0,0,0,3,3,3,3,0,0,0,0,3,3,3,3,0,0,0,0,3,3,3,3,0,0,0,0,3,3,3</v>
      </c>
      <c r="T121" s="2" t="str">
        <f t="shared" si="33"/>
        <v>3,3,3,3,3,3,3,3,3,3,3,3,3,3,3,3,3,3,3,3,3,3,3,3,3,3,3,3,3,3,3,3,3,3,3,3,3,3,3,3,3,3,3,3,3,3,3,3,3,3,3,3,3,3,3,3,3,3,3,3,3,3,3,3,3,3,3,3,3,3,3,3,3,3,3,3,3,3,3</v>
      </c>
      <c r="U121" s="2" t="str">
        <f t="shared" si="30"/>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21" s="2" t="str">
        <f t="shared" si="31"/>
        <v>1,1,1,1,1,1,1,1,1,1,1,1,1,1,1,1,1,1,1,1,1,1,1,1,1,1,1,1,1,1,1,1,1,1,1,1,1,1,1,1,1,1,1,1,1,1,1,1,1,1,1,1,1,1,1,1,1,1,1,1,1,1,1,1,1,1,1,1,1,1,1,1,1,1,1,1,1,1,1</v>
      </c>
      <c r="W121" s="2">
        <f t="shared" si="32"/>
        <v>79</v>
      </c>
      <c r="X121" s="2">
        <f t="shared" si="26"/>
        <v>0</v>
      </c>
      <c r="AB121" s="2">
        <v>1006</v>
      </c>
      <c r="AC121" s="2" t="s">
        <v>2509</v>
      </c>
      <c r="AD121" s="3" t="s">
        <v>2510</v>
      </c>
      <c r="AE121" s="2" t="s">
        <v>2506</v>
      </c>
      <c r="AF121" s="3" t="s">
        <v>2507</v>
      </c>
      <c r="AG121" s="3" t="s">
        <v>2203</v>
      </c>
      <c r="AH121" s="2" t="s">
        <v>2508</v>
      </c>
      <c r="AI121" s="2">
        <f t="shared" si="20"/>
        <v>15</v>
      </c>
      <c r="AJ121" s="2">
        <f t="shared" si="19"/>
        <v>6</v>
      </c>
    </row>
    <row r="122" spans="1:36">
      <c r="A122" s="2">
        <f>'怪物|monster'!P126</f>
        <v>0</v>
      </c>
      <c r="B122" s="2">
        <f>'怪物|monster'!Q126</f>
        <v>0</v>
      </c>
      <c r="C122">
        <f>'怪物|monster'!R126</f>
        <v>0</v>
      </c>
      <c r="D122">
        <f>'怪物|monster'!N126</f>
        <v>0</v>
      </c>
      <c r="F122" s="2">
        <f t="shared" si="21"/>
        <v>94</v>
      </c>
      <c r="G122" s="61"/>
      <c r="H122" s="2">
        <f t="shared" si="22"/>
        <v>0</v>
      </c>
      <c r="I122" s="61"/>
      <c r="J122" s="61"/>
      <c r="K122" s="61"/>
      <c r="L122" s="61"/>
      <c r="M122" s="2">
        <f t="shared" si="34"/>
        <v>3</v>
      </c>
      <c r="N122" s="2">
        <f t="shared" si="23"/>
        <v>3</v>
      </c>
      <c r="O122" s="2">
        <f t="shared" si="24"/>
        <v>3</v>
      </c>
      <c r="P122" s="2">
        <f t="shared" si="27"/>
        <v>37200</v>
      </c>
      <c r="Q122" s="2">
        <f t="shared" si="25"/>
        <v>1</v>
      </c>
      <c r="R122" s="2" t="str">
        <f t="shared" si="28"/>
        <v>1,1,1,1,1,1,1,1,1,1,1,1,1,1,1,1,1,1,1,1,1,1,1,1,1,1,1,1,1,1,1,1,1,1,1,1,1,1,1,1,1,1,1,1,1,1,1,1,1,1,1,1,1,1,1,1,1,1,1,1,1,1,1,1,1,1,1,1,1,1,1,1,1,1,1,1,1,1,1</v>
      </c>
      <c r="S122" s="2" t="str">
        <f t="shared" si="29"/>
        <v>0,0,0,0,3,3,3,3,0,0,0,0,3,3,3,3,0,0,0,0,3,3,3,3,0,0,0,0,3,3,3,3,0,0,0,0,3,3,3,3,0,0,0,0,3,3,3,3,0,0,0,0,3,3,3,3,0,0,0,0,3,3,3,3,0,0,0,0,3,3,3,3,0,0,0,0,3,3,3</v>
      </c>
      <c r="T122" s="2" t="str">
        <f t="shared" si="33"/>
        <v>3,3,3,3,3,3,3,3,3,3,3,3,3,3,3,3,3,3,3,3,3,3,3,3,3,3,3,3,3,3,3,3,3,3,3,3,3,3,3,3,3,3,3,3,3,3,3,3,3,3,3,3,3,3,3,3,3,3,3,3,3,3,3,3,3,3,3,3,3,3,3,3,3,3,3,3,3,3,3</v>
      </c>
      <c r="U122" s="2" t="str">
        <f t="shared" si="30"/>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22" s="2" t="str">
        <f t="shared" si="31"/>
        <v>1,1,1,1,1,1,1,1,1,1,1,1,1,1,1,1,1,1,1,1,1,1,1,1,1,1,1,1,1,1,1,1,1,1,1,1,1,1,1,1,1,1,1,1,1,1,1,1,1,1,1,1,1,1,1,1,1,1,1,1,1,1,1,1,1,1,1,1,1,1,1,1,1,1,1,1,1,1,1</v>
      </c>
      <c r="W122" s="2">
        <f t="shared" si="32"/>
        <v>79</v>
      </c>
      <c r="X122" s="2">
        <f t="shared" si="26"/>
        <v>0</v>
      </c>
      <c r="AB122" s="2">
        <v>1007</v>
      </c>
      <c r="AC122" s="2" t="s">
        <v>2511</v>
      </c>
      <c r="AD122" s="3" t="s">
        <v>2512</v>
      </c>
      <c r="AE122" s="2" t="s">
        <v>2506</v>
      </c>
      <c r="AF122" s="3" t="s">
        <v>2507</v>
      </c>
      <c r="AG122" s="3" t="s">
        <v>2203</v>
      </c>
      <c r="AH122" s="2" t="s">
        <v>2508</v>
      </c>
      <c r="AI122" s="2">
        <f t="shared" si="20"/>
        <v>15</v>
      </c>
      <c r="AJ122" s="2">
        <f t="shared" si="19"/>
        <v>6</v>
      </c>
    </row>
    <row r="123" spans="1:36">
      <c r="A123" s="2">
        <f>'怪物|monster'!P127</f>
        <v>0</v>
      </c>
      <c r="B123" s="2">
        <f>'怪物|monster'!Q127</f>
        <v>0</v>
      </c>
      <c r="C123">
        <f>'怪物|monster'!R127</f>
        <v>0</v>
      </c>
      <c r="D123">
        <f>'怪物|monster'!N127</f>
        <v>0</v>
      </c>
      <c r="F123" s="2">
        <f t="shared" si="21"/>
        <v>95</v>
      </c>
      <c r="G123" s="61"/>
      <c r="H123" s="2">
        <f t="shared" si="22"/>
        <v>0</v>
      </c>
      <c r="I123" s="61"/>
      <c r="J123" s="61"/>
      <c r="K123" s="61"/>
      <c r="L123" s="61"/>
      <c r="M123" s="2">
        <f t="shared" si="34"/>
        <v>3</v>
      </c>
      <c r="N123" s="2">
        <f t="shared" si="23"/>
        <v>3</v>
      </c>
      <c r="O123" s="2">
        <f t="shared" si="24"/>
        <v>3</v>
      </c>
      <c r="P123" s="2">
        <f t="shared" si="27"/>
        <v>37600</v>
      </c>
      <c r="Q123" s="2">
        <f t="shared" si="25"/>
        <v>1</v>
      </c>
      <c r="R123" s="2" t="str">
        <f t="shared" si="28"/>
        <v>1,1,1,1,1,1,1,1,1,1,1,1,1,1,1,1,1,1,1,1,1,1,1,1,1,1,1,1,1,1,1,1,1,1,1,1,1,1,1,1,1,1,1,1,1,1,1,1,1,1,1,1,1,1,1,1,1,1,1,1,1,1,1,1,1,1,1,1,1,1,1,1,1,1,1,1,1,1,1</v>
      </c>
      <c r="S123" s="2" t="str">
        <f t="shared" si="29"/>
        <v>0,0,0,0,3,3,3,3,0,0,0,0,3,3,3,3,0,0,0,0,3,3,3,3,0,0,0,0,3,3,3,3,0,0,0,0,3,3,3,3,0,0,0,0,3,3,3,3,0,0,0,0,3,3,3,3,0,0,0,0,3,3,3,3,0,0,0,0,3,3,3,3,0,0,0,0,3,3,3</v>
      </c>
      <c r="T123" s="2" t="str">
        <f t="shared" si="33"/>
        <v>3,3,3,3,3,3,3,3,3,3,3,3,3,3,3,3,3,3,3,3,3,3,3,3,3,3,3,3,3,3,3,3,3,3,3,3,3,3,3,3,3,3,3,3,3,3,3,3,3,3,3,3,3,3,3,3,3,3,3,3,3,3,3,3,3,3,3,3,3,3,3,3,3,3,3,3,3,3,3</v>
      </c>
      <c r="U123" s="2" t="str">
        <f t="shared" si="30"/>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23" s="2" t="str">
        <f t="shared" si="31"/>
        <v>1,1,1,1,1,1,1,1,1,1,1,1,1,1,1,1,1,1,1,1,1,1,1,1,1,1,1,1,1,1,1,1,1,1,1,1,1,1,1,1,1,1,1,1,1,1,1,1,1,1,1,1,1,1,1,1,1,1,1,1,1,1,1,1,1,1,1,1,1,1,1,1,1,1,1,1,1,1,1</v>
      </c>
      <c r="W123" s="2">
        <f t="shared" si="32"/>
        <v>79</v>
      </c>
      <c r="X123" s="2">
        <f t="shared" si="26"/>
        <v>0</v>
      </c>
      <c r="AB123" s="2">
        <v>1008</v>
      </c>
      <c r="AC123" s="2" t="s">
        <v>2513</v>
      </c>
      <c r="AD123" s="3" t="s">
        <v>2514</v>
      </c>
      <c r="AE123" s="2" t="s">
        <v>2515</v>
      </c>
      <c r="AF123" s="3" t="s">
        <v>2516</v>
      </c>
      <c r="AG123" s="3" t="s">
        <v>2203</v>
      </c>
      <c r="AH123" s="2" t="s">
        <v>2517</v>
      </c>
      <c r="AI123" s="2">
        <f t="shared" si="20"/>
        <v>19</v>
      </c>
      <c r="AJ123" s="2">
        <f t="shared" si="19"/>
        <v>7</v>
      </c>
    </row>
    <row r="124" spans="1:36">
      <c r="A124" s="2">
        <f>'怪物|monster'!P128</f>
        <v>0</v>
      </c>
      <c r="B124" s="2">
        <f>'怪物|monster'!Q128</f>
        <v>0</v>
      </c>
      <c r="C124">
        <f>'怪物|monster'!R128</f>
        <v>0</v>
      </c>
      <c r="D124">
        <f>'怪物|monster'!N128</f>
        <v>0</v>
      </c>
      <c r="F124" s="2">
        <f t="shared" ref="F124:F187" si="35">F123+1</f>
        <v>96</v>
      </c>
      <c r="G124" s="61"/>
      <c r="H124" s="2">
        <f t="shared" si="22"/>
        <v>0</v>
      </c>
      <c r="I124" s="61"/>
      <c r="J124" s="61"/>
      <c r="K124" s="61"/>
      <c r="L124" s="61"/>
      <c r="M124" s="2">
        <f t="shared" si="34"/>
        <v>3</v>
      </c>
      <c r="N124" s="2">
        <f t="shared" si="23"/>
        <v>3</v>
      </c>
      <c r="O124" s="2">
        <f t="shared" si="24"/>
        <v>3</v>
      </c>
      <c r="P124" s="2">
        <f t="shared" si="27"/>
        <v>38000</v>
      </c>
      <c r="Q124" s="2">
        <f t="shared" si="25"/>
        <v>1</v>
      </c>
      <c r="R124" s="2" t="str">
        <f t="shared" si="28"/>
        <v>1,1,1,1,1,1,1,1,1,1,1,1,1,1,1,1,1,1,1,1,1,1,1,1,1,1,1,1,1,1,1,1,1,1,1,1,1,1,1,1,1,1,1,1,1,1,1,1,1,1,1,1,1,1,1,1,1,1,1,1,1,1,1,1,1,1,1,1,1,1,1,1,1,1,1,1,1,1,1</v>
      </c>
      <c r="S124" s="2" t="str">
        <f t="shared" si="29"/>
        <v>0,0,0,0,3,3,3,3,0,0,0,0,3,3,3,3,0,0,0,0,3,3,3,3,0,0,0,0,3,3,3,3,0,0,0,0,3,3,3,3,0,0,0,0,3,3,3,3,0,0,0,0,3,3,3,3,0,0,0,0,3,3,3,3,0,0,0,0,3,3,3,3,0,0,0,0,3,3,3</v>
      </c>
      <c r="T124" s="2" t="str">
        <f t="shared" si="33"/>
        <v>3,3,3,3,3,3,3,3,3,3,3,3,3,3,3,3,3,3,3,3,3,3,3,3,3,3,3,3,3,3,3,3,3,3,3,3,3,3,3,3,3,3,3,3,3,3,3,3,3,3,3,3,3,3,3,3,3,3,3,3,3,3,3,3,3,3,3,3,3,3,3,3,3,3,3,3,3,3,3</v>
      </c>
      <c r="U124" s="2" t="str">
        <f t="shared" si="30"/>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24" s="2" t="str">
        <f t="shared" si="31"/>
        <v>1,1,1,1,1,1,1,1,1,1,1,1,1,1,1,1,1,1,1,1,1,1,1,1,1,1,1,1,1,1,1,1,1,1,1,1,1,1,1,1,1,1,1,1,1,1,1,1,1,1,1,1,1,1,1,1,1,1,1,1,1,1,1,1,1,1,1,1,1,1,1,1,1,1,1,1,1,1,1</v>
      </c>
      <c r="W124" s="2">
        <f t="shared" si="32"/>
        <v>79</v>
      </c>
      <c r="X124" s="2">
        <f t="shared" si="26"/>
        <v>0</v>
      </c>
      <c r="AB124" s="2">
        <v>1009</v>
      </c>
      <c r="AC124" s="2" t="s">
        <v>2518</v>
      </c>
      <c r="AD124" s="3" t="s">
        <v>2519</v>
      </c>
      <c r="AE124" s="2" t="s">
        <v>2520</v>
      </c>
      <c r="AF124" s="3" t="s">
        <v>2521</v>
      </c>
      <c r="AG124" s="3" t="s">
        <v>2203</v>
      </c>
      <c r="AH124" s="2" t="s">
        <v>2522</v>
      </c>
      <c r="AI124" s="2">
        <f t="shared" si="20"/>
        <v>23</v>
      </c>
      <c r="AJ124" s="2">
        <f t="shared" si="19"/>
        <v>8</v>
      </c>
    </row>
    <row r="125" spans="1:36">
      <c r="A125" s="2">
        <f>'怪物|monster'!P129</f>
        <v>0</v>
      </c>
      <c r="B125" s="2">
        <f>'怪物|monster'!Q129</f>
        <v>0</v>
      </c>
      <c r="C125">
        <f>'怪物|monster'!R129</f>
        <v>0</v>
      </c>
      <c r="D125">
        <f>'怪物|monster'!N129</f>
        <v>0</v>
      </c>
      <c r="F125" s="2">
        <f t="shared" si="35"/>
        <v>97</v>
      </c>
      <c r="G125" s="61"/>
      <c r="H125" s="2">
        <f t="shared" si="22"/>
        <v>0</v>
      </c>
      <c r="I125" s="61"/>
      <c r="J125" s="61"/>
      <c r="K125" s="61"/>
      <c r="L125" s="61"/>
      <c r="M125" s="2">
        <f t="shared" si="34"/>
        <v>0</v>
      </c>
      <c r="N125" s="2">
        <f t="shared" si="23"/>
        <v>0</v>
      </c>
      <c r="O125" s="2">
        <f t="shared" si="24"/>
        <v>3</v>
      </c>
      <c r="P125" s="2">
        <f t="shared" si="27"/>
        <v>38400</v>
      </c>
      <c r="Q125" s="2">
        <f t="shared" si="25"/>
        <v>1</v>
      </c>
      <c r="R125" s="2" t="str">
        <f t="shared" si="28"/>
        <v>1,1,1,1,1,1,1,1,1,1,1,1,1,1,1,1,1,1,1,1,1,1,1,1,1,1,1,1,1,1,1,1,1,1,1,1,1,1,1,1,1,1,1,1,1,1,1,1,1,1,1,1,1,1,1,1,1,1,1,1,1,1,1,1,1,1,1,1,1,1,1,1,1,1,1,1,1,1,1</v>
      </c>
      <c r="S125" s="2" t="str">
        <f t="shared" si="29"/>
        <v>0,0,0,0,3,3,3,3,0,0,0,0,3,3,3,3,0,0,0,0,3,3,3,3,0,0,0,0,3,3,3,3,0,0,0,0,3,3,3,3,0,0,0,0,3,3,3,3,0,0,0,0,3,3,3,3,0,0,0,0,3,3,3,3,0,0,0,0,3,3,3,3,0,0,0,0,3,3,3</v>
      </c>
      <c r="T125" s="2" t="str">
        <f t="shared" si="33"/>
        <v>3,3,3,3,3,3,3,3,3,3,3,3,3,3,3,3,3,3,3,3,3,3,3,3,3,3,3,3,3,3,3,3,3,3,3,3,3,3,3,3,3,3,3,3,3,3,3,3,3,3,3,3,3,3,3,3,3,3,3,3,3,3,3,3,3,3,3,3,3,3,3,3,3,3,3,3,3,3,3</v>
      </c>
      <c r="U125" s="2" t="str">
        <f t="shared" si="30"/>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25" s="2" t="str">
        <f t="shared" si="31"/>
        <v>1,1,1,1,1,1,1,1,1,1,1,1,1,1,1,1,1,1,1,1,1,1,1,1,1,1,1,1,1,1,1,1,1,1,1,1,1,1,1,1,1,1,1,1,1,1,1,1,1,1,1,1,1,1,1,1,1,1,1,1,1,1,1,1,1,1,1,1,1,1,1,1,1,1,1,1,1,1,1</v>
      </c>
      <c r="W125" s="2">
        <f t="shared" si="32"/>
        <v>79</v>
      </c>
      <c r="X125" s="2">
        <f t="shared" si="26"/>
        <v>0</v>
      </c>
      <c r="AB125" s="2">
        <v>1010</v>
      </c>
      <c r="AC125" s="2" t="s">
        <v>2518</v>
      </c>
      <c r="AD125" s="3" t="s">
        <v>2523</v>
      </c>
      <c r="AE125" s="2" t="s">
        <v>2520</v>
      </c>
      <c r="AF125" s="3" t="s">
        <v>2521</v>
      </c>
      <c r="AG125" s="3" t="s">
        <v>2203</v>
      </c>
      <c r="AH125" s="2" t="s">
        <v>2522</v>
      </c>
      <c r="AI125" s="2">
        <f t="shared" si="20"/>
        <v>23</v>
      </c>
      <c r="AJ125" s="2">
        <f t="shared" si="19"/>
        <v>8</v>
      </c>
    </row>
    <row r="126" spans="1:36">
      <c r="A126" s="2">
        <f>'怪物|monster'!P130</f>
        <v>0</v>
      </c>
      <c r="B126" s="2">
        <f>'怪物|monster'!Q130</f>
        <v>0</v>
      </c>
      <c r="C126">
        <f>'怪物|monster'!R130</f>
        <v>0</v>
      </c>
      <c r="D126">
        <f>'怪物|monster'!N130</f>
        <v>0</v>
      </c>
      <c r="F126" s="2">
        <f t="shared" si="35"/>
        <v>98</v>
      </c>
      <c r="G126" s="61"/>
      <c r="H126" s="2">
        <f t="shared" si="22"/>
        <v>0</v>
      </c>
      <c r="I126" s="61"/>
      <c r="J126" s="61"/>
      <c r="K126" s="61"/>
      <c r="L126" s="61"/>
      <c r="M126" s="2">
        <f t="shared" si="34"/>
        <v>0</v>
      </c>
      <c r="N126" s="2">
        <f t="shared" si="23"/>
        <v>0</v>
      </c>
      <c r="O126" s="2">
        <f t="shared" si="24"/>
        <v>3</v>
      </c>
      <c r="P126" s="2">
        <f t="shared" si="27"/>
        <v>38800</v>
      </c>
      <c r="Q126" s="2">
        <f t="shared" si="25"/>
        <v>1</v>
      </c>
      <c r="R126" s="2" t="str">
        <f t="shared" si="28"/>
        <v>1,1,1,1,1,1,1,1,1,1,1,1,1,1,1,1,1,1,1,1,1,1,1,1,1,1,1,1,1,1,1,1,1,1,1,1,1,1,1,1,1,1,1,1,1,1,1,1,1,1,1,1,1,1,1,1,1,1,1,1,1,1,1,1,1,1,1,1,1,1,1,1,1,1,1,1,1,1,1</v>
      </c>
      <c r="S126" s="2" t="str">
        <f t="shared" si="29"/>
        <v>0,0,0,0,3,3,3,3,0,0,0,0,3,3,3,3,0,0,0,0,3,3,3,3,0,0,0,0,3,3,3,3,0,0,0,0,3,3,3,3,0,0,0,0,3,3,3,3,0,0,0,0,3,3,3,3,0,0,0,0,3,3,3,3,0,0,0,0,3,3,3,3,0,0,0,0,3,3,3</v>
      </c>
      <c r="T126" s="2" t="str">
        <f t="shared" si="33"/>
        <v>3,3,3,3,3,3,3,3,3,3,3,3,3,3,3,3,3,3,3,3,3,3,3,3,3,3,3,3,3,3,3,3,3,3,3,3,3,3,3,3,3,3,3,3,3,3,3,3,3,3,3,3,3,3,3,3,3,3,3,3,3,3,3,3,3,3,3,3,3,3,3,3,3,3,3,3,3,3,3</v>
      </c>
      <c r="U126" s="2" t="str">
        <f t="shared" si="30"/>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26" s="2" t="str">
        <f t="shared" si="31"/>
        <v>1,1,1,1,1,1,1,1,1,1,1,1,1,1,1,1,1,1,1,1,1,1,1,1,1,1,1,1,1,1,1,1,1,1,1,1,1,1,1,1,1,1,1,1,1,1,1,1,1,1,1,1,1,1,1,1,1,1,1,1,1,1,1,1,1,1,1,1,1,1,1,1,1,1,1,1,1,1,1</v>
      </c>
      <c r="W126" s="2">
        <f t="shared" si="32"/>
        <v>79</v>
      </c>
      <c r="X126" s="2">
        <f t="shared" si="26"/>
        <v>0</v>
      </c>
      <c r="AB126" s="2">
        <v>1011</v>
      </c>
      <c r="AC126" s="2" t="s">
        <v>2524</v>
      </c>
      <c r="AD126" s="3" t="s">
        <v>2525</v>
      </c>
      <c r="AE126" s="2" t="s">
        <v>2463</v>
      </c>
      <c r="AF126" s="3" t="s">
        <v>2464</v>
      </c>
      <c r="AG126" s="3" t="s">
        <v>2203</v>
      </c>
      <c r="AH126" s="2" t="s">
        <v>2465</v>
      </c>
      <c r="AI126" s="2">
        <f t="shared" si="20"/>
        <v>29</v>
      </c>
      <c r="AJ126" s="2">
        <f t="shared" si="19"/>
        <v>10</v>
      </c>
    </row>
    <row r="127" spans="1:36">
      <c r="A127" s="2">
        <f>'怪物|monster'!P131</f>
        <v>0</v>
      </c>
      <c r="B127" s="2">
        <f>'怪物|monster'!Q131</f>
        <v>0</v>
      </c>
      <c r="C127">
        <f>'怪物|monster'!R131</f>
        <v>0</v>
      </c>
      <c r="D127">
        <f>'怪物|monster'!N131</f>
        <v>0</v>
      </c>
      <c r="F127" s="2">
        <f t="shared" si="35"/>
        <v>99</v>
      </c>
      <c r="G127" s="61"/>
      <c r="H127" s="2">
        <f t="shared" si="22"/>
        <v>0</v>
      </c>
      <c r="I127" s="61"/>
      <c r="J127" s="61"/>
      <c r="K127" s="61"/>
      <c r="L127" s="61"/>
      <c r="M127" s="2">
        <f t="shared" si="34"/>
        <v>0</v>
      </c>
      <c r="N127" s="2">
        <f t="shared" si="23"/>
        <v>0</v>
      </c>
      <c r="O127" s="2">
        <f t="shared" si="24"/>
        <v>3</v>
      </c>
      <c r="P127" s="2">
        <f t="shared" si="27"/>
        <v>39200</v>
      </c>
      <c r="Q127" s="2">
        <f t="shared" si="25"/>
        <v>1</v>
      </c>
      <c r="R127" s="2" t="str">
        <f t="shared" si="28"/>
        <v>1,1,1,1,1,1,1,1,1,1,1,1,1,1,1,1,1,1,1,1,1,1,1,1,1,1,1,1,1,1,1,1,1,1,1,1,1,1,1,1,1,1,1,1,1,1,1,1,1,1,1,1,1,1,1,1,1,1,1,1,1,1,1,1,1,1,1,1,1,1,1,1,1,1,1,1,1,1,1</v>
      </c>
      <c r="S127" s="2" t="str">
        <f t="shared" si="29"/>
        <v>0,0,0,0,3,3,3,3,0,0,0,0,3,3,3,3,0,0,0,0,3,3,3,3,0,0,0,0,3,3,3,3,0,0,0,0,3,3,3,3,0,0,0,0,3,3,3,3,0,0,0,0,3,3,3,3,0,0,0,0,3,3,3,3,0,0,0,0,3,3,3,3,0,0,0,0,3,3,3</v>
      </c>
      <c r="T127" s="2" t="str">
        <f t="shared" si="33"/>
        <v>3,3,3,3,3,3,3,3,3,3,3,3,3,3,3,3,3,3,3,3,3,3,3,3,3,3,3,3,3,3,3,3,3,3,3,3,3,3,3,3,3,3,3,3,3,3,3,3,3,3,3,3,3,3,3,3,3,3,3,3,3,3,3,3,3,3,3,3,3,3,3,3,3,3,3,3,3,3,3</v>
      </c>
      <c r="U127" s="2" t="str">
        <f t="shared" si="30"/>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27" s="2" t="str">
        <f t="shared" si="31"/>
        <v>1,1,1,1,1,1,1,1,1,1,1,1,1,1,1,1,1,1,1,1,1,1,1,1,1,1,1,1,1,1,1,1,1,1,1,1,1,1,1,1,1,1,1,1,1,1,1,1,1,1,1,1,1,1,1,1,1,1,1,1,1,1,1,1,1,1,1,1,1,1,1,1,1,1,1,1,1,1,1</v>
      </c>
      <c r="W127" s="2">
        <f t="shared" si="32"/>
        <v>79</v>
      </c>
      <c r="X127" s="2">
        <f t="shared" si="26"/>
        <v>0</v>
      </c>
      <c r="AB127" s="2">
        <v>1012</v>
      </c>
      <c r="AC127" s="2" t="s">
        <v>2526</v>
      </c>
      <c r="AD127" s="3" t="s">
        <v>2527</v>
      </c>
      <c r="AE127" s="2" t="s">
        <v>2463</v>
      </c>
      <c r="AF127" s="3" t="s">
        <v>2464</v>
      </c>
      <c r="AG127" s="3" t="s">
        <v>2203</v>
      </c>
      <c r="AH127" s="2" t="s">
        <v>2465</v>
      </c>
      <c r="AI127" s="2">
        <f t="shared" si="20"/>
        <v>29</v>
      </c>
      <c r="AJ127" s="2">
        <f t="shared" si="19"/>
        <v>10</v>
      </c>
    </row>
    <row r="128" spans="1:36">
      <c r="A128" s="2">
        <f>'怪物|monster'!P132</f>
        <v>0</v>
      </c>
      <c r="B128" s="2">
        <f>'怪物|monster'!Q132</f>
        <v>0</v>
      </c>
      <c r="C128">
        <f>'怪物|monster'!R132</f>
        <v>0</v>
      </c>
      <c r="D128">
        <f>'怪物|monster'!N132</f>
        <v>0</v>
      </c>
      <c r="F128" s="2">
        <f t="shared" si="35"/>
        <v>100</v>
      </c>
      <c r="G128" s="61"/>
      <c r="H128" s="2">
        <f t="shared" si="22"/>
        <v>0</v>
      </c>
      <c r="I128" s="61"/>
      <c r="J128" s="61"/>
      <c r="K128" s="61"/>
      <c r="L128" s="61"/>
      <c r="M128" s="2">
        <f t="shared" si="34"/>
        <v>0</v>
      </c>
      <c r="N128" s="2">
        <f t="shared" si="23"/>
        <v>0</v>
      </c>
      <c r="O128" s="2">
        <f t="shared" si="24"/>
        <v>3</v>
      </c>
      <c r="P128" s="2">
        <f t="shared" si="27"/>
        <v>39600</v>
      </c>
      <c r="Q128" s="2">
        <f t="shared" si="25"/>
        <v>1</v>
      </c>
      <c r="R128" s="2" t="str">
        <f t="shared" si="28"/>
        <v>1,1,1,1,1,1,1,1,1,1,1,1,1,1,1,1,1,1,1,1,1,1,1,1,1,1,1,1,1,1,1,1,1,1,1,1,1,1,1,1,1,1,1,1,1,1,1,1,1,1,1,1,1,1,1,1,1,1,1,1,1,1,1,1,1,1,1,1,1,1,1,1,1,1,1,1,1,1,1</v>
      </c>
      <c r="S128" s="2" t="str">
        <f t="shared" si="29"/>
        <v>0,0,0,0,3,3,3,3,0,0,0,0,3,3,3,3,0,0,0,0,3,3,3,3,0,0,0,0,3,3,3,3,0,0,0,0,3,3,3,3,0,0,0,0,3,3,3,3,0,0,0,0,3,3,3,3,0,0,0,0,3,3,3,3,0,0,0,0,3,3,3,3,0,0,0,0,3,3,3</v>
      </c>
      <c r="T128" s="2" t="str">
        <f t="shared" si="33"/>
        <v>3,3,3,3,3,3,3,3,3,3,3,3,3,3,3,3,3,3,3,3,3,3,3,3,3,3,3,3,3,3,3,3,3,3,3,3,3,3,3,3,3,3,3,3,3,3,3,3,3,3,3,3,3,3,3,3,3,3,3,3,3,3,3,3,3,3,3,3,3,3,3,3,3,3,3,3,3,3,3</v>
      </c>
      <c r="U128" s="2" t="str">
        <f t="shared" si="30"/>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28" s="2" t="str">
        <f t="shared" si="31"/>
        <v>1,1,1,1,1,1,1,1,1,1,1,1,1,1,1,1,1,1,1,1,1,1,1,1,1,1,1,1,1,1,1,1,1,1,1,1,1,1,1,1,1,1,1,1,1,1,1,1,1,1,1,1,1,1,1,1,1,1,1,1,1,1,1,1,1,1,1,1,1,1,1,1,1,1,1,1,1,1,1</v>
      </c>
      <c r="W128" s="2">
        <f t="shared" si="32"/>
        <v>79</v>
      </c>
      <c r="X128" s="2">
        <f t="shared" si="26"/>
        <v>0</v>
      </c>
      <c r="AB128" s="2">
        <v>1013</v>
      </c>
      <c r="AC128" s="2" t="s">
        <v>2528</v>
      </c>
      <c r="AD128" s="3" t="s">
        <v>2529</v>
      </c>
      <c r="AE128" s="2" t="s">
        <v>2463</v>
      </c>
      <c r="AF128" s="3" t="s">
        <v>2464</v>
      </c>
      <c r="AG128" s="3" t="s">
        <v>2203</v>
      </c>
      <c r="AH128" s="2" t="s">
        <v>2465</v>
      </c>
      <c r="AI128" s="2">
        <f t="shared" si="20"/>
        <v>29</v>
      </c>
      <c r="AJ128" s="2">
        <f t="shared" si="19"/>
        <v>10</v>
      </c>
    </row>
    <row r="129" spans="1:36">
      <c r="A129" s="2">
        <f>'怪物|monster'!P133</f>
        <v>0</v>
      </c>
      <c r="B129" s="2">
        <f>'怪物|monster'!Q133</f>
        <v>0</v>
      </c>
      <c r="C129">
        <f>'怪物|monster'!R133</f>
        <v>0</v>
      </c>
      <c r="D129">
        <f>'怪物|monster'!N133</f>
        <v>0</v>
      </c>
      <c r="F129" s="2">
        <f t="shared" si="35"/>
        <v>101</v>
      </c>
      <c r="G129" s="61"/>
      <c r="H129" s="2">
        <f t="shared" si="22"/>
        <v>0</v>
      </c>
      <c r="I129" s="61"/>
      <c r="J129" s="61"/>
      <c r="K129" s="61"/>
      <c r="L129" s="61"/>
      <c r="M129" s="2">
        <f t="shared" si="34"/>
        <v>3</v>
      </c>
      <c r="N129" s="2">
        <f t="shared" si="23"/>
        <v>3</v>
      </c>
      <c r="O129" s="2">
        <f t="shared" si="24"/>
        <v>3</v>
      </c>
      <c r="P129" s="2">
        <f t="shared" si="27"/>
        <v>40000</v>
      </c>
      <c r="Q129" s="2">
        <f t="shared" si="25"/>
        <v>1</v>
      </c>
      <c r="R129" s="2" t="str">
        <f t="shared" si="28"/>
        <v>1,1,1,1,1,1,1,1,1,1,1,1,1,1,1,1,1,1,1,1,1,1,1,1,1,1,1,1,1,1,1,1,1,1,1,1,1,1,1,1,1,1,1,1,1,1,1,1,1,1,1,1,1,1,1,1,1,1,1,1,1,1,1,1,1,1,1,1,1,1,1,1,1,1,1,1,1,1,1</v>
      </c>
      <c r="S129" s="2" t="str">
        <f t="shared" si="29"/>
        <v>0,0,0,0,3,3,3,3,0,0,0,0,3,3,3,3,0,0,0,0,3,3,3,3,0,0,0,0,3,3,3,3,0,0,0,0,3,3,3,3,0,0,0,0,3,3,3,3,0,0,0,0,3,3,3,3,0,0,0,0,3,3,3,3,0,0,0,0,3,3,3,3,0,0,0,0,3,3,3</v>
      </c>
      <c r="T129" s="2" t="str">
        <f t="shared" si="33"/>
        <v>3,3,3,3,3,3,3,3,3,3,3,3,3,3,3,3,3,3,3,3,3,3,3,3,3,3,3,3,3,3,3,3,3,3,3,3,3,3,3,3,3,3,3,3,3,3,3,3,3,3,3,3,3,3,3,3,3,3,3,3,3,3,3,3,3,3,3,3,3,3,3,3,3,3,3,3,3,3,3</v>
      </c>
      <c r="U129" s="2" t="str">
        <f t="shared" si="30"/>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29" s="2" t="str">
        <f t="shared" si="31"/>
        <v>1,1,1,1,1,1,1,1,1,1,1,1,1,1,1,1,1,1,1,1,1,1,1,1,1,1,1,1,1,1,1,1,1,1,1,1,1,1,1,1,1,1,1,1,1,1,1,1,1,1,1,1,1,1,1,1,1,1,1,1,1,1,1,1,1,1,1,1,1,1,1,1,1,1,1,1,1,1,1</v>
      </c>
      <c r="W129" s="2">
        <f t="shared" si="32"/>
        <v>79</v>
      </c>
      <c r="X129" s="2">
        <f t="shared" si="26"/>
        <v>0</v>
      </c>
      <c r="AB129" s="2">
        <v>1014</v>
      </c>
      <c r="AC129" s="2" t="s">
        <v>2426</v>
      </c>
      <c r="AD129" s="3" t="s">
        <v>2530</v>
      </c>
      <c r="AE129" s="2" t="s">
        <v>2397</v>
      </c>
      <c r="AF129" s="3" t="s">
        <v>2398</v>
      </c>
      <c r="AG129" s="3" t="s">
        <v>2203</v>
      </c>
      <c r="AH129" s="2" t="s">
        <v>2399</v>
      </c>
      <c r="AI129" s="2">
        <f t="shared" si="20"/>
        <v>36</v>
      </c>
      <c r="AJ129" s="2">
        <f t="shared" si="19"/>
        <v>13</v>
      </c>
    </row>
    <row r="130" spans="1:36">
      <c r="A130" s="2">
        <f>'怪物|monster'!P134</f>
        <v>0</v>
      </c>
      <c r="B130" s="2">
        <f>'怪物|monster'!Q134</f>
        <v>0</v>
      </c>
      <c r="C130">
        <f>'怪物|monster'!R134</f>
        <v>0</v>
      </c>
      <c r="D130">
        <f>'怪物|monster'!N134</f>
        <v>0</v>
      </c>
      <c r="F130" s="2">
        <f t="shared" si="35"/>
        <v>102</v>
      </c>
      <c r="G130" s="61"/>
      <c r="H130" s="2">
        <f t="shared" si="22"/>
        <v>0</v>
      </c>
      <c r="I130" s="61"/>
      <c r="J130" s="61"/>
      <c r="K130" s="61"/>
      <c r="L130" s="61"/>
      <c r="M130" s="2">
        <f t="shared" si="34"/>
        <v>3</v>
      </c>
      <c r="N130" s="2">
        <f t="shared" si="23"/>
        <v>3</v>
      </c>
      <c r="O130" s="2">
        <f t="shared" si="24"/>
        <v>3</v>
      </c>
      <c r="P130" s="2">
        <f t="shared" si="27"/>
        <v>40400</v>
      </c>
      <c r="Q130" s="2">
        <f t="shared" si="25"/>
        <v>1</v>
      </c>
      <c r="R130" s="2" t="str">
        <f t="shared" si="28"/>
        <v>1,1,1,1,1,1,1,1,1,1,1,1,1,1,1,1,1,1,1,1,1,1,1,1,1,1,1,1,1,1,1,1,1,1,1,1,1,1,1,1,1,1,1,1,1,1,1,1,1,1,1,1,1,1,1,1,1,1,1,1,1,1,1,1,1,1,1,1,1,1,1,1,1,1,1,1,1,1,1</v>
      </c>
      <c r="S130" s="2" t="str">
        <f t="shared" si="29"/>
        <v>0,0,0,0,3,3,3,3,0,0,0,0,3,3,3,3,0,0,0,0,3,3,3,3,0,0,0,0,3,3,3,3,0,0,0,0,3,3,3,3,0,0,0,0,3,3,3,3,0,0,0,0,3,3,3,3,0,0,0,0,3,3,3,3,0,0,0,0,3,3,3,3,0,0,0,0,3,3,3</v>
      </c>
      <c r="T130" s="2" t="str">
        <f t="shared" si="33"/>
        <v>3,3,3,3,3,3,3,3,3,3,3,3,3,3,3,3,3,3,3,3,3,3,3,3,3,3,3,3,3,3,3,3,3,3,3,3,3,3,3,3,3,3,3,3,3,3,3,3,3,3,3,3,3,3,3,3,3,3,3,3,3,3,3,3,3,3,3,3,3,3,3,3,3,3,3,3,3,3,3</v>
      </c>
      <c r="U130" s="2" t="str">
        <f t="shared" si="30"/>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30" s="2" t="str">
        <f t="shared" si="31"/>
        <v>1,1,1,1,1,1,1,1,1,1,1,1,1,1,1,1,1,1,1,1,1,1,1,1,1,1,1,1,1,1,1,1,1,1,1,1,1,1,1,1,1,1,1,1,1,1,1,1,1,1,1,1,1,1,1,1,1,1,1,1,1,1,1,1,1,1,1,1,1,1,1,1,1,1,1,1,1,1,1</v>
      </c>
      <c r="W130" s="2">
        <f t="shared" si="32"/>
        <v>79</v>
      </c>
      <c r="X130" s="2">
        <f t="shared" si="26"/>
        <v>0</v>
      </c>
      <c r="AB130" s="2">
        <v>1015</v>
      </c>
      <c r="AC130" s="2" t="s">
        <v>2355</v>
      </c>
      <c r="AD130" s="3" t="s">
        <v>2531</v>
      </c>
      <c r="AE130" s="2" t="s">
        <v>2357</v>
      </c>
      <c r="AF130" s="3" t="s">
        <v>2358</v>
      </c>
      <c r="AG130" s="3" t="s">
        <v>2203</v>
      </c>
      <c r="AH130" s="2" t="s">
        <v>2359</v>
      </c>
      <c r="AI130" s="2">
        <f t="shared" si="20"/>
        <v>41</v>
      </c>
      <c r="AJ130" s="2">
        <f t="shared" si="19"/>
        <v>14</v>
      </c>
    </row>
    <row r="131" spans="1:36">
      <c r="A131" s="2">
        <f>'怪物|monster'!P135</f>
        <v>0</v>
      </c>
      <c r="B131" s="2">
        <f>'怪物|monster'!Q135</f>
        <v>0</v>
      </c>
      <c r="C131">
        <f>'怪物|monster'!R135</f>
        <v>0</v>
      </c>
      <c r="D131">
        <f>'怪物|monster'!N135</f>
        <v>0</v>
      </c>
      <c r="F131" s="2">
        <f t="shared" si="35"/>
        <v>103</v>
      </c>
      <c r="G131" s="61"/>
      <c r="H131" s="2">
        <f t="shared" si="22"/>
        <v>0</v>
      </c>
      <c r="I131" s="61"/>
      <c r="J131" s="61"/>
      <c r="K131" s="61"/>
      <c r="L131" s="61"/>
      <c r="M131" s="2">
        <f t="shared" si="34"/>
        <v>3</v>
      </c>
      <c r="N131" s="2">
        <f t="shared" si="23"/>
        <v>3</v>
      </c>
      <c r="O131" s="2">
        <f t="shared" si="24"/>
        <v>3</v>
      </c>
      <c r="P131" s="2">
        <f t="shared" si="27"/>
        <v>40800</v>
      </c>
      <c r="Q131" s="2">
        <f t="shared" si="25"/>
        <v>1</v>
      </c>
      <c r="R131" s="2" t="str">
        <f t="shared" si="28"/>
        <v>1,1,1,1,1,1,1,1,1,1,1,1,1,1,1,1,1,1,1,1,1,1,1,1,1,1,1,1,1,1,1,1,1,1,1,1,1,1,1,1,1,1,1,1,1,1,1,1,1,1,1,1,1,1,1,1,1,1,1,1,1,1,1,1,1,1,1,1,1,1,1,1,1,1,1,1,1,1,1</v>
      </c>
      <c r="S131" s="2" t="str">
        <f t="shared" si="29"/>
        <v>0,0,0,0,3,3,3,3,0,0,0,0,3,3,3,3,0,0,0,0,3,3,3,3,0,0,0,0,3,3,3,3,0,0,0,0,3,3,3,3,0,0,0,0,3,3,3,3,0,0,0,0,3,3,3,3,0,0,0,0,3,3,3,3,0,0,0,0,3,3,3,3,0,0,0,0,3,3,3</v>
      </c>
      <c r="T131" s="2" t="str">
        <f t="shared" si="33"/>
        <v>3,3,3,3,3,3,3,3,3,3,3,3,3,3,3,3,3,3,3,3,3,3,3,3,3,3,3,3,3,3,3,3,3,3,3,3,3,3,3,3,3,3,3,3,3,3,3,3,3,3,3,3,3,3,3,3,3,3,3,3,3,3,3,3,3,3,3,3,3,3,3,3,3,3,3,3,3,3,3</v>
      </c>
      <c r="U131" s="2" t="str">
        <f t="shared" si="30"/>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31" s="2" t="str">
        <f t="shared" si="31"/>
        <v>1,1,1,1,1,1,1,1,1,1,1,1,1,1,1,1,1,1,1,1,1,1,1,1,1,1,1,1,1,1,1,1,1,1,1,1,1,1,1,1,1,1,1,1,1,1,1,1,1,1,1,1,1,1,1,1,1,1,1,1,1,1,1,1,1,1,1,1,1,1,1,1,1,1,1,1,1,1,1</v>
      </c>
      <c r="W131" s="2">
        <f t="shared" si="32"/>
        <v>79</v>
      </c>
      <c r="X131" s="2">
        <f t="shared" si="26"/>
        <v>0</v>
      </c>
      <c r="AB131" s="2">
        <v>999901</v>
      </c>
      <c r="AC131" s="2" t="s">
        <v>2532</v>
      </c>
      <c r="AD131" s="3" t="s">
        <v>2533</v>
      </c>
      <c r="AE131" s="2">
        <v>6</v>
      </c>
      <c r="AF131" s="3" t="s">
        <v>1439</v>
      </c>
      <c r="AG131" s="3" t="s">
        <v>2203</v>
      </c>
      <c r="AH131" s="2">
        <v>1</v>
      </c>
      <c r="AI131" s="2">
        <f t="shared" si="20"/>
        <v>1</v>
      </c>
      <c r="AJ131" s="2">
        <f t="shared" si="19"/>
        <v>1</v>
      </c>
    </row>
    <row r="132" spans="1:36">
      <c r="A132" s="2">
        <f>'怪物|monster'!P136</f>
        <v>0</v>
      </c>
      <c r="B132" s="2">
        <f>'怪物|monster'!Q136</f>
        <v>0</v>
      </c>
      <c r="C132">
        <f>'怪物|monster'!R136</f>
        <v>0</v>
      </c>
      <c r="D132">
        <f>'怪物|monster'!N136</f>
        <v>0</v>
      </c>
      <c r="F132" s="2">
        <f t="shared" si="35"/>
        <v>104</v>
      </c>
      <c r="G132" s="61"/>
      <c r="H132" s="2">
        <f t="shared" si="22"/>
        <v>0</v>
      </c>
      <c r="I132" s="61"/>
      <c r="J132" s="61"/>
      <c r="K132" s="61"/>
      <c r="L132" s="61"/>
      <c r="M132" s="2">
        <f t="shared" si="34"/>
        <v>3</v>
      </c>
      <c r="N132" s="2">
        <f t="shared" si="23"/>
        <v>3</v>
      </c>
      <c r="O132" s="2">
        <f t="shared" si="24"/>
        <v>3</v>
      </c>
      <c r="P132" s="2">
        <f t="shared" si="27"/>
        <v>41200</v>
      </c>
      <c r="Q132" s="2">
        <f t="shared" si="25"/>
        <v>1</v>
      </c>
      <c r="R132" s="2" t="str">
        <f t="shared" si="28"/>
        <v>1,1,1,1,1,1,1,1,1,1,1,1,1,1,1,1,1,1,1,1,1,1,1,1,1,1,1,1,1,1,1,1,1,1,1,1,1,1,1,1,1,1,1,1,1,1,1,1,1,1,1,1,1,1,1,1,1,1,1,1,1,1,1,1,1,1,1,1,1,1,1,1,1,1,1,1,1,1,1</v>
      </c>
      <c r="S132" s="2" t="str">
        <f t="shared" si="29"/>
        <v>0,0,0,0,3,3,3,3,0,0,0,0,3,3,3,3,0,0,0,0,3,3,3,3,0,0,0,0,3,3,3,3,0,0,0,0,3,3,3,3,0,0,0,0,3,3,3,3,0,0,0,0,3,3,3,3,0,0,0,0,3,3,3,3,0,0,0,0,3,3,3,3,0,0,0,0,3,3,3</v>
      </c>
      <c r="T132" s="2" t="str">
        <f t="shared" si="33"/>
        <v>3,3,3,3,3,3,3,3,3,3,3,3,3,3,3,3,3,3,3,3,3,3,3,3,3,3,3,3,3,3,3,3,3,3,3,3,3,3,3,3,3,3,3,3,3,3,3,3,3,3,3,3,3,3,3,3,3,3,3,3,3,3,3,3,3,3,3,3,3,3,3,3,3,3,3,3,3,3,3</v>
      </c>
      <c r="U132" s="2" t="str">
        <f t="shared" si="30"/>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32" s="2" t="str">
        <f t="shared" si="31"/>
        <v>1,1,1,1,1,1,1,1,1,1,1,1,1,1,1,1,1,1,1,1,1,1,1,1,1,1,1,1,1,1,1,1,1,1,1,1,1,1,1,1,1,1,1,1,1,1,1,1,1,1,1,1,1,1,1,1,1,1,1,1,1,1,1,1,1,1,1,1,1,1,1,1,1,1,1,1,1,1,1</v>
      </c>
      <c r="W132" s="2">
        <f t="shared" si="32"/>
        <v>79</v>
      </c>
      <c r="X132" s="2">
        <f t="shared" si="26"/>
        <v>0</v>
      </c>
      <c r="AB132" s="2">
        <v>1101</v>
      </c>
      <c r="AC132" s="2" t="s">
        <v>2534</v>
      </c>
      <c r="AD132" s="3" t="s">
        <v>2535</v>
      </c>
      <c r="AE132" s="2" t="s">
        <v>2434</v>
      </c>
      <c r="AF132" s="3" t="s">
        <v>2435</v>
      </c>
      <c r="AG132" s="3" t="s">
        <v>2203</v>
      </c>
      <c r="AH132" s="2" t="s">
        <v>2436</v>
      </c>
      <c r="AI132" s="2">
        <f t="shared" si="20"/>
        <v>5</v>
      </c>
      <c r="AJ132" s="2">
        <f t="shared" si="19"/>
        <v>2</v>
      </c>
    </row>
    <row r="133" spans="1:36">
      <c r="A133" s="2">
        <f>'怪物|monster'!P137</f>
        <v>0</v>
      </c>
      <c r="B133" s="2">
        <f>'怪物|monster'!Q137</f>
        <v>0</v>
      </c>
      <c r="C133">
        <f>'怪物|monster'!R137</f>
        <v>0</v>
      </c>
      <c r="D133">
        <f>'怪物|monster'!N137</f>
        <v>0</v>
      </c>
      <c r="F133" s="2">
        <f t="shared" si="35"/>
        <v>105</v>
      </c>
      <c r="G133" s="61"/>
      <c r="H133" s="2">
        <f t="shared" si="22"/>
        <v>0</v>
      </c>
      <c r="I133" s="61"/>
      <c r="J133" s="61"/>
      <c r="K133" s="61"/>
      <c r="L133" s="61"/>
      <c r="M133" s="2">
        <f t="shared" si="34"/>
        <v>0</v>
      </c>
      <c r="N133" s="2">
        <f t="shared" si="23"/>
        <v>0</v>
      </c>
      <c r="O133" s="2">
        <f t="shared" si="24"/>
        <v>3</v>
      </c>
      <c r="P133" s="2">
        <f t="shared" si="27"/>
        <v>41600</v>
      </c>
      <c r="Q133" s="2">
        <f t="shared" si="25"/>
        <v>1</v>
      </c>
      <c r="R133" s="2" t="str">
        <f t="shared" si="28"/>
        <v>1,1,1,1,1,1,1,1,1,1,1,1,1,1,1,1,1,1,1,1,1,1,1,1,1,1,1,1,1,1,1,1,1,1,1,1,1,1,1,1,1,1,1,1,1,1,1,1,1,1,1,1,1,1,1,1,1,1,1,1,1,1,1,1,1,1,1,1,1,1,1,1,1,1,1,1,1,1,1</v>
      </c>
      <c r="S133" s="2" t="str">
        <f t="shared" si="29"/>
        <v>0,0,0,0,3,3,3,3,0,0,0,0,3,3,3,3,0,0,0,0,3,3,3,3,0,0,0,0,3,3,3,3,0,0,0,0,3,3,3,3,0,0,0,0,3,3,3,3,0,0,0,0,3,3,3,3,0,0,0,0,3,3,3,3,0,0,0,0,3,3,3,3,0,0,0,0,3,3,3</v>
      </c>
      <c r="T133" s="2" t="str">
        <f t="shared" si="33"/>
        <v>3,3,3,3,3,3,3,3,3,3,3,3,3,3,3,3,3,3,3,3,3,3,3,3,3,3,3,3,3,3,3,3,3,3,3,3,3,3,3,3,3,3,3,3,3,3,3,3,3,3,3,3,3,3,3,3,3,3,3,3,3,3,3,3,3,3,3,3,3,3,3,3,3,3,3,3,3,3,3</v>
      </c>
      <c r="U133" s="2" t="str">
        <f t="shared" si="30"/>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33" s="2" t="str">
        <f t="shared" si="31"/>
        <v>1,1,1,1,1,1,1,1,1,1,1,1,1,1,1,1,1,1,1,1,1,1,1,1,1,1,1,1,1,1,1,1,1,1,1,1,1,1,1,1,1,1,1,1,1,1,1,1,1,1,1,1,1,1,1,1,1,1,1,1,1,1,1,1,1,1,1,1,1,1,1,1,1,1,1,1,1,1,1</v>
      </c>
      <c r="W133" s="2">
        <f t="shared" si="32"/>
        <v>79</v>
      </c>
      <c r="X133" s="2">
        <f t="shared" si="26"/>
        <v>0</v>
      </c>
      <c r="AB133" s="2">
        <v>1102</v>
      </c>
      <c r="AC133" s="2" t="s">
        <v>2534</v>
      </c>
      <c r="AD133" s="3" t="s">
        <v>2535</v>
      </c>
      <c r="AE133" s="2" t="s">
        <v>2434</v>
      </c>
      <c r="AF133" s="3" t="s">
        <v>2435</v>
      </c>
      <c r="AG133" s="3" t="s">
        <v>2203</v>
      </c>
      <c r="AH133" s="2" t="s">
        <v>2436</v>
      </c>
      <c r="AI133" s="2">
        <f t="shared" si="20"/>
        <v>5</v>
      </c>
      <c r="AJ133" s="2">
        <f t="shared" si="19"/>
        <v>2</v>
      </c>
    </row>
    <row r="134" spans="1:36">
      <c r="A134" s="2">
        <f>'怪物|monster'!P138</f>
        <v>0</v>
      </c>
      <c r="B134" s="2">
        <f>'怪物|monster'!Q138</f>
        <v>0</v>
      </c>
      <c r="C134">
        <f>'怪物|monster'!R138</f>
        <v>0</v>
      </c>
      <c r="D134">
        <f>'怪物|monster'!N138</f>
        <v>0</v>
      </c>
      <c r="F134" s="2">
        <f t="shared" si="35"/>
        <v>106</v>
      </c>
      <c r="G134" s="61"/>
      <c r="H134" s="2">
        <f t="shared" si="22"/>
        <v>0</v>
      </c>
      <c r="I134" s="61"/>
      <c r="J134" s="61"/>
      <c r="K134" s="61"/>
      <c r="L134" s="61"/>
      <c r="M134" s="2">
        <f t="shared" si="34"/>
        <v>0</v>
      </c>
      <c r="N134" s="2">
        <f t="shared" si="23"/>
        <v>0</v>
      </c>
      <c r="O134" s="2">
        <f t="shared" si="24"/>
        <v>3</v>
      </c>
      <c r="P134" s="2">
        <f t="shared" si="27"/>
        <v>42000</v>
      </c>
      <c r="Q134" s="2">
        <f t="shared" si="25"/>
        <v>1</v>
      </c>
      <c r="R134" s="2" t="str">
        <f t="shared" si="28"/>
        <v>1,1,1,1,1,1,1,1,1,1,1,1,1,1,1,1,1,1,1,1,1,1,1,1,1,1,1,1,1,1,1,1,1,1,1,1,1,1,1,1,1,1,1,1,1,1,1,1,1,1,1,1,1,1,1,1,1,1,1,1,1,1,1,1,1,1,1,1,1,1,1,1,1,1,1,1,1,1,1</v>
      </c>
      <c r="S134" s="2" t="str">
        <f t="shared" si="29"/>
        <v>0,0,0,0,3,3,3,3,0,0,0,0,3,3,3,3,0,0,0,0,3,3,3,3,0,0,0,0,3,3,3,3,0,0,0,0,3,3,3,3,0,0,0,0,3,3,3,3,0,0,0,0,3,3,3,3,0,0,0,0,3,3,3,3,0,0,0,0,3,3,3,3,0,0,0,0,3,3,3</v>
      </c>
      <c r="T134" s="2" t="str">
        <f t="shared" si="33"/>
        <v>3,3,3,3,3,3,3,3,3,3,3,3,3,3,3,3,3,3,3,3,3,3,3,3,3,3,3,3,3,3,3,3,3,3,3,3,3,3,3,3,3,3,3,3,3,3,3,3,3,3,3,3,3,3,3,3,3,3,3,3,3,3,3,3,3,3,3,3,3,3,3,3,3,3,3,3,3,3,3</v>
      </c>
      <c r="U134" s="2" t="str">
        <f t="shared" si="30"/>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34" s="2" t="str">
        <f t="shared" si="31"/>
        <v>1,1,1,1,1,1,1,1,1,1,1,1,1,1,1,1,1,1,1,1,1,1,1,1,1,1,1,1,1,1,1,1,1,1,1,1,1,1,1,1,1,1,1,1,1,1,1,1,1,1,1,1,1,1,1,1,1,1,1,1,1,1,1,1,1,1,1,1,1,1,1,1,1,1,1,1,1,1,1</v>
      </c>
      <c r="W134" s="2">
        <f t="shared" si="32"/>
        <v>79</v>
      </c>
      <c r="X134" s="2">
        <f t="shared" si="26"/>
        <v>0</v>
      </c>
      <c r="AB134" s="2">
        <v>1103</v>
      </c>
      <c r="AC134" s="2" t="s">
        <v>2536</v>
      </c>
      <c r="AD134" s="3" t="s">
        <v>2537</v>
      </c>
      <c r="AE134" s="2" t="s">
        <v>2179</v>
      </c>
      <c r="AF134" s="3" t="s">
        <v>2180</v>
      </c>
      <c r="AG134" s="3" t="s">
        <v>2203</v>
      </c>
      <c r="AH134" s="2" t="s">
        <v>2182</v>
      </c>
      <c r="AI134" s="2">
        <f t="shared" si="20"/>
        <v>6</v>
      </c>
      <c r="AJ134" s="2">
        <f t="shared" si="19"/>
        <v>3</v>
      </c>
    </row>
    <row r="135" spans="1:36">
      <c r="A135" s="2">
        <f>'怪物|monster'!P139</f>
        <v>0</v>
      </c>
      <c r="B135" s="2">
        <f>'怪物|monster'!Q139</f>
        <v>0</v>
      </c>
      <c r="C135">
        <f>'怪物|monster'!R139</f>
        <v>0</v>
      </c>
      <c r="D135">
        <f>'怪物|monster'!N139</f>
        <v>0</v>
      </c>
      <c r="F135" s="2">
        <f t="shared" si="35"/>
        <v>107</v>
      </c>
      <c r="G135" s="61"/>
      <c r="H135" s="2">
        <f t="shared" si="22"/>
        <v>0</v>
      </c>
      <c r="I135" s="61"/>
      <c r="J135" s="61"/>
      <c r="K135" s="61"/>
      <c r="L135" s="61"/>
      <c r="M135" s="2">
        <f t="shared" si="34"/>
        <v>0</v>
      </c>
      <c r="N135" s="2">
        <f t="shared" si="23"/>
        <v>0</v>
      </c>
      <c r="O135" s="2">
        <f t="shared" si="24"/>
        <v>3</v>
      </c>
      <c r="P135" s="2">
        <f t="shared" si="27"/>
        <v>42400</v>
      </c>
      <c r="Q135" s="2">
        <f t="shared" si="25"/>
        <v>1</v>
      </c>
      <c r="R135" s="2" t="str">
        <f t="shared" si="28"/>
        <v>1,1,1,1,1,1,1,1,1,1,1,1,1,1,1,1,1,1,1,1,1,1,1,1,1,1,1,1,1,1,1,1,1,1,1,1,1,1,1,1,1,1,1,1,1,1,1,1,1,1,1,1,1,1,1,1,1,1,1,1,1,1,1,1,1,1,1,1,1,1,1,1,1,1,1,1,1,1,1</v>
      </c>
      <c r="S135" s="2" t="str">
        <f t="shared" si="29"/>
        <v>0,0,0,0,3,3,3,3,0,0,0,0,3,3,3,3,0,0,0,0,3,3,3,3,0,0,0,0,3,3,3,3,0,0,0,0,3,3,3,3,0,0,0,0,3,3,3,3,0,0,0,0,3,3,3,3,0,0,0,0,3,3,3,3,0,0,0,0,3,3,3,3,0,0,0,0,3,3,3</v>
      </c>
      <c r="T135" s="2" t="str">
        <f t="shared" si="33"/>
        <v>3,3,3,3,3,3,3,3,3,3,3,3,3,3,3,3,3,3,3,3,3,3,3,3,3,3,3,3,3,3,3,3,3,3,3,3,3,3,3,3,3,3,3,3,3,3,3,3,3,3,3,3,3,3,3,3,3,3,3,3,3,3,3,3,3,3,3,3,3,3,3,3,3,3,3,3,3,3,3</v>
      </c>
      <c r="U135" s="2" t="str">
        <f t="shared" si="30"/>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35" s="2" t="str">
        <f t="shared" si="31"/>
        <v>1,1,1,1,1,1,1,1,1,1,1,1,1,1,1,1,1,1,1,1,1,1,1,1,1,1,1,1,1,1,1,1,1,1,1,1,1,1,1,1,1,1,1,1,1,1,1,1,1,1,1,1,1,1,1,1,1,1,1,1,1,1,1,1,1,1,1,1,1,1,1,1,1,1,1,1,1,1,1</v>
      </c>
      <c r="W135" s="2">
        <f t="shared" si="32"/>
        <v>79</v>
      </c>
      <c r="X135" s="2">
        <f t="shared" si="26"/>
        <v>0</v>
      </c>
      <c r="AB135" s="2">
        <v>1104</v>
      </c>
      <c r="AC135" s="2" t="s">
        <v>2538</v>
      </c>
      <c r="AD135" s="3" t="s">
        <v>2539</v>
      </c>
      <c r="AE135" s="2" t="s">
        <v>2191</v>
      </c>
      <c r="AF135" s="3" t="s">
        <v>2192</v>
      </c>
      <c r="AG135" s="3" t="s">
        <v>2203</v>
      </c>
      <c r="AH135" s="2" t="s">
        <v>2194</v>
      </c>
      <c r="AI135" s="2">
        <f t="shared" si="20"/>
        <v>6</v>
      </c>
      <c r="AJ135" s="2">
        <f t="shared" si="19"/>
        <v>3</v>
      </c>
    </row>
    <row r="136" spans="1:36">
      <c r="A136" s="2">
        <f>'怪物|monster'!P140</f>
        <v>0</v>
      </c>
      <c r="B136" s="2">
        <f>'怪物|monster'!Q140</f>
        <v>0</v>
      </c>
      <c r="C136">
        <f>'怪物|monster'!R140</f>
        <v>0</v>
      </c>
      <c r="D136">
        <f>'怪物|monster'!N140</f>
        <v>0</v>
      </c>
      <c r="F136" s="2">
        <f t="shared" si="35"/>
        <v>108</v>
      </c>
      <c r="G136" s="61"/>
      <c r="H136" s="2">
        <f t="shared" si="22"/>
        <v>0</v>
      </c>
      <c r="I136" s="61"/>
      <c r="J136" s="61"/>
      <c r="K136" s="61"/>
      <c r="L136" s="61"/>
      <c r="M136" s="2">
        <f t="shared" si="34"/>
        <v>0</v>
      </c>
      <c r="N136" s="2">
        <f t="shared" si="23"/>
        <v>0</v>
      </c>
      <c r="O136" s="2">
        <f t="shared" si="24"/>
        <v>3</v>
      </c>
      <c r="P136" s="2">
        <f t="shared" si="27"/>
        <v>42800</v>
      </c>
      <c r="Q136" s="2">
        <f t="shared" si="25"/>
        <v>1</v>
      </c>
      <c r="R136" s="2" t="str">
        <f t="shared" si="28"/>
        <v>1,1,1,1,1,1,1,1,1,1,1,1,1,1,1,1,1,1,1,1,1,1,1,1,1,1,1,1,1,1,1,1,1,1,1,1,1,1,1,1,1,1,1,1,1,1,1,1,1,1,1,1,1,1,1,1,1,1,1,1,1,1,1,1,1,1,1,1,1,1,1,1,1,1,1,1,1,1,1</v>
      </c>
      <c r="S136" s="2" t="str">
        <f t="shared" si="29"/>
        <v>0,0,0,0,3,3,3,3,0,0,0,0,3,3,3,3,0,0,0,0,3,3,3,3,0,0,0,0,3,3,3,3,0,0,0,0,3,3,3,3,0,0,0,0,3,3,3,3,0,0,0,0,3,3,3,3,0,0,0,0,3,3,3,3,0,0,0,0,3,3,3,3,0,0,0,0,3,3,3</v>
      </c>
      <c r="T136" s="2" t="str">
        <f t="shared" si="33"/>
        <v>3,3,3,3,3,3,3,3,3,3,3,3,3,3,3,3,3,3,3,3,3,3,3,3,3,3,3,3,3,3,3,3,3,3,3,3,3,3,3,3,3,3,3,3,3,3,3,3,3,3,3,3,3,3,3,3,3,3,3,3,3,3,3,3,3,3,3,3,3,3,3,3,3,3,3,3,3,3,3</v>
      </c>
      <c r="U136" s="2" t="str">
        <f t="shared" si="30"/>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36" s="2" t="str">
        <f t="shared" si="31"/>
        <v>1,1,1,1,1,1,1,1,1,1,1,1,1,1,1,1,1,1,1,1,1,1,1,1,1,1,1,1,1,1,1,1,1,1,1,1,1,1,1,1,1,1,1,1,1,1,1,1,1,1,1,1,1,1,1,1,1,1,1,1,1,1,1,1,1,1,1,1,1,1,1,1,1,1,1,1,1,1,1</v>
      </c>
      <c r="W136" s="2">
        <f t="shared" si="32"/>
        <v>79</v>
      </c>
      <c r="X136" s="2">
        <f t="shared" si="26"/>
        <v>0</v>
      </c>
      <c r="AB136" s="2">
        <v>1105</v>
      </c>
      <c r="AC136" s="2" t="s">
        <v>2540</v>
      </c>
      <c r="AD136" s="3" t="s">
        <v>2541</v>
      </c>
      <c r="AE136" s="2" t="s">
        <v>2291</v>
      </c>
      <c r="AF136" s="3" t="s">
        <v>2292</v>
      </c>
      <c r="AG136" s="3" t="s">
        <v>2203</v>
      </c>
      <c r="AH136" s="2" t="s">
        <v>2293</v>
      </c>
      <c r="AI136" s="2">
        <f t="shared" si="20"/>
        <v>7</v>
      </c>
      <c r="AJ136" s="2">
        <f t="shared" si="19"/>
        <v>3</v>
      </c>
    </row>
    <row r="137" spans="1:36">
      <c r="A137" s="2">
        <f>'怪物|monster'!P141</f>
        <v>0</v>
      </c>
      <c r="B137" s="2">
        <f>'怪物|monster'!Q141</f>
        <v>0</v>
      </c>
      <c r="C137">
        <f>'怪物|monster'!R141</f>
        <v>0</v>
      </c>
      <c r="D137">
        <f>'怪物|monster'!N141</f>
        <v>0</v>
      </c>
      <c r="F137" s="2">
        <f t="shared" si="35"/>
        <v>109</v>
      </c>
      <c r="G137" s="61"/>
      <c r="H137" s="2">
        <f t="shared" si="22"/>
        <v>0</v>
      </c>
      <c r="I137" s="61"/>
      <c r="J137" s="61"/>
      <c r="K137" s="61"/>
      <c r="L137" s="61"/>
      <c r="M137" s="2">
        <f t="shared" si="34"/>
        <v>3</v>
      </c>
      <c r="N137" s="2">
        <f t="shared" si="23"/>
        <v>3</v>
      </c>
      <c r="O137" s="2">
        <f t="shared" si="24"/>
        <v>3</v>
      </c>
      <c r="P137" s="2">
        <f t="shared" si="27"/>
        <v>43200</v>
      </c>
      <c r="Q137" s="2">
        <f t="shared" si="25"/>
        <v>1</v>
      </c>
      <c r="R137" s="2" t="str">
        <f t="shared" si="28"/>
        <v>1,1,1,1,1,1,1,1,1,1,1,1,1,1,1,1,1,1,1,1,1,1,1,1,1,1,1,1,1,1,1,1,1,1,1,1,1,1,1,1,1,1,1,1,1,1,1,1,1,1,1,1,1,1,1,1,1,1,1,1,1,1,1,1,1,1,1,1,1,1,1,1,1,1,1,1,1,1,1</v>
      </c>
      <c r="S137" s="2" t="str">
        <f t="shared" si="29"/>
        <v>0,0,0,0,3,3,3,3,0,0,0,0,3,3,3,3,0,0,0,0,3,3,3,3,0,0,0,0,3,3,3,3,0,0,0,0,3,3,3,3,0,0,0,0,3,3,3,3,0,0,0,0,3,3,3,3,0,0,0,0,3,3,3,3,0,0,0,0,3,3,3,3,0,0,0,0,3,3,3</v>
      </c>
      <c r="T137" s="2" t="str">
        <f t="shared" si="33"/>
        <v>3,3,3,3,3,3,3,3,3,3,3,3,3,3,3,3,3,3,3,3,3,3,3,3,3,3,3,3,3,3,3,3,3,3,3,3,3,3,3,3,3,3,3,3,3,3,3,3,3,3,3,3,3,3,3,3,3,3,3,3,3,3,3,3,3,3,3,3,3,3,3,3,3,3,3,3,3,3,3</v>
      </c>
      <c r="U137" s="2" t="str">
        <f t="shared" si="30"/>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37" s="2" t="str">
        <f t="shared" si="31"/>
        <v>1,1,1,1,1,1,1,1,1,1,1,1,1,1,1,1,1,1,1,1,1,1,1,1,1,1,1,1,1,1,1,1,1,1,1,1,1,1,1,1,1,1,1,1,1,1,1,1,1,1,1,1,1,1,1,1,1,1,1,1,1,1,1,1,1,1,1,1,1,1,1,1,1,1,1,1,1,1,1</v>
      </c>
      <c r="W137" s="2">
        <f t="shared" si="32"/>
        <v>79</v>
      </c>
      <c r="X137" s="2">
        <f t="shared" si="26"/>
        <v>0</v>
      </c>
      <c r="AB137" s="2">
        <v>1106</v>
      </c>
      <c r="AC137" s="2" t="s">
        <v>2542</v>
      </c>
      <c r="AD137" s="3" t="s">
        <v>2543</v>
      </c>
      <c r="AE137" s="2" t="s">
        <v>2499</v>
      </c>
      <c r="AF137" s="3" t="s">
        <v>2500</v>
      </c>
      <c r="AG137" s="3" t="s">
        <v>2203</v>
      </c>
      <c r="AH137" s="2" t="s">
        <v>2501</v>
      </c>
      <c r="AI137" s="2">
        <f t="shared" si="20"/>
        <v>8</v>
      </c>
      <c r="AJ137" s="2">
        <f t="shared" ref="AJ137:AJ200" si="36">INT(AI137/3)+1</f>
        <v>3</v>
      </c>
    </row>
    <row r="138" spans="1:36">
      <c r="A138" s="2">
        <f>'怪物|monster'!P142</f>
        <v>0</v>
      </c>
      <c r="B138" s="2">
        <f>'怪物|monster'!Q142</f>
        <v>0</v>
      </c>
      <c r="C138">
        <f>'怪物|monster'!R142</f>
        <v>0</v>
      </c>
      <c r="D138">
        <f>'怪物|monster'!N142</f>
        <v>0</v>
      </c>
      <c r="F138" s="2">
        <f t="shared" si="35"/>
        <v>110</v>
      </c>
      <c r="G138" s="61"/>
      <c r="H138" s="2">
        <f t="shared" si="22"/>
        <v>0</v>
      </c>
      <c r="I138" s="61"/>
      <c r="J138" s="61"/>
      <c r="K138" s="61"/>
      <c r="L138" s="61"/>
      <c r="M138" s="2">
        <f t="shared" si="34"/>
        <v>3</v>
      </c>
      <c r="N138" s="2">
        <f t="shared" si="23"/>
        <v>3</v>
      </c>
      <c r="O138" s="2">
        <f t="shared" si="24"/>
        <v>3</v>
      </c>
      <c r="P138" s="2">
        <f t="shared" si="27"/>
        <v>43600</v>
      </c>
      <c r="Q138" s="2">
        <f t="shared" si="25"/>
        <v>1</v>
      </c>
      <c r="R138" s="2" t="str">
        <f t="shared" si="28"/>
        <v>1,1,1,1,1,1,1,1,1,1,1,1,1,1,1,1,1,1,1,1,1,1,1,1,1,1,1,1,1,1,1,1,1,1,1,1,1,1,1,1,1,1,1,1,1,1,1,1,1,1,1,1,1,1,1,1,1,1,1,1,1,1,1,1,1,1,1,1,1,1,1,1,1,1,1,1,1,1,1</v>
      </c>
      <c r="S138" s="2" t="str">
        <f t="shared" si="29"/>
        <v>0,0,0,0,3,3,3,3,0,0,0,0,3,3,3,3,0,0,0,0,3,3,3,3,0,0,0,0,3,3,3,3,0,0,0,0,3,3,3,3,0,0,0,0,3,3,3,3,0,0,0,0,3,3,3,3,0,0,0,0,3,3,3,3,0,0,0,0,3,3,3,3,0,0,0,0,3,3,3</v>
      </c>
      <c r="T138" s="2" t="str">
        <f t="shared" si="33"/>
        <v>3,3,3,3,3,3,3,3,3,3,3,3,3,3,3,3,3,3,3,3,3,3,3,3,3,3,3,3,3,3,3,3,3,3,3,3,3,3,3,3,3,3,3,3,3,3,3,3,3,3,3,3,3,3,3,3,3,3,3,3,3,3,3,3,3,3,3,3,3,3,3,3,3,3,3,3,3,3,3</v>
      </c>
      <c r="U138" s="2" t="str">
        <f t="shared" si="30"/>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38" s="2" t="str">
        <f t="shared" si="31"/>
        <v>1,1,1,1,1,1,1,1,1,1,1,1,1,1,1,1,1,1,1,1,1,1,1,1,1,1,1,1,1,1,1,1,1,1,1,1,1,1,1,1,1,1,1,1,1,1,1,1,1,1,1,1,1,1,1,1,1,1,1,1,1,1,1,1,1,1,1,1,1,1,1,1,1,1,1,1,1,1,1</v>
      </c>
      <c r="W138" s="2">
        <f t="shared" si="32"/>
        <v>79</v>
      </c>
      <c r="X138" s="2">
        <f t="shared" si="26"/>
        <v>0</v>
      </c>
      <c r="AB138" s="2">
        <v>1107</v>
      </c>
      <c r="AC138" s="2" t="s">
        <v>2544</v>
      </c>
      <c r="AD138" s="3" t="s">
        <v>2545</v>
      </c>
      <c r="AE138" s="2" t="s">
        <v>2297</v>
      </c>
      <c r="AF138" s="3" t="s">
        <v>2298</v>
      </c>
      <c r="AG138" s="3" t="s">
        <v>2203</v>
      </c>
      <c r="AH138" s="2" t="s">
        <v>2299</v>
      </c>
      <c r="AI138" s="2">
        <f t="shared" si="20"/>
        <v>11</v>
      </c>
      <c r="AJ138" s="2">
        <f t="shared" si="36"/>
        <v>4</v>
      </c>
    </row>
    <row r="139" spans="1:36">
      <c r="A139" s="2">
        <f>'怪物|monster'!P143</f>
        <v>0</v>
      </c>
      <c r="B139" s="2">
        <f>'怪物|monster'!Q143</f>
        <v>0</v>
      </c>
      <c r="C139">
        <f>'怪物|monster'!R143</f>
        <v>0</v>
      </c>
      <c r="D139">
        <f>'怪物|monster'!N143</f>
        <v>0</v>
      </c>
      <c r="F139" s="2">
        <f t="shared" si="35"/>
        <v>111</v>
      </c>
      <c r="G139" s="61"/>
      <c r="H139" s="2">
        <f t="shared" si="22"/>
        <v>0</v>
      </c>
      <c r="I139" s="61"/>
      <c r="J139" s="61"/>
      <c r="K139" s="61"/>
      <c r="L139" s="61"/>
      <c r="M139" s="2">
        <f t="shared" si="34"/>
        <v>3</v>
      </c>
      <c r="N139" s="2">
        <f t="shared" si="23"/>
        <v>3</v>
      </c>
      <c r="O139" s="2">
        <f t="shared" si="24"/>
        <v>3</v>
      </c>
      <c r="P139" s="2">
        <f t="shared" si="27"/>
        <v>44000</v>
      </c>
      <c r="Q139" s="2">
        <f t="shared" si="25"/>
        <v>1</v>
      </c>
      <c r="R139" s="2" t="str">
        <f t="shared" si="28"/>
        <v>1,1,1,1,1,1,1,1,1,1,1,1,1,1,1,1,1,1,1,1,1,1,1,1,1,1,1,1,1,1,1,1,1,1,1,1,1,1,1,1,1,1,1,1,1,1,1,1,1,1,1,1,1,1,1,1,1,1,1,1,1,1,1,1,1,1,1,1,1,1,1,1,1,1,1,1,1,1,1</v>
      </c>
      <c r="S139" s="2" t="str">
        <f t="shared" si="29"/>
        <v>0,0,0,0,3,3,3,3,0,0,0,0,3,3,3,3,0,0,0,0,3,3,3,3,0,0,0,0,3,3,3,3,0,0,0,0,3,3,3,3,0,0,0,0,3,3,3,3,0,0,0,0,3,3,3,3,0,0,0,0,3,3,3,3,0,0,0,0,3,3,3,3,0,0,0,0,3,3,3</v>
      </c>
      <c r="T139" s="2" t="str">
        <f t="shared" si="33"/>
        <v>3,3,3,3,3,3,3,3,3,3,3,3,3,3,3,3,3,3,3,3,3,3,3,3,3,3,3,3,3,3,3,3,3,3,3,3,3,3,3,3,3,3,3,3,3,3,3,3,3,3,3,3,3,3,3,3,3,3,3,3,3,3,3,3,3,3,3,3,3,3,3,3,3,3,3,3,3,3,3</v>
      </c>
      <c r="U139" s="2" t="str">
        <f t="shared" si="30"/>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39" s="2" t="str">
        <f t="shared" si="31"/>
        <v>1,1,1,1,1,1,1,1,1,1,1,1,1,1,1,1,1,1,1,1,1,1,1,1,1,1,1,1,1,1,1,1,1,1,1,1,1,1,1,1,1,1,1,1,1,1,1,1,1,1,1,1,1,1,1,1,1,1,1,1,1,1,1,1,1,1,1,1,1,1,1,1,1,1,1,1,1,1,1</v>
      </c>
      <c r="W139" s="2">
        <f t="shared" si="32"/>
        <v>79</v>
      </c>
      <c r="X139" s="2">
        <f t="shared" si="26"/>
        <v>0</v>
      </c>
      <c r="AB139" s="2">
        <v>1108</v>
      </c>
      <c r="AC139" s="2" t="s">
        <v>2546</v>
      </c>
      <c r="AD139" s="3" t="s">
        <v>2547</v>
      </c>
      <c r="AE139" s="2" t="s">
        <v>2548</v>
      </c>
      <c r="AF139" s="3" t="s">
        <v>2549</v>
      </c>
      <c r="AG139" s="3" t="s">
        <v>2203</v>
      </c>
      <c r="AH139" s="2" t="s">
        <v>2550</v>
      </c>
      <c r="AI139" s="2">
        <f t="shared" ref="AI139:AI202" si="37">INT(LEFT(AC139,FIND("-",AC139)-1)/2.5)+1</f>
        <v>13</v>
      </c>
      <c r="AJ139" s="2">
        <f t="shared" si="36"/>
        <v>5</v>
      </c>
    </row>
    <row r="140" spans="1:36">
      <c r="A140" s="2">
        <f>'怪物|monster'!P144</f>
        <v>0</v>
      </c>
      <c r="B140" s="2">
        <f>'怪物|monster'!Q144</f>
        <v>0</v>
      </c>
      <c r="C140">
        <f>'怪物|monster'!R144</f>
        <v>0</v>
      </c>
      <c r="D140">
        <f>'怪物|monster'!N144</f>
        <v>0</v>
      </c>
      <c r="F140" s="2">
        <f t="shared" si="35"/>
        <v>112</v>
      </c>
      <c r="G140" s="61"/>
      <c r="H140" s="2">
        <f t="shared" si="22"/>
        <v>0</v>
      </c>
      <c r="I140" s="61"/>
      <c r="J140" s="61"/>
      <c r="K140" s="61"/>
      <c r="L140" s="61"/>
      <c r="M140" s="2">
        <f t="shared" si="34"/>
        <v>3</v>
      </c>
      <c r="N140" s="2">
        <f t="shared" si="23"/>
        <v>3</v>
      </c>
      <c r="O140" s="2">
        <f t="shared" si="24"/>
        <v>3</v>
      </c>
      <c r="P140" s="2">
        <f t="shared" si="27"/>
        <v>44400</v>
      </c>
      <c r="Q140" s="2">
        <f t="shared" si="25"/>
        <v>1</v>
      </c>
      <c r="R140" s="2" t="str">
        <f t="shared" si="28"/>
        <v>1,1,1,1,1,1,1,1,1,1,1,1,1,1,1,1,1,1,1,1,1,1,1,1,1,1,1,1,1,1,1,1,1,1,1,1,1,1,1,1,1,1,1,1,1,1,1,1,1,1,1,1,1,1,1,1,1,1,1,1,1,1,1,1,1,1,1,1,1,1,1,1,1,1,1,1,1,1,1</v>
      </c>
      <c r="S140" s="2" t="str">
        <f t="shared" si="29"/>
        <v>0,0,0,0,3,3,3,3,0,0,0,0,3,3,3,3,0,0,0,0,3,3,3,3,0,0,0,0,3,3,3,3,0,0,0,0,3,3,3,3,0,0,0,0,3,3,3,3,0,0,0,0,3,3,3,3,0,0,0,0,3,3,3,3,0,0,0,0,3,3,3,3,0,0,0,0,3,3,3</v>
      </c>
      <c r="T140" s="2" t="str">
        <f t="shared" si="33"/>
        <v>3,3,3,3,3,3,3,3,3,3,3,3,3,3,3,3,3,3,3,3,3,3,3,3,3,3,3,3,3,3,3,3,3,3,3,3,3,3,3,3,3,3,3,3,3,3,3,3,3,3,3,3,3,3,3,3,3,3,3,3,3,3,3,3,3,3,3,3,3,3,3,3,3,3,3,3,3,3,3</v>
      </c>
      <c r="U140" s="2" t="str">
        <f t="shared" si="30"/>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40" s="2" t="str">
        <f t="shared" si="31"/>
        <v>1,1,1,1,1,1,1,1,1,1,1,1,1,1,1,1,1,1,1,1,1,1,1,1,1,1,1,1,1,1,1,1,1,1,1,1,1,1,1,1,1,1,1,1,1,1,1,1,1,1,1,1,1,1,1,1,1,1,1,1,1,1,1,1,1,1,1,1,1,1,1,1,1,1,1,1,1,1,1</v>
      </c>
      <c r="W140" s="2">
        <f t="shared" si="32"/>
        <v>79</v>
      </c>
      <c r="X140" s="2">
        <f t="shared" si="26"/>
        <v>0</v>
      </c>
      <c r="AB140" s="2">
        <v>1109</v>
      </c>
      <c r="AC140" s="2" t="s">
        <v>2551</v>
      </c>
      <c r="AD140" s="3" t="s">
        <v>2552</v>
      </c>
      <c r="AE140" s="2" t="s">
        <v>2553</v>
      </c>
      <c r="AF140" s="3" t="s">
        <v>2554</v>
      </c>
      <c r="AG140" s="3" t="s">
        <v>2203</v>
      </c>
      <c r="AH140" s="2" t="s">
        <v>2555</v>
      </c>
      <c r="AI140" s="2">
        <f t="shared" si="37"/>
        <v>14</v>
      </c>
      <c r="AJ140" s="2">
        <f t="shared" si="36"/>
        <v>5</v>
      </c>
    </row>
    <row r="141" spans="1:36">
      <c r="A141" s="2">
        <f>'怪物|monster'!P145</f>
        <v>0</v>
      </c>
      <c r="B141" s="2">
        <f>'怪物|monster'!Q145</f>
        <v>0</v>
      </c>
      <c r="C141">
        <f>'怪物|monster'!R145</f>
        <v>0</v>
      </c>
      <c r="D141">
        <f>'怪物|monster'!N145</f>
        <v>0</v>
      </c>
      <c r="F141" s="2">
        <f t="shared" si="35"/>
        <v>113</v>
      </c>
      <c r="G141" s="61"/>
      <c r="H141" s="2">
        <f t="shared" si="22"/>
        <v>0</v>
      </c>
      <c r="I141" s="61"/>
      <c r="J141" s="61"/>
      <c r="K141" s="61"/>
      <c r="L141" s="61"/>
      <c r="M141" s="2">
        <f t="shared" si="34"/>
        <v>0</v>
      </c>
      <c r="N141" s="2">
        <f t="shared" si="23"/>
        <v>0</v>
      </c>
      <c r="O141" s="2">
        <f t="shared" si="24"/>
        <v>3</v>
      </c>
      <c r="P141" s="2">
        <f t="shared" si="27"/>
        <v>44800</v>
      </c>
      <c r="Q141" s="2">
        <f t="shared" si="25"/>
        <v>1</v>
      </c>
      <c r="R141" s="2" t="str">
        <f t="shared" si="28"/>
        <v>1,1,1,1,1,1,1,1,1,1,1,1,1,1,1,1,1,1,1,1,1,1,1,1,1,1,1,1,1,1,1,1,1,1,1,1,1,1,1,1,1,1,1,1,1,1,1,1,1,1,1,1,1,1,1,1,1,1,1,1,1,1,1,1,1,1,1,1,1,1,1,1,1,1,1,1,1,1,1</v>
      </c>
      <c r="S141" s="2" t="str">
        <f t="shared" si="29"/>
        <v>0,0,0,0,3,3,3,3,0,0,0,0,3,3,3,3,0,0,0,0,3,3,3,3,0,0,0,0,3,3,3,3,0,0,0,0,3,3,3,3,0,0,0,0,3,3,3,3,0,0,0,0,3,3,3,3,0,0,0,0,3,3,3,3,0,0,0,0,3,3,3,3,0,0,0,0,3,3,3</v>
      </c>
      <c r="T141" s="2" t="str">
        <f t="shared" si="33"/>
        <v>3,3,3,3,3,3,3,3,3,3,3,3,3,3,3,3,3,3,3,3,3,3,3,3,3,3,3,3,3,3,3,3,3,3,3,3,3,3,3,3,3,3,3,3,3,3,3,3,3,3,3,3,3,3,3,3,3,3,3,3,3,3,3,3,3,3,3,3,3,3,3,3,3,3,3,3,3,3,3</v>
      </c>
      <c r="U141" s="2" t="str">
        <f t="shared" si="30"/>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41" s="2" t="str">
        <f t="shared" si="31"/>
        <v>1,1,1,1,1,1,1,1,1,1,1,1,1,1,1,1,1,1,1,1,1,1,1,1,1,1,1,1,1,1,1,1,1,1,1,1,1,1,1,1,1,1,1,1,1,1,1,1,1,1,1,1,1,1,1,1,1,1,1,1,1,1,1,1,1,1,1,1,1,1,1,1,1,1,1,1,1,1,1</v>
      </c>
      <c r="W141" s="2">
        <f t="shared" si="32"/>
        <v>79</v>
      </c>
      <c r="X141" s="2">
        <f t="shared" si="26"/>
        <v>0</v>
      </c>
      <c r="AB141" s="2">
        <v>1110</v>
      </c>
      <c r="AC141" s="2" t="s">
        <v>2556</v>
      </c>
      <c r="AD141" s="3" t="s">
        <v>2557</v>
      </c>
      <c r="AE141" s="2" t="s">
        <v>2558</v>
      </c>
      <c r="AF141" s="3" t="s">
        <v>2559</v>
      </c>
      <c r="AG141" s="3" t="s">
        <v>2203</v>
      </c>
      <c r="AH141" s="2" t="s">
        <v>2560</v>
      </c>
      <c r="AI141" s="2">
        <f t="shared" si="37"/>
        <v>16</v>
      </c>
      <c r="AJ141" s="2">
        <f t="shared" si="36"/>
        <v>6</v>
      </c>
    </row>
    <row r="142" spans="1:36">
      <c r="A142" s="2">
        <f>'怪物|monster'!P146</f>
        <v>0</v>
      </c>
      <c r="B142" s="2">
        <f>'怪物|monster'!Q146</f>
        <v>0</v>
      </c>
      <c r="C142">
        <f>'怪物|monster'!R146</f>
        <v>0</v>
      </c>
      <c r="D142">
        <f>'怪物|monster'!N146</f>
        <v>0</v>
      </c>
      <c r="F142" s="2">
        <f t="shared" si="35"/>
        <v>114</v>
      </c>
      <c r="G142" s="61"/>
      <c r="H142" s="2">
        <f t="shared" si="22"/>
        <v>0</v>
      </c>
      <c r="I142" s="61"/>
      <c r="J142" s="61"/>
      <c r="K142" s="61"/>
      <c r="L142" s="61"/>
      <c r="M142" s="2">
        <f t="shared" si="34"/>
        <v>0</v>
      </c>
      <c r="N142" s="2">
        <f t="shared" si="23"/>
        <v>0</v>
      </c>
      <c r="O142" s="2">
        <f t="shared" si="24"/>
        <v>3</v>
      </c>
      <c r="P142" s="2">
        <f t="shared" si="27"/>
        <v>45200</v>
      </c>
      <c r="Q142" s="2">
        <f t="shared" si="25"/>
        <v>1</v>
      </c>
      <c r="R142" s="2" t="str">
        <f t="shared" si="28"/>
        <v>1,1,1,1,1,1,1,1,1,1,1,1,1,1,1,1,1,1,1,1,1,1,1,1,1,1,1,1,1,1,1,1,1,1,1,1,1,1,1,1,1,1,1,1,1,1,1,1,1,1,1,1,1,1,1,1,1,1,1,1,1,1,1,1,1,1,1,1,1,1,1,1,1,1,1,1,1,1,1</v>
      </c>
      <c r="S142" s="2" t="str">
        <f t="shared" si="29"/>
        <v>0,0,0,0,3,3,3,3,0,0,0,0,3,3,3,3,0,0,0,0,3,3,3,3,0,0,0,0,3,3,3,3,0,0,0,0,3,3,3,3,0,0,0,0,3,3,3,3,0,0,0,0,3,3,3,3,0,0,0,0,3,3,3,3,0,0,0,0,3,3,3,3,0,0,0,0,3,3,3</v>
      </c>
      <c r="T142" s="2" t="str">
        <f t="shared" si="33"/>
        <v>3,3,3,3,3,3,3,3,3,3,3,3,3,3,3,3,3,3,3,3,3,3,3,3,3,3,3,3,3,3,3,3,3,3,3,3,3,3,3,3,3,3,3,3,3,3,3,3,3,3,3,3,3,3,3,3,3,3,3,3,3,3,3,3,3,3,3,3,3,3,3,3,3,3,3,3,3,3,3</v>
      </c>
      <c r="U142" s="2" t="str">
        <f t="shared" si="30"/>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42" s="2" t="str">
        <f t="shared" si="31"/>
        <v>1,1,1,1,1,1,1,1,1,1,1,1,1,1,1,1,1,1,1,1,1,1,1,1,1,1,1,1,1,1,1,1,1,1,1,1,1,1,1,1,1,1,1,1,1,1,1,1,1,1,1,1,1,1,1,1,1,1,1,1,1,1,1,1,1,1,1,1,1,1,1,1,1,1,1,1,1,1,1</v>
      </c>
      <c r="W142" s="2">
        <f t="shared" si="32"/>
        <v>79</v>
      </c>
      <c r="X142" s="2">
        <f t="shared" si="26"/>
        <v>0</v>
      </c>
      <c r="AB142" s="2">
        <v>1111</v>
      </c>
      <c r="AC142" s="2" t="s">
        <v>2561</v>
      </c>
      <c r="AD142" s="3" t="s">
        <v>2562</v>
      </c>
      <c r="AE142" s="2" t="s">
        <v>2310</v>
      </c>
      <c r="AF142" s="3" t="s">
        <v>2311</v>
      </c>
      <c r="AG142" s="3" t="s">
        <v>2203</v>
      </c>
      <c r="AH142" s="2" t="s">
        <v>2312</v>
      </c>
      <c r="AI142" s="2">
        <f t="shared" si="37"/>
        <v>18</v>
      </c>
      <c r="AJ142" s="2">
        <f t="shared" si="36"/>
        <v>7</v>
      </c>
    </row>
    <row r="143" spans="1:36">
      <c r="A143" s="2">
        <f>'怪物|monster'!P147</f>
        <v>0</v>
      </c>
      <c r="B143" s="2">
        <f>'怪物|monster'!Q147</f>
        <v>0</v>
      </c>
      <c r="C143">
        <f>'怪物|monster'!R147</f>
        <v>0</v>
      </c>
      <c r="D143">
        <f>'怪物|monster'!N147</f>
        <v>0</v>
      </c>
      <c r="F143" s="2">
        <f t="shared" si="35"/>
        <v>115</v>
      </c>
      <c r="G143" s="61"/>
      <c r="H143" s="2">
        <f t="shared" si="22"/>
        <v>0</v>
      </c>
      <c r="I143" s="61"/>
      <c r="J143" s="61"/>
      <c r="K143" s="61"/>
      <c r="L143" s="61"/>
      <c r="M143" s="2">
        <f t="shared" si="34"/>
        <v>0</v>
      </c>
      <c r="N143" s="2">
        <f t="shared" si="23"/>
        <v>0</v>
      </c>
      <c r="O143" s="2">
        <f t="shared" si="24"/>
        <v>3</v>
      </c>
      <c r="P143" s="2">
        <f t="shared" si="27"/>
        <v>45600</v>
      </c>
      <c r="Q143" s="2">
        <f t="shared" si="25"/>
        <v>1</v>
      </c>
      <c r="R143" s="2" t="str">
        <f t="shared" si="28"/>
        <v>1,1,1,1,1,1,1,1,1,1,1,1,1,1,1,1,1,1,1,1,1,1,1,1,1,1,1,1,1,1,1,1,1,1,1,1,1,1,1,1,1,1,1,1,1,1,1,1,1,1,1,1,1,1,1,1,1,1,1,1,1,1,1,1,1,1,1,1,1,1,1,1,1,1,1,1,1,1,1</v>
      </c>
      <c r="S143" s="2" t="str">
        <f t="shared" si="29"/>
        <v>0,0,0,0,3,3,3,3,0,0,0,0,3,3,3,3,0,0,0,0,3,3,3,3,0,0,0,0,3,3,3,3,0,0,0,0,3,3,3,3,0,0,0,0,3,3,3,3,0,0,0,0,3,3,3,3,0,0,0,0,3,3,3,3,0,0,0,0,3,3,3,3,0,0,0,0,3,3,3</v>
      </c>
      <c r="T143" s="2" t="str">
        <f t="shared" si="33"/>
        <v>3,3,3,3,3,3,3,3,3,3,3,3,3,3,3,3,3,3,3,3,3,3,3,3,3,3,3,3,3,3,3,3,3,3,3,3,3,3,3,3,3,3,3,3,3,3,3,3,3,3,3,3,3,3,3,3,3,3,3,3,3,3,3,3,3,3,3,3,3,3,3,3,3,3,3,3,3,3,3</v>
      </c>
      <c r="U143" s="2" t="str">
        <f t="shared" si="30"/>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43" s="2" t="str">
        <f t="shared" si="31"/>
        <v>1,1,1,1,1,1,1,1,1,1,1,1,1,1,1,1,1,1,1,1,1,1,1,1,1,1,1,1,1,1,1,1,1,1,1,1,1,1,1,1,1,1,1,1,1,1,1,1,1,1,1,1,1,1,1,1,1,1,1,1,1,1,1,1,1,1,1,1,1,1,1,1,1,1,1,1,1,1,1</v>
      </c>
      <c r="W143" s="2">
        <f t="shared" si="32"/>
        <v>79</v>
      </c>
      <c r="X143" s="2">
        <f t="shared" si="26"/>
        <v>0</v>
      </c>
      <c r="AB143" s="2">
        <v>1112</v>
      </c>
      <c r="AC143" s="2" t="s">
        <v>2333</v>
      </c>
      <c r="AD143" s="3" t="s">
        <v>2563</v>
      </c>
      <c r="AE143" s="2" t="s">
        <v>2335</v>
      </c>
      <c r="AF143" s="3" t="s">
        <v>2336</v>
      </c>
      <c r="AG143" s="3" t="s">
        <v>2203</v>
      </c>
      <c r="AH143" s="2" t="s">
        <v>2337</v>
      </c>
      <c r="AI143" s="2">
        <f t="shared" si="37"/>
        <v>20</v>
      </c>
      <c r="AJ143" s="2">
        <f t="shared" si="36"/>
        <v>7</v>
      </c>
    </row>
    <row r="144" spans="1:36">
      <c r="A144" s="2">
        <f>'怪物|monster'!P148</f>
        <v>0</v>
      </c>
      <c r="B144" s="2">
        <f>'怪物|monster'!Q148</f>
        <v>0</v>
      </c>
      <c r="C144">
        <f>'怪物|monster'!R148</f>
        <v>0</v>
      </c>
      <c r="D144">
        <f>'怪物|monster'!N148</f>
        <v>0</v>
      </c>
      <c r="F144" s="2">
        <f t="shared" si="35"/>
        <v>116</v>
      </c>
      <c r="G144" s="61"/>
      <c r="H144" s="2">
        <f t="shared" si="22"/>
        <v>0</v>
      </c>
      <c r="I144" s="61"/>
      <c r="J144" s="61"/>
      <c r="K144" s="61"/>
      <c r="L144" s="61"/>
      <c r="M144" s="2">
        <f t="shared" si="34"/>
        <v>0</v>
      </c>
      <c r="N144" s="2">
        <f t="shared" si="23"/>
        <v>0</v>
      </c>
      <c r="O144" s="2">
        <f t="shared" si="24"/>
        <v>3</v>
      </c>
      <c r="P144" s="2">
        <f t="shared" si="27"/>
        <v>46000</v>
      </c>
      <c r="Q144" s="2">
        <f t="shared" si="25"/>
        <v>1</v>
      </c>
      <c r="R144" s="2" t="str">
        <f t="shared" si="28"/>
        <v>1,1,1,1,1,1,1,1,1,1,1,1,1,1,1,1,1,1,1,1,1,1,1,1,1,1,1,1,1,1,1,1,1,1,1,1,1,1,1,1,1,1,1,1,1,1,1,1,1,1,1,1,1,1,1,1,1,1,1,1,1,1,1,1,1,1,1,1,1,1,1,1,1,1,1,1,1,1,1</v>
      </c>
      <c r="S144" s="2" t="str">
        <f t="shared" si="29"/>
        <v>0,0,0,0,3,3,3,3,0,0,0,0,3,3,3,3,0,0,0,0,3,3,3,3,0,0,0,0,3,3,3,3,0,0,0,0,3,3,3,3,0,0,0,0,3,3,3,3,0,0,0,0,3,3,3,3,0,0,0,0,3,3,3,3,0,0,0,0,3,3,3,3,0,0,0,0,3,3,3</v>
      </c>
      <c r="T144" s="2" t="str">
        <f t="shared" si="33"/>
        <v>3,3,3,3,3,3,3,3,3,3,3,3,3,3,3,3,3,3,3,3,3,3,3,3,3,3,3,3,3,3,3,3,3,3,3,3,3,3,3,3,3,3,3,3,3,3,3,3,3,3,3,3,3,3,3,3,3,3,3,3,3,3,3,3,3,3,3,3,3,3,3,3,3,3,3,3,3,3,3</v>
      </c>
      <c r="U144" s="2" t="str">
        <f t="shared" si="30"/>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44" s="2" t="str">
        <f t="shared" si="31"/>
        <v>1,1,1,1,1,1,1,1,1,1,1,1,1,1,1,1,1,1,1,1,1,1,1,1,1,1,1,1,1,1,1,1,1,1,1,1,1,1,1,1,1,1,1,1,1,1,1,1,1,1,1,1,1,1,1,1,1,1,1,1,1,1,1,1,1,1,1,1,1,1,1,1,1,1,1,1,1,1,1</v>
      </c>
      <c r="W144" s="2">
        <f t="shared" si="32"/>
        <v>79</v>
      </c>
      <c r="X144" s="2">
        <f t="shared" si="26"/>
        <v>0</v>
      </c>
      <c r="AB144" s="2">
        <v>1113</v>
      </c>
      <c r="AC144" s="2" t="s">
        <v>2564</v>
      </c>
      <c r="AD144" s="3" t="s">
        <v>2565</v>
      </c>
      <c r="AE144" s="2" t="s">
        <v>2566</v>
      </c>
      <c r="AF144" s="3" t="s">
        <v>2567</v>
      </c>
      <c r="AG144" s="3" t="s">
        <v>2203</v>
      </c>
      <c r="AH144" s="2" t="s">
        <v>2568</v>
      </c>
      <c r="AI144" s="2">
        <f t="shared" si="37"/>
        <v>22</v>
      </c>
      <c r="AJ144" s="2">
        <f t="shared" si="36"/>
        <v>8</v>
      </c>
    </row>
    <row r="145" spans="1:36">
      <c r="A145" s="2">
        <f>'怪物|monster'!P149</f>
        <v>0</v>
      </c>
      <c r="B145" s="2">
        <f>'怪物|monster'!Q149</f>
        <v>0</v>
      </c>
      <c r="C145">
        <f>'怪物|monster'!R149</f>
        <v>0</v>
      </c>
      <c r="D145">
        <f>'怪物|monster'!N149</f>
        <v>0</v>
      </c>
      <c r="F145" s="2">
        <f t="shared" si="35"/>
        <v>117</v>
      </c>
      <c r="G145" s="61"/>
      <c r="H145" s="2">
        <f t="shared" si="22"/>
        <v>0</v>
      </c>
      <c r="I145" s="61"/>
      <c r="J145" s="61"/>
      <c r="K145" s="61"/>
      <c r="L145" s="61"/>
      <c r="M145" s="2">
        <f t="shared" si="34"/>
        <v>3</v>
      </c>
      <c r="N145" s="2">
        <f t="shared" si="23"/>
        <v>3</v>
      </c>
      <c r="O145" s="2">
        <f t="shared" si="24"/>
        <v>3</v>
      </c>
      <c r="P145" s="2">
        <f t="shared" si="27"/>
        <v>46400</v>
      </c>
      <c r="Q145" s="2">
        <f t="shared" si="25"/>
        <v>1</v>
      </c>
      <c r="R145" s="2" t="str">
        <f t="shared" si="28"/>
        <v>1,1,1,1,1,1,1,1,1,1,1,1,1,1,1,1,1,1,1,1,1,1,1,1,1,1,1,1,1,1,1,1,1,1,1,1,1,1,1,1,1,1,1,1,1,1,1,1,1,1,1,1,1,1,1,1,1,1,1,1,1,1,1,1,1,1,1,1,1,1,1,1,1,1,1,1,1,1,1</v>
      </c>
      <c r="S145" s="2" t="str">
        <f t="shared" si="29"/>
        <v>0,0,0,0,3,3,3,3,0,0,0,0,3,3,3,3,0,0,0,0,3,3,3,3,0,0,0,0,3,3,3,3,0,0,0,0,3,3,3,3,0,0,0,0,3,3,3,3,0,0,0,0,3,3,3,3,0,0,0,0,3,3,3,3,0,0,0,0,3,3,3,3,0,0,0,0,3,3,3</v>
      </c>
      <c r="T145" s="2" t="str">
        <f t="shared" si="33"/>
        <v>3,3,3,3,3,3,3,3,3,3,3,3,3,3,3,3,3,3,3,3,3,3,3,3,3,3,3,3,3,3,3,3,3,3,3,3,3,3,3,3,3,3,3,3,3,3,3,3,3,3,3,3,3,3,3,3,3,3,3,3,3,3,3,3,3,3,3,3,3,3,3,3,3,3,3,3,3,3,3</v>
      </c>
      <c r="U145" s="2" t="str">
        <f t="shared" si="30"/>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45" s="2" t="str">
        <f t="shared" si="31"/>
        <v>1,1,1,1,1,1,1,1,1,1,1,1,1,1,1,1,1,1,1,1,1,1,1,1,1,1,1,1,1,1,1,1,1,1,1,1,1,1,1,1,1,1,1,1,1,1,1,1,1,1,1,1,1,1,1,1,1,1,1,1,1,1,1,1,1,1,1,1,1,1,1,1,1,1,1,1,1,1,1</v>
      </c>
      <c r="W145" s="2">
        <f t="shared" si="32"/>
        <v>79</v>
      </c>
      <c r="X145" s="2">
        <f t="shared" si="26"/>
        <v>0</v>
      </c>
      <c r="AB145" s="2">
        <v>1114</v>
      </c>
      <c r="AC145" s="2" t="s">
        <v>2569</v>
      </c>
      <c r="AD145" s="3" t="s">
        <v>2570</v>
      </c>
      <c r="AE145" s="2" t="s">
        <v>2384</v>
      </c>
      <c r="AF145" s="3" t="s">
        <v>2385</v>
      </c>
      <c r="AG145" s="3" t="s">
        <v>2203</v>
      </c>
      <c r="AH145" s="2" t="s">
        <v>2386</v>
      </c>
      <c r="AI145" s="2">
        <f t="shared" si="37"/>
        <v>25</v>
      </c>
      <c r="AJ145" s="2">
        <f t="shared" si="36"/>
        <v>9</v>
      </c>
    </row>
    <row r="146" spans="1:36">
      <c r="A146" s="2">
        <f>'怪物|monster'!P150</f>
        <v>0</v>
      </c>
      <c r="B146" s="2">
        <f>'怪物|monster'!Q150</f>
        <v>0</v>
      </c>
      <c r="C146">
        <f>'怪物|monster'!R150</f>
        <v>0</v>
      </c>
      <c r="D146">
        <f>'怪物|monster'!N150</f>
        <v>0</v>
      </c>
      <c r="F146" s="2">
        <f t="shared" si="35"/>
        <v>118</v>
      </c>
      <c r="G146" s="61"/>
      <c r="H146" s="2">
        <f t="shared" si="22"/>
        <v>0</v>
      </c>
      <c r="I146" s="61"/>
      <c r="J146" s="61"/>
      <c r="K146" s="61"/>
      <c r="L146" s="61"/>
      <c r="M146" s="2">
        <f t="shared" si="34"/>
        <v>3</v>
      </c>
      <c r="N146" s="2">
        <f t="shared" si="23"/>
        <v>3</v>
      </c>
      <c r="O146" s="2">
        <f t="shared" si="24"/>
        <v>3</v>
      </c>
      <c r="P146" s="2">
        <f t="shared" si="27"/>
        <v>46800</v>
      </c>
      <c r="Q146" s="2">
        <f t="shared" si="25"/>
        <v>1</v>
      </c>
      <c r="R146" s="2" t="str">
        <f t="shared" si="28"/>
        <v>1,1,1,1,1,1,1,1,1,1,1,1,1,1,1,1,1,1,1,1,1,1,1,1,1,1,1,1,1,1,1,1,1,1,1,1,1,1,1,1,1,1,1,1,1,1,1,1,1,1,1,1,1,1,1,1,1,1,1,1,1,1,1,1,1,1,1,1,1,1,1,1,1,1,1,1,1,1,1</v>
      </c>
      <c r="S146" s="2" t="str">
        <f t="shared" si="29"/>
        <v>0,0,0,0,3,3,3,3,0,0,0,0,3,3,3,3,0,0,0,0,3,3,3,3,0,0,0,0,3,3,3,3,0,0,0,0,3,3,3,3,0,0,0,0,3,3,3,3,0,0,0,0,3,3,3,3,0,0,0,0,3,3,3,3,0,0,0,0,3,3,3,3,0,0,0,0,3,3,3</v>
      </c>
      <c r="T146" s="2" t="str">
        <f t="shared" si="33"/>
        <v>3,3,3,3,3,3,3,3,3,3,3,3,3,3,3,3,3,3,3,3,3,3,3,3,3,3,3,3,3,3,3,3,3,3,3,3,3,3,3,3,3,3,3,3,3,3,3,3,3,3,3,3,3,3,3,3,3,3,3,3,3,3,3,3,3,3,3,3,3,3,3,3,3,3,3,3,3,3,3</v>
      </c>
      <c r="U146" s="2" t="str">
        <f t="shared" si="30"/>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46" s="2" t="str">
        <f t="shared" si="31"/>
        <v>1,1,1,1,1,1,1,1,1,1,1,1,1,1,1,1,1,1,1,1,1,1,1,1,1,1,1,1,1,1,1,1,1,1,1,1,1,1,1,1,1,1,1,1,1,1,1,1,1,1,1,1,1,1,1,1,1,1,1,1,1,1,1,1,1,1,1,1,1,1,1,1,1,1,1,1,1,1,1</v>
      </c>
      <c r="W146" s="2">
        <f t="shared" si="32"/>
        <v>79</v>
      </c>
      <c r="X146" s="2">
        <f t="shared" si="26"/>
        <v>0</v>
      </c>
      <c r="AB146" s="2">
        <v>1115</v>
      </c>
      <c r="AC146" s="2" t="s">
        <v>2571</v>
      </c>
      <c r="AD146" s="3" t="s">
        <v>2572</v>
      </c>
      <c r="AE146" s="2" t="s">
        <v>2573</v>
      </c>
      <c r="AF146" s="3" t="s">
        <v>2574</v>
      </c>
      <c r="AG146" s="3" t="s">
        <v>2203</v>
      </c>
      <c r="AH146" s="2" t="s">
        <v>2575</v>
      </c>
      <c r="AI146" s="2">
        <f t="shared" si="37"/>
        <v>28</v>
      </c>
      <c r="AJ146" s="2">
        <f t="shared" si="36"/>
        <v>10</v>
      </c>
    </row>
    <row r="147" spans="1:36">
      <c r="A147" s="2">
        <f>'怪物|monster'!P151</f>
        <v>0</v>
      </c>
      <c r="B147" s="2">
        <f>'怪物|monster'!Q151</f>
        <v>0</v>
      </c>
      <c r="C147">
        <f>'怪物|monster'!R151</f>
        <v>0</v>
      </c>
      <c r="D147">
        <f>'怪物|monster'!N151</f>
        <v>0</v>
      </c>
      <c r="F147" s="2">
        <f t="shared" si="35"/>
        <v>119</v>
      </c>
      <c r="G147" s="61"/>
      <c r="H147" s="2">
        <f t="shared" si="22"/>
        <v>0</v>
      </c>
      <c r="I147" s="61"/>
      <c r="J147" s="61"/>
      <c r="K147" s="61"/>
      <c r="L147" s="61"/>
      <c r="M147" s="2">
        <f t="shared" si="34"/>
        <v>3</v>
      </c>
      <c r="N147" s="2">
        <f t="shared" si="23"/>
        <v>3</v>
      </c>
      <c r="O147" s="2">
        <f t="shared" si="24"/>
        <v>3</v>
      </c>
      <c r="P147" s="2">
        <f t="shared" si="27"/>
        <v>47200</v>
      </c>
      <c r="Q147" s="2">
        <f t="shared" si="25"/>
        <v>1</v>
      </c>
      <c r="R147" s="2" t="str">
        <f t="shared" si="28"/>
        <v>1,1,1,1,1,1,1,1,1,1,1,1,1,1,1,1,1,1,1,1,1,1,1,1,1,1,1,1,1,1,1,1,1,1,1,1,1,1,1,1,1,1,1,1,1,1,1,1,1,1,1,1,1,1,1,1,1,1,1,1,1,1,1,1,1,1,1,1,1,1,1,1,1,1,1,1,1,1,1</v>
      </c>
      <c r="S147" s="2" t="str">
        <f t="shared" si="29"/>
        <v>0,0,0,0,3,3,3,3,0,0,0,0,3,3,3,3,0,0,0,0,3,3,3,3,0,0,0,0,3,3,3,3,0,0,0,0,3,3,3,3,0,0,0,0,3,3,3,3,0,0,0,0,3,3,3,3,0,0,0,0,3,3,3,3,0,0,0,0,3,3,3,3,0,0,0,0,3,3,3</v>
      </c>
      <c r="T147" s="2" t="str">
        <f t="shared" si="33"/>
        <v>3,3,3,3,3,3,3,3,3,3,3,3,3,3,3,3,3,3,3,3,3,3,3,3,3,3,3,3,3,3,3,3,3,3,3,3,3,3,3,3,3,3,3,3,3,3,3,3,3,3,3,3,3,3,3,3,3,3,3,3,3,3,3,3,3,3,3,3,3,3,3,3,3,3,3,3,3,3,3</v>
      </c>
      <c r="U147" s="2" t="str">
        <f t="shared" si="30"/>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47" s="2" t="str">
        <f t="shared" si="31"/>
        <v>1,1,1,1,1,1,1,1,1,1,1,1,1,1,1,1,1,1,1,1,1,1,1,1,1,1,1,1,1,1,1,1,1,1,1,1,1,1,1,1,1,1,1,1,1,1,1,1,1,1,1,1,1,1,1,1,1,1,1,1,1,1,1,1,1,1,1,1,1,1,1,1,1,1,1,1,1,1,1</v>
      </c>
      <c r="W147" s="2">
        <f t="shared" si="32"/>
        <v>79</v>
      </c>
      <c r="X147" s="2">
        <f t="shared" si="26"/>
        <v>0</v>
      </c>
      <c r="AB147" s="2">
        <v>1201</v>
      </c>
      <c r="AC147" s="2" t="s">
        <v>2534</v>
      </c>
      <c r="AD147" s="3" t="s">
        <v>2535</v>
      </c>
      <c r="AE147" s="2" t="s">
        <v>2434</v>
      </c>
      <c r="AF147" s="3" t="s">
        <v>2435</v>
      </c>
      <c r="AG147" s="3" t="s">
        <v>2203</v>
      </c>
      <c r="AH147" s="2" t="s">
        <v>2436</v>
      </c>
      <c r="AI147" s="2">
        <f t="shared" si="37"/>
        <v>5</v>
      </c>
      <c r="AJ147" s="2">
        <f t="shared" si="36"/>
        <v>2</v>
      </c>
    </row>
    <row r="148" spans="1:36">
      <c r="A148" s="2">
        <f>'怪物|monster'!P152</f>
        <v>0</v>
      </c>
      <c r="B148" s="2">
        <f>'怪物|monster'!Q152</f>
        <v>0</v>
      </c>
      <c r="C148">
        <f>'怪物|monster'!R152</f>
        <v>0</v>
      </c>
      <c r="D148">
        <f>'怪物|monster'!N152</f>
        <v>0</v>
      </c>
      <c r="F148" s="2">
        <f t="shared" si="35"/>
        <v>120</v>
      </c>
      <c r="G148" s="61"/>
      <c r="H148" s="2">
        <f t="shared" si="22"/>
        <v>0</v>
      </c>
      <c r="I148" s="61"/>
      <c r="J148" s="61"/>
      <c r="K148" s="61"/>
      <c r="L148" s="61"/>
      <c r="M148" s="2">
        <f t="shared" si="34"/>
        <v>3</v>
      </c>
      <c r="N148" s="2">
        <f t="shared" si="23"/>
        <v>3</v>
      </c>
      <c r="O148" s="2">
        <f t="shared" si="24"/>
        <v>3</v>
      </c>
      <c r="P148" s="2">
        <f t="shared" si="27"/>
        <v>47600</v>
      </c>
      <c r="Q148" s="2">
        <f t="shared" si="25"/>
        <v>1</v>
      </c>
      <c r="R148" s="2" t="str">
        <f t="shared" si="28"/>
        <v>1,1,1,1,1,1,1,1,1,1,1,1,1,1,1,1,1,1,1,1,1,1,1,1,1,1,1,1,1,1,1,1,1,1,1,1,1,1,1,1,1,1,1,1,1,1,1,1,1,1,1,1,1,1,1,1,1,1,1,1,1,1,1,1,1,1,1,1,1,1,1,1,1,1,1,1,1,1,1</v>
      </c>
      <c r="S148" s="2" t="str">
        <f t="shared" si="29"/>
        <v>0,0,0,0,3,3,3,3,0,0,0,0,3,3,3,3,0,0,0,0,3,3,3,3,0,0,0,0,3,3,3,3,0,0,0,0,3,3,3,3,0,0,0,0,3,3,3,3,0,0,0,0,3,3,3,3,0,0,0,0,3,3,3,3,0,0,0,0,3,3,3,3,0,0,0,0,3,3,3</v>
      </c>
      <c r="T148" s="2" t="str">
        <f t="shared" si="33"/>
        <v>3,3,3,3,3,3,3,3,3,3,3,3,3,3,3,3,3,3,3,3,3,3,3,3,3,3,3,3,3,3,3,3,3,3,3,3,3,3,3,3,3,3,3,3,3,3,3,3,3,3,3,3,3,3,3,3,3,3,3,3,3,3,3,3,3,3,3,3,3,3,3,3,3,3,3,3,3,3,3</v>
      </c>
      <c r="U148" s="2" t="str">
        <f t="shared" si="30"/>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48" s="2" t="str">
        <f t="shared" si="31"/>
        <v>1,1,1,1,1,1,1,1,1,1,1,1,1,1,1,1,1,1,1,1,1,1,1,1,1,1,1,1,1,1,1,1,1,1,1,1,1,1,1,1,1,1,1,1,1,1,1,1,1,1,1,1,1,1,1,1,1,1,1,1,1,1,1,1,1,1,1,1,1,1,1,1,1,1,1,1,1,1,1</v>
      </c>
      <c r="W148" s="2">
        <f t="shared" si="32"/>
        <v>79</v>
      </c>
      <c r="X148" s="2">
        <f t="shared" si="26"/>
        <v>0</v>
      </c>
      <c r="AB148" s="2">
        <v>1202</v>
      </c>
      <c r="AC148" s="2" t="s">
        <v>2534</v>
      </c>
      <c r="AD148" s="3" t="s">
        <v>2535</v>
      </c>
      <c r="AE148" s="2" t="s">
        <v>2434</v>
      </c>
      <c r="AF148" s="3" t="s">
        <v>2435</v>
      </c>
      <c r="AG148" s="3" t="s">
        <v>2203</v>
      </c>
      <c r="AH148" s="2" t="s">
        <v>2436</v>
      </c>
      <c r="AI148" s="2">
        <f t="shared" si="37"/>
        <v>5</v>
      </c>
      <c r="AJ148" s="2">
        <f t="shared" si="36"/>
        <v>2</v>
      </c>
    </row>
    <row r="149" spans="1:36">
      <c r="A149" s="2">
        <f>'怪物|monster'!P153</f>
        <v>0</v>
      </c>
      <c r="B149" s="2">
        <f>'怪物|monster'!Q153</f>
        <v>0</v>
      </c>
      <c r="C149">
        <f>'怪物|monster'!R153</f>
        <v>0</v>
      </c>
      <c r="D149">
        <f>'怪物|monster'!N153</f>
        <v>0</v>
      </c>
      <c r="F149" s="2">
        <f t="shared" si="35"/>
        <v>121</v>
      </c>
      <c r="G149" s="61"/>
      <c r="H149" s="2">
        <f t="shared" si="22"/>
        <v>0</v>
      </c>
      <c r="I149" s="61"/>
      <c r="J149" s="61"/>
      <c r="K149" s="61"/>
      <c r="L149" s="61"/>
      <c r="M149" s="2">
        <f t="shared" si="34"/>
        <v>0</v>
      </c>
      <c r="N149" s="2">
        <f t="shared" si="23"/>
        <v>0</v>
      </c>
      <c r="O149" s="2">
        <f t="shared" si="24"/>
        <v>3</v>
      </c>
      <c r="P149" s="2">
        <f t="shared" si="27"/>
        <v>48000</v>
      </c>
      <c r="Q149" s="2">
        <f t="shared" si="25"/>
        <v>1</v>
      </c>
      <c r="R149" s="2" t="str">
        <f t="shared" si="28"/>
        <v>1,1,1,1,1,1,1,1,1,1,1,1,1,1,1,1,1,1,1,1,1,1,1,1,1,1,1,1,1,1,1,1,1,1,1,1,1,1,1,1,1,1,1,1,1,1,1,1,1,1,1,1,1,1,1,1,1,1,1,1,1,1,1,1,1,1,1,1,1,1,1,1,1,1,1,1,1,1,1</v>
      </c>
      <c r="S149" s="2" t="str">
        <f t="shared" si="29"/>
        <v>0,0,0,0,3,3,3,3,0,0,0,0,3,3,3,3,0,0,0,0,3,3,3,3,0,0,0,0,3,3,3,3,0,0,0,0,3,3,3,3,0,0,0,0,3,3,3,3,0,0,0,0,3,3,3,3,0,0,0,0,3,3,3,3,0,0,0,0,3,3,3,3,0,0,0,0,3,3,3</v>
      </c>
      <c r="T149" s="2" t="str">
        <f t="shared" si="33"/>
        <v>3,3,3,3,3,3,3,3,3,3,3,3,3,3,3,3,3,3,3,3,3,3,3,3,3,3,3,3,3,3,3,3,3,3,3,3,3,3,3,3,3,3,3,3,3,3,3,3,3,3,3,3,3,3,3,3,3,3,3,3,3,3,3,3,3,3,3,3,3,3,3,3,3,3,3,3,3,3,3</v>
      </c>
      <c r="U149" s="2" t="str">
        <f t="shared" si="30"/>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49" s="2" t="str">
        <f t="shared" si="31"/>
        <v>1,1,1,1,1,1,1,1,1,1,1,1,1,1,1,1,1,1,1,1,1,1,1,1,1,1,1,1,1,1,1,1,1,1,1,1,1,1,1,1,1,1,1,1,1,1,1,1,1,1,1,1,1,1,1,1,1,1,1,1,1,1,1,1,1,1,1,1,1,1,1,1,1,1,1,1,1,1,1</v>
      </c>
      <c r="W149" s="2">
        <f t="shared" si="32"/>
        <v>79</v>
      </c>
      <c r="X149" s="2">
        <f t="shared" si="26"/>
        <v>0</v>
      </c>
      <c r="AB149" s="2">
        <v>1203</v>
      </c>
      <c r="AC149" s="2" t="s">
        <v>2536</v>
      </c>
      <c r="AD149" s="3" t="s">
        <v>2537</v>
      </c>
      <c r="AE149" s="2" t="s">
        <v>2179</v>
      </c>
      <c r="AF149" s="3" t="s">
        <v>2180</v>
      </c>
      <c r="AG149" s="3" t="s">
        <v>2203</v>
      </c>
      <c r="AH149" s="2" t="s">
        <v>2182</v>
      </c>
      <c r="AI149" s="2">
        <f t="shared" si="37"/>
        <v>6</v>
      </c>
      <c r="AJ149" s="2">
        <f t="shared" si="36"/>
        <v>3</v>
      </c>
    </row>
    <row r="150" spans="1:36">
      <c r="A150" s="2">
        <f>'怪物|monster'!P154</f>
        <v>0</v>
      </c>
      <c r="B150" s="2">
        <f>'怪物|monster'!Q154</f>
        <v>0</v>
      </c>
      <c r="C150">
        <f>'怪物|monster'!R154</f>
        <v>0</v>
      </c>
      <c r="D150">
        <f>'怪物|monster'!N154</f>
        <v>0</v>
      </c>
      <c r="F150" s="2">
        <f t="shared" si="35"/>
        <v>122</v>
      </c>
      <c r="G150" s="61"/>
      <c r="H150" s="2">
        <f t="shared" si="22"/>
        <v>0</v>
      </c>
      <c r="I150" s="61"/>
      <c r="J150" s="61"/>
      <c r="K150" s="61"/>
      <c r="L150" s="61"/>
      <c r="M150" s="2">
        <f t="shared" si="34"/>
        <v>0</v>
      </c>
      <c r="N150" s="2">
        <f t="shared" si="23"/>
        <v>0</v>
      </c>
      <c r="O150" s="2">
        <f t="shared" si="24"/>
        <v>3</v>
      </c>
      <c r="P150" s="2">
        <f t="shared" si="27"/>
        <v>48400</v>
      </c>
      <c r="Q150" s="2">
        <f t="shared" si="25"/>
        <v>1</v>
      </c>
      <c r="R150" s="2" t="str">
        <f t="shared" si="28"/>
        <v>1,1,1,1,1,1,1,1,1,1,1,1,1,1,1,1,1,1,1,1,1,1,1,1,1,1,1,1,1,1,1,1,1,1,1,1,1,1,1,1,1,1,1,1,1,1,1,1,1,1,1,1,1,1,1,1,1,1,1,1,1,1,1,1,1,1,1,1,1,1,1,1,1,1,1,1,1,1,1</v>
      </c>
      <c r="S150" s="2" t="str">
        <f t="shared" si="29"/>
        <v>0,0,0,0,3,3,3,3,0,0,0,0,3,3,3,3,0,0,0,0,3,3,3,3,0,0,0,0,3,3,3,3,0,0,0,0,3,3,3,3,0,0,0,0,3,3,3,3,0,0,0,0,3,3,3,3,0,0,0,0,3,3,3,3,0,0,0,0,3,3,3,3,0,0,0,0,3,3,3</v>
      </c>
      <c r="T150" s="2" t="str">
        <f t="shared" si="33"/>
        <v>3,3,3,3,3,3,3,3,3,3,3,3,3,3,3,3,3,3,3,3,3,3,3,3,3,3,3,3,3,3,3,3,3,3,3,3,3,3,3,3,3,3,3,3,3,3,3,3,3,3,3,3,3,3,3,3,3,3,3,3,3,3,3,3,3,3,3,3,3,3,3,3,3,3,3,3,3,3,3</v>
      </c>
      <c r="U150" s="2" t="str">
        <f t="shared" si="30"/>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50" s="2" t="str">
        <f t="shared" si="31"/>
        <v>1,1,1,1,1,1,1,1,1,1,1,1,1,1,1,1,1,1,1,1,1,1,1,1,1,1,1,1,1,1,1,1,1,1,1,1,1,1,1,1,1,1,1,1,1,1,1,1,1,1,1,1,1,1,1,1,1,1,1,1,1,1,1,1,1,1,1,1,1,1,1,1,1,1,1,1,1,1,1</v>
      </c>
      <c r="W150" s="2">
        <f t="shared" si="32"/>
        <v>79</v>
      </c>
      <c r="X150" s="2">
        <f t="shared" si="26"/>
        <v>0</v>
      </c>
      <c r="AB150" s="2">
        <v>1204</v>
      </c>
      <c r="AC150" s="2" t="s">
        <v>2538</v>
      </c>
      <c r="AD150" s="3" t="s">
        <v>2539</v>
      </c>
      <c r="AE150" s="2" t="s">
        <v>2191</v>
      </c>
      <c r="AF150" s="3" t="s">
        <v>2192</v>
      </c>
      <c r="AG150" s="3" t="s">
        <v>2203</v>
      </c>
      <c r="AH150" s="2" t="s">
        <v>2194</v>
      </c>
      <c r="AI150" s="2">
        <f t="shared" si="37"/>
        <v>6</v>
      </c>
      <c r="AJ150" s="2">
        <f t="shared" si="36"/>
        <v>3</v>
      </c>
    </row>
    <row r="151" spans="1:36">
      <c r="A151" s="2">
        <f>'怪物|monster'!P155</f>
        <v>0</v>
      </c>
      <c r="B151" s="2">
        <f>'怪物|monster'!Q155</f>
        <v>0</v>
      </c>
      <c r="C151">
        <f>'怪物|monster'!R155</f>
        <v>0</v>
      </c>
      <c r="D151">
        <f>'怪物|monster'!N155</f>
        <v>0</v>
      </c>
      <c r="F151" s="2">
        <f t="shared" si="35"/>
        <v>123</v>
      </c>
      <c r="G151" s="61"/>
      <c r="H151" s="2">
        <f t="shared" si="22"/>
        <v>0</v>
      </c>
      <c r="I151" s="61"/>
      <c r="J151" s="61"/>
      <c r="K151" s="61"/>
      <c r="L151" s="61"/>
      <c r="M151" s="2">
        <f t="shared" si="34"/>
        <v>0</v>
      </c>
      <c r="N151" s="2">
        <f t="shared" si="23"/>
        <v>0</v>
      </c>
      <c r="O151" s="2">
        <f t="shared" si="24"/>
        <v>3</v>
      </c>
      <c r="P151" s="2">
        <f t="shared" si="27"/>
        <v>48800</v>
      </c>
      <c r="Q151" s="2">
        <f t="shared" si="25"/>
        <v>1</v>
      </c>
      <c r="R151" s="2" t="str">
        <f t="shared" si="28"/>
        <v>1,1,1,1,1,1,1,1,1,1,1,1,1,1,1,1,1,1,1,1,1,1,1,1,1,1,1,1,1,1,1,1,1,1,1,1,1,1,1,1,1,1,1,1,1,1,1,1,1,1,1,1,1,1,1,1,1,1,1,1,1,1,1,1,1,1,1,1,1,1,1,1,1,1,1,1,1,1,1</v>
      </c>
      <c r="S151" s="2" t="str">
        <f t="shared" si="29"/>
        <v>0,0,0,0,3,3,3,3,0,0,0,0,3,3,3,3,0,0,0,0,3,3,3,3,0,0,0,0,3,3,3,3,0,0,0,0,3,3,3,3,0,0,0,0,3,3,3,3,0,0,0,0,3,3,3,3,0,0,0,0,3,3,3,3,0,0,0,0,3,3,3,3,0,0,0,0,3,3,3</v>
      </c>
      <c r="T151" s="2" t="str">
        <f t="shared" si="33"/>
        <v>3,3,3,3,3,3,3,3,3,3,3,3,3,3,3,3,3,3,3,3,3,3,3,3,3,3,3,3,3,3,3,3,3,3,3,3,3,3,3,3,3,3,3,3,3,3,3,3,3,3,3,3,3,3,3,3,3,3,3,3,3,3,3,3,3,3,3,3,3,3,3,3,3,3,3,3,3,3,3</v>
      </c>
      <c r="U151" s="2" t="str">
        <f t="shared" si="30"/>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51" s="2" t="str">
        <f t="shared" si="31"/>
        <v>1,1,1,1,1,1,1,1,1,1,1,1,1,1,1,1,1,1,1,1,1,1,1,1,1,1,1,1,1,1,1,1,1,1,1,1,1,1,1,1,1,1,1,1,1,1,1,1,1,1,1,1,1,1,1,1,1,1,1,1,1,1,1,1,1,1,1,1,1,1,1,1,1,1,1,1,1,1,1</v>
      </c>
      <c r="W151" s="2">
        <f t="shared" si="32"/>
        <v>79</v>
      </c>
      <c r="X151" s="2">
        <f t="shared" si="26"/>
        <v>0</v>
      </c>
      <c r="AB151" s="2">
        <v>1205</v>
      </c>
      <c r="AC151" s="2" t="s">
        <v>2540</v>
      </c>
      <c r="AD151" s="3" t="s">
        <v>2541</v>
      </c>
      <c r="AE151" s="2" t="s">
        <v>2291</v>
      </c>
      <c r="AF151" s="3" t="s">
        <v>2292</v>
      </c>
      <c r="AG151" s="3" t="s">
        <v>2203</v>
      </c>
      <c r="AH151" s="2" t="s">
        <v>2293</v>
      </c>
      <c r="AI151" s="2">
        <f t="shared" si="37"/>
        <v>7</v>
      </c>
      <c r="AJ151" s="2">
        <f t="shared" si="36"/>
        <v>3</v>
      </c>
    </row>
    <row r="152" spans="1:36">
      <c r="A152" s="2">
        <f>'怪物|monster'!P156</f>
        <v>0</v>
      </c>
      <c r="B152" s="2">
        <f>'怪物|monster'!Q156</f>
        <v>0</v>
      </c>
      <c r="C152">
        <f>'怪物|monster'!R156</f>
        <v>0</v>
      </c>
      <c r="D152">
        <f>'怪物|monster'!N156</f>
        <v>0</v>
      </c>
      <c r="F152" s="2">
        <f t="shared" si="35"/>
        <v>124</v>
      </c>
      <c r="G152" s="61"/>
      <c r="H152" s="2">
        <f t="shared" si="22"/>
        <v>0</v>
      </c>
      <c r="I152" s="61"/>
      <c r="J152" s="61"/>
      <c r="K152" s="61"/>
      <c r="L152" s="61"/>
      <c r="M152" s="2">
        <f t="shared" si="34"/>
        <v>0</v>
      </c>
      <c r="N152" s="2">
        <f t="shared" si="23"/>
        <v>0</v>
      </c>
      <c r="O152" s="2">
        <f t="shared" si="24"/>
        <v>3</v>
      </c>
      <c r="P152" s="2">
        <f t="shared" si="27"/>
        <v>49200</v>
      </c>
      <c r="Q152" s="2">
        <f t="shared" si="25"/>
        <v>1</v>
      </c>
      <c r="R152" s="2" t="str">
        <f t="shared" si="28"/>
        <v>1,1,1,1,1,1,1,1,1,1,1,1,1,1,1,1,1,1,1,1,1,1,1,1,1,1,1,1,1,1,1,1,1,1,1,1,1,1,1,1,1,1,1,1,1,1,1,1,1,1,1,1,1,1,1,1,1,1,1,1,1,1,1,1,1,1,1,1,1,1,1,1,1,1,1,1,1,1,1</v>
      </c>
      <c r="S152" s="2" t="str">
        <f t="shared" si="29"/>
        <v>0,0,0,0,3,3,3,3,0,0,0,0,3,3,3,3,0,0,0,0,3,3,3,3,0,0,0,0,3,3,3,3,0,0,0,0,3,3,3,3,0,0,0,0,3,3,3,3,0,0,0,0,3,3,3,3,0,0,0,0,3,3,3,3,0,0,0,0,3,3,3,3,0,0,0,0,3,3,3</v>
      </c>
      <c r="T152" s="2" t="str">
        <f t="shared" si="33"/>
        <v>3,3,3,3,3,3,3,3,3,3,3,3,3,3,3,3,3,3,3,3,3,3,3,3,3,3,3,3,3,3,3,3,3,3,3,3,3,3,3,3,3,3,3,3,3,3,3,3,3,3,3,3,3,3,3,3,3,3,3,3,3,3,3,3,3,3,3,3,3,3,3,3,3,3,3,3,3,3,3</v>
      </c>
      <c r="U152" s="2" t="str">
        <f t="shared" si="30"/>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52" s="2" t="str">
        <f t="shared" si="31"/>
        <v>1,1,1,1,1,1,1,1,1,1,1,1,1,1,1,1,1,1,1,1,1,1,1,1,1,1,1,1,1,1,1,1,1,1,1,1,1,1,1,1,1,1,1,1,1,1,1,1,1,1,1,1,1,1,1,1,1,1,1,1,1,1,1,1,1,1,1,1,1,1,1,1,1,1,1,1,1,1,1</v>
      </c>
      <c r="W152" s="2">
        <f t="shared" si="32"/>
        <v>79</v>
      </c>
      <c r="X152" s="2">
        <f t="shared" si="26"/>
        <v>0</v>
      </c>
      <c r="AB152" s="2">
        <v>1206</v>
      </c>
      <c r="AC152" s="2" t="s">
        <v>2542</v>
      </c>
      <c r="AD152" s="3" t="s">
        <v>2543</v>
      </c>
      <c r="AE152" s="2" t="s">
        <v>2499</v>
      </c>
      <c r="AF152" s="3" t="s">
        <v>2500</v>
      </c>
      <c r="AG152" s="3" t="s">
        <v>2203</v>
      </c>
      <c r="AH152" s="2" t="s">
        <v>2501</v>
      </c>
      <c r="AI152" s="2">
        <f t="shared" si="37"/>
        <v>8</v>
      </c>
      <c r="AJ152" s="2">
        <f t="shared" si="36"/>
        <v>3</v>
      </c>
    </row>
    <row r="153" spans="1:36">
      <c r="A153" s="2">
        <f>'怪物|monster'!P157</f>
        <v>0</v>
      </c>
      <c r="B153" s="2">
        <f>'怪物|monster'!Q157</f>
        <v>0</v>
      </c>
      <c r="C153">
        <f>'怪物|monster'!R157</f>
        <v>0</v>
      </c>
      <c r="D153">
        <f>'怪物|monster'!N157</f>
        <v>0</v>
      </c>
      <c r="F153" s="2">
        <f t="shared" si="35"/>
        <v>125</v>
      </c>
      <c r="G153" s="61"/>
      <c r="H153" s="2">
        <f t="shared" si="22"/>
        <v>0</v>
      </c>
      <c r="I153" s="61"/>
      <c r="J153" s="61"/>
      <c r="K153" s="61"/>
      <c r="L153" s="61"/>
      <c r="M153" s="2">
        <f t="shared" si="34"/>
        <v>3</v>
      </c>
      <c r="N153" s="2">
        <f t="shared" si="23"/>
        <v>3</v>
      </c>
      <c r="O153" s="2">
        <f t="shared" si="24"/>
        <v>3</v>
      </c>
      <c r="P153" s="2">
        <f t="shared" si="27"/>
        <v>49600</v>
      </c>
      <c r="Q153" s="2">
        <f t="shared" si="25"/>
        <v>1</v>
      </c>
      <c r="R153" s="2" t="str">
        <f t="shared" si="28"/>
        <v>1,1,1,1,1,1,1,1,1,1,1,1,1,1,1,1,1,1,1,1,1,1,1,1,1,1,1,1,1,1,1,1,1,1,1,1,1,1,1,1,1,1,1,1,1,1,1,1,1,1,1,1,1,1,1,1,1,1,1,1,1,1,1,1,1,1,1,1,1,1,1,1,1,1,1,1,1,1,1</v>
      </c>
      <c r="S153" s="2" t="str">
        <f t="shared" si="29"/>
        <v>0,0,0,0,3,3,3,3,0,0,0,0,3,3,3,3,0,0,0,0,3,3,3,3,0,0,0,0,3,3,3,3,0,0,0,0,3,3,3,3,0,0,0,0,3,3,3,3,0,0,0,0,3,3,3,3,0,0,0,0,3,3,3,3,0,0,0,0,3,3,3,3,0,0,0,0,3,3,3</v>
      </c>
      <c r="T153" s="2" t="str">
        <f t="shared" si="33"/>
        <v>3,3,3,3,3,3,3,3,3,3,3,3,3,3,3,3,3,3,3,3,3,3,3,3,3,3,3,3,3,3,3,3,3,3,3,3,3,3,3,3,3,3,3,3,3,3,3,3,3,3,3,3,3,3,3,3,3,3,3,3,3,3,3,3,3,3,3,3,3,3,3,3,3,3,3,3,3,3,3</v>
      </c>
      <c r="U153" s="2" t="str">
        <f t="shared" si="30"/>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53" s="2" t="str">
        <f t="shared" si="31"/>
        <v>1,1,1,1,1,1,1,1,1,1,1,1,1,1,1,1,1,1,1,1,1,1,1,1,1,1,1,1,1,1,1,1,1,1,1,1,1,1,1,1,1,1,1,1,1,1,1,1,1,1,1,1,1,1,1,1,1,1,1,1,1,1,1,1,1,1,1,1,1,1,1,1,1,1,1,1,1,1,1</v>
      </c>
      <c r="W153" s="2">
        <f t="shared" si="32"/>
        <v>79</v>
      </c>
      <c r="X153" s="2">
        <f t="shared" si="26"/>
        <v>0</v>
      </c>
      <c r="AB153" s="2">
        <v>1207</v>
      </c>
      <c r="AC153" s="2" t="s">
        <v>2544</v>
      </c>
      <c r="AD153" s="3" t="s">
        <v>2545</v>
      </c>
      <c r="AE153" s="2" t="s">
        <v>2297</v>
      </c>
      <c r="AF153" s="3" t="s">
        <v>2298</v>
      </c>
      <c r="AG153" s="3" t="s">
        <v>2203</v>
      </c>
      <c r="AH153" s="2" t="s">
        <v>2299</v>
      </c>
      <c r="AI153" s="2">
        <f t="shared" si="37"/>
        <v>11</v>
      </c>
      <c r="AJ153" s="2">
        <f t="shared" si="36"/>
        <v>4</v>
      </c>
    </row>
    <row r="154" spans="1:36">
      <c r="A154" s="2">
        <f>'怪物|monster'!P158</f>
        <v>0</v>
      </c>
      <c r="B154" s="2">
        <f>'怪物|monster'!Q158</f>
        <v>0</v>
      </c>
      <c r="C154">
        <f>'怪物|monster'!R158</f>
        <v>0</v>
      </c>
      <c r="D154">
        <f>'怪物|monster'!N158</f>
        <v>0</v>
      </c>
      <c r="F154" s="2">
        <f t="shared" si="35"/>
        <v>126</v>
      </c>
      <c r="G154" s="61"/>
      <c r="H154" s="2">
        <f t="shared" si="22"/>
        <v>0</v>
      </c>
      <c r="I154" s="61"/>
      <c r="J154" s="61"/>
      <c r="K154" s="61"/>
      <c r="L154" s="61"/>
      <c r="M154" s="2">
        <f t="shared" si="34"/>
        <v>3</v>
      </c>
      <c r="N154" s="2">
        <f t="shared" si="23"/>
        <v>3</v>
      </c>
      <c r="O154" s="2">
        <f t="shared" si="24"/>
        <v>3</v>
      </c>
      <c r="P154" s="2">
        <f t="shared" si="27"/>
        <v>50000</v>
      </c>
      <c r="Q154" s="2">
        <f t="shared" si="25"/>
        <v>1</v>
      </c>
      <c r="R154" s="2" t="str">
        <f t="shared" si="28"/>
        <v>1,1,1,1,1,1,1,1,1,1,1,1,1,1,1,1,1,1,1,1,1,1,1,1,1,1,1,1,1,1,1,1,1,1,1,1,1,1,1,1,1,1,1,1,1,1,1,1,1,1,1,1,1,1,1,1,1,1,1,1,1,1,1,1,1,1,1,1,1,1,1,1,1,1,1,1,1,1,1</v>
      </c>
      <c r="S154" s="2" t="str">
        <f t="shared" si="29"/>
        <v>0,0,0,0,3,3,3,3,0,0,0,0,3,3,3,3,0,0,0,0,3,3,3,3,0,0,0,0,3,3,3,3,0,0,0,0,3,3,3,3,0,0,0,0,3,3,3,3,0,0,0,0,3,3,3,3,0,0,0,0,3,3,3,3,0,0,0,0,3,3,3,3,0,0,0,0,3,3,3</v>
      </c>
      <c r="T154" s="2" t="str">
        <f t="shared" si="33"/>
        <v>3,3,3,3,3,3,3,3,3,3,3,3,3,3,3,3,3,3,3,3,3,3,3,3,3,3,3,3,3,3,3,3,3,3,3,3,3,3,3,3,3,3,3,3,3,3,3,3,3,3,3,3,3,3,3,3,3,3,3,3,3,3,3,3,3,3,3,3,3,3,3,3,3,3,3,3,3,3,3</v>
      </c>
      <c r="U154" s="2" t="str">
        <f t="shared" si="30"/>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54" s="2" t="str">
        <f t="shared" si="31"/>
        <v>1,1,1,1,1,1,1,1,1,1,1,1,1,1,1,1,1,1,1,1,1,1,1,1,1,1,1,1,1,1,1,1,1,1,1,1,1,1,1,1,1,1,1,1,1,1,1,1,1,1,1,1,1,1,1,1,1,1,1,1,1,1,1,1,1,1,1,1,1,1,1,1,1,1,1,1,1,1,1</v>
      </c>
      <c r="W154" s="2">
        <f t="shared" si="32"/>
        <v>79</v>
      </c>
      <c r="X154" s="2">
        <f t="shared" si="26"/>
        <v>0</v>
      </c>
      <c r="AB154" s="2">
        <v>1208</v>
      </c>
      <c r="AC154" s="2" t="s">
        <v>2546</v>
      </c>
      <c r="AD154" s="3" t="s">
        <v>2547</v>
      </c>
      <c r="AE154" s="2" t="s">
        <v>2548</v>
      </c>
      <c r="AF154" s="3" t="s">
        <v>2549</v>
      </c>
      <c r="AG154" s="3" t="s">
        <v>2203</v>
      </c>
      <c r="AH154" s="2" t="s">
        <v>2550</v>
      </c>
      <c r="AI154" s="2">
        <f t="shared" si="37"/>
        <v>13</v>
      </c>
      <c r="AJ154" s="2">
        <f t="shared" si="36"/>
        <v>5</v>
      </c>
    </row>
    <row r="155" spans="1:36">
      <c r="A155" s="2">
        <f>'怪物|monster'!P159</f>
        <v>0</v>
      </c>
      <c r="B155" s="2">
        <f>'怪物|monster'!Q159</f>
        <v>0</v>
      </c>
      <c r="C155">
        <f>'怪物|monster'!R159</f>
        <v>0</v>
      </c>
      <c r="D155">
        <f>'怪物|monster'!N159</f>
        <v>0</v>
      </c>
      <c r="F155" s="2">
        <f t="shared" si="35"/>
        <v>127</v>
      </c>
      <c r="G155" s="61"/>
      <c r="H155" s="2">
        <f t="shared" si="22"/>
        <v>0</v>
      </c>
      <c r="I155" s="61"/>
      <c r="J155" s="61"/>
      <c r="K155" s="61"/>
      <c r="L155" s="61"/>
      <c r="M155" s="2">
        <f t="shared" si="34"/>
        <v>3</v>
      </c>
      <c r="N155" s="2">
        <f t="shared" si="23"/>
        <v>3</v>
      </c>
      <c r="O155" s="2">
        <f t="shared" si="24"/>
        <v>3</v>
      </c>
      <c r="P155" s="2">
        <f t="shared" si="27"/>
        <v>50400</v>
      </c>
      <c r="Q155" s="2">
        <f t="shared" si="25"/>
        <v>1</v>
      </c>
      <c r="R155" s="2" t="str">
        <f t="shared" si="28"/>
        <v>1,1,1,1,1,1,1,1,1,1,1,1,1,1,1,1,1,1,1,1,1,1,1,1,1,1,1,1,1,1,1,1,1,1,1,1,1,1,1,1,1,1,1,1,1,1,1,1,1,1,1,1,1,1,1,1,1,1,1,1,1,1,1,1,1,1,1,1,1,1,1,1,1,1,1,1,1,1,1</v>
      </c>
      <c r="S155" s="2" t="str">
        <f t="shared" si="29"/>
        <v>0,0,0,0,3,3,3,3,0,0,0,0,3,3,3,3,0,0,0,0,3,3,3,3,0,0,0,0,3,3,3,3,0,0,0,0,3,3,3,3,0,0,0,0,3,3,3,3,0,0,0,0,3,3,3,3,0,0,0,0,3,3,3,3,0,0,0,0,3,3,3,3,0,0,0,0,3,3,3</v>
      </c>
      <c r="T155" s="2" t="str">
        <f t="shared" si="33"/>
        <v>3,3,3,3,3,3,3,3,3,3,3,3,3,3,3,3,3,3,3,3,3,3,3,3,3,3,3,3,3,3,3,3,3,3,3,3,3,3,3,3,3,3,3,3,3,3,3,3,3,3,3,3,3,3,3,3,3,3,3,3,3,3,3,3,3,3,3,3,3,3,3,3,3,3,3,3,3,3,3</v>
      </c>
      <c r="U155" s="2" t="str">
        <f t="shared" si="30"/>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55" s="2" t="str">
        <f t="shared" si="31"/>
        <v>1,1,1,1,1,1,1,1,1,1,1,1,1,1,1,1,1,1,1,1,1,1,1,1,1,1,1,1,1,1,1,1,1,1,1,1,1,1,1,1,1,1,1,1,1,1,1,1,1,1,1,1,1,1,1,1,1,1,1,1,1,1,1,1,1,1,1,1,1,1,1,1,1,1,1,1,1,1,1</v>
      </c>
      <c r="W155" s="2">
        <f t="shared" si="32"/>
        <v>79</v>
      </c>
      <c r="X155" s="2">
        <f t="shared" si="26"/>
        <v>0</v>
      </c>
      <c r="AB155" s="2">
        <v>1209</v>
      </c>
      <c r="AC155" s="2" t="s">
        <v>2551</v>
      </c>
      <c r="AD155" s="3" t="s">
        <v>2552</v>
      </c>
      <c r="AE155" s="2" t="s">
        <v>2553</v>
      </c>
      <c r="AF155" s="3" t="s">
        <v>2554</v>
      </c>
      <c r="AG155" s="3" t="s">
        <v>2203</v>
      </c>
      <c r="AH155" s="2" t="s">
        <v>2555</v>
      </c>
      <c r="AI155" s="2">
        <f t="shared" si="37"/>
        <v>14</v>
      </c>
      <c r="AJ155" s="2">
        <f t="shared" si="36"/>
        <v>5</v>
      </c>
    </row>
    <row r="156" spans="1:36">
      <c r="A156" s="2">
        <f>'怪物|monster'!P160</f>
        <v>0</v>
      </c>
      <c r="B156" s="2">
        <f>'怪物|monster'!Q160</f>
        <v>0</v>
      </c>
      <c r="C156">
        <f>'怪物|monster'!R160</f>
        <v>0</v>
      </c>
      <c r="D156">
        <f>'怪物|monster'!N160</f>
        <v>0</v>
      </c>
      <c r="F156" s="2">
        <f t="shared" si="35"/>
        <v>128</v>
      </c>
      <c r="G156" s="61"/>
      <c r="H156" s="2">
        <f t="shared" si="22"/>
        <v>0</v>
      </c>
      <c r="I156" s="61"/>
      <c r="J156" s="61"/>
      <c r="K156" s="61"/>
      <c r="L156" s="61"/>
      <c r="M156" s="2">
        <f t="shared" si="34"/>
        <v>3</v>
      </c>
      <c r="N156" s="2">
        <f t="shared" si="23"/>
        <v>3</v>
      </c>
      <c r="O156" s="2">
        <f t="shared" si="24"/>
        <v>3</v>
      </c>
      <c r="P156" s="2">
        <f t="shared" si="27"/>
        <v>50800</v>
      </c>
      <c r="Q156" s="2">
        <f t="shared" si="25"/>
        <v>1</v>
      </c>
      <c r="R156" s="2" t="str">
        <f t="shared" si="28"/>
        <v>1,1,1,1,1,1,1,1,1,1,1,1,1,1,1,1,1,1,1,1,1,1,1,1,1,1,1,1,1,1,1,1,1,1,1,1,1,1,1,1,1,1,1,1,1,1,1,1,1,1,1,1,1,1,1,1,1,1,1,1,1,1,1,1,1,1,1,1,1,1,1,1,1,1,1,1,1,1,1</v>
      </c>
      <c r="S156" s="2" t="str">
        <f t="shared" si="29"/>
        <v>0,0,0,0,3,3,3,3,0,0,0,0,3,3,3,3,0,0,0,0,3,3,3,3,0,0,0,0,3,3,3,3,0,0,0,0,3,3,3,3,0,0,0,0,3,3,3,3,0,0,0,0,3,3,3,3,0,0,0,0,3,3,3,3,0,0,0,0,3,3,3,3,0,0,0,0,3,3,3</v>
      </c>
      <c r="T156" s="2" t="str">
        <f t="shared" si="33"/>
        <v>3,3,3,3,3,3,3,3,3,3,3,3,3,3,3,3,3,3,3,3,3,3,3,3,3,3,3,3,3,3,3,3,3,3,3,3,3,3,3,3,3,3,3,3,3,3,3,3,3,3,3,3,3,3,3,3,3,3,3,3,3,3,3,3,3,3,3,3,3,3,3,3,3,3,3,3,3,3,3</v>
      </c>
      <c r="U156" s="2" t="str">
        <f t="shared" si="30"/>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56" s="2" t="str">
        <f t="shared" si="31"/>
        <v>1,1,1,1,1,1,1,1,1,1,1,1,1,1,1,1,1,1,1,1,1,1,1,1,1,1,1,1,1,1,1,1,1,1,1,1,1,1,1,1,1,1,1,1,1,1,1,1,1,1,1,1,1,1,1,1,1,1,1,1,1,1,1,1,1,1,1,1,1,1,1,1,1,1,1,1,1,1,1</v>
      </c>
      <c r="W156" s="2">
        <f t="shared" si="32"/>
        <v>79</v>
      </c>
      <c r="X156" s="2">
        <f t="shared" si="26"/>
        <v>0</v>
      </c>
      <c r="AB156" s="2">
        <v>1210</v>
      </c>
      <c r="AC156" s="2" t="s">
        <v>2556</v>
      </c>
      <c r="AD156" s="3" t="s">
        <v>2557</v>
      </c>
      <c r="AE156" s="2" t="s">
        <v>2558</v>
      </c>
      <c r="AF156" s="3" t="s">
        <v>2559</v>
      </c>
      <c r="AG156" s="3" t="s">
        <v>2203</v>
      </c>
      <c r="AH156" s="2" t="s">
        <v>2560</v>
      </c>
      <c r="AI156" s="2">
        <f t="shared" si="37"/>
        <v>16</v>
      </c>
      <c r="AJ156" s="2">
        <f t="shared" si="36"/>
        <v>6</v>
      </c>
    </row>
    <row r="157" spans="1:36">
      <c r="A157" s="2">
        <f>'怪物|monster'!P161</f>
        <v>0</v>
      </c>
      <c r="B157" s="2">
        <f>'怪物|monster'!Q161</f>
        <v>0</v>
      </c>
      <c r="C157">
        <f>'怪物|monster'!R161</f>
        <v>0</v>
      </c>
      <c r="D157">
        <f>'怪物|monster'!N161</f>
        <v>0</v>
      </c>
      <c r="F157" s="2">
        <f t="shared" si="35"/>
        <v>129</v>
      </c>
      <c r="G157" s="61"/>
      <c r="H157" s="2">
        <f t="shared" ref="H157:H220" si="38">VLOOKUP(G157,$A$2:$B$1122,2,FALSE)</f>
        <v>0</v>
      </c>
      <c r="I157" s="61"/>
      <c r="J157" s="61"/>
      <c r="K157" s="61"/>
      <c r="L157" s="61"/>
      <c r="M157" s="2">
        <f t="shared" si="34"/>
        <v>0</v>
      </c>
      <c r="N157" s="2">
        <f t="shared" ref="N157:N220" si="39">IF(I157=0,IF(VLOOKUP(G157,$A$2:$C$339,3,FALSE)=2,0,M157),I157)</f>
        <v>0</v>
      </c>
      <c r="O157" s="2">
        <f t="shared" ref="O157:O220" si="40">IF(J157=0,3,J157)</f>
        <v>3</v>
      </c>
      <c r="P157" s="2">
        <f t="shared" si="27"/>
        <v>51200</v>
      </c>
      <c r="Q157" s="2">
        <f t="shared" ref="Q157:Q220" si="41">IF(L157=0,1,L157)</f>
        <v>1</v>
      </c>
      <c r="R157" s="2" t="str">
        <f t="shared" si="28"/>
        <v>1,1,1,1,1,1,1,1,1,1,1,1,1,1,1,1,1,1,1,1,1,1,1,1,1,1,1,1,1,1,1,1,1,1,1,1,1,1,1,1,1,1,1,1,1,1,1,1,1,1,1,1,1,1,1,1,1,1,1,1,1,1,1,1,1,1,1,1,1,1,1,1,1,1,1,1,1,1,1</v>
      </c>
      <c r="S157" s="2" t="str">
        <f t="shared" si="29"/>
        <v>0,0,0,0,3,3,3,3,0,0,0,0,3,3,3,3,0,0,0,0,3,3,3,3,0,0,0,0,3,3,3,3,0,0,0,0,3,3,3,3,0,0,0,0,3,3,3,3,0,0,0,0,3,3,3,3,0,0,0,0,3,3,3,3,0,0,0,0,3,3,3,3,0,0,0,0,3,3,3</v>
      </c>
      <c r="T157" s="2" t="str">
        <f t="shared" si="33"/>
        <v>3,3,3,3,3,3,3,3,3,3,3,3,3,3,3,3,3,3,3,3,3,3,3,3,3,3,3,3,3,3,3,3,3,3,3,3,3,3,3,3,3,3,3,3,3,3,3,3,3,3,3,3,3,3,3,3,3,3,3,3,3,3,3,3,3,3,3,3,3,3,3,3,3,3,3,3,3,3,3</v>
      </c>
      <c r="U157" s="2" t="str">
        <f t="shared" si="30"/>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57" s="2" t="str">
        <f t="shared" si="31"/>
        <v>1,1,1,1,1,1,1,1,1,1,1,1,1,1,1,1,1,1,1,1,1,1,1,1,1,1,1,1,1,1,1,1,1,1,1,1,1,1,1,1,1,1,1,1,1,1,1,1,1,1,1,1,1,1,1,1,1,1,1,1,1,1,1,1,1,1,1,1,1,1,1,1,1,1,1,1,1,1,1</v>
      </c>
      <c r="W157" s="2">
        <f t="shared" si="32"/>
        <v>79</v>
      </c>
      <c r="X157" s="2">
        <f t="shared" ref="X157:X220" si="42">IF(G157&gt;999,1,0)</f>
        <v>0</v>
      </c>
      <c r="AB157" s="2">
        <v>1211</v>
      </c>
      <c r="AC157" s="2" t="s">
        <v>2561</v>
      </c>
      <c r="AD157" s="3" t="s">
        <v>2562</v>
      </c>
      <c r="AE157" s="2" t="s">
        <v>2310</v>
      </c>
      <c r="AF157" s="3" t="s">
        <v>2311</v>
      </c>
      <c r="AG157" s="3" t="s">
        <v>2203</v>
      </c>
      <c r="AH157" s="2" t="s">
        <v>2312</v>
      </c>
      <c r="AI157" s="2">
        <f t="shared" si="37"/>
        <v>18</v>
      </c>
      <c r="AJ157" s="2">
        <f t="shared" si="36"/>
        <v>7</v>
      </c>
    </row>
    <row r="158" spans="1:36">
      <c r="A158" s="2">
        <f>'怪物|monster'!P162</f>
        <v>0</v>
      </c>
      <c r="B158" s="2">
        <f>'怪物|monster'!Q162</f>
        <v>0</v>
      </c>
      <c r="C158">
        <f>'怪物|monster'!R162</f>
        <v>0</v>
      </c>
      <c r="D158">
        <f>'怪物|monster'!N162</f>
        <v>0</v>
      </c>
      <c r="F158" s="2">
        <f t="shared" si="35"/>
        <v>130</v>
      </c>
      <c r="G158" s="61"/>
      <c r="H158" s="2">
        <f t="shared" si="38"/>
        <v>0</v>
      </c>
      <c r="I158" s="61"/>
      <c r="J158" s="61"/>
      <c r="K158" s="61"/>
      <c r="L158" s="61"/>
      <c r="M158" s="2">
        <f t="shared" si="34"/>
        <v>0</v>
      </c>
      <c r="N158" s="2">
        <f t="shared" si="39"/>
        <v>0</v>
      </c>
      <c r="O158" s="2">
        <f t="shared" si="40"/>
        <v>3</v>
      </c>
      <c r="P158" s="2">
        <f t="shared" ref="P158:P221" si="43">P157+$G$22+K158</f>
        <v>51600</v>
      </c>
      <c r="Q158" s="2">
        <f t="shared" si="41"/>
        <v>1</v>
      </c>
      <c r="R158" s="2" t="str">
        <f t="shared" ref="R158:R221" si="44">IF(G158*1=0,R157,R157&amp;","&amp;G158)</f>
        <v>1,1,1,1,1,1,1,1,1,1,1,1,1,1,1,1,1,1,1,1,1,1,1,1,1,1,1,1,1,1,1,1,1,1,1,1,1,1,1,1,1,1,1,1,1,1,1,1,1,1,1,1,1,1,1,1,1,1,1,1,1,1,1,1,1,1,1,1,1,1,1,1,1,1,1,1,1,1,1</v>
      </c>
      <c r="S158" s="2" t="str">
        <f t="shared" ref="S158:S221" si="45">IF(G158*1=0,S157,S157&amp;","&amp;N158)</f>
        <v>0,0,0,0,3,3,3,3,0,0,0,0,3,3,3,3,0,0,0,0,3,3,3,3,0,0,0,0,3,3,3,3,0,0,0,0,3,3,3,3,0,0,0,0,3,3,3,3,0,0,0,0,3,3,3,3,0,0,0,0,3,3,3,3,0,0,0,0,3,3,3,3,0,0,0,0,3,3,3</v>
      </c>
      <c r="T158" s="2" t="str">
        <f t="shared" si="33"/>
        <v>3,3,3,3,3,3,3,3,3,3,3,3,3,3,3,3,3,3,3,3,3,3,3,3,3,3,3,3,3,3,3,3,3,3,3,3,3,3,3,3,3,3,3,3,3,3,3,3,3,3,3,3,3,3,3,3,3,3,3,3,3,3,3,3,3,3,3,3,3,3,3,3,3,3,3,3,3,3,3</v>
      </c>
      <c r="U158" s="2" t="str">
        <f t="shared" ref="U158:U221" si="46">IF($G158*1=0,U157,U157&amp;","&amp;P158)</f>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58" s="2" t="str">
        <f t="shared" ref="V158:V221" si="47">IF($G158*1=0,V157,V157&amp;","&amp;Q158)</f>
        <v>1,1,1,1,1,1,1,1,1,1,1,1,1,1,1,1,1,1,1,1,1,1,1,1,1,1,1,1,1,1,1,1,1,1,1,1,1,1,1,1,1,1,1,1,1,1,1,1,1,1,1,1,1,1,1,1,1,1,1,1,1,1,1,1,1,1,1,1,1,1,1,1,1,1,1,1,1,1,1</v>
      </c>
      <c r="W158" s="2">
        <f t="shared" ref="W158:W221" si="48">IF($G158*1=0,W157,W157+1)</f>
        <v>79</v>
      </c>
      <c r="X158" s="2">
        <f t="shared" si="42"/>
        <v>0</v>
      </c>
      <c r="AB158" s="2">
        <v>1212</v>
      </c>
      <c r="AC158" s="2" t="s">
        <v>2333</v>
      </c>
      <c r="AD158" s="3" t="s">
        <v>2563</v>
      </c>
      <c r="AE158" s="2" t="s">
        <v>2335</v>
      </c>
      <c r="AF158" s="3" t="s">
        <v>2336</v>
      </c>
      <c r="AG158" s="3" t="s">
        <v>2203</v>
      </c>
      <c r="AH158" s="2" t="s">
        <v>2337</v>
      </c>
      <c r="AI158" s="2">
        <f t="shared" si="37"/>
        <v>20</v>
      </c>
      <c r="AJ158" s="2">
        <f t="shared" si="36"/>
        <v>7</v>
      </c>
    </row>
    <row r="159" spans="1:36">
      <c r="A159" s="2">
        <f>'怪物|monster'!P163</f>
        <v>0</v>
      </c>
      <c r="B159" s="2">
        <f>'怪物|monster'!Q163</f>
        <v>0</v>
      </c>
      <c r="C159">
        <f>'怪物|monster'!R163</f>
        <v>0</v>
      </c>
      <c r="D159">
        <f>'怪物|monster'!N163</f>
        <v>0</v>
      </c>
      <c r="F159" s="2">
        <f t="shared" si="35"/>
        <v>131</v>
      </c>
      <c r="G159" s="61"/>
      <c r="H159" s="2">
        <f t="shared" si="38"/>
        <v>0</v>
      </c>
      <c r="I159" s="61"/>
      <c r="J159" s="61"/>
      <c r="K159" s="61"/>
      <c r="L159" s="61"/>
      <c r="M159" s="2">
        <f t="shared" si="34"/>
        <v>0</v>
      </c>
      <c r="N159" s="2">
        <f t="shared" si="39"/>
        <v>0</v>
      </c>
      <c r="O159" s="2">
        <f t="shared" si="40"/>
        <v>3</v>
      </c>
      <c r="P159" s="2">
        <f t="shared" si="43"/>
        <v>52000</v>
      </c>
      <c r="Q159" s="2">
        <f t="shared" si="41"/>
        <v>1</v>
      </c>
      <c r="R159" s="2" t="str">
        <f t="shared" si="44"/>
        <v>1,1,1,1,1,1,1,1,1,1,1,1,1,1,1,1,1,1,1,1,1,1,1,1,1,1,1,1,1,1,1,1,1,1,1,1,1,1,1,1,1,1,1,1,1,1,1,1,1,1,1,1,1,1,1,1,1,1,1,1,1,1,1,1,1,1,1,1,1,1,1,1,1,1,1,1,1,1,1</v>
      </c>
      <c r="S159" s="2" t="str">
        <f t="shared" si="45"/>
        <v>0,0,0,0,3,3,3,3,0,0,0,0,3,3,3,3,0,0,0,0,3,3,3,3,0,0,0,0,3,3,3,3,0,0,0,0,3,3,3,3,0,0,0,0,3,3,3,3,0,0,0,0,3,3,3,3,0,0,0,0,3,3,3,3,0,0,0,0,3,3,3,3,0,0,0,0,3,3,3</v>
      </c>
      <c r="T159" s="2" t="str">
        <f t="shared" ref="T159:T222" si="49">IF(G159*1=0,T158,T158&amp;","&amp;O159)</f>
        <v>3,3,3,3,3,3,3,3,3,3,3,3,3,3,3,3,3,3,3,3,3,3,3,3,3,3,3,3,3,3,3,3,3,3,3,3,3,3,3,3,3,3,3,3,3,3,3,3,3,3,3,3,3,3,3,3,3,3,3,3,3,3,3,3,3,3,3,3,3,3,3,3,3,3,3,3,3,3,3</v>
      </c>
      <c r="U159" s="2" t="str">
        <f t="shared" si="46"/>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59" s="2" t="str">
        <f t="shared" si="47"/>
        <v>1,1,1,1,1,1,1,1,1,1,1,1,1,1,1,1,1,1,1,1,1,1,1,1,1,1,1,1,1,1,1,1,1,1,1,1,1,1,1,1,1,1,1,1,1,1,1,1,1,1,1,1,1,1,1,1,1,1,1,1,1,1,1,1,1,1,1,1,1,1,1,1,1,1,1,1,1,1,1</v>
      </c>
      <c r="W159" s="2">
        <f t="shared" si="48"/>
        <v>79</v>
      </c>
      <c r="X159" s="2">
        <f t="shared" si="42"/>
        <v>0</v>
      </c>
      <c r="AB159" s="2">
        <v>1213</v>
      </c>
      <c r="AC159" s="2" t="s">
        <v>2564</v>
      </c>
      <c r="AD159" s="3" t="s">
        <v>2565</v>
      </c>
      <c r="AE159" s="2" t="s">
        <v>2566</v>
      </c>
      <c r="AF159" s="3" t="s">
        <v>2567</v>
      </c>
      <c r="AG159" s="3" t="s">
        <v>2203</v>
      </c>
      <c r="AH159" s="2" t="s">
        <v>2568</v>
      </c>
      <c r="AI159" s="2">
        <f t="shared" si="37"/>
        <v>22</v>
      </c>
      <c r="AJ159" s="2">
        <f t="shared" si="36"/>
        <v>8</v>
      </c>
    </row>
    <row r="160" spans="1:36">
      <c r="A160" s="2">
        <f>'怪物|monster'!P164</f>
        <v>0</v>
      </c>
      <c r="B160" s="2">
        <f>'怪物|monster'!Q164</f>
        <v>0</v>
      </c>
      <c r="C160">
        <f>'怪物|monster'!R164</f>
        <v>0</v>
      </c>
      <c r="D160">
        <f>'怪物|monster'!N164</f>
        <v>0</v>
      </c>
      <c r="F160" s="2">
        <f t="shared" si="35"/>
        <v>132</v>
      </c>
      <c r="G160" s="61"/>
      <c r="H160" s="2">
        <f t="shared" si="38"/>
        <v>0</v>
      </c>
      <c r="I160" s="61"/>
      <c r="J160" s="61"/>
      <c r="K160" s="61"/>
      <c r="L160" s="61"/>
      <c r="M160" s="2">
        <f t="shared" si="34"/>
        <v>0</v>
      </c>
      <c r="N160" s="2">
        <f t="shared" si="39"/>
        <v>0</v>
      </c>
      <c r="O160" s="2">
        <f t="shared" si="40"/>
        <v>3</v>
      </c>
      <c r="P160" s="2">
        <f t="shared" si="43"/>
        <v>52400</v>
      </c>
      <c r="Q160" s="2">
        <f t="shared" si="41"/>
        <v>1</v>
      </c>
      <c r="R160" s="2" t="str">
        <f t="shared" si="44"/>
        <v>1,1,1,1,1,1,1,1,1,1,1,1,1,1,1,1,1,1,1,1,1,1,1,1,1,1,1,1,1,1,1,1,1,1,1,1,1,1,1,1,1,1,1,1,1,1,1,1,1,1,1,1,1,1,1,1,1,1,1,1,1,1,1,1,1,1,1,1,1,1,1,1,1,1,1,1,1,1,1</v>
      </c>
      <c r="S160" s="2" t="str">
        <f t="shared" si="45"/>
        <v>0,0,0,0,3,3,3,3,0,0,0,0,3,3,3,3,0,0,0,0,3,3,3,3,0,0,0,0,3,3,3,3,0,0,0,0,3,3,3,3,0,0,0,0,3,3,3,3,0,0,0,0,3,3,3,3,0,0,0,0,3,3,3,3,0,0,0,0,3,3,3,3,0,0,0,0,3,3,3</v>
      </c>
      <c r="T160" s="2" t="str">
        <f t="shared" si="49"/>
        <v>3,3,3,3,3,3,3,3,3,3,3,3,3,3,3,3,3,3,3,3,3,3,3,3,3,3,3,3,3,3,3,3,3,3,3,3,3,3,3,3,3,3,3,3,3,3,3,3,3,3,3,3,3,3,3,3,3,3,3,3,3,3,3,3,3,3,3,3,3,3,3,3,3,3,3,3,3,3,3</v>
      </c>
      <c r="U160" s="2" t="str">
        <f t="shared" si="46"/>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60" s="2" t="str">
        <f t="shared" si="47"/>
        <v>1,1,1,1,1,1,1,1,1,1,1,1,1,1,1,1,1,1,1,1,1,1,1,1,1,1,1,1,1,1,1,1,1,1,1,1,1,1,1,1,1,1,1,1,1,1,1,1,1,1,1,1,1,1,1,1,1,1,1,1,1,1,1,1,1,1,1,1,1,1,1,1,1,1,1,1,1,1,1</v>
      </c>
      <c r="W160" s="2">
        <f t="shared" si="48"/>
        <v>79</v>
      </c>
      <c r="X160" s="2">
        <f t="shared" si="42"/>
        <v>0</v>
      </c>
      <c r="AB160" s="2">
        <v>1214</v>
      </c>
      <c r="AC160" s="2" t="s">
        <v>2569</v>
      </c>
      <c r="AD160" s="3" t="s">
        <v>2570</v>
      </c>
      <c r="AE160" s="2" t="s">
        <v>2384</v>
      </c>
      <c r="AF160" s="3" t="s">
        <v>2385</v>
      </c>
      <c r="AG160" s="3" t="s">
        <v>2203</v>
      </c>
      <c r="AH160" s="2" t="s">
        <v>2386</v>
      </c>
      <c r="AI160" s="2">
        <f t="shared" si="37"/>
        <v>25</v>
      </c>
      <c r="AJ160" s="2">
        <f t="shared" si="36"/>
        <v>9</v>
      </c>
    </row>
    <row r="161" spans="1:36">
      <c r="A161" s="2">
        <f>'怪物|monster'!P165</f>
        <v>0</v>
      </c>
      <c r="B161" s="2">
        <f>'怪物|monster'!Q165</f>
        <v>0</v>
      </c>
      <c r="C161">
        <f>'怪物|monster'!R165</f>
        <v>0</v>
      </c>
      <c r="D161">
        <f>'怪物|monster'!N165</f>
        <v>0</v>
      </c>
      <c r="F161" s="2">
        <f t="shared" si="35"/>
        <v>133</v>
      </c>
      <c r="G161" s="61"/>
      <c r="H161" s="2">
        <f t="shared" si="38"/>
        <v>0</v>
      </c>
      <c r="I161" s="61"/>
      <c r="J161" s="61"/>
      <c r="K161" s="61"/>
      <c r="L161" s="61"/>
      <c r="M161" s="2">
        <f t="shared" si="34"/>
        <v>3</v>
      </c>
      <c r="N161" s="2">
        <f t="shared" si="39"/>
        <v>3</v>
      </c>
      <c r="O161" s="2">
        <f t="shared" si="40"/>
        <v>3</v>
      </c>
      <c r="P161" s="2">
        <f t="shared" si="43"/>
        <v>52800</v>
      </c>
      <c r="Q161" s="2">
        <f t="shared" si="41"/>
        <v>1</v>
      </c>
      <c r="R161" s="2" t="str">
        <f t="shared" si="44"/>
        <v>1,1,1,1,1,1,1,1,1,1,1,1,1,1,1,1,1,1,1,1,1,1,1,1,1,1,1,1,1,1,1,1,1,1,1,1,1,1,1,1,1,1,1,1,1,1,1,1,1,1,1,1,1,1,1,1,1,1,1,1,1,1,1,1,1,1,1,1,1,1,1,1,1,1,1,1,1,1,1</v>
      </c>
      <c r="S161" s="2" t="str">
        <f t="shared" si="45"/>
        <v>0,0,0,0,3,3,3,3,0,0,0,0,3,3,3,3,0,0,0,0,3,3,3,3,0,0,0,0,3,3,3,3,0,0,0,0,3,3,3,3,0,0,0,0,3,3,3,3,0,0,0,0,3,3,3,3,0,0,0,0,3,3,3,3,0,0,0,0,3,3,3,3,0,0,0,0,3,3,3</v>
      </c>
      <c r="T161" s="2" t="str">
        <f t="shared" si="49"/>
        <v>3,3,3,3,3,3,3,3,3,3,3,3,3,3,3,3,3,3,3,3,3,3,3,3,3,3,3,3,3,3,3,3,3,3,3,3,3,3,3,3,3,3,3,3,3,3,3,3,3,3,3,3,3,3,3,3,3,3,3,3,3,3,3,3,3,3,3,3,3,3,3,3,3,3,3,3,3,3,3</v>
      </c>
      <c r="U161" s="2" t="str">
        <f t="shared" si="46"/>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61" s="2" t="str">
        <f t="shared" si="47"/>
        <v>1,1,1,1,1,1,1,1,1,1,1,1,1,1,1,1,1,1,1,1,1,1,1,1,1,1,1,1,1,1,1,1,1,1,1,1,1,1,1,1,1,1,1,1,1,1,1,1,1,1,1,1,1,1,1,1,1,1,1,1,1,1,1,1,1,1,1,1,1,1,1,1,1,1,1,1,1,1,1</v>
      </c>
      <c r="W161" s="2">
        <f t="shared" si="48"/>
        <v>79</v>
      </c>
      <c r="X161" s="2">
        <f t="shared" si="42"/>
        <v>0</v>
      </c>
      <c r="AB161" s="2">
        <v>1215</v>
      </c>
      <c r="AC161" s="2" t="s">
        <v>2571</v>
      </c>
      <c r="AD161" s="3" t="s">
        <v>2572</v>
      </c>
      <c r="AE161" s="2" t="s">
        <v>2573</v>
      </c>
      <c r="AF161" s="3" t="s">
        <v>2574</v>
      </c>
      <c r="AG161" s="3" t="s">
        <v>2203</v>
      </c>
      <c r="AH161" s="2" t="s">
        <v>2575</v>
      </c>
      <c r="AI161" s="2">
        <f t="shared" si="37"/>
        <v>28</v>
      </c>
      <c r="AJ161" s="2">
        <f t="shared" si="36"/>
        <v>10</v>
      </c>
    </row>
    <row r="162" spans="1:36">
      <c r="A162" s="2">
        <f>'怪物|monster'!P166</f>
        <v>0</v>
      </c>
      <c r="B162" s="2">
        <f>'怪物|monster'!Q166</f>
        <v>0</v>
      </c>
      <c r="C162">
        <f>'怪物|monster'!R166</f>
        <v>0</v>
      </c>
      <c r="D162">
        <f>'怪物|monster'!N166</f>
        <v>0</v>
      </c>
      <c r="F162" s="2">
        <f t="shared" si="35"/>
        <v>134</v>
      </c>
      <c r="G162" s="61"/>
      <c r="H162" s="2">
        <f t="shared" si="38"/>
        <v>0</v>
      </c>
      <c r="I162" s="61"/>
      <c r="J162" s="61"/>
      <c r="K162" s="61"/>
      <c r="L162" s="61"/>
      <c r="M162" s="2">
        <f t="shared" si="34"/>
        <v>3</v>
      </c>
      <c r="N162" s="2">
        <f t="shared" si="39"/>
        <v>3</v>
      </c>
      <c r="O162" s="2">
        <f t="shared" si="40"/>
        <v>3</v>
      </c>
      <c r="P162" s="2">
        <f t="shared" si="43"/>
        <v>53200</v>
      </c>
      <c r="Q162" s="2">
        <f t="shared" si="41"/>
        <v>1</v>
      </c>
      <c r="R162" s="2" t="str">
        <f t="shared" si="44"/>
        <v>1,1,1,1,1,1,1,1,1,1,1,1,1,1,1,1,1,1,1,1,1,1,1,1,1,1,1,1,1,1,1,1,1,1,1,1,1,1,1,1,1,1,1,1,1,1,1,1,1,1,1,1,1,1,1,1,1,1,1,1,1,1,1,1,1,1,1,1,1,1,1,1,1,1,1,1,1,1,1</v>
      </c>
      <c r="S162" s="2" t="str">
        <f t="shared" si="45"/>
        <v>0,0,0,0,3,3,3,3,0,0,0,0,3,3,3,3,0,0,0,0,3,3,3,3,0,0,0,0,3,3,3,3,0,0,0,0,3,3,3,3,0,0,0,0,3,3,3,3,0,0,0,0,3,3,3,3,0,0,0,0,3,3,3,3,0,0,0,0,3,3,3,3,0,0,0,0,3,3,3</v>
      </c>
      <c r="T162" s="2" t="str">
        <f t="shared" si="49"/>
        <v>3,3,3,3,3,3,3,3,3,3,3,3,3,3,3,3,3,3,3,3,3,3,3,3,3,3,3,3,3,3,3,3,3,3,3,3,3,3,3,3,3,3,3,3,3,3,3,3,3,3,3,3,3,3,3,3,3,3,3,3,3,3,3,3,3,3,3,3,3,3,3,3,3,3,3,3,3,3,3</v>
      </c>
      <c r="U162" s="2" t="str">
        <f t="shared" si="46"/>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62" s="2" t="str">
        <f t="shared" si="47"/>
        <v>1,1,1,1,1,1,1,1,1,1,1,1,1,1,1,1,1,1,1,1,1,1,1,1,1,1,1,1,1,1,1,1,1,1,1,1,1,1,1,1,1,1,1,1,1,1,1,1,1,1,1,1,1,1,1,1,1,1,1,1,1,1,1,1,1,1,1,1,1,1,1,1,1,1,1,1,1,1,1</v>
      </c>
      <c r="W162" s="2">
        <f t="shared" si="48"/>
        <v>79</v>
      </c>
      <c r="X162" s="2">
        <f t="shared" si="42"/>
        <v>0</v>
      </c>
      <c r="AB162" s="2">
        <v>1301</v>
      </c>
      <c r="AC162" s="2" t="s">
        <v>2576</v>
      </c>
      <c r="AD162" s="3" t="s">
        <v>2577</v>
      </c>
      <c r="AE162" s="2" t="s">
        <v>2434</v>
      </c>
      <c r="AF162" s="3" t="s">
        <v>2435</v>
      </c>
      <c r="AG162" s="3" t="s">
        <v>2203</v>
      </c>
      <c r="AH162" s="2" t="s">
        <v>2436</v>
      </c>
      <c r="AI162" s="2">
        <f t="shared" si="37"/>
        <v>5</v>
      </c>
      <c r="AJ162" s="2">
        <f t="shared" si="36"/>
        <v>2</v>
      </c>
    </row>
    <row r="163" spans="1:36">
      <c r="A163" s="2">
        <f>'怪物|monster'!P167</f>
        <v>0</v>
      </c>
      <c r="B163" s="2">
        <f>'怪物|monster'!Q167</f>
        <v>0</v>
      </c>
      <c r="C163">
        <f>'怪物|monster'!R167</f>
        <v>0</v>
      </c>
      <c r="D163">
        <f>'怪物|monster'!N167</f>
        <v>0</v>
      </c>
      <c r="F163" s="2">
        <f t="shared" si="35"/>
        <v>135</v>
      </c>
      <c r="G163" s="61"/>
      <c r="H163" s="2">
        <f t="shared" si="38"/>
        <v>0</v>
      </c>
      <c r="I163" s="61"/>
      <c r="J163" s="61"/>
      <c r="K163" s="61"/>
      <c r="L163" s="61"/>
      <c r="M163" s="2">
        <f t="shared" si="34"/>
        <v>3</v>
      </c>
      <c r="N163" s="2">
        <f t="shared" si="39"/>
        <v>3</v>
      </c>
      <c r="O163" s="2">
        <f t="shared" si="40"/>
        <v>3</v>
      </c>
      <c r="P163" s="2">
        <f t="shared" si="43"/>
        <v>53600</v>
      </c>
      <c r="Q163" s="2">
        <f t="shared" si="41"/>
        <v>1</v>
      </c>
      <c r="R163" s="2" t="str">
        <f t="shared" si="44"/>
        <v>1,1,1,1,1,1,1,1,1,1,1,1,1,1,1,1,1,1,1,1,1,1,1,1,1,1,1,1,1,1,1,1,1,1,1,1,1,1,1,1,1,1,1,1,1,1,1,1,1,1,1,1,1,1,1,1,1,1,1,1,1,1,1,1,1,1,1,1,1,1,1,1,1,1,1,1,1,1,1</v>
      </c>
      <c r="S163" s="2" t="str">
        <f t="shared" si="45"/>
        <v>0,0,0,0,3,3,3,3,0,0,0,0,3,3,3,3,0,0,0,0,3,3,3,3,0,0,0,0,3,3,3,3,0,0,0,0,3,3,3,3,0,0,0,0,3,3,3,3,0,0,0,0,3,3,3,3,0,0,0,0,3,3,3,3,0,0,0,0,3,3,3,3,0,0,0,0,3,3,3</v>
      </c>
      <c r="T163" s="2" t="str">
        <f t="shared" si="49"/>
        <v>3,3,3,3,3,3,3,3,3,3,3,3,3,3,3,3,3,3,3,3,3,3,3,3,3,3,3,3,3,3,3,3,3,3,3,3,3,3,3,3,3,3,3,3,3,3,3,3,3,3,3,3,3,3,3,3,3,3,3,3,3,3,3,3,3,3,3,3,3,3,3,3,3,3,3,3,3,3,3</v>
      </c>
      <c r="U163" s="2" t="str">
        <f t="shared" si="46"/>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63" s="2" t="str">
        <f t="shared" si="47"/>
        <v>1,1,1,1,1,1,1,1,1,1,1,1,1,1,1,1,1,1,1,1,1,1,1,1,1,1,1,1,1,1,1,1,1,1,1,1,1,1,1,1,1,1,1,1,1,1,1,1,1,1,1,1,1,1,1,1,1,1,1,1,1,1,1,1,1,1,1,1,1,1,1,1,1,1,1,1,1,1,1</v>
      </c>
      <c r="W163" s="2">
        <f t="shared" si="48"/>
        <v>79</v>
      </c>
      <c r="X163" s="2">
        <f t="shared" si="42"/>
        <v>0</v>
      </c>
      <c r="AB163" s="2">
        <v>1302</v>
      </c>
      <c r="AC163" s="2" t="s">
        <v>2576</v>
      </c>
      <c r="AD163" s="3" t="s">
        <v>2577</v>
      </c>
      <c r="AE163" s="2" t="s">
        <v>2434</v>
      </c>
      <c r="AF163" s="3" t="s">
        <v>2435</v>
      </c>
      <c r="AG163" s="3" t="s">
        <v>2203</v>
      </c>
      <c r="AH163" s="2" t="s">
        <v>2436</v>
      </c>
      <c r="AI163" s="2">
        <f t="shared" si="37"/>
        <v>5</v>
      </c>
      <c r="AJ163" s="2">
        <f t="shared" si="36"/>
        <v>2</v>
      </c>
    </row>
    <row r="164" spans="1:36">
      <c r="A164" s="2">
        <f>'怪物|monster'!P168</f>
        <v>0</v>
      </c>
      <c r="B164" s="2">
        <f>'怪物|monster'!Q168</f>
        <v>0</v>
      </c>
      <c r="C164">
        <f>'怪物|monster'!R168</f>
        <v>0</v>
      </c>
      <c r="D164">
        <f>'怪物|monster'!N168</f>
        <v>0</v>
      </c>
      <c r="F164" s="2">
        <f t="shared" si="35"/>
        <v>136</v>
      </c>
      <c r="G164" s="61"/>
      <c r="H164" s="2">
        <f t="shared" si="38"/>
        <v>0</v>
      </c>
      <c r="I164" s="61"/>
      <c r="J164" s="61"/>
      <c r="K164" s="61"/>
      <c r="L164" s="61"/>
      <c r="M164" s="2">
        <f t="shared" si="34"/>
        <v>3</v>
      </c>
      <c r="N164" s="2">
        <f t="shared" si="39"/>
        <v>3</v>
      </c>
      <c r="O164" s="2">
        <f t="shared" si="40"/>
        <v>3</v>
      </c>
      <c r="P164" s="2">
        <f t="shared" si="43"/>
        <v>54000</v>
      </c>
      <c r="Q164" s="2">
        <f t="shared" si="41"/>
        <v>1</v>
      </c>
      <c r="R164" s="2" t="str">
        <f t="shared" si="44"/>
        <v>1,1,1,1,1,1,1,1,1,1,1,1,1,1,1,1,1,1,1,1,1,1,1,1,1,1,1,1,1,1,1,1,1,1,1,1,1,1,1,1,1,1,1,1,1,1,1,1,1,1,1,1,1,1,1,1,1,1,1,1,1,1,1,1,1,1,1,1,1,1,1,1,1,1,1,1,1,1,1</v>
      </c>
      <c r="S164" s="2" t="str">
        <f t="shared" si="45"/>
        <v>0,0,0,0,3,3,3,3,0,0,0,0,3,3,3,3,0,0,0,0,3,3,3,3,0,0,0,0,3,3,3,3,0,0,0,0,3,3,3,3,0,0,0,0,3,3,3,3,0,0,0,0,3,3,3,3,0,0,0,0,3,3,3,3,0,0,0,0,3,3,3,3,0,0,0,0,3,3,3</v>
      </c>
      <c r="T164" s="2" t="str">
        <f t="shared" si="49"/>
        <v>3,3,3,3,3,3,3,3,3,3,3,3,3,3,3,3,3,3,3,3,3,3,3,3,3,3,3,3,3,3,3,3,3,3,3,3,3,3,3,3,3,3,3,3,3,3,3,3,3,3,3,3,3,3,3,3,3,3,3,3,3,3,3,3,3,3,3,3,3,3,3,3,3,3,3,3,3,3,3</v>
      </c>
      <c r="U164" s="2" t="str">
        <f t="shared" si="46"/>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64" s="2" t="str">
        <f t="shared" si="47"/>
        <v>1,1,1,1,1,1,1,1,1,1,1,1,1,1,1,1,1,1,1,1,1,1,1,1,1,1,1,1,1,1,1,1,1,1,1,1,1,1,1,1,1,1,1,1,1,1,1,1,1,1,1,1,1,1,1,1,1,1,1,1,1,1,1,1,1,1,1,1,1,1,1,1,1,1,1,1,1,1,1</v>
      </c>
      <c r="W164" s="2">
        <f t="shared" si="48"/>
        <v>79</v>
      </c>
      <c r="X164" s="2">
        <f t="shared" si="42"/>
        <v>0</v>
      </c>
      <c r="AB164" s="2">
        <v>1303</v>
      </c>
      <c r="AC164" s="2" t="s">
        <v>2578</v>
      </c>
      <c r="AD164" s="3" t="s">
        <v>2579</v>
      </c>
      <c r="AE164" s="2" t="s">
        <v>2179</v>
      </c>
      <c r="AF164" s="3" t="s">
        <v>2180</v>
      </c>
      <c r="AG164" s="3" t="s">
        <v>2203</v>
      </c>
      <c r="AH164" s="2" t="s">
        <v>2182</v>
      </c>
      <c r="AI164" s="2">
        <f t="shared" si="37"/>
        <v>6</v>
      </c>
      <c r="AJ164" s="2">
        <f t="shared" si="36"/>
        <v>3</v>
      </c>
    </row>
    <row r="165" spans="1:36">
      <c r="A165" s="2">
        <f>'怪物|monster'!P169</f>
        <v>0</v>
      </c>
      <c r="B165" s="2">
        <f>'怪物|monster'!Q169</f>
        <v>0</v>
      </c>
      <c r="C165">
        <f>'怪物|monster'!R169</f>
        <v>0</v>
      </c>
      <c r="D165">
        <f>'怪物|monster'!N169</f>
        <v>0</v>
      </c>
      <c r="F165" s="2">
        <f t="shared" si="35"/>
        <v>137</v>
      </c>
      <c r="G165" s="61"/>
      <c r="H165" s="2">
        <f t="shared" si="38"/>
        <v>0</v>
      </c>
      <c r="I165" s="61"/>
      <c r="J165" s="61"/>
      <c r="K165" s="61"/>
      <c r="L165" s="61"/>
      <c r="M165" s="2">
        <f t="shared" ref="M165:M228" si="50">M157</f>
        <v>0</v>
      </c>
      <c r="N165" s="2">
        <f t="shared" si="39"/>
        <v>0</v>
      </c>
      <c r="O165" s="2">
        <f t="shared" si="40"/>
        <v>3</v>
      </c>
      <c r="P165" s="2">
        <f t="shared" si="43"/>
        <v>54400</v>
      </c>
      <c r="Q165" s="2">
        <f t="shared" si="41"/>
        <v>1</v>
      </c>
      <c r="R165" s="2" t="str">
        <f t="shared" si="44"/>
        <v>1,1,1,1,1,1,1,1,1,1,1,1,1,1,1,1,1,1,1,1,1,1,1,1,1,1,1,1,1,1,1,1,1,1,1,1,1,1,1,1,1,1,1,1,1,1,1,1,1,1,1,1,1,1,1,1,1,1,1,1,1,1,1,1,1,1,1,1,1,1,1,1,1,1,1,1,1,1,1</v>
      </c>
      <c r="S165" s="2" t="str">
        <f t="shared" si="45"/>
        <v>0,0,0,0,3,3,3,3,0,0,0,0,3,3,3,3,0,0,0,0,3,3,3,3,0,0,0,0,3,3,3,3,0,0,0,0,3,3,3,3,0,0,0,0,3,3,3,3,0,0,0,0,3,3,3,3,0,0,0,0,3,3,3,3,0,0,0,0,3,3,3,3,0,0,0,0,3,3,3</v>
      </c>
      <c r="T165" s="2" t="str">
        <f t="shared" si="49"/>
        <v>3,3,3,3,3,3,3,3,3,3,3,3,3,3,3,3,3,3,3,3,3,3,3,3,3,3,3,3,3,3,3,3,3,3,3,3,3,3,3,3,3,3,3,3,3,3,3,3,3,3,3,3,3,3,3,3,3,3,3,3,3,3,3,3,3,3,3,3,3,3,3,3,3,3,3,3,3,3,3</v>
      </c>
      <c r="U165" s="2" t="str">
        <f t="shared" si="46"/>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65" s="2" t="str">
        <f t="shared" si="47"/>
        <v>1,1,1,1,1,1,1,1,1,1,1,1,1,1,1,1,1,1,1,1,1,1,1,1,1,1,1,1,1,1,1,1,1,1,1,1,1,1,1,1,1,1,1,1,1,1,1,1,1,1,1,1,1,1,1,1,1,1,1,1,1,1,1,1,1,1,1,1,1,1,1,1,1,1,1,1,1,1,1</v>
      </c>
      <c r="W165" s="2">
        <f t="shared" si="48"/>
        <v>79</v>
      </c>
      <c r="X165" s="2">
        <f t="shared" si="42"/>
        <v>0</v>
      </c>
      <c r="AB165" s="2">
        <v>1304</v>
      </c>
      <c r="AC165" s="2" t="s">
        <v>2244</v>
      </c>
      <c r="AD165" s="3" t="s">
        <v>2580</v>
      </c>
      <c r="AE165" s="2" t="s">
        <v>2191</v>
      </c>
      <c r="AF165" s="3" t="s">
        <v>2192</v>
      </c>
      <c r="AG165" s="3" t="s">
        <v>2203</v>
      </c>
      <c r="AH165" s="2" t="s">
        <v>2194</v>
      </c>
      <c r="AI165" s="2">
        <f t="shared" si="37"/>
        <v>6</v>
      </c>
      <c r="AJ165" s="2">
        <f t="shared" si="36"/>
        <v>3</v>
      </c>
    </row>
    <row r="166" spans="1:36">
      <c r="A166" s="2">
        <f>'怪物|monster'!P170</f>
        <v>0</v>
      </c>
      <c r="B166" s="2">
        <f>'怪物|monster'!Q170</f>
        <v>0</v>
      </c>
      <c r="C166">
        <f>'怪物|monster'!R170</f>
        <v>0</v>
      </c>
      <c r="D166">
        <f>'怪物|monster'!N170</f>
        <v>0</v>
      </c>
      <c r="F166" s="2">
        <f t="shared" si="35"/>
        <v>138</v>
      </c>
      <c r="G166" s="61"/>
      <c r="H166" s="2">
        <f t="shared" si="38"/>
        <v>0</v>
      </c>
      <c r="I166" s="61"/>
      <c r="J166" s="61"/>
      <c r="K166" s="61"/>
      <c r="L166" s="61"/>
      <c r="M166" s="2">
        <f t="shared" si="50"/>
        <v>0</v>
      </c>
      <c r="N166" s="2">
        <f t="shared" si="39"/>
        <v>0</v>
      </c>
      <c r="O166" s="2">
        <f t="shared" si="40"/>
        <v>3</v>
      </c>
      <c r="P166" s="2">
        <f t="shared" si="43"/>
        <v>54800</v>
      </c>
      <c r="Q166" s="2">
        <f t="shared" si="41"/>
        <v>1</v>
      </c>
      <c r="R166" s="2" t="str">
        <f t="shared" si="44"/>
        <v>1,1,1,1,1,1,1,1,1,1,1,1,1,1,1,1,1,1,1,1,1,1,1,1,1,1,1,1,1,1,1,1,1,1,1,1,1,1,1,1,1,1,1,1,1,1,1,1,1,1,1,1,1,1,1,1,1,1,1,1,1,1,1,1,1,1,1,1,1,1,1,1,1,1,1,1,1,1,1</v>
      </c>
      <c r="S166" s="2" t="str">
        <f t="shared" si="45"/>
        <v>0,0,0,0,3,3,3,3,0,0,0,0,3,3,3,3,0,0,0,0,3,3,3,3,0,0,0,0,3,3,3,3,0,0,0,0,3,3,3,3,0,0,0,0,3,3,3,3,0,0,0,0,3,3,3,3,0,0,0,0,3,3,3,3,0,0,0,0,3,3,3,3,0,0,0,0,3,3,3</v>
      </c>
      <c r="T166" s="2" t="str">
        <f t="shared" si="49"/>
        <v>3,3,3,3,3,3,3,3,3,3,3,3,3,3,3,3,3,3,3,3,3,3,3,3,3,3,3,3,3,3,3,3,3,3,3,3,3,3,3,3,3,3,3,3,3,3,3,3,3,3,3,3,3,3,3,3,3,3,3,3,3,3,3,3,3,3,3,3,3,3,3,3,3,3,3,3,3,3,3</v>
      </c>
      <c r="U166" s="2" t="str">
        <f t="shared" si="46"/>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66" s="2" t="str">
        <f t="shared" si="47"/>
        <v>1,1,1,1,1,1,1,1,1,1,1,1,1,1,1,1,1,1,1,1,1,1,1,1,1,1,1,1,1,1,1,1,1,1,1,1,1,1,1,1,1,1,1,1,1,1,1,1,1,1,1,1,1,1,1,1,1,1,1,1,1,1,1,1,1,1,1,1,1,1,1,1,1,1,1,1,1,1,1</v>
      </c>
      <c r="W166" s="2">
        <f t="shared" si="48"/>
        <v>79</v>
      </c>
      <c r="X166" s="2">
        <f t="shared" si="42"/>
        <v>0</v>
      </c>
      <c r="AB166" s="2">
        <v>1305</v>
      </c>
      <c r="AC166" s="2" t="s">
        <v>2581</v>
      </c>
      <c r="AD166" s="3" t="s">
        <v>2582</v>
      </c>
      <c r="AE166" s="2" t="s">
        <v>2291</v>
      </c>
      <c r="AF166" s="3" t="s">
        <v>2292</v>
      </c>
      <c r="AG166" s="3" t="s">
        <v>2203</v>
      </c>
      <c r="AH166" s="2" t="s">
        <v>2293</v>
      </c>
      <c r="AI166" s="2">
        <f t="shared" si="37"/>
        <v>7</v>
      </c>
      <c r="AJ166" s="2">
        <f t="shared" si="36"/>
        <v>3</v>
      </c>
    </row>
    <row r="167" spans="1:36">
      <c r="A167" s="2">
        <f>'怪物|monster'!P171</f>
        <v>0</v>
      </c>
      <c r="B167" s="2">
        <f>'怪物|monster'!Q171</f>
        <v>0</v>
      </c>
      <c r="C167">
        <f>'怪物|monster'!R171</f>
        <v>0</v>
      </c>
      <c r="D167">
        <f>'怪物|monster'!N171</f>
        <v>0</v>
      </c>
      <c r="F167" s="2">
        <f t="shared" si="35"/>
        <v>139</v>
      </c>
      <c r="G167" s="61"/>
      <c r="H167" s="2">
        <f t="shared" si="38"/>
        <v>0</v>
      </c>
      <c r="I167" s="61"/>
      <c r="J167" s="61"/>
      <c r="K167" s="61"/>
      <c r="L167" s="61"/>
      <c r="M167" s="2">
        <f t="shared" si="50"/>
        <v>0</v>
      </c>
      <c r="N167" s="2">
        <f t="shared" si="39"/>
        <v>0</v>
      </c>
      <c r="O167" s="2">
        <f t="shared" si="40"/>
        <v>3</v>
      </c>
      <c r="P167" s="2">
        <f t="shared" si="43"/>
        <v>55200</v>
      </c>
      <c r="Q167" s="2">
        <f t="shared" si="41"/>
        <v>1</v>
      </c>
      <c r="R167" s="2" t="str">
        <f t="shared" si="44"/>
        <v>1,1,1,1,1,1,1,1,1,1,1,1,1,1,1,1,1,1,1,1,1,1,1,1,1,1,1,1,1,1,1,1,1,1,1,1,1,1,1,1,1,1,1,1,1,1,1,1,1,1,1,1,1,1,1,1,1,1,1,1,1,1,1,1,1,1,1,1,1,1,1,1,1,1,1,1,1,1,1</v>
      </c>
      <c r="S167" s="2" t="str">
        <f t="shared" si="45"/>
        <v>0,0,0,0,3,3,3,3,0,0,0,0,3,3,3,3,0,0,0,0,3,3,3,3,0,0,0,0,3,3,3,3,0,0,0,0,3,3,3,3,0,0,0,0,3,3,3,3,0,0,0,0,3,3,3,3,0,0,0,0,3,3,3,3,0,0,0,0,3,3,3,3,0,0,0,0,3,3,3</v>
      </c>
      <c r="T167" s="2" t="str">
        <f t="shared" si="49"/>
        <v>3,3,3,3,3,3,3,3,3,3,3,3,3,3,3,3,3,3,3,3,3,3,3,3,3,3,3,3,3,3,3,3,3,3,3,3,3,3,3,3,3,3,3,3,3,3,3,3,3,3,3,3,3,3,3,3,3,3,3,3,3,3,3,3,3,3,3,3,3,3,3,3,3,3,3,3,3,3,3</v>
      </c>
      <c r="U167" s="2" t="str">
        <f t="shared" si="46"/>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67" s="2" t="str">
        <f t="shared" si="47"/>
        <v>1,1,1,1,1,1,1,1,1,1,1,1,1,1,1,1,1,1,1,1,1,1,1,1,1,1,1,1,1,1,1,1,1,1,1,1,1,1,1,1,1,1,1,1,1,1,1,1,1,1,1,1,1,1,1,1,1,1,1,1,1,1,1,1,1,1,1,1,1,1,1,1,1,1,1,1,1,1,1</v>
      </c>
      <c r="W167" s="2">
        <f t="shared" si="48"/>
        <v>79</v>
      </c>
      <c r="X167" s="2">
        <f t="shared" si="42"/>
        <v>0</v>
      </c>
      <c r="AB167" s="2">
        <v>1306</v>
      </c>
      <c r="AC167" s="2" t="s">
        <v>2583</v>
      </c>
      <c r="AD167" s="3" t="s">
        <v>2584</v>
      </c>
      <c r="AE167" s="2" t="s">
        <v>2585</v>
      </c>
      <c r="AF167" s="3" t="s">
        <v>2586</v>
      </c>
      <c r="AG167" s="3" t="s">
        <v>2203</v>
      </c>
      <c r="AH167" s="2" t="s">
        <v>2587</v>
      </c>
      <c r="AI167" s="2">
        <f t="shared" si="37"/>
        <v>9</v>
      </c>
      <c r="AJ167" s="2">
        <f t="shared" si="36"/>
        <v>4</v>
      </c>
    </row>
    <row r="168" spans="1:36">
      <c r="A168" s="2">
        <f>'怪物|monster'!P172</f>
        <v>0</v>
      </c>
      <c r="B168" s="2">
        <f>'怪物|monster'!Q172</f>
        <v>0</v>
      </c>
      <c r="C168">
        <f>'怪物|monster'!R172</f>
        <v>0</v>
      </c>
      <c r="D168">
        <f>'怪物|monster'!N172</f>
        <v>0</v>
      </c>
      <c r="F168" s="2">
        <f t="shared" si="35"/>
        <v>140</v>
      </c>
      <c r="G168" s="61"/>
      <c r="H168" s="2">
        <f t="shared" si="38"/>
        <v>0</v>
      </c>
      <c r="I168" s="61"/>
      <c r="J168" s="61"/>
      <c r="K168" s="61"/>
      <c r="L168" s="61"/>
      <c r="M168" s="2">
        <f t="shared" si="50"/>
        <v>0</v>
      </c>
      <c r="N168" s="2">
        <f t="shared" si="39"/>
        <v>0</v>
      </c>
      <c r="O168" s="2">
        <f t="shared" si="40"/>
        <v>3</v>
      </c>
      <c r="P168" s="2">
        <f t="shared" si="43"/>
        <v>55600</v>
      </c>
      <c r="Q168" s="2">
        <f t="shared" si="41"/>
        <v>1</v>
      </c>
      <c r="R168" s="2" t="str">
        <f t="shared" si="44"/>
        <v>1,1,1,1,1,1,1,1,1,1,1,1,1,1,1,1,1,1,1,1,1,1,1,1,1,1,1,1,1,1,1,1,1,1,1,1,1,1,1,1,1,1,1,1,1,1,1,1,1,1,1,1,1,1,1,1,1,1,1,1,1,1,1,1,1,1,1,1,1,1,1,1,1,1,1,1,1,1,1</v>
      </c>
      <c r="S168" s="2" t="str">
        <f t="shared" si="45"/>
        <v>0,0,0,0,3,3,3,3,0,0,0,0,3,3,3,3,0,0,0,0,3,3,3,3,0,0,0,0,3,3,3,3,0,0,0,0,3,3,3,3,0,0,0,0,3,3,3,3,0,0,0,0,3,3,3,3,0,0,0,0,3,3,3,3,0,0,0,0,3,3,3,3,0,0,0,0,3,3,3</v>
      </c>
      <c r="T168" s="2" t="str">
        <f t="shared" si="49"/>
        <v>3,3,3,3,3,3,3,3,3,3,3,3,3,3,3,3,3,3,3,3,3,3,3,3,3,3,3,3,3,3,3,3,3,3,3,3,3,3,3,3,3,3,3,3,3,3,3,3,3,3,3,3,3,3,3,3,3,3,3,3,3,3,3,3,3,3,3,3,3,3,3,3,3,3,3,3,3,3,3</v>
      </c>
      <c r="U168" s="2" t="str">
        <f t="shared" si="46"/>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68" s="2" t="str">
        <f t="shared" si="47"/>
        <v>1,1,1,1,1,1,1,1,1,1,1,1,1,1,1,1,1,1,1,1,1,1,1,1,1,1,1,1,1,1,1,1,1,1,1,1,1,1,1,1,1,1,1,1,1,1,1,1,1,1,1,1,1,1,1,1,1,1,1,1,1,1,1,1,1,1,1,1,1,1,1,1,1,1,1,1,1,1,1</v>
      </c>
      <c r="W168" s="2">
        <f t="shared" si="48"/>
        <v>79</v>
      </c>
      <c r="X168" s="2">
        <f t="shared" si="42"/>
        <v>0</v>
      </c>
      <c r="AB168" s="2">
        <v>1307</v>
      </c>
      <c r="AC168" s="2" t="s">
        <v>2438</v>
      </c>
      <c r="AD168" s="3" t="s">
        <v>2588</v>
      </c>
      <c r="AE168" s="2" t="s">
        <v>2440</v>
      </c>
      <c r="AF168" s="3" t="s">
        <v>2441</v>
      </c>
      <c r="AG168" s="3" t="s">
        <v>2203</v>
      </c>
      <c r="AH168" s="2" t="s">
        <v>2442</v>
      </c>
      <c r="AI168" s="2">
        <f t="shared" si="37"/>
        <v>11</v>
      </c>
      <c r="AJ168" s="2">
        <f t="shared" si="36"/>
        <v>4</v>
      </c>
    </row>
    <row r="169" spans="1:36">
      <c r="A169" s="2">
        <f>'怪物|monster'!P173</f>
        <v>0</v>
      </c>
      <c r="B169" s="2">
        <f>'怪物|monster'!Q173</f>
        <v>0</v>
      </c>
      <c r="C169">
        <f>'怪物|monster'!R173</f>
        <v>0</v>
      </c>
      <c r="D169">
        <f>'怪物|monster'!N173</f>
        <v>0</v>
      </c>
      <c r="F169" s="2">
        <f t="shared" si="35"/>
        <v>141</v>
      </c>
      <c r="G169" s="61"/>
      <c r="H169" s="2">
        <f t="shared" si="38"/>
        <v>0</v>
      </c>
      <c r="I169" s="61"/>
      <c r="J169" s="61"/>
      <c r="K169" s="61"/>
      <c r="L169" s="61"/>
      <c r="M169" s="2">
        <f t="shared" si="50"/>
        <v>3</v>
      </c>
      <c r="N169" s="2">
        <f t="shared" si="39"/>
        <v>3</v>
      </c>
      <c r="O169" s="2">
        <f t="shared" si="40"/>
        <v>3</v>
      </c>
      <c r="P169" s="2">
        <f t="shared" si="43"/>
        <v>56000</v>
      </c>
      <c r="Q169" s="2">
        <f t="shared" si="41"/>
        <v>1</v>
      </c>
      <c r="R169" s="2" t="str">
        <f t="shared" si="44"/>
        <v>1,1,1,1,1,1,1,1,1,1,1,1,1,1,1,1,1,1,1,1,1,1,1,1,1,1,1,1,1,1,1,1,1,1,1,1,1,1,1,1,1,1,1,1,1,1,1,1,1,1,1,1,1,1,1,1,1,1,1,1,1,1,1,1,1,1,1,1,1,1,1,1,1,1,1,1,1,1,1</v>
      </c>
      <c r="S169" s="2" t="str">
        <f t="shared" si="45"/>
        <v>0,0,0,0,3,3,3,3,0,0,0,0,3,3,3,3,0,0,0,0,3,3,3,3,0,0,0,0,3,3,3,3,0,0,0,0,3,3,3,3,0,0,0,0,3,3,3,3,0,0,0,0,3,3,3,3,0,0,0,0,3,3,3,3,0,0,0,0,3,3,3,3,0,0,0,0,3,3,3</v>
      </c>
      <c r="T169" s="2" t="str">
        <f t="shared" si="49"/>
        <v>3,3,3,3,3,3,3,3,3,3,3,3,3,3,3,3,3,3,3,3,3,3,3,3,3,3,3,3,3,3,3,3,3,3,3,3,3,3,3,3,3,3,3,3,3,3,3,3,3,3,3,3,3,3,3,3,3,3,3,3,3,3,3,3,3,3,3,3,3,3,3,3,3,3,3,3,3,3,3</v>
      </c>
      <c r="U169" s="2" t="str">
        <f t="shared" si="46"/>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69" s="2" t="str">
        <f t="shared" si="47"/>
        <v>1,1,1,1,1,1,1,1,1,1,1,1,1,1,1,1,1,1,1,1,1,1,1,1,1,1,1,1,1,1,1,1,1,1,1,1,1,1,1,1,1,1,1,1,1,1,1,1,1,1,1,1,1,1,1,1,1,1,1,1,1,1,1,1,1,1,1,1,1,1,1,1,1,1,1,1,1,1,1</v>
      </c>
      <c r="W169" s="2">
        <f t="shared" si="48"/>
        <v>79</v>
      </c>
      <c r="X169" s="2">
        <f t="shared" si="42"/>
        <v>0</v>
      </c>
      <c r="AB169" s="2">
        <v>1308</v>
      </c>
      <c r="AC169" s="2" t="s">
        <v>2589</v>
      </c>
      <c r="AD169" s="3" t="s">
        <v>2590</v>
      </c>
      <c r="AE169" s="2" t="s">
        <v>2591</v>
      </c>
      <c r="AF169" s="3" t="s">
        <v>2592</v>
      </c>
      <c r="AG169" s="3" t="s">
        <v>2203</v>
      </c>
      <c r="AH169" s="2" t="s">
        <v>2593</v>
      </c>
      <c r="AI169" s="2">
        <f t="shared" si="37"/>
        <v>13</v>
      </c>
      <c r="AJ169" s="2">
        <f t="shared" si="36"/>
        <v>5</v>
      </c>
    </row>
    <row r="170" spans="1:36">
      <c r="A170" s="2">
        <f>'怪物|monster'!P174</f>
        <v>0</v>
      </c>
      <c r="B170" s="2">
        <f>'怪物|monster'!Q174</f>
        <v>0</v>
      </c>
      <c r="C170">
        <f>'怪物|monster'!R174</f>
        <v>0</v>
      </c>
      <c r="D170">
        <f>'怪物|monster'!N174</f>
        <v>0</v>
      </c>
      <c r="F170" s="2">
        <f t="shared" si="35"/>
        <v>142</v>
      </c>
      <c r="G170" s="61"/>
      <c r="H170" s="2">
        <f t="shared" si="38"/>
        <v>0</v>
      </c>
      <c r="I170" s="61"/>
      <c r="J170" s="61"/>
      <c r="K170" s="61"/>
      <c r="L170" s="61"/>
      <c r="M170" s="2">
        <f t="shared" si="50"/>
        <v>3</v>
      </c>
      <c r="N170" s="2">
        <f t="shared" si="39"/>
        <v>3</v>
      </c>
      <c r="O170" s="2">
        <f t="shared" si="40"/>
        <v>3</v>
      </c>
      <c r="P170" s="2">
        <f t="shared" si="43"/>
        <v>56400</v>
      </c>
      <c r="Q170" s="2">
        <f t="shared" si="41"/>
        <v>1</v>
      </c>
      <c r="R170" s="2" t="str">
        <f t="shared" si="44"/>
        <v>1,1,1,1,1,1,1,1,1,1,1,1,1,1,1,1,1,1,1,1,1,1,1,1,1,1,1,1,1,1,1,1,1,1,1,1,1,1,1,1,1,1,1,1,1,1,1,1,1,1,1,1,1,1,1,1,1,1,1,1,1,1,1,1,1,1,1,1,1,1,1,1,1,1,1,1,1,1,1</v>
      </c>
      <c r="S170" s="2" t="str">
        <f t="shared" si="45"/>
        <v>0,0,0,0,3,3,3,3,0,0,0,0,3,3,3,3,0,0,0,0,3,3,3,3,0,0,0,0,3,3,3,3,0,0,0,0,3,3,3,3,0,0,0,0,3,3,3,3,0,0,0,0,3,3,3,3,0,0,0,0,3,3,3,3,0,0,0,0,3,3,3,3,0,0,0,0,3,3,3</v>
      </c>
      <c r="T170" s="2" t="str">
        <f t="shared" si="49"/>
        <v>3,3,3,3,3,3,3,3,3,3,3,3,3,3,3,3,3,3,3,3,3,3,3,3,3,3,3,3,3,3,3,3,3,3,3,3,3,3,3,3,3,3,3,3,3,3,3,3,3,3,3,3,3,3,3,3,3,3,3,3,3,3,3,3,3,3,3,3,3,3,3,3,3,3,3,3,3,3,3</v>
      </c>
      <c r="U170" s="2" t="str">
        <f t="shared" si="46"/>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70" s="2" t="str">
        <f t="shared" si="47"/>
        <v>1,1,1,1,1,1,1,1,1,1,1,1,1,1,1,1,1,1,1,1,1,1,1,1,1,1,1,1,1,1,1,1,1,1,1,1,1,1,1,1,1,1,1,1,1,1,1,1,1,1,1,1,1,1,1,1,1,1,1,1,1,1,1,1,1,1,1,1,1,1,1,1,1,1,1,1,1,1,1</v>
      </c>
      <c r="W170" s="2">
        <f t="shared" si="48"/>
        <v>79</v>
      </c>
      <c r="X170" s="2">
        <f t="shared" si="42"/>
        <v>0</v>
      </c>
      <c r="AB170" s="2">
        <v>1309</v>
      </c>
      <c r="AC170" s="2" t="s">
        <v>2594</v>
      </c>
      <c r="AD170" s="3" t="s">
        <v>2595</v>
      </c>
      <c r="AE170" s="2" t="s">
        <v>2304</v>
      </c>
      <c r="AF170" s="3" t="s">
        <v>2305</v>
      </c>
      <c r="AG170" s="3" t="s">
        <v>2203</v>
      </c>
      <c r="AH170" s="2" t="s">
        <v>2306</v>
      </c>
      <c r="AI170" s="2">
        <f t="shared" si="37"/>
        <v>15</v>
      </c>
      <c r="AJ170" s="2">
        <f t="shared" si="36"/>
        <v>6</v>
      </c>
    </row>
    <row r="171" spans="1:36">
      <c r="A171" s="2">
        <f>'怪物|monster'!P175</f>
        <v>0</v>
      </c>
      <c r="B171" s="2">
        <f>'怪物|monster'!Q175</f>
        <v>0</v>
      </c>
      <c r="C171">
        <f>'怪物|monster'!R175</f>
        <v>0</v>
      </c>
      <c r="D171">
        <f>'怪物|monster'!N175</f>
        <v>0</v>
      </c>
      <c r="F171" s="2">
        <f t="shared" si="35"/>
        <v>143</v>
      </c>
      <c r="G171" s="61"/>
      <c r="H171" s="2">
        <f t="shared" si="38"/>
        <v>0</v>
      </c>
      <c r="I171" s="61"/>
      <c r="J171" s="61"/>
      <c r="K171" s="61"/>
      <c r="L171" s="61"/>
      <c r="M171" s="2">
        <f t="shared" si="50"/>
        <v>3</v>
      </c>
      <c r="N171" s="2">
        <f t="shared" si="39"/>
        <v>3</v>
      </c>
      <c r="O171" s="2">
        <f t="shared" si="40"/>
        <v>3</v>
      </c>
      <c r="P171" s="2">
        <f t="shared" si="43"/>
        <v>56800</v>
      </c>
      <c r="Q171" s="2">
        <f t="shared" si="41"/>
        <v>1</v>
      </c>
      <c r="R171" s="2" t="str">
        <f t="shared" si="44"/>
        <v>1,1,1,1,1,1,1,1,1,1,1,1,1,1,1,1,1,1,1,1,1,1,1,1,1,1,1,1,1,1,1,1,1,1,1,1,1,1,1,1,1,1,1,1,1,1,1,1,1,1,1,1,1,1,1,1,1,1,1,1,1,1,1,1,1,1,1,1,1,1,1,1,1,1,1,1,1,1,1</v>
      </c>
      <c r="S171" s="2" t="str">
        <f t="shared" si="45"/>
        <v>0,0,0,0,3,3,3,3,0,0,0,0,3,3,3,3,0,0,0,0,3,3,3,3,0,0,0,0,3,3,3,3,0,0,0,0,3,3,3,3,0,0,0,0,3,3,3,3,0,0,0,0,3,3,3,3,0,0,0,0,3,3,3,3,0,0,0,0,3,3,3,3,0,0,0,0,3,3,3</v>
      </c>
      <c r="T171" s="2" t="str">
        <f t="shared" si="49"/>
        <v>3,3,3,3,3,3,3,3,3,3,3,3,3,3,3,3,3,3,3,3,3,3,3,3,3,3,3,3,3,3,3,3,3,3,3,3,3,3,3,3,3,3,3,3,3,3,3,3,3,3,3,3,3,3,3,3,3,3,3,3,3,3,3,3,3,3,3,3,3,3,3,3,3,3,3,3,3,3,3</v>
      </c>
      <c r="U171" s="2" t="str">
        <f t="shared" si="46"/>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71" s="2" t="str">
        <f t="shared" si="47"/>
        <v>1,1,1,1,1,1,1,1,1,1,1,1,1,1,1,1,1,1,1,1,1,1,1,1,1,1,1,1,1,1,1,1,1,1,1,1,1,1,1,1,1,1,1,1,1,1,1,1,1,1,1,1,1,1,1,1,1,1,1,1,1,1,1,1,1,1,1,1,1,1,1,1,1,1,1,1,1,1,1</v>
      </c>
      <c r="W171" s="2">
        <f t="shared" si="48"/>
        <v>79</v>
      </c>
      <c r="X171" s="2">
        <f t="shared" si="42"/>
        <v>0</v>
      </c>
      <c r="AB171" s="2">
        <v>1310</v>
      </c>
      <c r="AC171" s="2" t="s">
        <v>2596</v>
      </c>
      <c r="AD171" s="3" t="s">
        <v>2597</v>
      </c>
      <c r="AE171" s="2" t="s">
        <v>2598</v>
      </c>
      <c r="AF171" s="3" t="s">
        <v>2599</v>
      </c>
      <c r="AG171" s="3" t="s">
        <v>2203</v>
      </c>
      <c r="AH171" s="2" t="s">
        <v>2600</v>
      </c>
      <c r="AI171" s="2">
        <f t="shared" si="37"/>
        <v>19</v>
      </c>
      <c r="AJ171" s="2">
        <f t="shared" si="36"/>
        <v>7</v>
      </c>
    </row>
    <row r="172" spans="1:36">
      <c r="A172" s="2">
        <f>'怪物|monster'!P176</f>
        <v>0</v>
      </c>
      <c r="B172" s="2">
        <f>'怪物|monster'!Q176</f>
        <v>0</v>
      </c>
      <c r="C172">
        <f>'怪物|monster'!R176</f>
        <v>0</v>
      </c>
      <c r="D172">
        <f>'怪物|monster'!N176</f>
        <v>0</v>
      </c>
      <c r="F172" s="2">
        <f t="shared" si="35"/>
        <v>144</v>
      </c>
      <c r="G172" s="61"/>
      <c r="H172" s="2">
        <f t="shared" si="38"/>
        <v>0</v>
      </c>
      <c r="I172" s="61"/>
      <c r="J172" s="61"/>
      <c r="K172" s="61"/>
      <c r="L172" s="61"/>
      <c r="M172" s="2">
        <f t="shared" si="50"/>
        <v>3</v>
      </c>
      <c r="N172" s="2">
        <f t="shared" si="39"/>
        <v>3</v>
      </c>
      <c r="O172" s="2">
        <f t="shared" si="40"/>
        <v>3</v>
      </c>
      <c r="P172" s="2">
        <f t="shared" si="43"/>
        <v>57200</v>
      </c>
      <c r="Q172" s="2">
        <f t="shared" si="41"/>
        <v>1</v>
      </c>
      <c r="R172" s="2" t="str">
        <f t="shared" si="44"/>
        <v>1,1,1,1,1,1,1,1,1,1,1,1,1,1,1,1,1,1,1,1,1,1,1,1,1,1,1,1,1,1,1,1,1,1,1,1,1,1,1,1,1,1,1,1,1,1,1,1,1,1,1,1,1,1,1,1,1,1,1,1,1,1,1,1,1,1,1,1,1,1,1,1,1,1,1,1,1,1,1</v>
      </c>
      <c r="S172" s="2" t="str">
        <f t="shared" si="45"/>
        <v>0,0,0,0,3,3,3,3,0,0,0,0,3,3,3,3,0,0,0,0,3,3,3,3,0,0,0,0,3,3,3,3,0,0,0,0,3,3,3,3,0,0,0,0,3,3,3,3,0,0,0,0,3,3,3,3,0,0,0,0,3,3,3,3,0,0,0,0,3,3,3,3,0,0,0,0,3,3,3</v>
      </c>
      <c r="T172" s="2" t="str">
        <f t="shared" si="49"/>
        <v>3,3,3,3,3,3,3,3,3,3,3,3,3,3,3,3,3,3,3,3,3,3,3,3,3,3,3,3,3,3,3,3,3,3,3,3,3,3,3,3,3,3,3,3,3,3,3,3,3,3,3,3,3,3,3,3,3,3,3,3,3,3,3,3,3,3,3,3,3,3,3,3,3,3,3,3,3,3,3</v>
      </c>
      <c r="U172" s="2" t="str">
        <f t="shared" si="46"/>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72" s="2" t="str">
        <f t="shared" si="47"/>
        <v>1,1,1,1,1,1,1,1,1,1,1,1,1,1,1,1,1,1,1,1,1,1,1,1,1,1,1,1,1,1,1,1,1,1,1,1,1,1,1,1,1,1,1,1,1,1,1,1,1,1,1,1,1,1,1,1,1,1,1,1,1,1,1,1,1,1,1,1,1,1,1,1,1,1,1,1,1,1,1</v>
      </c>
      <c r="W172" s="2">
        <f t="shared" si="48"/>
        <v>79</v>
      </c>
      <c r="X172" s="2">
        <f t="shared" si="42"/>
        <v>0</v>
      </c>
      <c r="AB172" s="2">
        <v>1311</v>
      </c>
      <c r="AC172" s="2" t="s">
        <v>2601</v>
      </c>
      <c r="AD172" s="3" t="s">
        <v>2602</v>
      </c>
      <c r="AE172" s="2" t="s">
        <v>2603</v>
      </c>
      <c r="AF172" s="3" t="s">
        <v>2604</v>
      </c>
      <c r="AG172" s="3" t="s">
        <v>2203</v>
      </c>
      <c r="AH172" s="2" t="s">
        <v>2605</v>
      </c>
      <c r="AI172" s="2">
        <f t="shared" si="37"/>
        <v>23</v>
      </c>
      <c r="AJ172" s="2">
        <f t="shared" si="36"/>
        <v>8</v>
      </c>
    </row>
    <row r="173" spans="1:36">
      <c r="A173" s="2">
        <f>'怪物|monster'!P177</f>
        <v>0</v>
      </c>
      <c r="B173" s="2">
        <f>'怪物|monster'!Q177</f>
        <v>0</v>
      </c>
      <c r="C173">
        <f>'怪物|monster'!R177</f>
        <v>0</v>
      </c>
      <c r="D173">
        <f>'怪物|monster'!N177</f>
        <v>0</v>
      </c>
      <c r="F173" s="2">
        <f t="shared" si="35"/>
        <v>145</v>
      </c>
      <c r="G173" s="61"/>
      <c r="H173" s="2">
        <f t="shared" si="38"/>
        <v>0</v>
      </c>
      <c r="I173" s="61"/>
      <c r="J173" s="61"/>
      <c r="K173" s="61"/>
      <c r="L173" s="61"/>
      <c r="M173" s="2">
        <f t="shared" si="50"/>
        <v>0</v>
      </c>
      <c r="N173" s="2">
        <f t="shared" si="39"/>
        <v>0</v>
      </c>
      <c r="O173" s="2">
        <f t="shared" si="40"/>
        <v>3</v>
      </c>
      <c r="P173" s="2">
        <f t="shared" si="43"/>
        <v>57600</v>
      </c>
      <c r="Q173" s="2">
        <f t="shared" si="41"/>
        <v>1</v>
      </c>
      <c r="R173" s="2" t="str">
        <f t="shared" si="44"/>
        <v>1,1,1,1,1,1,1,1,1,1,1,1,1,1,1,1,1,1,1,1,1,1,1,1,1,1,1,1,1,1,1,1,1,1,1,1,1,1,1,1,1,1,1,1,1,1,1,1,1,1,1,1,1,1,1,1,1,1,1,1,1,1,1,1,1,1,1,1,1,1,1,1,1,1,1,1,1,1,1</v>
      </c>
      <c r="S173" s="2" t="str">
        <f t="shared" si="45"/>
        <v>0,0,0,0,3,3,3,3,0,0,0,0,3,3,3,3,0,0,0,0,3,3,3,3,0,0,0,0,3,3,3,3,0,0,0,0,3,3,3,3,0,0,0,0,3,3,3,3,0,0,0,0,3,3,3,3,0,0,0,0,3,3,3,3,0,0,0,0,3,3,3,3,0,0,0,0,3,3,3</v>
      </c>
      <c r="T173" s="2" t="str">
        <f t="shared" si="49"/>
        <v>3,3,3,3,3,3,3,3,3,3,3,3,3,3,3,3,3,3,3,3,3,3,3,3,3,3,3,3,3,3,3,3,3,3,3,3,3,3,3,3,3,3,3,3,3,3,3,3,3,3,3,3,3,3,3,3,3,3,3,3,3,3,3,3,3,3,3,3,3,3,3,3,3,3,3,3,3,3,3</v>
      </c>
      <c r="U173" s="2" t="str">
        <f t="shared" si="46"/>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73" s="2" t="str">
        <f t="shared" si="47"/>
        <v>1,1,1,1,1,1,1,1,1,1,1,1,1,1,1,1,1,1,1,1,1,1,1,1,1,1,1,1,1,1,1,1,1,1,1,1,1,1,1,1,1,1,1,1,1,1,1,1,1,1,1,1,1,1,1,1,1,1,1,1,1,1,1,1,1,1,1,1,1,1,1,1,1,1,1,1,1,1,1</v>
      </c>
      <c r="W173" s="2">
        <f t="shared" si="48"/>
        <v>79</v>
      </c>
      <c r="X173" s="2">
        <f t="shared" si="42"/>
        <v>0</v>
      </c>
      <c r="AB173" s="2">
        <v>1312</v>
      </c>
      <c r="AC173" s="2" t="s">
        <v>2453</v>
      </c>
      <c r="AD173" s="3" t="s">
        <v>2606</v>
      </c>
      <c r="AE173" s="2" t="s">
        <v>2455</v>
      </c>
      <c r="AF173" s="3" t="s">
        <v>2456</v>
      </c>
      <c r="AG173" s="3" t="s">
        <v>2203</v>
      </c>
      <c r="AH173" s="2" t="s">
        <v>2457</v>
      </c>
      <c r="AI173" s="2">
        <f t="shared" si="37"/>
        <v>27</v>
      </c>
      <c r="AJ173" s="2">
        <f t="shared" si="36"/>
        <v>10</v>
      </c>
    </row>
    <row r="174" spans="1:36">
      <c r="A174" s="2">
        <f>'怪物|monster'!P178</f>
        <v>0</v>
      </c>
      <c r="B174" s="2">
        <f>'怪物|monster'!Q178</f>
        <v>0</v>
      </c>
      <c r="C174">
        <f>'怪物|monster'!R178</f>
        <v>0</v>
      </c>
      <c r="D174">
        <f>'怪物|monster'!N178</f>
        <v>0</v>
      </c>
      <c r="F174" s="2">
        <f t="shared" si="35"/>
        <v>146</v>
      </c>
      <c r="G174" s="61"/>
      <c r="H174" s="2">
        <f t="shared" si="38"/>
        <v>0</v>
      </c>
      <c r="I174" s="61"/>
      <c r="J174" s="61"/>
      <c r="K174" s="61"/>
      <c r="L174" s="61"/>
      <c r="M174" s="2">
        <f t="shared" si="50"/>
        <v>0</v>
      </c>
      <c r="N174" s="2">
        <f t="shared" si="39"/>
        <v>0</v>
      </c>
      <c r="O174" s="2">
        <f t="shared" si="40"/>
        <v>3</v>
      </c>
      <c r="P174" s="2">
        <f t="shared" si="43"/>
        <v>58000</v>
      </c>
      <c r="Q174" s="2">
        <f t="shared" si="41"/>
        <v>1</v>
      </c>
      <c r="R174" s="2" t="str">
        <f t="shared" si="44"/>
        <v>1,1,1,1,1,1,1,1,1,1,1,1,1,1,1,1,1,1,1,1,1,1,1,1,1,1,1,1,1,1,1,1,1,1,1,1,1,1,1,1,1,1,1,1,1,1,1,1,1,1,1,1,1,1,1,1,1,1,1,1,1,1,1,1,1,1,1,1,1,1,1,1,1,1,1,1,1,1,1</v>
      </c>
      <c r="S174" s="2" t="str">
        <f t="shared" si="45"/>
        <v>0,0,0,0,3,3,3,3,0,0,0,0,3,3,3,3,0,0,0,0,3,3,3,3,0,0,0,0,3,3,3,3,0,0,0,0,3,3,3,3,0,0,0,0,3,3,3,3,0,0,0,0,3,3,3,3,0,0,0,0,3,3,3,3,0,0,0,0,3,3,3,3,0,0,0,0,3,3,3</v>
      </c>
      <c r="T174" s="2" t="str">
        <f t="shared" si="49"/>
        <v>3,3,3,3,3,3,3,3,3,3,3,3,3,3,3,3,3,3,3,3,3,3,3,3,3,3,3,3,3,3,3,3,3,3,3,3,3,3,3,3,3,3,3,3,3,3,3,3,3,3,3,3,3,3,3,3,3,3,3,3,3,3,3,3,3,3,3,3,3,3,3,3,3,3,3,3,3,3,3</v>
      </c>
      <c r="U174" s="2" t="str">
        <f t="shared" si="46"/>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74" s="2" t="str">
        <f t="shared" si="47"/>
        <v>1,1,1,1,1,1,1,1,1,1,1,1,1,1,1,1,1,1,1,1,1,1,1,1,1,1,1,1,1,1,1,1,1,1,1,1,1,1,1,1,1,1,1,1,1,1,1,1,1,1,1,1,1,1,1,1,1,1,1,1,1,1,1,1,1,1,1,1,1,1,1,1,1,1,1,1,1,1,1</v>
      </c>
      <c r="W174" s="2">
        <f t="shared" si="48"/>
        <v>79</v>
      </c>
      <c r="X174" s="2">
        <f t="shared" si="42"/>
        <v>0</v>
      </c>
      <c r="AB174" s="2">
        <v>1313</v>
      </c>
      <c r="AC174" s="2" t="s">
        <v>2348</v>
      </c>
      <c r="AD174" s="3" t="s">
        <v>2607</v>
      </c>
      <c r="AE174" s="2" t="s">
        <v>2350</v>
      </c>
      <c r="AF174" s="3" t="s">
        <v>2351</v>
      </c>
      <c r="AG174" s="3" t="s">
        <v>2203</v>
      </c>
      <c r="AH174" s="2" t="s">
        <v>2352</v>
      </c>
      <c r="AI174" s="2">
        <f t="shared" si="37"/>
        <v>31</v>
      </c>
      <c r="AJ174" s="2">
        <f t="shared" si="36"/>
        <v>11</v>
      </c>
    </row>
    <row r="175" spans="1:36">
      <c r="A175" s="2">
        <f>'怪物|monster'!P179</f>
        <v>0</v>
      </c>
      <c r="B175" s="2">
        <f>'怪物|monster'!Q179</f>
        <v>0</v>
      </c>
      <c r="C175">
        <f>'怪物|monster'!R179</f>
        <v>0</v>
      </c>
      <c r="D175">
        <f>'怪物|monster'!N179</f>
        <v>0</v>
      </c>
      <c r="F175" s="2">
        <f t="shared" si="35"/>
        <v>147</v>
      </c>
      <c r="G175" s="61"/>
      <c r="H175" s="2">
        <f t="shared" si="38"/>
        <v>0</v>
      </c>
      <c r="I175" s="61"/>
      <c r="J175" s="61"/>
      <c r="K175" s="61"/>
      <c r="L175" s="61"/>
      <c r="M175" s="2">
        <f t="shared" si="50"/>
        <v>0</v>
      </c>
      <c r="N175" s="2">
        <f t="shared" si="39"/>
        <v>0</v>
      </c>
      <c r="O175" s="2">
        <f t="shared" si="40"/>
        <v>3</v>
      </c>
      <c r="P175" s="2">
        <f t="shared" si="43"/>
        <v>58400</v>
      </c>
      <c r="Q175" s="2">
        <f t="shared" si="41"/>
        <v>1</v>
      </c>
      <c r="R175" s="2" t="str">
        <f t="shared" si="44"/>
        <v>1,1,1,1,1,1,1,1,1,1,1,1,1,1,1,1,1,1,1,1,1,1,1,1,1,1,1,1,1,1,1,1,1,1,1,1,1,1,1,1,1,1,1,1,1,1,1,1,1,1,1,1,1,1,1,1,1,1,1,1,1,1,1,1,1,1,1,1,1,1,1,1,1,1,1,1,1,1,1</v>
      </c>
      <c r="S175" s="2" t="str">
        <f t="shared" si="45"/>
        <v>0,0,0,0,3,3,3,3,0,0,0,0,3,3,3,3,0,0,0,0,3,3,3,3,0,0,0,0,3,3,3,3,0,0,0,0,3,3,3,3,0,0,0,0,3,3,3,3,0,0,0,0,3,3,3,3,0,0,0,0,3,3,3,3,0,0,0,0,3,3,3,3,0,0,0,0,3,3,3</v>
      </c>
      <c r="T175" s="2" t="str">
        <f t="shared" si="49"/>
        <v>3,3,3,3,3,3,3,3,3,3,3,3,3,3,3,3,3,3,3,3,3,3,3,3,3,3,3,3,3,3,3,3,3,3,3,3,3,3,3,3,3,3,3,3,3,3,3,3,3,3,3,3,3,3,3,3,3,3,3,3,3,3,3,3,3,3,3,3,3,3,3,3,3,3,3,3,3,3,3</v>
      </c>
      <c r="U175" s="2" t="str">
        <f t="shared" si="46"/>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75" s="2" t="str">
        <f t="shared" si="47"/>
        <v>1,1,1,1,1,1,1,1,1,1,1,1,1,1,1,1,1,1,1,1,1,1,1,1,1,1,1,1,1,1,1,1,1,1,1,1,1,1,1,1,1,1,1,1,1,1,1,1,1,1,1,1,1,1,1,1,1,1,1,1,1,1,1,1,1,1,1,1,1,1,1,1,1,1,1,1,1,1,1</v>
      </c>
      <c r="W175" s="2">
        <f t="shared" si="48"/>
        <v>79</v>
      </c>
      <c r="X175" s="2">
        <f t="shared" si="42"/>
        <v>0</v>
      </c>
      <c r="AB175" s="2">
        <v>1314</v>
      </c>
      <c r="AC175" s="2" t="s">
        <v>2608</v>
      </c>
      <c r="AD175" s="3" t="s">
        <v>2609</v>
      </c>
      <c r="AE175" s="2" t="s">
        <v>2610</v>
      </c>
      <c r="AF175" s="3" t="s">
        <v>2611</v>
      </c>
      <c r="AG175" s="3" t="s">
        <v>2203</v>
      </c>
      <c r="AH175" s="2" t="s">
        <v>2612</v>
      </c>
      <c r="AI175" s="2">
        <f t="shared" si="37"/>
        <v>35</v>
      </c>
      <c r="AJ175" s="2">
        <f t="shared" si="36"/>
        <v>12</v>
      </c>
    </row>
    <row r="176" spans="1:36">
      <c r="A176" s="2">
        <f>'怪物|monster'!P180</f>
        <v>0</v>
      </c>
      <c r="B176" s="2">
        <f>'怪物|monster'!Q180</f>
        <v>0</v>
      </c>
      <c r="C176">
        <f>'怪物|monster'!R180</f>
        <v>0</v>
      </c>
      <c r="D176">
        <f>'怪物|monster'!N180</f>
        <v>0</v>
      </c>
      <c r="F176" s="2">
        <f t="shared" si="35"/>
        <v>148</v>
      </c>
      <c r="G176" s="61"/>
      <c r="H176" s="2">
        <f t="shared" si="38"/>
        <v>0</v>
      </c>
      <c r="I176" s="61"/>
      <c r="J176" s="61"/>
      <c r="K176" s="61"/>
      <c r="L176" s="61"/>
      <c r="M176" s="2">
        <f t="shared" si="50"/>
        <v>0</v>
      </c>
      <c r="N176" s="2">
        <f t="shared" si="39"/>
        <v>0</v>
      </c>
      <c r="O176" s="2">
        <f t="shared" si="40"/>
        <v>3</v>
      </c>
      <c r="P176" s="2">
        <f t="shared" si="43"/>
        <v>58800</v>
      </c>
      <c r="Q176" s="2">
        <f t="shared" si="41"/>
        <v>1</v>
      </c>
      <c r="R176" s="2" t="str">
        <f t="shared" si="44"/>
        <v>1,1,1,1,1,1,1,1,1,1,1,1,1,1,1,1,1,1,1,1,1,1,1,1,1,1,1,1,1,1,1,1,1,1,1,1,1,1,1,1,1,1,1,1,1,1,1,1,1,1,1,1,1,1,1,1,1,1,1,1,1,1,1,1,1,1,1,1,1,1,1,1,1,1,1,1,1,1,1</v>
      </c>
      <c r="S176" s="2" t="str">
        <f t="shared" si="45"/>
        <v>0,0,0,0,3,3,3,3,0,0,0,0,3,3,3,3,0,0,0,0,3,3,3,3,0,0,0,0,3,3,3,3,0,0,0,0,3,3,3,3,0,0,0,0,3,3,3,3,0,0,0,0,3,3,3,3,0,0,0,0,3,3,3,3,0,0,0,0,3,3,3,3,0,0,0,0,3,3,3</v>
      </c>
      <c r="T176" s="2" t="str">
        <f t="shared" si="49"/>
        <v>3,3,3,3,3,3,3,3,3,3,3,3,3,3,3,3,3,3,3,3,3,3,3,3,3,3,3,3,3,3,3,3,3,3,3,3,3,3,3,3,3,3,3,3,3,3,3,3,3,3,3,3,3,3,3,3,3,3,3,3,3,3,3,3,3,3,3,3,3,3,3,3,3,3,3,3,3,3,3</v>
      </c>
      <c r="U176" s="2" t="str">
        <f t="shared" si="46"/>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76" s="2" t="str">
        <f t="shared" si="47"/>
        <v>1,1,1,1,1,1,1,1,1,1,1,1,1,1,1,1,1,1,1,1,1,1,1,1,1,1,1,1,1,1,1,1,1,1,1,1,1,1,1,1,1,1,1,1,1,1,1,1,1,1,1,1,1,1,1,1,1,1,1,1,1,1,1,1,1,1,1,1,1,1,1,1,1,1,1,1,1,1,1</v>
      </c>
      <c r="W176" s="2">
        <f t="shared" si="48"/>
        <v>79</v>
      </c>
      <c r="X176" s="2">
        <f t="shared" si="42"/>
        <v>0</v>
      </c>
      <c r="AB176" s="2">
        <v>1315</v>
      </c>
      <c r="AC176" s="2" t="s">
        <v>2613</v>
      </c>
      <c r="AD176" s="3" t="s">
        <v>2614</v>
      </c>
      <c r="AE176" s="2" t="s">
        <v>2615</v>
      </c>
      <c r="AF176" s="3" t="s">
        <v>2616</v>
      </c>
      <c r="AG176" s="3" t="s">
        <v>2203</v>
      </c>
      <c r="AH176" s="2" t="s">
        <v>2617</v>
      </c>
      <c r="AI176" s="2">
        <f t="shared" si="37"/>
        <v>39</v>
      </c>
      <c r="AJ176" s="2">
        <f t="shared" si="36"/>
        <v>14</v>
      </c>
    </row>
    <row r="177" spans="1:36">
      <c r="A177" s="2">
        <f>'怪物|monster'!P181</f>
        <v>0</v>
      </c>
      <c r="B177" s="2">
        <f>'怪物|monster'!Q181</f>
        <v>0</v>
      </c>
      <c r="C177">
        <f>'怪物|monster'!R181</f>
        <v>0</v>
      </c>
      <c r="D177">
        <f>'怪物|monster'!N181</f>
        <v>0</v>
      </c>
      <c r="F177" s="2">
        <f t="shared" si="35"/>
        <v>149</v>
      </c>
      <c r="G177" s="61"/>
      <c r="H177" s="2">
        <f t="shared" si="38"/>
        <v>0</v>
      </c>
      <c r="I177" s="61"/>
      <c r="J177" s="61"/>
      <c r="K177" s="61"/>
      <c r="L177" s="61"/>
      <c r="M177" s="2">
        <f t="shared" si="50"/>
        <v>3</v>
      </c>
      <c r="N177" s="2">
        <f t="shared" si="39"/>
        <v>3</v>
      </c>
      <c r="O177" s="2">
        <f t="shared" si="40"/>
        <v>3</v>
      </c>
      <c r="P177" s="2">
        <f t="shared" si="43"/>
        <v>59200</v>
      </c>
      <c r="Q177" s="2">
        <f t="shared" si="41"/>
        <v>1</v>
      </c>
      <c r="R177" s="2" t="str">
        <f t="shared" si="44"/>
        <v>1,1,1,1,1,1,1,1,1,1,1,1,1,1,1,1,1,1,1,1,1,1,1,1,1,1,1,1,1,1,1,1,1,1,1,1,1,1,1,1,1,1,1,1,1,1,1,1,1,1,1,1,1,1,1,1,1,1,1,1,1,1,1,1,1,1,1,1,1,1,1,1,1,1,1,1,1,1,1</v>
      </c>
      <c r="S177" s="2" t="str">
        <f t="shared" si="45"/>
        <v>0,0,0,0,3,3,3,3,0,0,0,0,3,3,3,3,0,0,0,0,3,3,3,3,0,0,0,0,3,3,3,3,0,0,0,0,3,3,3,3,0,0,0,0,3,3,3,3,0,0,0,0,3,3,3,3,0,0,0,0,3,3,3,3,0,0,0,0,3,3,3,3,0,0,0,0,3,3,3</v>
      </c>
      <c r="T177" s="2" t="str">
        <f t="shared" si="49"/>
        <v>3,3,3,3,3,3,3,3,3,3,3,3,3,3,3,3,3,3,3,3,3,3,3,3,3,3,3,3,3,3,3,3,3,3,3,3,3,3,3,3,3,3,3,3,3,3,3,3,3,3,3,3,3,3,3,3,3,3,3,3,3,3,3,3,3,3,3,3,3,3,3,3,3,3,3,3,3,3,3</v>
      </c>
      <c r="U177" s="2" t="str">
        <f t="shared" si="46"/>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77" s="2" t="str">
        <f t="shared" si="47"/>
        <v>1,1,1,1,1,1,1,1,1,1,1,1,1,1,1,1,1,1,1,1,1,1,1,1,1,1,1,1,1,1,1,1,1,1,1,1,1,1,1,1,1,1,1,1,1,1,1,1,1,1,1,1,1,1,1,1,1,1,1,1,1,1,1,1,1,1,1,1,1,1,1,1,1,1,1,1,1,1,1</v>
      </c>
      <c r="W177" s="2">
        <f t="shared" si="48"/>
        <v>79</v>
      </c>
      <c r="X177" s="2">
        <f t="shared" si="42"/>
        <v>0</v>
      </c>
      <c r="AB177" s="2">
        <v>1401</v>
      </c>
      <c r="AC177" s="2" t="s">
        <v>2576</v>
      </c>
      <c r="AD177" s="3" t="s">
        <v>2577</v>
      </c>
      <c r="AE177" s="2" t="s">
        <v>2434</v>
      </c>
      <c r="AF177" s="3" t="s">
        <v>2435</v>
      </c>
      <c r="AG177" s="3" t="s">
        <v>2203</v>
      </c>
      <c r="AH177" s="2" t="s">
        <v>2436</v>
      </c>
      <c r="AI177" s="2">
        <f t="shared" si="37"/>
        <v>5</v>
      </c>
      <c r="AJ177" s="2">
        <f t="shared" si="36"/>
        <v>2</v>
      </c>
    </row>
    <row r="178" spans="1:36">
      <c r="A178" s="2">
        <f>'怪物|monster'!P182</f>
        <v>0</v>
      </c>
      <c r="B178" s="2">
        <f>'怪物|monster'!Q182</f>
        <v>0</v>
      </c>
      <c r="C178">
        <f>'怪物|monster'!R182</f>
        <v>0</v>
      </c>
      <c r="D178">
        <f>'怪物|monster'!N182</f>
        <v>0</v>
      </c>
      <c r="F178" s="2">
        <f t="shared" si="35"/>
        <v>150</v>
      </c>
      <c r="G178" s="61"/>
      <c r="H178" s="2">
        <f t="shared" si="38"/>
        <v>0</v>
      </c>
      <c r="I178" s="61"/>
      <c r="J178" s="61"/>
      <c r="K178" s="61"/>
      <c r="L178" s="61"/>
      <c r="M178" s="2">
        <f t="shared" si="50"/>
        <v>3</v>
      </c>
      <c r="N178" s="2">
        <f t="shared" si="39"/>
        <v>3</v>
      </c>
      <c r="O178" s="2">
        <f t="shared" si="40"/>
        <v>3</v>
      </c>
      <c r="P178" s="2">
        <f t="shared" si="43"/>
        <v>59600</v>
      </c>
      <c r="Q178" s="2">
        <f t="shared" si="41"/>
        <v>1</v>
      </c>
      <c r="R178" s="2" t="str">
        <f t="shared" si="44"/>
        <v>1,1,1,1,1,1,1,1,1,1,1,1,1,1,1,1,1,1,1,1,1,1,1,1,1,1,1,1,1,1,1,1,1,1,1,1,1,1,1,1,1,1,1,1,1,1,1,1,1,1,1,1,1,1,1,1,1,1,1,1,1,1,1,1,1,1,1,1,1,1,1,1,1,1,1,1,1,1,1</v>
      </c>
      <c r="S178" s="2" t="str">
        <f t="shared" si="45"/>
        <v>0,0,0,0,3,3,3,3,0,0,0,0,3,3,3,3,0,0,0,0,3,3,3,3,0,0,0,0,3,3,3,3,0,0,0,0,3,3,3,3,0,0,0,0,3,3,3,3,0,0,0,0,3,3,3,3,0,0,0,0,3,3,3,3,0,0,0,0,3,3,3,3,0,0,0,0,3,3,3</v>
      </c>
      <c r="T178" s="2" t="str">
        <f t="shared" si="49"/>
        <v>3,3,3,3,3,3,3,3,3,3,3,3,3,3,3,3,3,3,3,3,3,3,3,3,3,3,3,3,3,3,3,3,3,3,3,3,3,3,3,3,3,3,3,3,3,3,3,3,3,3,3,3,3,3,3,3,3,3,3,3,3,3,3,3,3,3,3,3,3,3,3,3,3,3,3,3,3,3,3</v>
      </c>
      <c r="U178" s="2" t="str">
        <f t="shared" si="46"/>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78" s="2" t="str">
        <f t="shared" si="47"/>
        <v>1,1,1,1,1,1,1,1,1,1,1,1,1,1,1,1,1,1,1,1,1,1,1,1,1,1,1,1,1,1,1,1,1,1,1,1,1,1,1,1,1,1,1,1,1,1,1,1,1,1,1,1,1,1,1,1,1,1,1,1,1,1,1,1,1,1,1,1,1,1,1,1,1,1,1,1,1,1,1</v>
      </c>
      <c r="W178" s="2">
        <f t="shared" si="48"/>
        <v>79</v>
      </c>
      <c r="X178" s="2">
        <f t="shared" si="42"/>
        <v>0</v>
      </c>
      <c r="AB178" s="2">
        <v>1402</v>
      </c>
      <c r="AC178" s="2" t="s">
        <v>2576</v>
      </c>
      <c r="AD178" s="3" t="s">
        <v>2577</v>
      </c>
      <c r="AE178" s="2" t="s">
        <v>2434</v>
      </c>
      <c r="AF178" s="3" t="s">
        <v>2435</v>
      </c>
      <c r="AG178" s="3" t="s">
        <v>2203</v>
      </c>
      <c r="AH178" s="2" t="s">
        <v>2436</v>
      </c>
      <c r="AI178" s="2">
        <f t="shared" si="37"/>
        <v>5</v>
      </c>
      <c r="AJ178" s="2">
        <f t="shared" si="36"/>
        <v>2</v>
      </c>
    </row>
    <row r="179" spans="1:36">
      <c r="A179" s="2">
        <f>'怪物|monster'!P183</f>
        <v>0</v>
      </c>
      <c r="B179" s="2">
        <f>'怪物|monster'!Q183</f>
        <v>0</v>
      </c>
      <c r="C179">
        <f>'怪物|monster'!R183</f>
        <v>0</v>
      </c>
      <c r="D179">
        <f>'怪物|monster'!N183</f>
        <v>0</v>
      </c>
      <c r="F179" s="2">
        <f t="shared" si="35"/>
        <v>151</v>
      </c>
      <c r="G179" s="61"/>
      <c r="H179" s="2">
        <f t="shared" si="38"/>
        <v>0</v>
      </c>
      <c r="I179" s="61"/>
      <c r="J179" s="61"/>
      <c r="K179" s="61"/>
      <c r="L179" s="61"/>
      <c r="M179" s="2">
        <f t="shared" si="50"/>
        <v>3</v>
      </c>
      <c r="N179" s="2">
        <f t="shared" si="39"/>
        <v>3</v>
      </c>
      <c r="O179" s="2">
        <f t="shared" si="40"/>
        <v>3</v>
      </c>
      <c r="P179" s="2">
        <f t="shared" si="43"/>
        <v>60000</v>
      </c>
      <c r="Q179" s="2">
        <f t="shared" si="41"/>
        <v>1</v>
      </c>
      <c r="R179" s="2" t="str">
        <f t="shared" si="44"/>
        <v>1,1,1,1,1,1,1,1,1,1,1,1,1,1,1,1,1,1,1,1,1,1,1,1,1,1,1,1,1,1,1,1,1,1,1,1,1,1,1,1,1,1,1,1,1,1,1,1,1,1,1,1,1,1,1,1,1,1,1,1,1,1,1,1,1,1,1,1,1,1,1,1,1,1,1,1,1,1,1</v>
      </c>
      <c r="S179" s="2" t="str">
        <f t="shared" si="45"/>
        <v>0,0,0,0,3,3,3,3,0,0,0,0,3,3,3,3,0,0,0,0,3,3,3,3,0,0,0,0,3,3,3,3,0,0,0,0,3,3,3,3,0,0,0,0,3,3,3,3,0,0,0,0,3,3,3,3,0,0,0,0,3,3,3,3,0,0,0,0,3,3,3,3,0,0,0,0,3,3,3</v>
      </c>
      <c r="T179" s="2" t="str">
        <f t="shared" si="49"/>
        <v>3,3,3,3,3,3,3,3,3,3,3,3,3,3,3,3,3,3,3,3,3,3,3,3,3,3,3,3,3,3,3,3,3,3,3,3,3,3,3,3,3,3,3,3,3,3,3,3,3,3,3,3,3,3,3,3,3,3,3,3,3,3,3,3,3,3,3,3,3,3,3,3,3,3,3,3,3,3,3</v>
      </c>
      <c r="U179" s="2" t="str">
        <f t="shared" si="46"/>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79" s="2" t="str">
        <f t="shared" si="47"/>
        <v>1,1,1,1,1,1,1,1,1,1,1,1,1,1,1,1,1,1,1,1,1,1,1,1,1,1,1,1,1,1,1,1,1,1,1,1,1,1,1,1,1,1,1,1,1,1,1,1,1,1,1,1,1,1,1,1,1,1,1,1,1,1,1,1,1,1,1,1,1,1,1,1,1,1,1,1,1,1,1</v>
      </c>
      <c r="W179" s="2">
        <f t="shared" si="48"/>
        <v>79</v>
      </c>
      <c r="X179" s="2">
        <f t="shared" si="42"/>
        <v>0</v>
      </c>
      <c r="AB179" s="2">
        <v>1403</v>
      </c>
      <c r="AC179" s="2" t="s">
        <v>2578</v>
      </c>
      <c r="AD179" s="3" t="s">
        <v>2579</v>
      </c>
      <c r="AE179" s="2" t="s">
        <v>2179</v>
      </c>
      <c r="AF179" s="3" t="s">
        <v>2180</v>
      </c>
      <c r="AG179" s="3" t="s">
        <v>2203</v>
      </c>
      <c r="AH179" s="2" t="s">
        <v>2182</v>
      </c>
      <c r="AI179" s="2">
        <f t="shared" si="37"/>
        <v>6</v>
      </c>
      <c r="AJ179" s="2">
        <f t="shared" si="36"/>
        <v>3</v>
      </c>
    </row>
    <row r="180" spans="1:36">
      <c r="A180" s="2">
        <f>'怪物|monster'!P184</f>
        <v>0</v>
      </c>
      <c r="B180" s="2">
        <f>'怪物|monster'!Q184</f>
        <v>0</v>
      </c>
      <c r="C180">
        <f>'怪物|monster'!R184</f>
        <v>0</v>
      </c>
      <c r="D180">
        <f>'怪物|monster'!N184</f>
        <v>0</v>
      </c>
      <c r="F180" s="2">
        <f t="shared" si="35"/>
        <v>152</v>
      </c>
      <c r="G180" s="61"/>
      <c r="H180" s="2">
        <f t="shared" si="38"/>
        <v>0</v>
      </c>
      <c r="I180" s="61"/>
      <c r="J180" s="61"/>
      <c r="K180" s="61"/>
      <c r="L180" s="61"/>
      <c r="M180" s="2">
        <f t="shared" si="50"/>
        <v>3</v>
      </c>
      <c r="N180" s="2">
        <f t="shared" si="39"/>
        <v>3</v>
      </c>
      <c r="O180" s="2">
        <f t="shared" si="40"/>
        <v>3</v>
      </c>
      <c r="P180" s="2">
        <f t="shared" si="43"/>
        <v>60400</v>
      </c>
      <c r="Q180" s="2">
        <f t="shared" si="41"/>
        <v>1</v>
      </c>
      <c r="R180" s="2" t="str">
        <f t="shared" si="44"/>
        <v>1,1,1,1,1,1,1,1,1,1,1,1,1,1,1,1,1,1,1,1,1,1,1,1,1,1,1,1,1,1,1,1,1,1,1,1,1,1,1,1,1,1,1,1,1,1,1,1,1,1,1,1,1,1,1,1,1,1,1,1,1,1,1,1,1,1,1,1,1,1,1,1,1,1,1,1,1,1,1</v>
      </c>
      <c r="S180" s="2" t="str">
        <f t="shared" si="45"/>
        <v>0,0,0,0,3,3,3,3,0,0,0,0,3,3,3,3,0,0,0,0,3,3,3,3,0,0,0,0,3,3,3,3,0,0,0,0,3,3,3,3,0,0,0,0,3,3,3,3,0,0,0,0,3,3,3,3,0,0,0,0,3,3,3,3,0,0,0,0,3,3,3,3,0,0,0,0,3,3,3</v>
      </c>
      <c r="T180" s="2" t="str">
        <f t="shared" si="49"/>
        <v>3,3,3,3,3,3,3,3,3,3,3,3,3,3,3,3,3,3,3,3,3,3,3,3,3,3,3,3,3,3,3,3,3,3,3,3,3,3,3,3,3,3,3,3,3,3,3,3,3,3,3,3,3,3,3,3,3,3,3,3,3,3,3,3,3,3,3,3,3,3,3,3,3,3,3,3,3,3,3</v>
      </c>
      <c r="U180" s="2" t="str">
        <f t="shared" si="46"/>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80" s="2" t="str">
        <f t="shared" si="47"/>
        <v>1,1,1,1,1,1,1,1,1,1,1,1,1,1,1,1,1,1,1,1,1,1,1,1,1,1,1,1,1,1,1,1,1,1,1,1,1,1,1,1,1,1,1,1,1,1,1,1,1,1,1,1,1,1,1,1,1,1,1,1,1,1,1,1,1,1,1,1,1,1,1,1,1,1,1,1,1,1,1</v>
      </c>
      <c r="W180" s="2">
        <f t="shared" si="48"/>
        <v>79</v>
      </c>
      <c r="X180" s="2">
        <f t="shared" si="42"/>
        <v>0</v>
      </c>
      <c r="AB180" s="2">
        <v>1404</v>
      </c>
      <c r="AC180" s="2" t="s">
        <v>2244</v>
      </c>
      <c r="AD180" s="3" t="s">
        <v>2580</v>
      </c>
      <c r="AE180" s="2" t="s">
        <v>2191</v>
      </c>
      <c r="AF180" s="3" t="s">
        <v>2192</v>
      </c>
      <c r="AG180" s="3" t="s">
        <v>2203</v>
      </c>
      <c r="AH180" s="2" t="s">
        <v>2194</v>
      </c>
      <c r="AI180" s="2">
        <f t="shared" si="37"/>
        <v>6</v>
      </c>
      <c r="AJ180" s="2">
        <f t="shared" si="36"/>
        <v>3</v>
      </c>
    </row>
    <row r="181" spans="1:36">
      <c r="A181" s="2">
        <f>'怪物|monster'!P185</f>
        <v>0</v>
      </c>
      <c r="B181" s="2">
        <f>'怪物|monster'!Q185</f>
        <v>0</v>
      </c>
      <c r="C181">
        <f>'怪物|monster'!R185</f>
        <v>0</v>
      </c>
      <c r="D181">
        <f>'怪物|monster'!N185</f>
        <v>0</v>
      </c>
      <c r="F181" s="2">
        <f t="shared" si="35"/>
        <v>153</v>
      </c>
      <c r="G181" s="61"/>
      <c r="H181" s="2">
        <f t="shared" si="38"/>
        <v>0</v>
      </c>
      <c r="I181" s="61"/>
      <c r="J181" s="61"/>
      <c r="K181" s="61"/>
      <c r="L181" s="61"/>
      <c r="M181" s="2">
        <f t="shared" si="50"/>
        <v>0</v>
      </c>
      <c r="N181" s="2">
        <f t="shared" si="39"/>
        <v>0</v>
      </c>
      <c r="O181" s="2">
        <f t="shared" si="40"/>
        <v>3</v>
      </c>
      <c r="P181" s="2">
        <f t="shared" si="43"/>
        <v>60800</v>
      </c>
      <c r="Q181" s="2">
        <f t="shared" si="41"/>
        <v>1</v>
      </c>
      <c r="R181" s="2" t="str">
        <f t="shared" si="44"/>
        <v>1,1,1,1,1,1,1,1,1,1,1,1,1,1,1,1,1,1,1,1,1,1,1,1,1,1,1,1,1,1,1,1,1,1,1,1,1,1,1,1,1,1,1,1,1,1,1,1,1,1,1,1,1,1,1,1,1,1,1,1,1,1,1,1,1,1,1,1,1,1,1,1,1,1,1,1,1,1,1</v>
      </c>
      <c r="S181" s="2" t="str">
        <f t="shared" si="45"/>
        <v>0,0,0,0,3,3,3,3,0,0,0,0,3,3,3,3,0,0,0,0,3,3,3,3,0,0,0,0,3,3,3,3,0,0,0,0,3,3,3,3,0,0,0,0,3,3,3,3,0,0,0,0,3,3,3,3,0,0,0,0,3,3,3,3,0,0,0,0,3,3,3,3,0,0,0,0,3,3,3</v>
      </c>
      <c r="T181" s="2" t="str">
        <f t="shared" si="49"/>
        <v>3,3,3,3,3,3,3,3,3,3,3,3,3,3,3,3,3,3,3,3,3,3,3,3,3,3,3,3,3,3,3,3,3,3,3,3,3,3,3,3,3,3,3,3,3,3,3,3,3,3,3,3,3,3,3,3,3,3,3,3,3,3,3,3,3,3,3,3,3,3,3,3,3,3,3,3,3,3,3</v>
      </c>
      <c r="U181" s="2" t="str">
        <f t="shared" si="46"/>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81" s="2" t="str">
        <f t="shared" si="47"/>
        <v>1,1,1,1,1,1,1,1,1,1,1,1,1,1,1,1,1,1,1,1,1,1,1,1,1,1,1,1,1,1,1,1,1,1,1,1,1,1,1,1,1,1,1,1,1,1,1,1,1,1,1,1,1,1,1,1,1,1,1,1,1,1,1,1,1,1,1,1,1,1,1,1,1,1,1,1,1,1,1</v>
      </c>
      <c r="W181" s="2">
        <f t="shared" si="48"/>
        <v>79</v>
      </c>
      <c r="X181" s="2">
        <f t="shared" si="42"/>
        <v>0</v>
      </c>
      <c r="AB181" s="2">
        <v>1405</v>
      </c>
      <c r="AC181" s="2" t="s">
        <v>2581</v>
      </c>
      <c r="AD181" s="3" t="s">
        <v>2582</v>
      </c>
      <c r="AE181" s="2" t="s">
        <v>2291</v>
      </c>
      <c r="AF181" s="3" t="s">
        <v>2292</v>
      </c>
      <c r="AG181" s="3" t="s">
        <v>2203</v>
      </c>
      <c r="AH181" s="2" t="s">
        <v>2293</v>
      </c>
      <c r="AI181" s="2">
        <f t="shared" si="37"/>
        <v>7</v>
      </c>
      <c r="AJ181" s="2">
        <f t="shared" si="36"/>
        <v>3</v>
      </c>
    </row>
    <row r="182" spans="1:36">
      <c r="A182" s="2">
        <f>'怪物|monster'!P186</f>
        <v>0</v>
      </c>
      <c r="B182" s="2">
        <f>'怪物|monster'!Q186</f>
        <v>0</v>
      </c>
      <c r="C182">
        <f>'怪物|monster'!R186</f>
        <v>0</v>
      </c>
      <c r="D182">
        <f>'怪物|monster'!N186</f>
        <v>0</v>
      </c>
      <c r="F182" s="2">
        <f t="shared" si="35"/>
        <v>154</v>
      </c>
      <c r="G182" s="61"/>
      <c r="H182" s="2">
        <f t="shared" si="38"/>
        <v>0</v>
      </c>
      <c r="I182" s="61"/>
      <c r="J182" s="61"/>
      <c r="K182" s="61"/>
      <c r="L182" s="61"/>
      <c r="M182" s="2">
        <f t="shared" si="50"/>
        <v>0</v>
      </c>
      <c r="N182" s="2">
        <f t="shared" si="39"/>
        <v>0</v>
      </c>
      <c r="O182" s="2">
        <f t="shared" si="40"/>
        <v>3</v>
      </c>
      <c r="P182" s="2">
        <f t="shared" si="43"/>
        <v>61200</v>
      </c>
      <c r="Q182" s="2">
        <f t="shared" si="41"/>
        <v>1</v>
      </c>
      <c r="R182" s="2" t="str">
        <f t="shared" si="44"/>
        <v>1,1,1,1,1,1,1,1,1,1,1,1,1,1,1,1,1,1,1,1,1,1,1,1,1,1,1,1,1,1,1,1,1,1,1,1,1,1,1,1,1,1,1,1,1,1,1,1,1,1,1,1,1,1,1,1,1,1,1,1,1,1,1,1,1,1,1,1,1,1,1,1,1,1,1,1,1,1,1</v>
      </c>
      <c r="S182" s="2" t="str">
        <f t="shared" si="45"/>
        <v>0,0,0,0,3,3,3,3,0,0,0,0,3,3,3,3,0,0,0,0,3,3,3,3,0,0,0,0,3,3,3,3,0,0,0,0,3,3,3,3,0,0,0,0,3,3,3,3,0,0,0,0,3,3,3,3,0,0,0,0,3,3,3,3,0,0,0,0,3,3,3,3,0,0,0,0,3,3,3</v>
      </c>
      <c r="T182" s="2" t="str">
        <f t="shared" si="49"/>
        <v>3,3,3,3,3,3,3,3,3,3,3,3,3,3,3,3,3,3,3,3,3,3,3,3,3,3,3,3,3,3,3,3,3,3,3,3,3,3,3,3,3,3,3,3,3,3,3,3,3,3,3,3,3,3,3,3,3,3,3,3,3,3,3,3,3,3,3,3,3,3,3,3,3,3,3,3,3,3,3</v>
      </c>
      <c r="U182" s="2" t="str">
        <f t="shared" si="46"/>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82" s="2" t="str">
        <f t="shared" si="47"/>
        <v>1,1,1,1,1,1,1,1,1,1,1,1,1,1,1,1,1,1,1,1,1,1,1,1,1,1,1,1,1,1,1,1,1,1,1,1,1,1,1,1,1,1,1,1,1,1,1,1,1,1,1,1,1,1,1,1,1,1,1,1,1,1,1,1,1,1,1,1,1,1,1,1,1,1,1,1,1,1,1</v>
      </c>
      <c r="W182" s="2">
        <f t="shared" si="48"/>
        <v>79</v>
      </c>
      <c r="X182" s="2">
        <f t="shared" si="42"/>
        <v>0</v>
      </c>
      <c r="AB182" s="2">
        <v>1406</v>
      </c>
      <c r="AC182" s="2" t="s">
        <v>2583</v>
      </c>
      <c r="AD182" s="3" t="s">
        <v>2584</v>
      </c>
      <c r="AE182" s="2" t="s">
        <v>2585</v>
      </c>
      <c r="AF182" s="3" t="s">
        <v>2586</v>
      </c>
      <c r="AG182" s="3" t="s">
        <v>2203</v>
      </c>
      <c r="AH182" s="2" t="s">
        <v>2587</v>
      </c>
      <c r="AI182" s="2">
        <f t="shared" si="37"/>
        <v>9</v>
      </c>
      <c r="AJ182" s="2">
        <f t="shared" si="36"/>
        <v>4</v>
      </c>
    </row>
    <row r="183" spans="1:36">
      <c r="A183" s="2">
        <f>'怪物|monster'!P187</f>
        <v>0</v>
      </c>
      <c r="B183" s="2">
        <f>'怪物|monster'!Q187</f>
        <v>0</v>
      </c>
      <c r="C183">
        <f>'怪物|monster'!R187</f>
        <v>0</v>
      </c>
      <c r="D183">
        <f>'怪物|monster'!N187</f>
        <v>0</v>
      </c>
      <c r="F183" s="2">
        <f t="shared" si="35"/>
        <v>155</v>
      </c>
      <c r="G183" s="61"/>
      <c r="H183" s="2">
        <f t="shared" si="38"/>
        <v>0</v>
      </c>
      <c r="I183" s="61"/>
      <c r="J183" s="61"/>
      <c r="K183" s="61"/>
      <c r="L183" s="61"/>
      <c r="M183" s="2">
        <f t="shared" si="50"/>
        <v>0</v>
      </c>
      <c r="N183" s="2">
        <f t="shared" si="39"/>
        <v>0</v>
      </c>
      <c r="O183" s="2">
        <f t="shared" si="40"/>
        <v>3</v>
      </c>
      <c r="P183" s="2">
        <f t="shared" si="43"/>
        <v>61600</v>
      </c>
      <c r="Q183" s="2">
        <f t="shared" si="41"/>
        <v>1</v>
      </c>
      <c r="R183" s="2" t="str">
        <f t="shared" si="44"/>
        <v>1,1,1,1,1,1,1,1,1,1,1,1,1,1,1,1,1,1,1,1,1,1,1,1,1,1,1,1,1,1,1,1,1,1,1,1,1,1,1,1,1,1,1,1,1,1,1,1,1,1,1,1,1,1,1,1,1,1,1,1,1,1,1,1,1,1,1,1,1,1,1,1,1,1,1,1,1,1,1</v>
      </c>
      <c r="S183" s="2" t="str">
        <f t="shared" si="45"/>
        <v>0,0,0,0,3,3,3,3,0,0,0,0,3,3,3,3,0,0,0,0,3,3,3,3,0,0,0,0,3,3,3,3,0,0,0,0,3,3,3,3,0,0,0,0,3,3,3,3,0,0,0,0,3,3,3,3,0,0,0,0,3,3,3,3,0,0,0,0,3,3,3,3,0,0,0,0,3,3,3</v>
      </c>
      <c r="T183" s="2" t="str">
        <f t="shared" si="49"/>
        <v>3,3,3,3,3,3,3,3,3,3,3,3,3,3,3,3,3,3,3,3,3,3,3,3,3,3,3,3,3,3,3,3,3,3,3,3,3,3,3,3,3,3,3,3,3,3,3,3,3,3,3,3,3,3,3,3,3,3,3,3,3,3,3,3,3,3,3,3,3,3,3,3,3,3,3,3,3,3,3</v>
      </c>
      <c r="U183" s="2" t="str">
        <f t="shared" si="46"/>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83" s="2" t="str">
        <f t="shared" si="47"/>
        <v>1,1,1,1,1,1,1,1,1,1,1,1,1,1,1,1,1,1,1,1,1,1,1,1,1,1,1,1,1,1,1,1,1,1,1,1,1,1,1,1,1,1,1,1,1,1,1,1,1,1,1,1,1,1,1,1,1,1,1,1,1,1,1,1,1,1,1,1,1,1,1,1,1,1,1,1,1,1,1</v>
      </c>
      <c r="W183" s="2">
        <f t="shared" si="48"/>
        <v>79</v>
      </c>
      <c r="X183" s="2">
        <f t="shared" si="42"/>
        <v>0</v>
      </c>
      <c r="AB183" s="2">
        <v>1407</v>
      </c>
      <c r="AC183" s="2" t="s">
        <v>2438</v>
      </c>
      <c r="AD183" s="3" t="s">
        <v>2588</v>
      </c>
      <c r="AE183" s="2" t="s">
        <v>2440</v>
      </c>
      <c r="AF183" s="3" t="s">
        <v>2441</v>
      </c>
      <c r="AG183" s="3" t="s">
        <v>2203</v>
      </c>
      <c r="AH183" s="2" t="s">
        <v>2442</v>
      </c>
      <c r="AI183" s="2">
        <f t="shared" si="37"/>
        <v>11</v>
      </c>
      <c r="AJ183" s="2">
        <f t="shared" si="36"/>
        <v>4</v>
      </c>
    </row>
    <row r="184" spans="1:36">
      <c r="A184" s="2">
        <f>'怪物|monster'!P188</f>
        <v>0</v>
      </c>
      <c r="B184" s="2">
        <f>'怪物|monster'!Q188</f>
        <v>0</v>
      </c>
      <c r="C184">
        <f>'怪物|monster'!R188</f>
        <v>0</v>
      </c>
      <c r="D184">
        <f>'怪物|monster'!N188</f>
        <v>0</v>
      </c>
      <c r="F184" s="2">
        <f t="shared" si="35"/>
        <v>156</v>
      </c>
      <c r="G184" s="61"/>
      <c r="H184" s="2">
        <f t="shared" si="38"/>
        <v>0</v>
      </c>
      <c r="I184" s="61"/>
      <c r="J184" s="61"/>
      <c r="K184" s="61"/>
      <c r="L184" s="61"/>
      <c r="M184" s="2">
        <f t="shared" si="50"/>
        <v>0</v>
      </c>
      <c r="N184" s="2">
        <f t="shared" si="39"/>
        <v>0</v>
      </c>
      <c r="O184" s="2">
        <f t="shared" si="40"/>
        <v>3</v>
      </c>
      <c r="P184" s="2">
        <f t="shared" si="43"/>
        <v>62000</v>
      </c>
      <c r="Q184" s="2">
        <f t="shared" si="41"/>
        <v>1</v>
      </c>
      <c r="R184" s="2" t="str">
        <f t="shared" si="44"/>
        <v>1,1,1,1,1,1,1,1,1,1,1,1,1,1,1,1,1,1,1,1,1,1,1,1,1,1,1,1,1,1,1,1,1,1,1,1,1,1,1,1,1,1,1,1,1,1,1,1,1,1,1,1,1,1,1,1,1,1,1,1,1,1,1,1,1,1,1,1,1,1,1,1,1,1,1,1,1,1,1</v>
      </c>
      <c r="S184" s="2" t="str">
        <f t="shared" si="45"/>
        <v>0,0,0,0,3,3,3,3,0,0,0,0,3,3,3,3,0,0,0,0,3,3,3,3,0,0,0,0,3,3,3,3,0,0,0,0,3,3,3,3,0,0,0,0,3,3,3,3,0,0,0,0,3,3,3,3,0,0,0,0,3,3,3,3,0,0,0,0,3,3,3,3,0,0,0,0,3,3,3</v>
      </c>
      <c r="T184" s="2" t="str">
        <f t="shared" si="49"/>
        <v>3,3,3,3,3,3,3,3,3,3,3,3,3,3,3,3,3,3,3,3,3,3,3,3,3,3,3,3,3,3,3,3,3,3,3,3,3,3,3,3,3,3,3,3,3,3,3,3,3,3,3,3,3,3,3,3,3,3,3,3,3,3,3,3,3,3,3,3,3,3,3,3,3,3,3,3,3,3,3</v>
      </c>
      <c r="U184" s="2" t="str">
        <f t="shared" si="46"/>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84" s="2" t="str">
        <f t="shared" si="47"/>
        <v>1,1,1,1,1,1,1,1,1,1,1,1,1,1,1,1,1,1,1,1,1,1,1,1,1,1,1,1,1,1,1,1,1,1,1,1,1,1,1,1,1,1,1,1,1,1,1,1,1,1,1,1,1,1,1,1,1,1,1,1,1,1,1,1,1,1,1,1,1,1,1,1,1,1,1,1,1,1,1</v>
      </c>
      <c r="W184" s="2">
        <f t="shared" si="48"/>
        <v>79</v>
      </c>
      <c r="X184" s="2">
        <f t="shared" si="42"/>
        <v>0</v>
      </c>
      <c r="AB184" s="2">
        <v>1408</v>
      </c>
      <c r="AC184" s="2" t="s">
        <v>2589</v>
      </c>
      <c r="AD184" s="3" t="s">
        <v>2590</v>
      </c>
      <c r="AE184" s="2" t="s">
        <v>2591</v>
      </c>
      <c r="AF184" s="3" t="s">
        <v>2592</v>
      </c>
      <c r="AG184" s="3" t="s">
        <v>2203</v>
      </c>
      <c r="AH184" s="2" t="s">
        <v>2593</v>
      </c>
      <c r="AI184" s="2">
        <f t="shared" si="37"/>
        <v>13</v>
      </c>
      <c r="AJ184" s="2">
        <f t="shared" si="36"/>
        <v>5</v>
      </c>
    </row>
    <row r="185" spans="1:36">
      <c r="A185" s="2">
        <f>'怪物|monster'!P189</f>
        <v>0</v>
      </c>
      <c r="B185" s="2">
        <f>'怪物|monster'!Q189</f>
        <v>0</v>
      </c>
      <c r="C185">
        <f>'怪物|monster'!R189</f>
        <v>0</v>
      </c>
      <c r="D185">
        <f>'怪物|monster'!N189</f>
        <v>0</v>
      </c>
      <c r="F185" s="2">
        <f t="shared" si="35"/>
        <v>157</v>
      </c>
      <c r="G185" s="61"/>
      <c r="H185" s="2">
        <f t="shared" si="38"/>
        <v>0</v>
      </c>
      <c r="I185" s="61"/>
      <c r="J185" s="61"/>
      <c r="K185" s="61"/>
      <c r="L185" s="61"/>
      <c r="M185" s="2">
        <f t="shared" si="50"/>
        <v>3</v>
      </c>
      <c r="N185" s="2">
        <f t="shared" si="39"/>
        <v>3</v>
      </c>
      <c r="O185" s="2">
        <f t="shared" si="40"/>
        <v>3</v>
      </c>
      <c r="P185" s="2">
        <f t="shared" si="43"/>
        <v>62400</v>
      </c>
      <c r="Q185" s="2">
        <f t="shared" si="41"/>
        <v>1</v>
      </c>
      <c r="R185" s="2" t="str">
        <f t="shared" si="44"/>
        <v>1,1,1,1,1,1,1,1,1,1,1,1,1,1,1,1,1,1,1,1,1,1,1,1,1,1,1,1,1,1,1,1,1,1,1,1,1,1,1,1,1,1,1,1,1,1,1,1,1,1,1,1,1,1,1,1,1,1,1,1,1,1,1,1,1,1,1,1,1,1,1,1,1,1,1,1,1,1,1</v>
      </c>
      <c r="S185" s="2" t="str">
        <f t="shared" si="45"/>
        <v>0,0,0,0,3,3,3,3,0,0,0,0,3,3,3,3,0,0,0,0,3,3,3,3,0,0,0,0,3,3,3,3,0,0,0,0,3,3,3,3,0,0,0,0,3,3,3,3,0,0,0,0,3,3,3,3,0,0,0,0,3,3,3,3,0,0,0,0,3,3,3,3,0,0,0,0,3,3,3</v>
      </c>
      <c r="T185" s="2" t="str">
        <f t="shared" si="49"/>
        <v>3,3,3,3,3,3,3,3,3,3,3,3,3,3,3,3,3,3,3,3,3,3,3,3,3,3,3,3,3,3,3,3,3,3,3,3,3,3,3,3,3,3,3,3,3,3,3,3,3,3,3,3,3,3,3,3,3,3,3,3,3,3,3,3,3,3,3,3,3,3,3,3,3,3,3,3,3,3,3</v>
      </c>
      <c r="U185" s="2" t="str">
        <f t="shared" si="46"/>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85" s="2" t="str">
        <f t="shared" si="47"/>
        <v>1,1,1,1,1,1,1,1,1,1,1,1,1,1,1,1,1,1,1,1,1,1,1,1,1,1,1,1,1,1,1,1,1,1,1,1,1,1,1,1,1,1,1,1,1,1,1,1,1,1,1,1,1,1,1,1,1,1,1,1,1,1,1,1,1,1,1,1,1,1,1,1,1,1,1,1,1,1,1</v>
      </c>
      <c r="W185" s="2">
        <f t="shared" si="48"/>
        <v>79</v>
      </c>
      <c r="X185" s="2">
        <f t="shared" si="42"/>
        <v>0</v>
      </c>
      <c r="AB185" s="2">
        <v>1409</v>
      </c>
      <c r="AC185" s="2" t="s">
        <v>2594</v>
      </c>
      <c r="AD185" s="3" t="s">
        <v>2595</v>
      </c>
      <c r="AE185" s="2" t="s">
        <v>2304</v>
      </c>
      <c r="AF185" s="3" t="s">
        <v>2305</v>
      </c>
      <c r="AG185" s="3" t="s">
        <v>2203</v>
      </c>
      <c r="AH185" s="2" t="s">
        <v>2306</v>
      </c>
      <c r="AI185" s="2">
        <f t="shared" si="37"/>
        <v>15</v>
      </c>
      <c r="AJ185" s="2">
        <f t="shared" si="36"/>
        <v>6</v>
      </c>
    </row>
    <row r="186" spans="1:36">
      <c r="A186" s="2">
        <f>'怪物|monster'!P190</f>
        <v>0</v>
      </c>
      <c r="B186" s="2">
        <f>'怪物|monster'!Q190</f>
        <v>0</v>
      </c>
      <c r="C186">
        <f>'怪物|monster'!R190</f>
        <v>0</v>
      </c>
      <c r="D186">
        <f>'怪物|monster'!N190</f>
        <v>0</v>
      </c>
      <c r="F186" s="2">
        <f t="shared" si="35"/>
        <v>158</v>
      </c>
      <c r="G186" s="61"/>
      <c r="H186" s="2">
        <f t="shared" si="38"/>
        <v>0</v>
      </c>
      <c r="I186" s="61"/>
      <c r="J186" s="61"/>
      <c r="K186" s="61"/>
      <c r="L186" s="61"/>
      <c r="M186" s="2">
        <f t="shared" si="50"/>
        <v>3</v>
      </c>
      <c r="N186" s="2">
        <f t="shared" si="39"/>
        <v>3</v>
      </c>
      <c r="O186" s="2">
        <f t="shared" si="40"/>
        <v>3</v>
      </c>
      <c r="P186" s="2">
        <f t="shared" si="43"/>
        <v>62800</v>
      </c>
      <c r="Q186" s="2">
        <f t="shared" si="41"/>
        <v>1</v>
      </c>
      <c r="R186" s="2" t="str">
        <f t="shared" si="44"/>
        <v>1,1,1,1,1,1,1,1,1,1,1,1,1,1,1,1,1,1,1,1,1,1,1,1,1,1,1,1,1,1,1,1,1,1,1,1,1,1,1,1,1,1,1,1,1,1,1,1,1,1,1,1,1,1,1,1,1,1,1,1,1,1,1,1,1,1,1,1,1,1,1,1,1,1,1,1,1,1,1</v>
      </c>
      <c r="S186" s="2" t="str">
        <f t="shared" si="45"/>
        <v>0,0,0,0,3,3,3,3,0,0,0,0,3,3,3,3,0,0,0,0,3,3,3,3,0,0,0,0,3,3,3,3,0,0,0,0,3,3,3,3,0,0,0,0,3,3,3,3,0,0,0,0,3,3,3,3,0,0,0,0,3,3,3,3,0,0,0,0,3,3,3,3,0,0,0,0,3,3,3</v>
      </c>
      <c r="T186" s="2" t="str">
        <f t="shared" si="49"/>
        <v>3,3,3,3,3,3,3,3,3,3,3,3,3,3,3,3,3,3,3,3,3,3,3,3,3,3,3,3,3,3,3,3,3,3,3,3,3,3,3,3,3,3,3,3,3,3,3,3,3,3,3,3,3,3,3,3,3,3,3,3,3,3,3,3,3,3,3,3,3,3,3,3,3,3,3,3,3,3,3</v>
      </c>
      <c r="U186" s="2" t="str">
        <f t="shared" si="46"/>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86" s="2" t="str">
        <f t="shared" si="47"/>
        <v>1,1,1,1,1,1,1,1,1,1,1,1,1,1,1,1,1,1,1,1,1,1,1,1,1,1,1,1,1,1,1,1,1,1,1,1,1,1,1,1,1,1,1,1,1,1,1,1,1,1,1,1,1,1,1,1,1,1,1,1,1,1,1,1,1,1,1,1,1,1,1,1,1,1,1,1,1,1,1</v>
      </c>
      <c r="W186" s="2">
        <f t="shared" si="48"/>
        <v>79</v>
      </c>
      <c r="X186" s="2">
        <f t="shared" si="42"/>
        <v>0</v>
      </c>
      <c r="AB186" s="2">
        <v>1410</v>
      </c>
      <c r="AC186" s="2" t="s">
        <v>2596</v>
      </c>
      <c r="AD186" s="3" t="s">
        <v>2597</v>
      </c>
      <c r="AE186" s="2" t="s">
        <v>2598</v>
      </c>
      <c r="AF186" s="3" t="s">
        <v>2599</v>
      </c>
      <c r="AG186" s="3" t="s">
        <v>2203</v>
      </c>
      <c r="AH186" s="2" t="s">
        <v>2600</v>
      </c>
      <c r="AI186" s="2">
        <f t="shared" si="37"/>
        <v>19</v>
      </c>
      <c r="AJ186" s="2">
        <f t="shared" si="36"/>
        <v>7</v>
      </c>
    </row>
    <row r="187" spans="1:36">
      <c r="A187" s="2">
        <f>'怪物|monster'!P191</f>
        <v>0</v>
      </c>
      <c r="B187" s="2">
        <f>'怪物|monster'!Q191</f>
        <v>0</v>
      </c>
      <c r="C187">
        <f>'怪物|monster'!R191</f>
        <v>0</v>
      </c>
      <c r="D187">
        <f>'怪物|monster'!N191</f>
        <v>0</v>
      </c>
      <c r="F187" s="2">
        <f t="shared" si="35"/>
        <v>159</v>
      </c>
      <c r="G187" s="61"/>
      <c r="H187" s="2">
        <f t="shared" si="38"/>
        <v>0</v>
      </c>
      <c r="I187" s="61"/>
      <c r="J187" s="61"/>
      <c r="K187" s="61"/>
      <c r="L187" s="61"/>
      <c r="M187" s="2">
        <f t="shared" si="50"/>
        <v>3</v>
      </c>
      <c r="N187" s="2">
        <f t="shared" si="39"/>
        <v>3</v>
      </c>
      <c r="O187" s="2">
        <f t="shared" si="40"/>
        <v>3</v>
      </c>
      <c r="P187" s="2">
        <f t="shared" si="43"/>
        <v>63200</v>
      </c>
      <c r="Q187" s="2">
        <f t="shared" si="41"/>
        <v>1</v>
      </c>
      <c r="R187" s="2" t="str">
        <f t="shared" si="44"/>
        <v>1,1,1,1,1,1,1,1,1,1,1,1,1,1,1,1,1,1,1,1,1,1,1,1,1,1,1,1,1,1,1,1,1,1,1,1,1,1,1,1,1,1,1,1,1,1,1,1,1,1,1,1,1,1,1,1,1,1,1,1,1,1,1,1,1,1,1,1,1,1,1,1,1,1,1,1,1,1,1</v>
      </c>
      <c r="S187" s="2" t="str">
        <f t="shared" si="45"/>
        <v>0,0,0,0,3,3,3,3,0,0,0,0,3,3,3,3,0,0,0,0,3,3,3,3,0,0,0,0,3,3,3,3,0,0,0,0,3,3,3,3,0,0,0,0,3,3,3,3,0,0,0,0,3,3,3,3,0,0,0,0,3,3,3,3,0,0,0,0,3,3,3,3,0,0,0,0,3,3,3</v>
      </c>
      <c r="T187" s="2" t="str">
        <f t="shared" si="49"/>
        <v>3,3,3,3,3,3,3,3,3,3,3,3,3,3,3,3,3,3,3,3,3,3,3,3,3,3,3,3,3,3,3,3,3,3,3,3,3,3,3,3,3,3,3,3,3,3,3,3,3,3,3,3,3,3,3,3,3,3,3,3,3,3,3,3,3,3,3,3,3,3,3,3,3,3,3,3,3,3,3</v>
      </c>
      <c r="U187" s="2" t="str">
        <f t="shared" si="46"/>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87" s="2" t="str">
        <f t="shared" si="47"/>
        <v>1,1,1,1,1,1,1,1,1,1,1,1,1,1,1,1,1,1,1,1,1,1,1,1,1,1,1,1,1,1,1,1,1,1,1,1,1,1,1,1,1,1,1,1,1,1,1,1,1,1,1,1,1,1,1,1,1,1,1,1,1,1,1,1,1,1,1,1,1,1,1,1,1,1,1,1,1,1,1</v>
      </c>
      <c r="W187" s="2">
        <f t="shared" si="48"/>
        <v>79</v>
      </c>
      <c r="X187" s="2">
        <f t="shared" si="42"/>
        <v>0</v>
      </c>
      <c r="AB187" s="2">
        <v>1411</v>
      </c>
      <c r="AC187" s="2" t="s">
        <v>2601</v>
      </c>
      <c r="AD187" s="3" t="s">
        <v>2602</v>
      </c>
      <c r="AE187" s="2" t="s">
        <v>2603</v>
      </c>
      <c r="AF187" s="3" t="s">
        <v>2604</v>
      </c>
      <c r="AG187" s="3" t="s">
        <v>2203</v>
      </c>
      <c r="AH187" s="2" t="s">
        <v>2605</v>
      </c>
      <c r="AI187" s="2">
        <f t="shared" si="37"/>
        <v>23</v>
      </c>
      <c r="AJ187" s="2">
        <f t="shared" si="36"/>
        <v>8</v>
      </c>
    </row>
    <row r="188" spans="1:36">
      <c r="A188" s="2">
        <f>'怪物|monster'!P192</f>
        <v>0</v>
      </c>
      <c r="B188" s="2">
        <f>'怪物|monster'!Q192</f>
        <v>0</v>
      </c>
      <c r="C188">
        <f>'怪物|monster'!R192</f>
        <v>0</v>
      </c>
      <c r="D188">
        <f>'怪物|monster'!N192</f>
        <v>0</v>
      </c>
      <c r="F188" s="2">
        <f t="shared" ref="F188:F251" si="51">F187+1</f>
        <v>160</v>
      </c>
      <c r="G188" s="61"/>
      <c r="H188" s="2">
        <f t="shared" si="38"/>
        <v>0</v>
      </c>
      <c r="I188" s="61"/>
      <c r="J188" s="61"/>
      <c r="K188" s="61"/>
      <c r="L188" s="61"/>
      <c r="M188" s="2">
        <f t="shared" si="50"/>
        <v>3</v>
      </c>
      <c r="N188" s="2">
        <f t="shared" si="39"/>
        <v>3</v>
      </c>
      <c r="O188" s="2">
        <f t="shared" si="40"/>
        <v>3</v>
      </c>
      <c r="P188" s="2">
        <f t="shared" si="43"/>
        <v>63600</v>
      </c>
      <c r="Q188" s="2">
        <f t="shared" si="41"/>
        <v>1</v>
      </c>
      <c r="R188" s="2" t="str">
        <f t="shared" si="44"/>
        <v>1,1,1,1,1,1,1,1,1,1,1,1,1,1,1,1,1,1,1,1,1,1,1,1,1,1,1,1,1,1,1,1,1,1,1,1,1,1,1,1,1,1,1,1,1,1,1,1,1,1,1,1,1,1,1,1,1,1,1,1,1,1,1,1,1,1,1,1,1,1,1,1,1,1,1,1,1,1,1</v>
      </c>
      <c r="S188" s="2" t="str">
        <f t="shared" si="45"/>
        <v>0,0,0,0,3,3,3,3,0,0,0,0,3,3,3,3,0,0,0,0,3,3,3,3,0,0,0,0,3,3,3,3,0,0,0,0,3,3,3,3,0,0,0,0,3,3,3,3,0,0,0,0,3,3,3,3,0,0,0,0,3,3,3,3,0,0,0,0,3,3,3,3,0,0,0,0,3,3,3</v>
      </c>
      <c r="T188" s="2" t="str">
        <f t="shared" si="49"/>
        <v>3,3,3,3,3,3,3,3,3,3,3,3,3,3,3,3,3,3,3,3,3,3,3,3,3,3,3,3,3,3,3,3,3,3,3,3,3,3,3,3,3,3,3,3,3,3,3,3,3,3,3,3,3,3,3,3,3,3,3,3,3,3,3,3,3,3,3,3,3,3,3,3,3,3,3,3,3,3,3</v>
      </c>
      <c r="U188" s="2" t="str">
        <f t="shared" si="46"/>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88" s="2" t="str">
        <f t="shared" si="47"/>
        <v>1,1,1,1,1,1,1,1,1,1,1,1,1,1,1,1,1,1,1,1,1,1,1,1,1,1,1,1,1,1,1,1,1,1,1,1,1,1,1,1,1,1,1,1,1,1,1,1,1,1,1,1,1,1,1,1,1,1,1,1,1,1,1,1,1,1,1,1,1,1,1,1,1,1,1,1,1,1,1</v>
      </c>
      <c r="W188" s="2">
        <f t="shared" si="48"/>
        <v>79</v>
      </c>
      <c r="X188" s="2">
        <f t="shared" si="42"/>
        <v>0</v>
      </c>
      <c r="AB188" s="2">
        <v>1412</v>
      </c>
      <c r="AC188" s="2" t="s">
        <v>2453</v>
      </c>
      <c r="AD188" s="3" t="s">
        <v>2606</v>
      </c>
      <c r="AE188" s="2" t="s">
        <v>2455</v>
      </c>
      <c r="AF188" s="3" t="s">
        <v>2456</v>
      </c>
      <c r="AG188" s="3" t="s">
        <v>2203</v>
      </c>
      <c r="AH188" s="2" t="s">
        <v>2457</v>
      </c>
      <c r="AI188" s="2">
        <f t="shared" si="37"/>
        <v>27</v>
      </c>
      <c r="AJ188" s="2">
        <f t="shared" si="36"/>
        <v>10</v>
      </c>
    </row>
    <row r="189" spans="1:36">
      <c r="A189" s="2">
        <f>'怪物|monster'!P193</f>
        <v>0</v>
      </c>
      <c r="B189" s="2">
        <f>'怪物|monster'!Q193</f>
        <v>0</v>
      </c>
      <c r="C189">
        <f>'怪物|monster'!R193</f>
        <v>0</v>
      </c>
      <c r="D189">
        <f>'怪物|monster'!N193</f>
        <v>0</v>
      </c>
      <c r="F189" s="2">
        <f t="shared" si="51"/>
        <v>161</v>
      </c>
      <c r="G189" s="61"/>
      <c r="H189" s="2">
        <f t="shared" si="38"/>
        <v>0</v>
      </c>
      <c r="I189" s="61"/>
      <c r="J189" s="61"/>
      <c r="K189" s="61"/>
      <c r="L189" s="61"/>
      <c r="M189" s="2">
        <f t="shared" si="50"/>
        <v>0</v>
      </c>
      <c r="N189" s="2">
        <f t="shared" si="39"/>
        <v>0</v>
      </c>
      <c r="O189" s="2">
        <f t="shared" si="40"/>
        <v>3</v>
      </c>
      <c r="P189" s="2">
        <f t="shared" si="43"/>
        <v>64000</v>
      </c>
      <c r="Q189" s="2">
        <f t="shared" si="41"/>
        <v>1</v>
      </c>
      <c r="R189" s="2" t="str">
        <f t="shared" si="44"/>
        <v>1,1,1,1,1,1,1,1,1,1,1,1,1,1,1,1,1,1,1,1,1,1,1,1,1,1,1,1,1,1,1,1,1,1,1,1,1,1,1,1,1,1,1,1,1,1,1,1,1,1,1,1,1,1,1,1,1,1,1,1,1,1,1,1,1,1,1,1,1,1,1,1,1,1,1,1,1,1,1</v>
      </c>
      <c r="S189" s="2" t="str">
        <f t="shared" si="45"/>
        <v>0,0,0,0,3,3,3,3,0,0,0,0,3,3,3,3,0,0,0,0,3,3,3,3,0,0,0,0,3,3,3,3,0,0,0,0,3,3,3,3,0,0,0,0,3,3,3,3,0,0,0,0,3,3,3,3,0,0,0,0,3,3,3,3,0,0,0,0,3,3,3,3,0,0,0,0,3,3,3</v>
      </c>
      <c r="T189" s="2" t="str">
        <f t="shared" si="49"/>
        <v>3,3,3,3,3,3,3,3,3,3,3,3,3,3,3,3,3,3,3,3,3,3,3,3,3,3,3,3,3,3,3,3,3,3,3,3,3,3,3,3,3,3,3,3,3,3,3,3,3,3,3,3,3,3,3,3,3,3,3,3,3,3,3,3,3,3,3,3,3,3,3,3,3,3,3,3,3,3,3</v>
      </c>
      <c r="U189" s="2" t="str">
        <f t="shared" si="46"/>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89" s="2" t="str">
        <f t="shared" si="47"/>
        <v>1,1,1,1,1,1,1,1,1,1,1,1,1,1,1,1,1,1,1,1,1,1,1,1,1,1,1,1,1,1,1,1,1,1,1,1,1,1,1,1,1,1,1,1,1,1,1,1,1,1,1,1,1,1,1,1,1,1,1,1,1,1,1,1,1,1,1,1,1,1,1,1,1,1,1,1,1,1,1</v>
      </c>
      <c r="W189" s="2">
        <f t="shared" si="48"/>
        <v>79</v>
      </c>
      <c r="X189" s="2">
        <f t="shared" si="42"/>
        <v>0</v>
      </c>
      <c r="AB189" s="2">
        <v>1413</v>
      </c>
      <c r="AC189" s="2" t="s">
        <v>2348</v>
      </c>
      <c r="AD189" s="3" t="s">
        <v>2607</v>
      </c>
      <c r="AE189" s="2" t="s">
        <v>2350</v>
      </c>
      <c r="AF189" s="3" t="s">
        <v>2351</v>
      </c>
      <c r="AG189" s="3" t="s">
        <v>2203</v>
      </c>
      <c r="AH189" s="2" t="s">
        <v>2352</v>
      </c>
      <c r="AI189" s="2">
        <f t="shared" si="37"/>
        <v>31</v>
      </c>
      <c r="AJ189" s="2">
        <f t="shared" si="36"/>
        <v>11</v>
      </c>
    </row>
    <row r="190" spans="1:36">
      <c r="A190" s="2">
        <f>'怪物|monster'!P194</f>
        <v>0</v>
      </c>
      <c r="B190" s="2">
        <f>'怪物|monster'!Q194</f>
        <v>0</v>
      </c>
      <c r="C190">
        <f>'怪物|monster'!R194</f>
        <v>0</v>
      </c>
      <c r="D190">
        <f>'怪物|monster'!N194</f>
        <v>0</v>
      </c>
      <c r="F190" s="2">
        <f t="shared" si="51"/>
        <v>162</v>
      </c>
      <c r="G190" s="61"/>
      <c r="H190" s="2">
        <f t="shared" si="38"/>
        <v>0</v>
      </c>
      <c r="I190" s="61"/>
      <c r="J190" s="61"/>
      <c r="K190" s="61"/>
      <c r="L190" s="61"/>
      <c r="M190" s="2">
        <f t="shared" si="50"/>
        <v>0</v>
      </c>
      <c r="N190" s="2">
        <f t="shared" si="39"/>
        <v>0</v>
      </c>
      <c r="O190" s="2">
        <f t="shared" si="40"/>
        <v>3</v>
      </c>
      <c r="P190" s="2">
        <f t="shared" si="43"/>
        <v>64400</v>
      </c>
      <c r="Q190" s="2">
        <f t="shared" si="41"/>
        <v>1</v>
      </c>
      <c r="R190" s="2" t="str">
        <f t="shared" si="44"/>
        <v>1,1,1,1,1,1,1,1,1,1,1,1,1,1,1,1,1,1,1,1,1,1,1,1,1,1,1,1,1,1,1,1,1,1,1,1,1,1,1,1,1,1,1,1,1,1,1,1,1,1,1,1,1,1,1,1,1,1,1,1,1,1,1,1,1,1,1,1,1,1,1,1,1,1,1,1,1,1,1</v>
      </c>
      <c r="S190" s="2" t="str">
        <f t="shared" si="45"/>
        <v>0,0,0,0,3,3,3,3,0,0,0,0,3,3,3,3,0,0,0,0,3,3,3,3,0,0,0,0,3,3,3,3,0,0,0,0,3,3,3,3,0,0,0,0,3,3,3,3,0,0,0,0,3,3,3,3,0,0,0,0,3,3,3,3,0,0,0,0,3,3,3,3,0,0,0,0,3,3,3</v>
      </c>
      <c r="T190" s="2" t="str">
        <f t="shared" si="49"/>
        <v>3,3,3,3,3,3,3,3,3,3,3,3,3,3,3,3,3,3,3,3,3,3,3,3,3,3,3,3,3,3,3,3,3,3,3,3,3,3,3,3,3,3,3,3,3,3,3,3,3,3,3,3,3,3,3,3,3,3,3,3,3,3,3,3,3,3,3,3,3,3,3,3,3,3,3,3,3,3,3</v>
      </c>
      <c r="U190" s="2" t="str">
        <f t="shared" si="46"/>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90" s="2" t="str">
        <f t="shared" si="47"/>
        <v>1,1,1,1,1,1,1,1,1,1,1,1,1,1,1,1,1,1,1,1,1,1,1,1,1,1,1,1,1,1,1,1,1,1,1,1,1,1,1,1,1,1,1,1,1,1,1,1,1,1,1,1,1,1,1,1,1,1,1,1,1,1,1,1,1,1,1,1,1,1,1,1,1,1,1,1,1,1,1</v>
      </c>
      <c r="W190" s="2">
        <f t="shared" si="48"/>
        <v>79</v>
      </c>
      <c r="X190" s="2">
        <f t="shared" si="42"/>
        <v>0</v>
      </c>
      <c r="AB190" s="2">
        <v>1414</v>
      </c>
      <c r="AC190" s="2" t="s">
        <v>2608</v>
      </c>
      <c r="AD190" s="3" t="s">
        <v>2609</v>
      </c>
      <c r="AE190" s="2" t="s">
        <v>2610</v>
      </c>
      <c r="AF190" s="3" t="s">
        <v>2611</v>
      </c>
      <c r="AG190" s="3" t="s">
        <v>2203</v>
      </c>
      <c r="AH190" s="2" t="s">
        <v>2612</v>
      </c>
      <c r="AI190" s="2">
        <f t="shared" si="37"/>
        <v>35</v>
      </c>
      <c r="AJ190" s="2">
        <f t="shared" si="36"/>
        <v>12</v>
      </c>
    </row>
    <row r="191" spans="1:36">
      <c r="A191" s="2">
        <f>'怪物|monster'!P195</f>
        <v>0</v>
      </c>
      <c r="B191" s="2">
        <f>'怪物|monster'!Q195</f>
        <v>0</v>
      </c>
      <c r="C191">
        <f>'怪物|monster'!R195</f>
        <v>0</v>
      </c>
      <c r="D191">
        <f>'怪物|monster'!N195</f>
        <v>0</v>
      </c>
      <c r="F191" s="2">
        <f t="shared" si="51"/>
        <v>163</v>
      </c>
      <c r="G191" s="61"/>
      <c r="H191" s="2">
        <f t="shared" si="38"/>
        <v>0</v>
      </c>
      <c r="I191" s="61"/>
      <c r="J191" s="61"/>
      <c r="K191" s="61"/>
      <c r="L191" s="61"/>
      <c r="M191" s="2">
        <f t="shared" si="50"/>
        <v>0</v>
      </c>
      <c r="N191" s="2">
        <f t="shared" si="39"/>
        <v>0</v>
      </c>
      <c r="O191" s="2">
        <f t="shared" si="40"/>
        <v>3</v>
      </c>
      <c r="P191" s="2">
        <f t="shared" si="43"/>
        <v>64800</v>
      </c>
      <c r="Q191" s="2">
        <f t="shared" si="41"/>
        <v>1</v>
      </c>
      <c r="R191" s="2" t="str">
        <f t="shared" si="44"/>
        <v>1,1,1,1,1,1,1,1,1,1,1,1,1,1,1,1,1,1,1,1,1,1,1,1,1,1,1,1,1,1,1,1,1,1,1,1,1,1,1,1,1,1,1,1,1,1,1,1,1,1,1,1,1,1,1,1,1,1,1,1,1,1,1,1,1,1,1,1,1,1,1,1,1,1,1,1,1,1,1</v>
      </c>
      <c r="S191" s="2" t="str">
        <f t="shared" si="45"/>
        <v>0,0,0,0,3,3,3,3,0,0,0,0,3,3,3,3,0,0,0,0,3,3,3,3,0,0,0,0,3,3,3,3,0,0,0,0,3,3,3,3,0,0,0,0,3,3,3,3,0,0,0,0,3,3,3,3,0,0,0,0,3,3,3,3,0,0,0,0,3,3,3,3,0,0,0,0,3,3,3</v>
      </c>
      <c r="T191" s="2" t="str">
        <f t="shared" si="49"/>
        <v>3,3,3,3,3,3,3,3,3,3,3,3,3,3,3,3,3,3,3,3,3,3,3,3,3,3,3,3,3,3,3,3,3,3,3,3,3,3,3,3,3,3,3,3,3,3,3,3,3,3,3,3,3,3,3,3,3,3,3,3,3,3,3,3,3,3,3,3,3,3,3,3,3,3,3,3,3,3,3</v>
      </c>
      <c r="U191" s="2" t="str">
        <f t="shared" si="46"/>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91" s="2" t="str">
        <f t="shared" si="47"/>
        <v>1,1,1,1,1,1,1,1,1,1,1,1,1,1,1,1,1,1,1,1,1,1,1,1,1,1,1,1,1,1,1,1,1,1,1,1,1,1,1,1,1,1,1,1,1,1,1,1,1,1,1,1,1,1,1,1,1,1,1,1,1,1,1,1,1,1,1,1,1,1,1,1,1,1,1,1,1,1,1</v>
      </c>
      <c r="W191" s="2">
        <f t="shared" si="48"/>
        <v>79</v>
      </c>
      <c r="X191" s="2">
        <f t="shared" si="42"/>
        <v>0</v>
      </c>
      <c r="AB191" s="2">
        <v>1415</v>
      </c>
      <c r="AC191" s="2" t="s">
        <v>2613</v>
      </c>
      <c r="AD191" s="3" t="s">
        <v>2614</v>
      </c>
      <c r="AE191" s="2" t="s">
        <v>2615</v>
      </c>
      <c r="AF191" s="3" t="s">
        <v>2616</v>
      </c>
      <c r="AG191" s="3" t="s">
        <v>2203</v>
      </c>
      <c r="AH191" s="2" t="s">
        <v>2617</v>
      </c>
      <c r="AI191" s="2">
        <f t="shared" si="37"/>
        <v>39</v>
      </c>
      <c r="AJ191" s="2">
        <f t="shared" si="36"/>
        <v>14</v>
      </c>
    </row>
    <row r="192" spans="1:36">
      <c r="A192" s="2">
        <f>'怪物|monster'!P196</f>
        <v>0</v>
      </c>
      <c r="B192" s="2">
        <f>'怪物|monster'!Q196</f>
        <v>0</v>
      </c>
      <c r="C192">
        <f>'怪物|monster'!R196</f>
        <v>0</v>
      </c>
      <c r="D192">
        <f>'怪物|monster'!N196</f>
        <v>0</v>
      </c>
      <c r="F192" s="2">
        <f t="shared" si="51"/>
        <v>164</v>
      </c>
      <c r="G192" s="61"/>
      <c r="H192" s="2">
        <f t="shared" si="38"/>
        <v>0</v>
      </c>
      <c r="I192" s="61"/>
      <c r="J192" s="61"/>
      <c r="K192" s="61"/>
      <c r="L192" s="61"/>
      <c r="M192" s="2">
        <f t="shared" si="50"/>
        <v>0</v>
      </c>
      <c r="N192" s="2">
        <f t="shared" si="39"/>
        <v>0</v>
      </c>
      <c r="O192" s="2">
        <f t="shared" si="40"/>
        <v>3</v>
      </c>
      <c r="P192" s="2">
        <f t="shared" si="43"/>
        <v>65200</v>
      </c>
      <c r="Q192" s="2">
        <f t="shared" si="41"/>
        <v>1</v>
      </c>
      <c r="R192" s="2" t="str">
        <f t="shared" si="44"/>
        <v>1,1,1,1,1,1,1,1,1,1,1,1,1,1,1,1,1,1,1,1,1,1,1,1,1,1,1,1,1,1,1,1,1,1,1,1,1,1,1,1,1,1,1,1,1,1,1,1,1,1,1,1,1,1,1,1,1,1,1,1,1,1,1,1,1,1,1,1,1,1,1,1,1,1,1,1,1,1,1</v>
      </c>
      <c r="S192" s="2" t="str">
        <f t="shared" si="45"/>
        <v>0,0,0,0,3,3,3,3,0,0,0,0,3,3,3,3,0,0,0,0,3,3,3,3,0,0,0,0,3,3,3,3,0,0,0,0,3,3,3,3,0,0,0,0,3,3,3,3,0,0,0,0,3,3,3,3,0,0,0,0,3,3,3,3,0,0,0,0,3,3,3,3,0,0,0,0,3,3,3</v>
      </c>
      <c r="T192" s="2" t="str">
        <f t="shared" si="49"/>
        <v>3,3,3,3,3,3,3,3,3,3,3,3,3,3,3,3,3,3,3,3,3,3,3,3,3,3,3,3,3,3,3,3,3,3,3,3,3,3,3,3,3,3,3,3,3,3,3,3,3,3,3,3,3,3,3,3,3,3,3,3,3,3,3,3,3,3,3,3,3,3,3,3,3,3,3,3,3,3,3</v>
      </c>
      <c r="U192" s="2" t="str">
        <f t="shared" si="46"/>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92" s="2" t="str">
        <f t="shared" si="47"/>
        <v>1,1,1,1,1,1,1,1,1,1,1,1,1,1,1,1,1,1,1,1,1,1,1,1,1,1,1,1,1,1,1,1,1,1,1,1,1,1,1,1,1,1,1,1,1,1,1,1,1,1,1,1,1,1,1,1,1,1,1,1,1,1,1,1,1,1,1,1,1,1,1,1,1,1,1,1,1,1,1</v>
      </c>
      <c r="W192" s="2">
        <f t="shared" si="48"/>
        <v>79</v>
      </c>
      <c r="X192" s="2">
        <f t="shared" si="42"/>
        <v>0</v>
      </c>
      <c r="AB192" s="2">
        <v>1501</v>
      </c>
      <c r="AC192" s="2" t="s">
        <v>2618</v>
      </c>
      <c r="AD192" s="3" t="s">
        <v>2619</v>
      </c>
      <c r="AE192" s="2" t="s">
        <v>2434</v>
      </c>
      <c r="AF192" s="3" t="s">
        <v>2435</v>
      </c>
      <c r="AG192" s="3" t="s">
        <v>2203</v>
      </c>
      <c r="AH192" s="2" t="s">
        <v>2436</v>
      </c>
      <c r="AI192" s="2">
        <f t="shared" si="37"/>
        <v>5</v>
      </c>
      <c r="AJ192" s="2">
        <f t="shared" si="36"/>
        <v>2</v>
      </c>
    </row>
    <row r="193" spans="1:36">
      <c r="A193" s="2">
        <f>'怪物|monster'!P197</f>
        <v>0</v>
      </c>
      <c r="B193" s="2">
        <f>'怪物|monster'!Q197</f>
        <v>0</v>
      </c>
      <c r="C193">
        <f>'怪物|monster'!R197</f>
        <v>0</v>
      </c>
      <c r="D193">
        <f>'怪物|monster'!N197</f>
        <v>0</v>
      </c>
      <c r="F193" s="2">
        <f t="shared" si="51"/>
        <v>165</v>
      </c>
      <c r="G193" s="61"/>
      <c r="H193" s="2">
        <f t="shared" si="38"/>
        <v>0</v>
      </c>
      <c r="I193" s="61"/>
      <c r="J193" s="61"/>
      <c r="K193" s="61"/>
      <c r="L193" s="61"/>
      <c r="M193" s="2">
        <f t="shared" si="50"/>
        <v>3</v>
      </c>
      <c r="N193" s="2">
        <f t="shared" si="39"/>
        <v>3</v>
      </c>
      <c r="O193" s="2">
        <f t="shared" si="40"/>
        <v>3</v>
      </c>
      <c r="P193" s="2">
        <f t="shared" si="43"/>
        <v>65600</v>
      </c>
      <c r="Q193" s="2">
        <f t="shared" si="41"/>
        <v>1</v>
      </c>
      <c r="R193" s="2" t="str">
        <f t="shared" si="44"/>
        <v>1,1,1,1,1,1,1,1,1,1,1,1,1,1,1,1,1,1,1,1,1,1,1,1,1,1,1,1,1,1,1,1,1,1,1,1,1,1,1,1,1,1,1,1,1,1,1,1,1,1,1,1,1,1,1,1,1,1,1,1,1,1,1,1,1,1,1,1,1,1,1,1,1,1,1,1,1,1,1</v>
      </c>
      <c r="S193" s="2" t="str">
        <f t="shared" si="45"/>
        <v>0,0,0,0,3,3,3,3,0,0,0,0,3,3,3,3,0,0,0,0,3,3,3,3,0,0,0,0,3,3,3,3,0,0,0,0,3,3,3,3,0,0,0,0,3,3,3,3,0,0,0,0,3,3,3,3,0,0,0,0,3,3,3,3,0,0,0,0,3,3,3,3,0,0,0,0,3,3,3</v>
      </c>
      <c r="T193" s="2" t="str">
        <f t="shared" si="49"/>
        <v>3,3,3,3,3,3,3,3,3,3,3,3,3,3,3,3,3,3,3,3,3,3,3,3,3,3,3,3,3,3,3,3,3,3,3,3,3,3,3,3,3,3,3,3,3,3,3,3,3,3,3,3,3,3,3,3,3,3,3,3,3,3,3,3,3,3,3,3,3,3,3,3,3,3,3,3,3,3,3</v>
      </c>
      <c r="U193" s="2" t="str">
        <f t="shared" si="46"/>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93" s="2" t="str">
        <f t="shared" si="47"/>
        <v>1,1,1,1,1,1,1,1,1,1,1,1,1,1,1,1,1,1,1,1,1,1,1,1,1,1,1,1,1,1,1,1,1,1,1,1,1,1,1,1,1,1,1,1,1,1,1,1,1,1,1,1,1,1,1,1,1,1,1,1,1,1,1,1,1,1,1,1,1,1,1,1,1,1,1,1,1,1,1</v>
      </c>
      <c r="W193" s="2">
        <f t="shared" si="48"/>
        <v>79</v>
      </c>
      <c r="X193" s="2">
        <f t="shared" si="42"/>
        <v>0</v>
      </c>
      <c r="AB193" s="2">
        <v>1502</v>
      </c>
      <c r="AC193" s="2" t="s">
        <v>2618</v>
      </c>
      <c r="AD193" s="3" t="s">
        <v>2620</v>
      </c>
      <c r="AE193" s="2" t="s">
        <v>2434</v>
      </c>
      <c r="AF193" s="3" t="s">
        <v>2435</v>
      </c>
      <c r="AG193" s="3" t="s">
        <v>2203</v>
      </c>
      <c r="AH193" s="2" t="s">
        <v>2436</v>
      </c>
      <c r="AI193" s="2">
        <f t="shared" si="37"/>
        <v>5</v>
      </c>
      <c r="AJ193" s="2">
        <f t="shared" si="36"/>
        <v>2</v>
      </c>
    </row>
    <row r="194" spans="1:36">
      <c r="A194" s="2">
        <f>'怪物|monster'!P198</f>
        <v>0</v>
      </c>
      <c r="B194" s="2">
        <f>'怪物|monster'!Q198</f>
        <v>0</v>
      </c>
      <c r="C194">
        <f>'怪物|monster'!R198</f>
        <v>0</v>
      </c>
      <c r="D194">
        <f>'怪物|monster'!N198</f>
        <v>0</v>
      </c>
      <c r="F194" s="2">
        <f t="shared" si="51"/>
        <v>166</v>
      </c>
      <c r="G194" s="61"/>
      <c r="H194" s="2">
        <f t="shared" si="38"/>
        <v>0</v>
      </c>
      <c r="I194" s="61"/>
      <c r="J194" s="61"/>
      <c r="K194" s="61"/>
      <c r="L194" s="61"/>
      <c r="M194" s="2">
        <f t="shared" si="50"/>
        <v>3</v>
      </c>
      <c r="N194" s="2">
        <f t="shared" si="39"/>
        <v>3</v>
      </c>
      <c r="O194" s="2">
        <f t="shared" si="40"/>
        <v>3</v>
      </c>
      <c r="P194" s="2">
        <f t="shared" si="43"/>
        <v>66000</v>
      </c>
      <c r="Q194" s="2">
        <f t="shared" si="41"/>
        <v>1</v>
      </c>
      <c r="R194" s="2" t="str">
        <f t="shared" si="44"/>
        <v>1,1,1,1,1,1,1,1,1,1,1,1,1,1,1,1,1,1,1,1,1,1,1,1,1,1,1,1,1,1,1,1,1,1,1,1,1,1,1,1,1,1,1,1,1,1,1,1,1,1,1,1,1,1,1,1,1,1,1,1,1,1,1,1,1,1,1,1,1,1,1,1,1,1,1,1,1,1,1</v>
      </c>
      <c r="S194" s="2" t="str">
        <f t="shared" si="45"/>
        <v>0,0,0,0,3,3,3,3,0,0,0,0,3,3,3,3,0,0,0,0,3,3,3,3,0,0,0,0,3,3,3,3,0,0,0,0,3,3,3,3,0,0,0,0,3,3,3,3,0,0,0,0,3,3,3,3,0,0,0,0,3,3,3,3,0,0,0,0,3,3,3,3,0,0,0,0,3,3,3</v>
      </c>
      <c r="T194" s="2" t="str">
        <f t="shared" si="49"/>
        <v>3,3,3,3,3,3,3,3,3,3,3,3,3,3,3,3,3,3,3,3,3,3,3,3,3,3,3,3,3,3,3,3,3,3,3,3,3,3,3,3,3,3,3,3,3,3,3,3,3,3,3,3,3,3,3,3,3,3,3,3,3,3,3,3,3,3,3,3,3,3,3,3,3,3,3,3,3,3,3</v>
      </c>
      <c r="U194" s="2" t="str">
        <f t="shared" si="46"/>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94" s="2" t="str">
        <f t="shared" si="47"/>
        <v>1,1,1,1,1,1,1,1,1,1,1,1,1,1,1,1,1,1,1,1,1,1,1,1,1,1,1,1,1,1,1,1,1,1,1,1,1,1,1,1,1,1,1,1,1,1,1,1,1,1,1,1,1,1,1,1,1,1,1,1,1,1,1,1,1,1,1,1,1,1,1,1,1,1,1,1,1,1,1</v>
      </c>
      <c r="W194" s="2">
        <f t="shared" si="48"/>
        <v>79</v>
      </c>
      <c r="X194" s="2">
        <f t="shared" si="42"/>
        <v>0</v>
      </c>
      <c r="AB194" s="2">
        <v>1503</v>
      </c>
      <c r="AC194" s="2" t="s">
        <v>2621</v>
      </c>
      <c r="AD194" s="3" t="s">
        <v>2622</v>
      </c>
      <c r="AE194" s="2" t="s">
        <v>2179</v>
      </c>
      <c r="AF194" s="3" t="s">
        <v>2180</v>
      </c>
      <c r="AG194" s="3" t="s">
        <v>2203</v>
      </c>
      <c r="AH194" s="2" t="s">
        <v>2182</v>
      </c>
      <c r="AI194" s="2">
        <f t="shared" si="37"/>
        <v>6</v>
      </c>
      <c r="AJ194" s="2">
        <f t="shared" si="36"/>
        <v>3</v>
      </c>
    </row>
    <row r="195" spans="6:36">
      <c r="F195" s="2">
        <f t="shared" si="51"/>
        <v>167</v>
      </c>
      <c r="G195" s="61"/>
      <c r="H195" s="2">
        <f t="shared" si="38"/>
        <v>0</v>
      </c>
      <c r="I195" s="61"/>
      <c r="J195" s="61"/>
      <c r="K195" s="61"/>
      <c r="L195" s="61"/>
      <c r="M195" s="2">
        <f t="shared" si="50"/>
        <v>3</v>
      </c>
      <c r="N195" s="2">
        <f t="shared" si="39"/>
        <v>3</v>
      </c>
      <c r="O195" s="2">
        <f t="shared" si="40"/>
        <v>3</v>
      </c>
      <c r="P195" s="2">
        <f t="shared" si="43"/>
        <v>66400</v>
      </c>
      <c r="Q195" s="2">
        <f t="shared" si="41"/>
        <v>1</v>
      </c>
      <c r="R195" s="2" t="str">
        <f t="shared" si="44"/>
        <v>1,1,1,1,1,1,1,1,1,1,1,1,1,1,1,1,1,1,1,1,1,1,1,1,1,1,1,1,1,1,1,1,1,1,1,1,1,1,1,1,1,1,1,1,1,1,1,1,1,1,1,1,1,1,1,1,1,1,1,1,1,1,1,1,1,1,1,1,1,1,1,1,1,1,1,1,1,1,1</v>
      </c>
      <c r="S195" s="2" t="str">
        <f t="shared" si="45"/>
        <v>0,0,0,0,3,3,3,3,0,0,0,0,3,3,3,3,0,0,0,0,3,3,3,3,0,0,0,0,3,3,3,3,0,0,0,0,3,3,3,3,0,0,0,0,3,3,3,3,0,0,0,0,3,3,3,3,0,0,0,0,3,3,3,3,0,0,0,0,3,3,3,3,0,0,0,0,3,3,3</v>
      </c>
      <c r="T195" s="2" t="str">
        <f t="shared" si="49"/>
        <v>3,3,3,3,3,3,3,3,3,3,3,3,3,3,3,3,3,3,3,3,3,3,3,3,3,3,3,3,3,3,3,3,3,3,3,3,3,3,3,3,3,3,3,3,3,3,3,3,3,3,3,3,3,3,3,3,3,3,3,3,3,3,3,3,3,3,3,3,3,3,3,3,3,3,3,3,3,3,3</v>
      </c>
      <c r="U195" s="2" t="str">
        <f t="shared" si="46"/>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95" s="2" t="str">
        <f t="shared" si="47"/>
        <v>1,1,1,1,1,1,1,1,1,1,1,1,1,1,1,1,1,1,1,1,1,1,1,1,1,1,1,1,1,1,1,1,1,1,1,1,1,1,1,1,1,1,1,1,1,1,1,1,1,1,1,1,1,1,1,1,1,1,1,1,1,1,1,1,1,1,1,1,1,1,1,1,1,1,1,1,1,1,1</v>
      </c>
      <c r="W195" s="2">
        <f t="shared" si="48"/>
        <v>79</v>
      </c>
      <c r="X195" s="2">
        <f t="shared" si="42"/>
        <v>0</v>
      </c>
      <c r="AB195" s="2">
        <v>1504</v>
      </c>
      <c r="AC195" s="2" t="s">
        <v>2623</v>
      </c>
      <c r="AD195" s="3" t="s">
        <v>2624</v>
      </c>
      <c r="AE195" s="2" t="s">
        <v>2291</v>
      </c>
      <c r="AF195" s="3" t="s">
        <v>2292</v>
      </c>
      <c r="AG195" s="3" t="s">
        <v>2203</v>
      </c>
      <c r="AH195" s="2" t="s">
        <v>2293</v>
      </c>
      <c r="AI195" s="2">
        <f t="shared" si="37"/>
        <v>7</v>
      </c>
      <c r="AJ195" s="2">
        <f t="shared" si="36"/>
        <v>3</v>
      </c>
    </row>
    <row r="196" spans="6:36">
      <c r="F196" s="2">
        <f t="shared" si="51"/>
        <v>168</v>
      </c>
      <c r="G196" s="61"/>
      <c r="H196" s="2">
        <f t="shared" si="38"/>
        <v>0</v>
      </c>
      <c r="I196" s="61"/>
      <c r="J196" s="61"/>
      <c r="K196" s="61"/>
      <c r="L196" s="61"/>
      <c r="M196" s="2">
        <f t="shared" si="50"/>
        <v>3</v>
      </c>
      <c r="N196" s="2">
        <f t="shared" si="39"/>
        <v>3</v>
      </c>
      <c r="O196" s="2">
        <f t="shared" si="40"/>
        <v>3</v>
      </c>
      <c r="P196" s="2">
        <f t="shared" si="43"/>
        <v>66800</v>
      </c>
      <c r="Q196" s="2">
        <f t="shared" si="41"/>
        <v>1</v>
      </c>
      <c r="R196" s="2" t="str">
        <f t="shared" si="44"/>
        <v>1,1,1,1,1,1,1,1,1,1,1,1,1,1,1,1,1,1,1,1,1,1,1,1,1,1,1,1,1,1,1,1,1,1,1,1,1,1,1,1,1,1,1,1,1,1,1,1,1,1,1,1,1,1,1,1,1,1,1,1,1,1,1,1,1,1,1,1,1,1,1,1,1,1,1,1,1,1,1</v>
      </c>
      <c r="S196" s="2" t="str">
        <f t="shared" si="45"/>
        <v>0,0,0,0,3,3,3,3,0,0,0,0,3,3,3,3,0,0,0,0,3,3,3,3,0,0,0,0,3,3,3,3,0,0,0,0,3,3,3,3,0,0,0,0,3,3,3,3,0,0,0,0,3,3,3,3,0,0,0,0,3,3,3,3,0,0,0,0,3,3,3,3,0,0,0,0,3,3,3</v>
      </c>
      <c r="T196" s="2" t="str">
        <f t="shared" si="49"/>
        <v>3,3,3,3,3,3,3,3,3,3,3,3,3,3,3,3,3,3,3,3,3,3,3,3,3,3,3,3,3,3,3,3,3,3,3,3,3,3,3,3,3,3,3,3,3,3,3,3,3,3,3,3,3,3,3,3,3,3,3,3,3,3,3,3,3,3,3,3,3,3,3,3,3,3,3,3,3,3,3</v>
      </c>
      <c r="U196" s="2" t="str">
        <f t="shared" si="46"/>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96" s="2" t="str">
        <f t="shared" si="47"/>
        <v>1,1,1,1,1,1,1,1,1,1,1,1,1,1,1,1,1,1,1,1,1,1,1,1,1,1,1,1,1,1,1,1,1,1,1,1,1,1,1,1,1,1,1,1,1,1,1,1,1,1,1,1,1,1,1,1,1,1,1,1,1,1,1,1,1,1,1,1,1,1,1,1,1,1,1,1,1,1,1</v>
      </c>
      <c r="W196" s="2">
        <f t="shared" si="48"/>
        <v>79</v>
      </c>
      <c r="X196" s="2">
        <f t="shared" si="42"/>
        <v>0</v>
      </c>
      <c r="AB196" s="2">
        <v>1505</v>
      </c>
      <c r="AC196" s="2" t="s">
        <v>2625</v>
      </c>
      <c r="AD196" s="3" t="s">
        <v>2626</v>
      </c>
      <c r="AE196" s="2" t="s">
        <v>2365</v>
      </c>
      <c r="AF196" s="3" t="s">
        <v>2366</v>
      </c>
      <c r="AG196" s="3" t="s">
        <v>2203</v>
      </c>
      <c r="AH196" s="2" t="s">
        <v>2367</v>
      </c>
      <c r="AI196" s="2">
        <f t="shared" si="37"/>
        <v>7</v>
      </c>
      <c r="AJ196" s="2">
        <f t="shared" si="36"/>
        <v>3</v>
      </c>
    </row>
    <row r="197" spans="6:36">
      <c r="F197" s="2">
        <f t="shared" si="51"/>
        <v>169</v>
      </c>
      <c r="G197" s="61"/>
      <c r="H197" s="2">
        <f t="shared" si="38"/>
        <v>0</v>
      </c>
      <c r="I197" s="61"/>
      <c r="J197" s="61"/>
      <c r="K197" s="61"/>
      <c r="L197" s="61"/>
      <c r="M197" s="2">
        <f t="shared" si="50"/>
        <v>0</v>
      </c>
      <c r="N197" s="2">
        <f t="shared" si="39"/>
        <v>0</v>
      </c>
      <c r="O197" s="2">
        <f t="shared" si="40"/>
        <v>3</v>
      </c>
      <c r="P197" s="2">
        <f t="shared" si="43"/>
        <v>67200</v>
      </c>
      <c r="Q197" s="2">
        <f t="shared" si="41"/>
        <v>1</v>
      </c>
      <c r="R197" s="2" t="str">
        <f t="shared" si="44"/>
        <v>1,1,1,1,1,1,1,1,1,1,1,1,1,1,1,1,1,1,1,1,1,1,1,1,1,1,1,1,1,1,1,1,1,1,1,1,1,1,1,1,1,1,1,1,1,1,1,1,1,1,1,1,1,1,1,1,1,1,1,1,1,1,1,1,1,1,1,1,1,1,1,1,1,1,1,1,1,1,1</v>
      </c>
      <c r="S197" s="2" t="str">
        <f t="shared" si="45"/>
        <v>0,0,0,0,3,3,3,3,0,0,0,0,3,3,3,3,0,0,0,0,3,3,3,3,0,0,0,0,3,3,3,3,0,0,0,0,3,3,3,3,0,0,0,0,3,3,3,3,0,0,0,0,3,3,3,3,0,0,0,0,3,3,3,3,0,0,0,0,3,3,3,3,0,0,0,0,3,3,3</v>
      </c>
      <c r="T197" s="2" t="str">
        <f t="shared" si="49"/>
        <v>3,3,3,3,3,3,3,3,3,3,3,3,3,3,3,3,3,3,3,3,3,3,3,3,3,3,3,3,3,3,3,3,3,3,3,3,3,3,3,3,3,3,3,3,3,3,3,3,3,3,3,3,3,3,3,3,3,3,3,3,3,3,3,3,3,3,3,3,3,3,3,3,3,3,3,3,3,3,3</v>
      </c>
      <c r="U197" s="2" t="str">
        <f t="shared" si="46"/>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97" s="2" t="str">
        <f t="shared" si="47"/>
        <v>1,1,1,1,1,1,1,1,1,1,1,1,1,1,1,1,1,1,1,1,1,1,1,1,1,1,1,1,1,1,1,1,1,1,1,1,1,1,1,1,1,1,1,1,1,1,1,1,1,1,1,1,1,1,1,1,1,1,1,1,1,1,1,1,1,1,1,1,1,1,1,1,1,1,1,1,1,1,1</v>
      </c>
      <c r="W197" s="2">
        <f t="shared" si="48"/>
        <v>79</v>
      </c>
      <c r="X197" s="2">
        <f t="shared" si="42"/>
        <v>0</v>
      </c>
      <c r="AB197" s="2">
        <v>1506</v>
      </c>
      <c r="AC197" s="2" t="s">
        <v>2627</v>
      </c>
      <c r="AD197" s="3" t="s">
        <v>2628</v>
      </c>
      <c r="AE197" s="2" t="s">
        <v>2585</v>
      </c>
      <c r="AF197" s="3" t="s">
        <v>2586</v>
      </c>
      <c r="AG197" s="3" t="s">
        <v>2203</v>
      </c>
      <c r="AH197" s="2" t="s">
        <v>2587</v>
      </c>
      <c r="AI197" s="2">
        <f t="shared" si="37"/>
        <v>9</v>
      </c>
      <c r="AJ197" s="2">
        <f t="shared" si="36"/>
        <v>4</v>
      </c>
    </row>
    <row r="198" spans="6:36">
      <c r="F198" s="2">
        <f t="shared" si="51"/>
        <v>170</v>
      </c>
      <c r="G198" s="61"/>
      <c r="H198" s="2">
        <f t="shared" si="38"/>
        <v>0</v>
      </c>
      <c r="I198" s="61"/>
      <c r="J198" s="61"/>
      <c r="K198" s="61"/>
      <c r="L198" s="61"/>
      <c r="M198" s="2">
        <f t="shared" si="50"/>
        <v>0</v>
      </c>
      <c r="N198" s="2">
        <f t="shared" si="39"/>
        <v>0</v>
      </c>
      <c r="O198" s="2">
        <f t="shared" si="40"/>
        <v>3</v>
      </c>
      <c r="P198" s="2">
        <f t="shared" si="43"/>
        <v>67600</v>
      </c>
      <c r="Q198" s="2">
        <f t="shared" si="41"/>
        <v>1</v>
      </c>
      <c r="R198" s="2" t="str">
        <f t="shared" si="44"/>
        <v>1,1,1,1,1,1,1,1,1,1,1,1,1,1,1,1,1,1,1,1,1,1,1,1,1,1,1,1,1,1,1,1,1,1,1,1,1,1,1,1,1,1,1,1,1,1,1,1,1,1,1,1,1,1,1,1,1,1,1,1,1,1,1,1,1,1,1,1,1,1,1,1,1,1,1,1,1,1,1</v>
      </c>
      <c r="S198" s="2" t="str">
        <f t="shared" si="45"/>
        <v>0,0,0,0,3,3,3,3,0,0,0,0,3,3,3,3,0,0,0,0,3,3,3,3,0,0,0,0,3,3,3,3,0,0,0,0,3,3,3,3,0,0,0,0,3,3,3,3,0,0,0,0,3,3,3,3,0,0,0,0,3,3,3,3,0,0,0,0,3,3,3,3,0,0,0,0,3,3,3</v>
      </c>
      <c r="T198" s="2" t="str">
        <f t="shared" si="49"/>
        <v>3,3,3,3,3,3,3,3,3,3,3,3,3,3,3,3,3,3,3,3,3,3,3,3,3,3,3,3,3,3,3,3,3,3,3,3,3,3,3,3,3,3,3,3,3,3,3,3,3,3,3,3,3,3,3,3,3,3,3,3,3,3,3,3,3,3,3,3,3,3,3,3,3,3,3,3,3,3,3</v>
      </c>
      <c r="U198" s="2" t="str">
        <f t="shared" si="46"/>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98" s="2" t="str">
        <f t="shared" si="47"/>
        <v>1,1,1,1,1,1,1,1,1,1,1,1,1,1,1,1,1,1,1,1,1,1,1,1,1,1,1,1,1,1,1,1,1,1,1,1,1,1,1,1,1,1,1,1,1,1,1,1,1,1,1,1,1,1,1,1,1,1,1,1,1,1,1,1,1,1,1,1,1,1,1,1,1,1,1,1,1,1,1</v>
      </c>
      <c r="W198" s="2">
        <f t="shared" si="48"/>
        <v>79</v>
      </c>
      <c r="X198" s="2">
        <f t="shared" si="42"/>
        <v>0</v>
      </c>
      <c r="AB198" s="2">
        <v>1507</v>
      </c>
      <c r="AC198" s="2" t="s">
        <v>2413</v>
      </c>
      <c r="AD198" s="3" t="s">
        <v>2629</v>
      </c>
      <c r="AE198" s="2" t="s">
        <v>2371</v>
      </c>
      <c r="AF198" s="3" t="s">
        <v>2372</v>
      </c>
      <c r="AG198" s="3" t="s">
        <v>2203</v>
      </c>
      <c r="AH198" s="2" t="s">
        <v>2373</v>
      </c>
      <c r="AI198" s="2">
        <f t="shared" si="37"/>
        <v>12</v>
      </c>
      <c r="AJ198" s="2">
        <f t="shared" si="36"/>
        <v>5</v>
      </c>
    </row>
    <row r="199" spans="6:36">
      <c r="F199" s="2">
        <f t="shared" si="51"/>
        <v>171</v>
      </c>
      <c r="G199" s="61"/>
      <c r="H199" s="2">
        <f t="shared" si="38"/>
        <v>0</v>
      </c>
      <c r="I199" s="61"/>
      <c r="J199" s="61"/>
      <c r="K199" s="61"/>
      <c r="L199" s="61"/>
      <c r="M199" s="2">
        <f t="shared" si="50"/>
        <v>0</v>
      </c>
      <c r="N199" s="2">
        <f t="shared" si="39"/>
        <v>0</v>
      </c>
      <c r="O199" s="2">
        <f t="shared" si="40"/>
        <v>3</v>
      </c>
      <c r="P199" s="2">
        <f t="shared" si="43"/>
        <v>68000</v>
      </c>
      <c r="Q199" s="2">
        <f t="shared" si="41"/>
        <v>1</v>
      </c>
      <c r="R199" s="2" t="str">
        <f t="shared" si="44"/>
        <v>1,1,1,1,1,1,1,1,1,1,1,1,1,1,1,1,1,1,1,1,1,1,1,1,1,1,1,1,1,1,1,1,1,1,1,1,1,1,1,1,1,1,1,1,1,1,1,1,1,1,1,1,1,1,1,1,1,1,1,1,1,1,1,1,1,1,1,1,1,1,1,1,1,1,1,1,1,1,1</v>
      </c>
      <c r="S199" s="2" t="str">
        <f t="shared" si="45"/>
        <v>0,0,0,0,3,3,3,3,0,0,0,0,3,3,3,3,0,0,0,0,3,3,3,3,0,0,0,0,3,3,3,3,0,0,0,0,3,3,3,3,0,0,0,0,3,3,3,3,0,0,0,0,3,3,3,3,0,0,0,0,3,3,3,3,0,0,0,0,3,3,3,3,0,0,0,0,3,3,3</v>
      </c>
      <c r="T199" s="2" t="str">
        <f t="shared" si="49"/>
        <v>3,3,3,3,3,3,3,3,3,3,3,3,3,3,3,3,3,3,3,3,3,3,3,3,3,3,3,3,3,3,3,3,3,3,3,3,3,3,3,3,3,3,3,3,3,3,3,3,3,3,3,3,3,3,3,3,3,3,3,3,3,3,3,3,3,3,3,3,3,3,3,3,3,3,3,3,3,3,3</v>
      </c>
      <c r="U199" s="2" t="str">
        <f t="shared" si="46"/>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199" s="2" t="str">
        <f t="shared" si="47"/>
        <v>1,1,1,1,1,1,1,1,1,1,1,1,1,1,1,1,1,1,1,1,1,1,1,1,1,1,1,1,1,1,1,1,1,1,1,1,1,1,1,1,1,1,1,1,1,1,1,1,1,1,1,1,1,1,1,1,1,1,1,1,1,1,1,1,1,1,1,1,1,1,1,1,1,1,1,1,1,1,1</v>
      </c>
      <c r="W199" s="2">
        <f t="shared" si="48"/>
        <v>79</v>
      </c>
      <c r="X199" s="2">
        <f t="shared" si="42"/>
        <v>0</v>
      </c>
      <c r="AB199" s="2">
        <v>1508</v>
      </c>
      <c r="AC199" s="2" t="s">
        <v>2630</v>
      </c>
      <c r="AD199" s="3" t="s">
        <v>2631</v>
      </c>
      <c r="AE199" s="2" t="s">
        <v>2548</v>
      </c>
      <c r="AF199" s="3" t="s">
        <v>2549</v>
      </c>
      <c r="AG199" s="3" t="s">
        <v>2203</v>
      </c>
      <c r="AH199" s="2" t="s">
        <v>2550</v>
      </c>
      <c r="AI199" s="2">
        <f t="shared" si="37"/>
        <v>13</v>
      </c>
      <c r="AJ199" s="2">
        <f t="shared" si="36"/>
        <v>5</v>
      </c>
    </row>
    <row r="200" spans="6:36">
      <c r="F200" s="2">
        <f t="shared" si="51"/>
        <v>172</v>
      </c>
      <c r="G200" s="61"/>
      <c r="H200" s="2">
        <f t="shared" si="38"/>
        <v>0</v>
      </c>
      <c r="I200" s="61"/>
      <c r="J200" s="61"/>
      <c r="K200" s="61"/>
      <c r="L200" s="61"/>
      <c r="M200" s="2">
        <f t="shared" si="50"/>
        <v>0</v>
      </c>
      <c r="N200" s="2">
        <f t="shared" si="39"/>
        <v>0</v>
      </c>
      <c r="O200" s="2">
        <f t="shared" si="40"/>
        <v>3</v>
      </c>
      <c r="P200" s="2">
        <f t="shared" si="43"/>
        <v>68400</v>
      </c>
      <c r="Q200" s="2">
        <f t="shared" si="41"/>
        <v>1</v>
      </c>
      <c r="R200" s="2" t="str">
        <f t="shared" si="44"/>
        <v>1,1,1,1,1,1,1,1,1,1,1,1,1,1,1,1,1,1,1,1,1,1,1,1,1,1,1,1,1,1,1,1,1,1,1,1,1,1,1,1,1,1,1,1,1,1,1,1,1,1,1,1,1,1,1,1,1,1,1,1,1,1,1,1,1,1,1,1,1,1,1,1,1,1,1,1,1,1,1</v>
      </c>
      <c r="S200" s="2" t="str">
        <f t="shared" si="45"/>
        <v>0,0,0,0,3,3,3,3,0,0,0,0,3,3,3,3,0,0,0,0,3,3,3,3,0,0,0,0,3,3,3,3,0,0,0,0,3,3,3,3,0,0,0,0,3,3,3,3,0,0,0,0,3,3,3,3,0,0,0,0,3,3,3,3,0,0,0,0,3,3,3,3,0,0,0,0,3,3,3</v>
      </c>
      <c r="T200" s="2" t="str">
        <f t="shared" si="49"/>
        <v>3,3,3,3,3,3,3,3,3,3,3,3,3,3,3,3,3,3,3,3,3,3,3,3,3,3,3,3,3,3,3,3,3,3,3,3,3,3,3,3,3,3,3,3,3,3,3,3,3,3,3,3,3,3,3,3,3,3,3,3,3,3,3,3,3,3,3,3,3,3,3,3,3,3,3,3,3,3,3</v>
      </c>
      <c r="U200" s="2" t="str">
        <f t="shared" si="46"/>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00" s="2" t="str">
        <f t="shared" si="47"/>
        <v>1,1,1,1,1,1,1,1,1,1,1,1,1,1,1,1,1,1,1,1,1,1,1,1,1,1,1,1,1,1,1,1,1,1,1,1,1,1,1,1,1,1,1,1,1,1,1,1,1,1,1,1,1,1,1,1,1,1,1,1,1,1,1,1,1,1,1,1,1,1,1,1,1,1,1,1,1,1,1</v>
      </c>
      <c r="W200" s="2">
        <f t="shared" si="48"/>
        <v>79</v>
      </c>
      <c r="X200" s="2">
        <f t="shared" si="42"/>
        <v>0</v>
      </c>
      <c r="AB200" s="2">
        <v>1509</v>
      </c>
      <c r="AC200" s="2" t="s">
        <v>2632</v>
      </c>
      <c r="AD200" s="3" t="s">
        <v>2633</v>
      </c>
      <c r="AE200" s="2" t="s">
        <v>2207</v>
      </c>
      <c r="AF200" s="3" t="s">
        <v>2208</v>
      </c>
      <c r="AG200" s="3" t="s">
        <v>2203</v>
      </c>
      <c r="AH200" s="2" t="s">
        <v>2210</v>
      </c>
      <c r="AI200" s="2">
        <f t="shared" si="37"/>
        <v>14</v>
      </c>
      <c r="AJ200" s="2">
        <f t="shared" si="36"/>
        <v>5</v>
      </c>
    </row>
    <row r="201" spans="6:36">
      <c r="F201" s="2">
        <f t="shared" si="51"/>
        <v>173</v>
      </c>
      <c r="G201" s="61"/>
      <c r="H201" s="2">
        <f t="shared" si="38"/>
        <v>0</v>
      </c>
      <c r="I201" s="61"/>
      <c r="J201" s="61"/>
      <c r="K201" s="61"/>
      <c r="L201" s="61"/>
      <c r="M201" s="2">
        <f t="shared" si="50"/>
        <v>3</v>
      </c>
      <c r="N201" s="2">
        <f t="shared" si="39"/>
        <v>3</v>
      </c>
      <c r="O201" s="2">
        <f t="shared" si="40"/>
        <v>3</v>
      </c>
      <c r="P201" s="2">
        <f t="shared" si="43"/>
        <v>68800</v>
      </c>
      <c r="Q201" s="2">
        <f t="shared" si="41"/>
        <v>1</v>
      </c>
      <c r="R201" s="2" t="str">
        <f t="shared" si="44"/>
        <v>1,1,1,1,1,1,1,1,1,1,1,1,1,1,1,1,1,1,1,1,1,1,1,1,1,1,1,1,1,1,1,1,1,1,1,1,1,1,1,1,1,1,1,1,1,1,1,1,1,1,1,1,1,1,1,1,1,1,1,1,1,1,1,1,1,1,1,1,1,1,1,1,1,1,1,1,1,1,1</v>
      </c>
      <c r="S201" s="2" t="str">
        <f t="shared" si="45"/>
        <v>0,0,0,0,3,3,3,3,0,0,0,0,3,3,3,3,0,0,0,0,3,3,3,3,0,0,0,0,3,3,3,3,0,0,0,0,3,3,3,3,0,0,0,0,3,3,3,3,0,0,0,0,3,3,3,3,0,0,0,0,3,3,3,3,0,0,0,0,3,3,3,3,0,0,0,0,3,3,3</v>
      </c>
      <c r="T201" s="2" t="str">
        <f t="shared" si="49"/>
        <v>3,3,3,3,3,3,3,3,3,3,3,3,3,3,3,3,3,3,3,3,3,3,3,3,3,3,3,3,3,3,3,3,3,3,3,3,3,3,3,3,3,3,3,3,3,3,3,3,3,3,3,3,3,3,3,3,3,3,3,3,3,3,3,3,3,3,3,3,3,3,3,3,3,3,3,3,3,3,3</v>
      </c>
      <c r="U201" s="2" t="str">
        <f t="shared" si="46"/>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01" s="2" t="str">
        <f t="shared" si="47"/>
        <v>1,1,1,1,1,1,1,1,1,1,1,1,1,1,1,1,1,1,1,1,1,1,1,1,1,1,1,1,1,1,1,1,1,1,1,1,1,1,1,1,1,1,1,1,1,1,1,1,1,1,1,1,1,1,1,1,1,1,1,1,1,1,1,1,1,1,1,1,1,1,1,1,1,1,1,1,1,1,1</v>
      </c>
      <c r="W201" s="2">
        <f t="shared" si="48"/>
        <v>79</v>
      </c>
      <c r="X201" s="2">
        <f t="shared" si="42"/>
        <v>0</v>
      </c>
      <c r="AB201" s="2">
        <v>1510</v>
      </c>
      <c r="AC201" s="2" t="s">
        <v>2634</v>
      </c>
      <c r="AD201" s="3" t="s">
        <v>2635</v>
      </c>
      <c r="AE201" s="2" t="s">
        <v>2558</v>
      </c>
      <c r="AF201" s="3" t="s">
        <v>2559</v>
      </c>
      <c r="AG201" s="3" t="s">
        <v>2203</v>
      </c>
      <c r="AH201" s="2" t="s">
        <v>2560</v>
      </c>
      <c r="AI201" s="2">
        <f t="shared" si="37"/>
        <v>16</v>
      </c>
      <c r="AJ201" s="2">
        <f t="shared" ref="AJ201:AJ264" si="52">INT(AI201/3)+1</f>
        <v>6</v>
      </c>
    </row>
    <row r="202" spans="6:36">
      <c r="F202" s="2">
        <f t="shared" si="51"/>
        <v>174</v>
      </c>
      <c r="G202" s="61"/>
      <c r="H202" s="2">
        <f t="shared" si="38"/>
        <v>0</v>
      </c>
      <c r="I202" s="61"/>
      <c r="J202" s="61"/>
      <c r="K202" s="61"/>
      <c r="L202" s="61"/>
      <c r="M202" s="2">
        <f t="shared" si="50"/>
        <v>3</v>
      </c>
      <c r="N202" s="2">
        <f t="shared" si="39"/>
        <v>3</v>
      </c>
      <c r="O202" s="2">
        <f t="shared" si="40"/>
        <v>3</v>
      </c>
      <c r="P202" s="2">
        <f t="shared" si="43"/>
        <v>69200</v>
      </c>
      <c r="Q202" s="2">
        <f t="shared" si="41"/>
        <v>1</v>
      </c>
      <c r="R202" s="2" t="str">
        <f t="shared" si="44"/>
        <v>1,1,1,1,1,1,1,1,1,1,1,1,1,1,1,1,1,1,1,1,1,1,1,1,1,1,1,1,1,1,1,1,1,1,1,1,1,1,1,1,1,1,1,1,1,1,1,1,1,1,1,1,1,1,1,1,1,1,1,1,1,1,1,1,1,1,1,1,1,1,1,1,1,1,1,1,1,1,1</v>
      </c>
      <c r="S202" s="2" t="str">
        <f t="shared" si="45"/>
        <v>0,0,0,0,3,3,3,3,0,0,0,0,3,3,3,3,0,0,0,0,3,3,3,3,0,0,0,0,3,3,3,3,0,0,0,0,3,3,3,3,0,0,0,0,3,3,3,3,0,0,0,0,3,3,3,3,0,0,0,0,3,3,3,3,0,0,0,0,3,3,3,3,0,0,0,0,3,3,3</v>
      </c>
      <c r="T202" s="2" t="str">
        <f t="shared" si="49"/>
        <v>3,3,3,3,3,3,3,3,3,3,3,3,3,3,3,3,3,3,3,3,3,3,3,3,3,3,3,3,3,3,3,3,3,3,3,3,3,3,3,3,3,3,3,3,3,3,3,3,3,3,3,3,3,3,3,3,3,3,3,3,3,3,3,3,3,3,3,3,3,3,3,3,3,3,3,3,3,3,3</v>
      </c>
      <c r="U202" s="2" t="str">
        <f t="shared" si="46"/>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02" s="2" t="str">
        <f t="shared" si="47"/>
        <v>1,1,1,1,1,1,1,1,1,1,1,1,1,1,1,1,1,1,1,1,1,1,1,1,1,1,1,1,1,1,1,1,1,1,1,1,1,1,1,1,1,1,1,1,1,1,1,1,1,1,1,1,1,1,1,1,1,1,1,1,1,1,1,1,1,1,1,1,1,1,1,1,1,1,1,1,1,1,1</v>
      </c>
      <c r="W202" s="2">
        <f t="shared" si="48"/>
        <v>79</v>
      </c>
      <c r="X202" s="2">
        <f t="shared" si="42"/>
        <v>0</v>
      </c>
      <c r="AB202" s="2">
        <v>1511</v>
      </c>
      <c r="AC202" s="2" t="s">
        <v>2636</v>
      </c>
      <c r="AD202" s="3" t="s">
        <v>2637</v>
      </c>
      <c r="AE202" s="2" t="s">
        <v>2598</v>
      </c>
      <c r="AF202" s="3" t="s">
        <v>2599</v>
      </c>
      <c r="AG202" s="3" t="s">
        <v>2203</v>
      </c>
      <c r="AH202" s="2" t="s">
        <v>2600</v>
      </c>
      <c r="AI202" s="2">
        <f t="shared" si="37"/>
        <v>19</v>
      </c>
      <c r="AJ202" s="2">
        <f t="shared" si="52"/>
        <v>7</v>
      </c>
    </row>
    <row r="203" spans="6:36">
      <c r="F203" s="2">
        <f t="shared" si="51"/>
        <v>175</v>
      </c>
      <c r="G203" s="61"/>
      <c r="H203" s="2">
        <f t="shared" si="38"/>
        <v>0</v>
      </c>
      <c r="I203" s="61"/>
      <c r="J203" s="61"/>
      <c r="K203" s="61"/>
      <c r="L203" s="61"/>
      <c r="M203" s="2">
        <f t="shared" si="50"/>
        <v>3</v>
      </c>
      <c r="N203" s="2">
        <f t="shared" si="39"/>
        <v>3</v>
      </c>
      <c r="O203" s="2">
        <f t="shared" si="40"/>
        <v>3</v>
      </c>
      <c r="P203" s="2">
        <f t="shared" si="43"/>
        <v>69600</v>
      </c>
      <c r="Q203" s="2">
        <f t="shared" si="41"/>
        <v>1</v>
      </c>
      <c r="R203" s="2" t="str">
        <f t="shared" si="44"/>
        <v>1,1,1,1,1,1,1,1,1,1,1,1,1,1,1,1,1,1,1,1,1,1,1,1,1,1,1,1,1,1,1,1,1,1,1,1,1,1,1,1,1,1,1,1,1,1,1,1,1,1,1,1,1,1,1,1,1,1,1,1,1,1,1,1,1,1,1,1,1,1,1,1,1,1,1,1,1,1,1</v>
      </c>
      <c r="S203" s="2" t="str">
        <f t="shared" si="45"/>
        <v>0,0,0,0,3,3,3,3,0,0,0,0,3,3,3,3,0,0,0,0,3,3,3,3,0,0,0,0,3,3,3,3,0,0,0,0,3,3,3,3,0,0,0,0,3,3,3,3,0,0,0,0,3,3,3,3,0,0,0,0,3,3,3,3,0,0,0,0,3,3,3,3,0,0,0,0,3,3,3</v>
      </c>
      <c r="T203" s="2" t="str">
        <f t="shared" si="49"/>
        <v>3,3,3,3,3,3,3,3,3,3,3,3,3,3,3,3,3,3,3,3,3,3,3,3,3,3,3,3,3,3,3,3,3,3,3,3,3,3,3,3,3,3,3,3,3,3,3,3,3,3,3,3,3,3,3,3,3,3,3,3,3,3,3,3,3,3,3,3,3,3,3,3,3,3,3,3,3,3,3</v>
      </c>
      <c r="U203" s="2" t="str">
        <f t="shared" si="46"/>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03" s="2" t="str">
        <f t="shared" si="47"/>
        <v>1,1,1,1,1,1,1,1,1,1,1,1,1,1,1,1,1,1,1,1,1,1,1,1,1,1,1,1,1,1,1,1,1,1,1,1,1,1,1,1,1,1,1,1,1,1,1,1,1,1,1,1,1,1,1,1,1,1,1,1,1,1,1,1,1,1,1,1,1,1,1,1,1,1,1,1,1,1,1</v>
      </c>
      <c r="W203" s="2">
        <f t="shared" si="48"/>
        <v>79</v>
      </c>
      <c r="X203" s="2">
        <f t="shared" si="42"/>
        <v>0</v>
      </c>
      <c r="AB203" s="2">
        <v>1512</v>
      </c>
      <c r="AC203" s="2" t="s">
        <v>2638</v>
      </c>
      <c r="AD203" s="3" t="s">
        <v>2639</v>
      </c>
      <c r="AE203" s="2" t="s">
        <v>2603</v>
      </c>
      <c r="AF203" s="3" t="s">
        <v>2604</v>
      </c>
      <c r="AG203" s="3" t="s">
        <v>2203</v>
      </c>
      <c r="AH203" s="2" t="s">
        <v>2605</v>
      </c>
      <c r="AI203" s="2">
        <f t="shared" ref="AI203:AI266" si="53">INT(LEFT(AC203,FIND("-",AC203)-1)/2.5)+1</f>
        <v>23</v>
      </c>
      <c r="AJ203" s="2">
        <f t="shared" si="52"/>
        <v>8</v>
      </c>
    </row>
    <row r="204" spans="6:36">
      <c r="F204" s="2">
        <f t="shared" si="51"/>
        <v>176</v>
      </c>
      <c r="G204" s="61"/>
      <c r="H204" s="2">
        <f t="shared" si="38"/>
        <v>0</v>
      </c>
      <c r="I204" s="61"/>
      <c r="J204" s="61"/>
      <c r="K204" s="61"/>
      <c r="L204" s="61"/>
      <c r="M204" s="2">
        <f t="shared" si="50"/>
        <v>3</v>
      </c>
      <c r="N204" s="2">
        <f t="shared" si="39"/>
        <v>3</v>
      </c>
      <c r="O204" s="2">
        <f t="shared" si="40"/>
        <v>3</v>
      </c>
      <c r="P204" s="2">
        <f t="shared" si="43"/>
        <v>70000</v>
      </c>
      <c r="Q204" s="2">
        <f t="shared" si="41"/>
        <v>1</v>
      </c>
      <c r="R204" s="2" t="str">
        <f t="shared" si="44"/>
        <v>1,1,1,1,1,1,1,1,1,1,1,1,1,1,1,1,1,1,1,1,1,1,1,1,1,1,1,1,1,1,1,1,1,1,1,1,1,1,1,1,1,1,1,1,1,1,1,1,1,1,1,1,1,1,1,1,1,1,1,1,1,1,1,1,1,1,1,1,1,1,1,1,1,1,1,1,1,1,1</v>
      </c>
      <c r="S204" s="2" t="str">
        <f t="shared" si="45"/>
        <v>0,0,0,0,3,3,3,3,0,0,0,0,3,3,3,3,0,0,0,0,3,3,3,3,0,0,0,0,3,3,3,3,0,0,0,0,3,3,3,3,0,0,0,0,3,3,3,3,0,0,0,0,3,3,3,3,0,0,0,0,3,3,3,3,0,0,0,0,3,3,3,3,0,0,0,0,3,3,3</v>
      </c>
      <c r="T204" s="2" t="str">
        <f t="shared" si="49"/>
        <v>3,3,3,3,3,3,3,3,3,3,3,3,3,3,3,3,3,3,3,3,3,3,3,3,3,3,3,3,3,3,3,3,3,3,3,3,3,3,3,3,3,3,3,3,3,3,3,3,3,3,3,3,3,3,3,3,3,3,3,3,3,3,3,3,3,3,3,3,3,3,3,3,3,3,3,3,3,3,3</v>
      </c>
      <c r="U204" s="2" t="str">
        <f t="shared" si="46"/>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04" s="2" t="str">
        <f t="shared" si="47"/>
        <v>1,1,1,1,1,1,1,1,1,1,1,1,1,1,1,1,1,1,1,1,1,1,1,1,1,1,1,1,1,1,1,1,1,1,1,1,1,1,1,1,1,1,1,1,1,1,1,1,1,1,1,1,1,1,1,1,1,1,1,1,1,1,1,1,1,1,1,1,1,1,1,1,1,1,1,1,1,1,1</v>
      </c>
      <c r="W204" s="2">
        <f t="shared" si="48"/>
        <v>79</v>
      </c>
      <c r="X204" s="2">
        <f t="shared" si="42"/>
        <v>0</v>
      </c>
      <c r="AB204" s="2">
        <v>1513</v>
      </c>
      <c r="AC204" s="2" t="s">
        <v>2640</v>
      </c>
      <c r="AD204" s="3" t="s">
        <v>2641</v>
      </c>
      <c r="AE204" s="2" t="s">
        <v>2316</v>
      </c>
      <c r="AF204" s="3" t="s">
        <v>2317</v>
      </c>
      <c r="AG204" s="3" t="s">
        <v>2203</v>
      </c>
      <c r="AH204" s="2" t="s">
        <v>2318</v>
      </c>
      <c r="AI204" s="2">
        <f t="shared" si="53"/>
        <v>26</v>
      </c>
      <c r="AJ204" s="2">
        <f t="shared" si="52"/>
        <v>9</v>
      </c>
    </row>
    <row r="205" spans="6:36">
      <c r="F205" s="2">
        <f t="shared" si="51"/>
        <v>177</v>
      </c>
      <c r="G205" s="61"/>
      <c r="H205" s="2">
        <f t="shared" si="38"/>
        <v>0</v>
      </c>
      <c r="I205" s="61"/>
      <c r="J205" s="61"/>
      <c r="K205" s="61"/>
      <c r="L205" s="61"/>
      <c r="M205" s="2">
        <f t="shared" si="50"/>
        <v>0</v>
      </c>
      <c r="N205" s="2">
        <f t="shared" si="39"/>
        <v>0</v>
      </c>
      <c r="O205" s="2">
        <f t="shared" si="40"/>
        <v>3</v>
      </c>
      <c r="P205" s="2">
        <f t="shared" si="43"/>
        <v>70400</v>
      </c>
      <c r="Q205" s="2">
        <f t="shared" si="41"/>
        <v>1</v>
      </c>
      <c r="R205" s="2" t="str">
        <f t="shared" si="44"/>
        <v>1,1,1,1,1,1,1,1,1,1,1,1,1,1,1,1,1,1,1,1,1,1,1,1,1,1,1,1,1,1,1,1,1,1,1,1,1,1,1,1,1,1,1,1,1,1,1,1,1,1,1,1,1,1,1,1,1,1,1,1,1,1,1,1,1,1,1,1,1,1,1,1,1,1,1,1,1,1,1</v>
      </c>
      <c r="S205" s="2" t="str">
        <f t="shared" si="45"/>
        <v>0,0,0,0,3,3,3,3,0,0,0,0,3,3,3,3,0,0,0,0,3,3,3,3,0,0,0,0,3,3,3,3,0,0,0,0,3,3,3,3,0,0,0,0,3,3,3,3,0,0,0,0,3,3,3,3,0,0,0,0,3,3,3,3,0,0,0,0,3,3,3,3,0,0,0,0,3,3,3</v>
      </c>
      <c r="T205" s="2" t="str">
        <f t="shared" si="49"/>
        <v>3,3,3,3,3,3,3,3,3,3,3,3,3,3,3,3,3,3,3,3,3,3,3,3,3,3,3,3,3,3,3,3,3,3,3,3,3,3,3,3,3,3,3,3,3,3,3,3,3,3,3,3,3,3,3,3,3,3,3,3,3,3,3,3,3,3,3,3,3,3,3,3,3,3,3,3,3,3,3</v>
      </c>
      <c r="U205" s="2" t="str">
        <f t="shared" si="46"/>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05" s="2" t="str">
        <f t="shared" si="47"/>
        <v>1,1,1,1,1,1,1,1,1,1,1,1,1,1,1,1,1,1,1,1,1,1,1,1,1,1,1,1,1,1,1,1,1,1,1,1,1,1,1,1,1,1,1,1,1,1,1,1,1,1,1,1,1,1,1,1,1,1,1,1,1,1,1,1,1,1,1,1,1,1,1,1,1,1,1,1,1,1,1</v>
      </c>
      <c r="W205" s="2">
        <f t="shared" si="48"/>
        <v>79</v>
      </c>
      <c r="X205" s="2">
        <f t="shared" si="42"/>
        <v>0</v>
      </c>
      <c r="AB205" s="2">
        <v>1514</v>
      </c>
      <c r="AC205" s="2" t="s">
        <v>2642</v>
      </c>
      <c r="AD205" s="3" t="s">
        <v>2643</v>
      </c>
      <c r="AE205" s="2" t="s">
        <v>2463</v>
      </c>
      <c r="AF205" s="3" t="s">
        <v>2464</v>
      </c>
      <c r="AG205" s="3" t="s">
        <v>2203</v>
      </c>
      <c r="AH205" s="2" t="s">
        <v>2465</v>
      </c>
      <c r="AI205" s="2">
        <f t="shared" si="53"/>
        <v>29</v>
      </c>
      <c r="AJ205" s="2">
        <f t="shared" si="52"/>
        <v>10</v>
      </c>
    </row>
    <row r="206" spans="6:36">
      <c r="F206" s="2">
        <f t="shared" si="51"/>
        <v>178</v>
      </c>
      <c r="G206" s="61"/>
      <c r="H206" s="2">
        <f t="shared" si="38"/>
        <v>0</v>
      </c>
      <c r="I206" s="61"/>
      <c r="J206" s="61"/>
      <c r="K206" s="61"/>
      <c r="L206" s="61"/>
      <c r="M206" s="2">
        <f t="shared" si="50"/>
        <v>0</v>
      </c>
      <c r="N206" s="2">
        <f t="shared" si="39"/>
        <v>0</v>
      </c>
      <c r="O206" s="2">
        <f t="shared" si="40"/>
        <v>3</v>
      </c>
      <c r="P206" s="2">
        <f t="shared" si="43"/>
        <v>70800</v>
      </c>
      <c r="Q206" s="2">
        <f t="shared" si="41"/>
        <v>1</v>
      </c>
      <c r="R206" s="2" t="str">
        <f t="shared" si="44"/>
        <v>1,1,1,1,1,1,1,1,1,1,1,1,1,1,1,1,1,1,1,1,1,1,1,1,1,1,1,1,1,1,1,1,1,1,1,1,1,1,1,1,1,1,1,1,1,1,1,1,1,1,1,1,1,1,1,1,1,1,1,1,1,1,1,1,1,1,1,1,1,1,1,1,1,1,1,1,1,1,1</v>
      </c>
      <c r="S206" s="2" t="str">
        <f t="shared" si="45"/>
        <v>0,0,0,0,3,3,3,3,0,0,0,0,3,3,3,3,0,0,0,0,3,3,3,3,0,0,0,0,3,3,3,3,0,0,0,0,3,3,3,3,0,0,0,0,3,3,3,3,0,0,0,0,3,3,3,3,0,0,0,0,3,3,3,3,0,0,0,0,3,3,3,3,0,0,0,0,3,3,3</v>
      </c>
      <c r="T206" s="2" t="str">
        <f t="shared" si="49"/>
        <v>3,3,3,3,3,3,3,3,3,3,3,3,3,3,3,3,3,3,3,3,3,3,3,3,3,3,3,3,3,3,3,3,3,3,3,3,3,3,3,3,3,3,3,3,3,3,3,3,3,3,3,3,3,3,3,3,3,3,3,3,3,3,3,3,3,3,3,3,3,3,3,3,3,3,3,3,3,3,3</v>
      </c>
      <c r="U206" s="2" t="str">
        <f t="shared" si="46"/>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06" s="2" t="str">
        <f t="shared" si="47"/>
        <v>1,1,1,1,1,1,1,1,1,1,1,1,1,1,1,1,1,1,1,1,1,1,1,1,1,1,1,1,1,1,1,1,1,1,1,1,1,1,1,1,1,1,1,1,1,1,1,1,1,1,1,1,1,1,1,1,1,1,1,1,1,1,1,1,1,1,1,1,1,1,1,1,1,1,1,1,1,1,1</v>
      </c>
      <c r="W206" s="2">
        <f t="shared" si="48"/>
        <v>79</v>
      </c>
      <c r="X206" s="2">
        <f t="shared" si="42"/>
        <v>0</v>
      </c>
      <c r="AB206" s="2">
        <v>1515</v>
      </c>
      <c r="AC206" s="2" t="s">
        <v>2644</v>
      </c>
      <c r="AD206" s="3" t="s">
        <v>2645</v>
      </c>
      <c r="AE206" s="2" t="s">
        <v>2646</v>
      </c>
      <c r="AF206" s="3" t="s">
        <v>2647</v>
      </c>
      <c r="AG206" s="3" t="s">
        <v>2203</v>
      </c>
      <c r="AH206" s="2" t="s">
        <v>2648</v>
      </c>
      <c r="AI206" s="2">
        <f t="shared" si="53"/>
        <v>33</v>
      </c>
      <c r="AJ206" s="2">
        <f t="shared" si="52"/>
        <v>12</v>
      </c>
    </row>
    <row r="207" spans="6:36">
      <c r="F207" s="2">
        <f t="shared" si="51"/>
        <v>179</v>
      </c>
      <c r="G207" s="61"/>
      <c r="H207" s="2">
        <f t="shared" si="38"/>
        <v>0</v>
      </c>
      <c r="I207" s="61"/>
      <c r="J207" s="61"/>
      <c r="K207" s="61"/>
      <c r="L207" s="61"/>
      <c r="M207" s="2">
        <f t="shared" si="50"/>
        <v>0</v>
      </c>
      <c r="N207" s="2">
        <f t="shared" si="39"/>
        <v>0</v>
      </c>
      <c r="O207" s="2">
        <f t="shared" si="40"/>
        <v>3</v>
      </c>
      <c r="P207" s="2">
        <f t="shared" si="43"/>
        <v>71200</v>
      </c>
      <c r="Q207" s="2">
        <f t="shared" si="41"/>
        <v>1</v>
      </c>
      <c r="R207" s="2" t="str">
        <f t="shared" si="44"/>
        <v>1,1,1,1,1,1,1,1,1,1,1,1,1,1,1,1,1,1,1,1,1,1,1,1,1,1,1,1,1,1,1,1,1,1,1,1,1,1,1,1,1,1,1,1,1,1,1,1,1,1,1,1,1,1,1,1,1,1,1,1,1,1,1,1,1,1,1,1,1,1,1,1,1,1,1,1,1,1,1</v>
      </c>
      <c r="S207" s="2" t="str">
        <f t="shared" si="45"/>
        <v>0,0,0,0,3,3,3,3,0,0,0,0,3,3,3,3,0,0,0,0,3,3,3,3,0,0,0,0,3,3,3,3,0,0,0,0,3,3,3,3,0,0,0,0,3,3,3,3,0,0,0,0,3,3,3,3,0,0,0,0,3,3,3,3,0,0,0,0,3,3,3,3,0,0,0,0,3,3,3</v>
      </c>
      <c r="T207" s="2" t="str">
        <f t="shared" si="49"/>
        <v>3,3,3,3,3,3,3,3,3,3,3,3,3,3,3,3,3,3,3,3,3,3,3,3,3,3,3,3,3,3,3,3,3,3,3,3,3,3,3,3,3,3,3,3,3,3,3,3,3,3,3,3,3,3,3,3,3,3,3,3,3,3,3,3,3,3,3,3,3,3,3,3,3,3,3,3,3,3,3</v>
      </c>
      <c r="U207" s="2" t="str">
        <f t="shared" si="46"/>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07" s="2" t="str">
        <f t="shared" si="47"/>
        <v>1,1,1,1,1,1,1,1,1,1,1,1,1,1,1,1,1,1,1,1,1,1,1,1,1,1,1,1,1,1,1,1,1,1,1,1,1,1,1,1,1,1,1,1,1,1,1,1,1,1,1,1,1,1,1,1,1,1,1,1,1,1,1,1,1,1,1,1,1,1,1,1,1,1,1,1,1,1,1</v>
      </c>
      <c r="W207" s="2">
        <f t="shared" si="48"/>
        <v>79</v>
      </c>
      <c r="X207" s="2">
        <f t="shared" si="42"/>
        <v>0</v>
      </c>
      <c r="AB207" s="2">
        <v>1601</v>
      </c>
      <c r="AC207" s="2" t="s">
        <v>2618</v>
      </c>
      <c r="AD207" s="3" t="s">
        <v>2619</v>
      </c>
      <c r="AE207" s="2" t="s">
        <v>2434</v>
      </c>
      <c r="AF207" s="3" t="s">
        <v>2435</v>
      </c>
      <c r="AG207" s="3" t="s">
        <v>2203</v>
      </c>
      <c r="AH207" s="2" t="s">
        <v>2436</v>
      </c>
      <c r="AI207" s="2">
        <f t="shared" si="53"/>
        <v>5</v>
      </c>
      <c r="AJ207" s="2">
        <f t="shared" si="52"/>
        <v>2</v>
      </c>
    </row>
    <row r="208" spans="6:36">
      <c r="F208" s="2">
        <f t="shared" si="51"/>
        <v>180</v>
      </c>
      <c r="G208" s="61"/>
      <c r="H208" s="2">
        <f t="shared" si="38"/>
        <v>0</v>
      </c>
      <c r="I208" s="61"/>
      <c r="J208" s="61"/>
      <c r="K208" s="61"/>
      <c r="L208" s="61"/>
      <c r="M208" s="2">
        <f t="shared" si="50"/>
        <v>0</v>
      </c>
      <c r="N208" s="2">
        <f t="shared" si="39"/>
        <v>0</v>
      </c>
      <c r="O208" s="2">
        <f t="shared" si="40"/>
        <v>3</v>
      </c>
      <c r="P208" s="2">
        <f t="shared" si="43"/>
        <v>71600</v>
      </c>
      <c r="Q208" s="2">
        <f t="shared" si="41"/>
        <v>1</v>
      </c>
      <c r="R208" s="2" t="str">
        <f t="shared" si="44"/>
        <v>1,1,1,1,1,1,1,1,1,1,1,1,1,1,1,1,1,1,1,1,1,1,1,1,1,1,1,1,1,1,1,1,1,1,1,1,1,1,1,1,1,1,1,1,1,1,1,1,1,1,1,1,1,1,1,1,1,1,1,1,1,1,1,1,1,1,1,1,1,1,1,1,1,1,1,1,1,1,1</v>
      </c>
      <c r="S208" s="2" t="str">
        <f t="shared" si="45"/>
        <v>0,0,0,0,3,3,3,3,0,0,0,0,3,3,3,3,0,0,0,0,3,3,3,3,0,0,0,0,3,3,3,3,0,0,0,0,3,3,3,3,0,0,0,0,3,3,3,3,0,0,0,0,3,3,3,3,0,0,0,0,3,3,3,3,0,0,0,0,3,3,3,3,0,0,0,0,3,3,3</v>
      </c>
      <c r="T208" s="2" t="str">
        <f t="shared" si="49"/>
        <v>3,3,3,3,3,3,3,3,3,3,3,3,3,3,3,3,3,3,3,3,3,3,3,3,3,3,3,3,3,3,3,3,3,3,3,3,3,3,3,3,3,3,3,3,3,3,3,3,3,3,3,3,3,3,3,3,3,3,3,3,3,3,3,3,3,3,3,3,3,3,3,3,3,3,3,3,3,3,3</v>
      </c>
      <c r="U208" s="2" t="str">
        <f t="shared" si="46"/>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08" s="2" t="str">
        <f t="shared" si="47"/>
        <v>1,1,1,1,1,1,1,1,1,1,1,1,1,1,1,1,1,1,1,1,1,1,1,1,1,1,1,1,1,1,1,1,1,1,1,1,1,1,1,1,1,1,1,1,1,1,1,1,1,1,1,1,1,1,1,1,1,1,1,1,1,1,1,1,1,1,1,1,1,1,1,1,1,1,1,1,1,1,1</v>
      </c>
      <c r="W208" s="2">
        <f t="shared" si="48"/>
        <v>79</v>
      </c>
      <c r="X208" s="2">
        <f t="shared" si="42"/>
        <v>0</v>
      </c>
      <c r="AB208" s="2">
        <v>1602</v>
      </c>
      <c r="AC208" s="2" t="s">
        <v>2618</v>
      </c>
      <c r="AD208" s="3" t="s">
        <v>2620</v>
      </c>
      <c r="AE208" s="2" t="s">
        <v>2434</v>
      </c>
      <c r="AF208" s="3" t="s">
        <v>2435</v>
      </c>
      <c r="AG208" s="3" t="s">
        <v>2203</v>
      </c>
      <c r="AH208" s="2" t="s">
        <v>2436</v>
      </c>
      <c r="AI208" s="2">
        <f t="shared" si="53"/>
        <v>5</v>
      </c>
      <c r="AJ208" s="2">
        <f t="shared" si="52"/>
        <v>2</v>
      </c>
    </row>
    <row r="209" spans="6:36">
      <c r="F209" s="2">
        <f t="shared" si="51"/>
        <v>181</v>
      </c>
      <c r="G209" s="61"/>
      <c r="H209" s="2">
        <f t="shared" si="38"/>
        <v>0</v>
      </c>
      <c r="I209" s="61"/>
      <c r="J209" s="61"/>
      <c r="K209" s="61"/>
      <c r="L209" s="61"/>
      <c r="M209" s="2">
        <f t="shared" si="50"/>
        <v>3</v>
      </c>
      <c r="N209" s="2">
        <f t="shared" si="39"/>
        <v>3</v>
      </c>
      <c r="O209" s="2">
        <f t="shared" si="40"/>
        <v>3</v>
      </c>
      <c r="P209" s="2">
        <f t="shared" si="43"/>
        <v>72000</v>
      </c>
      <c r="Q209" s="2">
        <f t="shared" si="41"/>
        <v>1</v>
      </c>
      <c r="R209" s="2" t="str">
        <f t="shared" si="44"/>
        <v>1,1,1,1,1,1,1,1,1,1,1,1,1,1,1,1,1,1,1,1,1,1,1,1,1,1,1,1,1,1,1,1,1,1,1,1,1,1,1,1,1,1,1,1,1,1,1,1,1,1,1,1,1,1,1,1,1,1,1,1,1,1,1,1,1,1,1,1,1,1,1,1,1,1,1,1,1,1,1</v>
      </c>
      <c r="S209" s="2" t="str">
        <f t="shared" si="45"/>
        <v>0,0,0,0,3,3,3,3,0,0,0,0,3,3,3,3,0,0,0,0,3,3,3,3,0,0,0,0,3,3,3,3,0,0,0,0,3,3,3,3,0,0,0,0,3,3,3,3,0,0,0,0,3,3,3,3,0,0,0,0,3,3,3,3,0,0,0,0,3,3,3,3,0,0,0,0,3,3,3</v>
      </c>
      <c r="T209" s="2" t="str">
        <f t="shared" si="49"/>
        <v>3,3,3,3,3,3,3,3,3,3,3,3,3,3,3,3,3,3,3,3,3,3,3,3,3,3,3,3,3,3,3,3,3,3,3,3,3,3,3,3,3,3,3,3,3,3,3,3,3,3,3,3,3,3,3,3,3,3,3,3,3,3,3,3,3,3,3,3,3,3,3,3,3,3,3,3,3,3,3</v>
      </c>
      <c r="U209" s="2" t="str">
        <f t="shared" si="46"/>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09" s="2" t="str">
        <f t="shared" si="47"/>
        <v>1,1,1,1,1,1,1,1,1,1,1,1,1,1,1,1,1,1,1,1,1,1,1,1,1,1,1,1,1,1,1,1,1,1,1,1,1,1,1,1,1,1,1,1,1,1,1,1,1,1,1,1,1,1,1,1,1,1,1,1,1,1,1,1,1,1,1,1,1,1,1,1,1,1,1,1,1,1,1</v>
      </c>
      <c r="W209" s="2">
        <f t="shared" si="48"/>
        <v>79</v>
      </c>
      <c r="X209" s="2">
        <f t="shared" si="42"/>
        <v>0</v>
      </c>
      <c r="AB209" s="2">
        <v>1603</v>
      </c>
      <c r="AC209" s="2" t="s">
        <v>2621</v>
      </c>
      <c r="AD209" s="3" t="s">
        <v>2622</v>
      </c>
      <c r="AE209" s="2" t="s">
        <v>2179</v>
      </c>
      <c r="AF209" s="3" t="s">
        <v>2180</v>
      </c>
      <c r="AG209" s="3" t="s">
        <v>2203</v>
      </c>
      <c r="AH209" s="2" t="s">
        <v>2182</v>
      </c>
      <c r="AI209" s="2">
        <f t="shared" si="53"/>
        <v>6</v>
      </c>
      <c r="AJ209" s="2">
        <f t="shared" si="52"/>
        <v>3</v>
      </c>
    </row>
    <row r="210" spans="6:36">
      <c r="F210" s="2">
        <f t="shared" si="51"/>
        <v>182</v>
      </c>
      <c r="G210" s="61"/>
      <c r="H210" s="2">
        <f t="shared" si="38"/>
        <v>0</v>
      </c>
      <c r="I210" s="61"/>
      <c r="J210" s="61"/>
      <c r="K210" s="61"/>
      <c r="L210" s="61"/>
      <c r="M210" s="2">
        <f t="shared" si="50"/>
        <v>3</v>
      </c>
      <c r="N210" s="2">
        <f t="shared" si="39"/>
        <v>3</v>
      </c>
      <c r="O210" s="2">
        <f t="shared" si="40"/>
        <v>3</v>
      </c>
      <c r="P210" s="2">
        <f t="shared" si="43"/>
        <v>72400</v>
      </c>
      <c r="Q210" s="2">
        <f t="shared" si="41"/>
        <v>1</v>
      </c>
      <c r="R210" s="2" t="str">
        <f t="shared" si="44"/>
        <v>1,1,1,1,1,1,1,1,1,1,1,1,1,1,1,1,1,1,1,1,1,1,1,1,1,1,1,1,1,1,1,1,1,1,1,1,1,1,1,1,1,1,1,1,1,1,1,1,1,1,1,1,1,1,1,1,1,1,1,1,1,1,1,1,1,1,1,1,1,1,1,1,1,1,1,1,1,1,1</v>
      </c>
      <c r="S210" s="2" t="str">
        <f t="shared" si="45"/>
        <v>0,0,0,0,3,3,3,3,0,0,0,0,3,3,3,3,0,0,0,0,3,3,3,3,0,0,0,0,3,3,3,3,0,0,0,0,3,3,3,3,0,0,0,0,3,3,3,3,0,0,0,0,3,3,3,3,0,0,0,0,3,3,3,3,0,0,0,0,3,3,3,3,0,0,0,0,3,3,3</v>
      </c>
      <c r="T210" s="2" t="str">
        <f t="shared" si="49"/>
        <v>3,3,3,3,3,3,3,3,3,3,3,3,3,3,3,3,3,3,3,3,3,3,3,3,3,3,3,3,3,3,3,3,3,3,3,3,3,3,3,3,3,3,3,3,3,3,3,3,3,3,3,3,3,3,3,3,3,3,3,3,3,3,3,3,3,3,3,3,3,3,3,3,3,3,3,3,3,3,3</v>
      </c>
      <c r="U210" s="2" t="str">
        <f t="shared" si="46"/>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10" s="2" t="str">
        <f t="shared" si="47"/>
        <v>1,1,1,1,1,1,1,1,1,1,1,1,1,1,1,1,1,1,1,1,1,1,1,1,1,1,1,1,1,1,1,1,1,1,1,1,1,1,1,1,1,1,1,1,1,1,1,1,1,1,1,1,1,1,1,1,1,1,1,1,1,1,1,1,1,1,1,1,1,1,1,1,1,1,1,1,1,1,1</v>
      </c>
      <c r="W210" s="2">
        <f t="shared" si="48"/>
        <v>79</v>
      </c>
      <c r="X210" s="2">
        <f t="shared" si="42"/>
        <v>0</v>
      </c>
      <c r="AB210" s="2">
        <v>1604</v>
      </c>
      <c r="AC210" s="2" t="s">
        <v>2623</v>
      </c>
      <c r="AD210" s="3" t="s">
        <v>2624</v>
      </c>
      <c r="AE210" s="2" t="s">
        <v>2291</v>
      </c>
      <c r="AF210" s="3" t="s">
        <v>2292</v>
      </c>
      <c r="AG210" s="3" t="s">
        <v>2203</v>
      </c>
      <c r="AH210" s="2" t="s">
        <v>2293</v>
      </c>
      <c r="AI210" s="2">
        <f t="shared" si="53"/>
        <v>7</v>
      </c>
      <c r="AJ210" s="2">
        <f t="shared" si="52"/>
        <v>3</v>
      </c>
    </row>
    <row r="211" spans="6:36">
      <c r="F211" s="2">
        <f t="shared" si="51"/>
        <v>183</v>
      </c>
      <c r="G211" s="61"/>
      <c r="H211" s="2">
        <f t="shared" si="38"/>
        <v>0</v>
      </c>
      <c r="I211" s="61"/>
      <c r="J211" s="61"/>
      <c r="K211" s="61"/>
      <c r="L211" s="61"/>
      <c r="M211" s="2">
        <f t="shared" si="50"/>
        <v>3</v>
      </c>
      <c r="N211" s="2">
        <f t="shared" si="39"/>
        <v>3</v>
      </c>
      <c r="O211" s="2">
        <f t="shared" si="40"/>
        <v>3</v>
      </c>
      <c r="P211" s="2">
        <f t="shared" si="43"/>
        <v>72800</v>
      </c>
      <c r="Q211" s="2">
        <f t="shared" si="41"/>
        <v>1</v>
      </c>
      <c r="R211" s="2" t="str">
        <f t="shared" si="44"/>
        <v>1,1,1,1,1,1,1,1,1,1,1,1,1,1,1,1,1,1,1,1,1,1,1,1,1,1,1,1,1,1,1,1,1,1,1,1,1,1,1,1,1,1,1,1,1,1,1,1,1,1,1,1,1,1,1,1,1,1,1,1,1,1,1,1,1,1,1,1,1,1,1,1,1,1,1,1,1,1,1</v>
      </c>
      <c r="S211" s="2" t="str">
        <f t="shared" si="45"/>
        <v>0,0,0,0,3,3,3,3,0,0,0,0,3,3,3,3,0,0,0,0,3,3,3,3,0,0,0,0,3,3,3,3,0,0,0,0,3,3,3,3,0,0,0,0,3,3,3,3,0,0,0,0,3,3,3,3,0,0,0,0,3,3,3,3,0,0,0,0,3,3,3,3,0,0,0,0,3,3,3</v>
      </c>
      <c r="T211" s="2" t="str">
        <f t="shared" si="49"/>
        <v>3,3,3,3,3,3,3,3,3,3,3,3,3,3,3,3,3,3,3,3,3,3,3,3,3,3,3,3,3,3,3,3,3,3,3,3,3,3,3,3,3,3,3,3,3,3,3,3,3,3,3,3,3,3,3,3,3,3,3,3,3,3,3,3,3,3,3,3,3,3,3,3,3,3,3,3,3,3,3</v>
      </c>
      <c r="U211" s="2" t="str">
        <f t="shared" si="46"/>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11" s="2" t="str">
        <f t="shared" si="47"/>
        <v>1,1,1,1,1,1,1,1,1,1,1,1,1,1,1,1,1,1,1,1,1,1,1,1,1,1,1,1,1,1,1,1,1,1,1,1,1,1,1,1,1,1,1,1,1,1,1,1,1,1,1,1,1,1,1,1,1,1,1,1,1,1,1,1,1,1,1,1,1,1,1,1,1,1,1,1,1,1,1</v>
      </c>
      <c r="W211" s="2">
        <f t="shared" si="48"/>
        <v>79</v>
      </c>
      <c r="X211" s="2">
        <f t="shared" si="42"/>
        <v>0</v>
      </c>
      <c r="AB211" s="2">
        <v>1605</v>
      </c>
      <c r="AC211" s="2" t="s">
        <v>2625</v>
      </c>
      <c r="AD211" s="3" t="s">
        <v>2626</v>
      </c>
      <c r="AE211" s="2" t="s">
        <v>2365</v>
      </c>
      <c r="AF211" s="3" t="s">
        <v>2366</v>
      </c>
      <c r="AG211" s="3" t="s">
        <v>2203</v>
      </c>
      <c r="AH211" s="2" t="s">
        <v>2367</v>
      </c>
      <c r="AI211" s="2">
        <f t="shared" si="53"/>
        <v>7</v>
      </c>
      <c r="AJ211" s="2">
        <f t="shared" si="52"/>
        <v>3</v>
      </c>
    </row>
    <row r="212" spans="6:36">
      <c r="F212" s="2">
        <f t="shared" si="51"/>
        <v>184</v>
      </c>
      <c r="G212" s="61"/>
      <c r="H212" s="2">
        <f t="shared" si="38"/>
        <v>0</v>
      </c>
      <c r="I212" s="61"/>
      <c r="J212" s="61"/>
      <c r="K212" s="61"/>
      <c r="L212" s="61"/>
      <c r="M212" s="2">
        <f t="shared" si="50"/>
        <v>3</v>
      </c>
      <c r="N212" s="2">
        <f t="shared" si="39"/>
        <v>3</v>
      </c>
      <c r="O212" s="2">
        <f t="shared" si="40"/>
        <v>3</v>
      </c>
      <c r="P212" s="2">
        <f t="shared" si="43"/>
        <v>73200</v>
      </c>
      <c r="Q212" s="2">
        <f t="shared" si="41"/>
        <v>1</v>
      </c>
      <c r="R212" s="2" t="str">
        <f t="shared" si="44"/>
        <v>1,1,1,1,1,1,1,1,1,1,1,1,1,1,1,1,1,1,1,1,1,1,1,1,1,1,1,1,1,1,1,1,1,1,1,1,1,1,1,1,1,1,1,1,1,1,1,1,1,1,1,1,1,1,1,1,1,1,1,1,1,1,1,1,1,1,1,1,1,1,1,1,1,1,1,1,1,1,1</v>
      </c>
      <c r="S212" s="2" t="str">
        <f t="shared" si="45"/>
        <v>0,0,0,0,3,3,3,3,0,0,0,0,3,3,3,3,0,0,0,0,3,3,3,3,0,0,0,0,3,3,3,3,0,0,0,0,3,3,3,3,0,0,0,0,3,3,3,3,0,0,0,0,3,3,3,3,0,0,0,0,3,3,3,3,0,0,0,0,3,3,3,3,0,0,0,0,3,3,3</v>
      </c>
      <c r="T212" s="2" t="str">
        <f t="shared" si="49"/>
        <v>3,3,3,3,3,3,3,3,3,3,3,3,3,3,3,3,3,3,3,3,3,3,3,3,3,3,3,3,3,3,3,3,3,3,3,3,3,3,3,3,3,3,3,3,3,3,3,3,3,3,3,3,3,3,3,3,3,3,3,3,3,3,3,3,3,3,3,3,3,3,3,3,3,3,3,3,3,3,3</v>
      </c>
      <c r="U212" s="2" t="str">
        <f t="shared" si="46"/>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12" s="2" t="str">
        <f t="shared" si="47"/>
        <v>1,1,1,1,1,1,1,1,1,1,1,1,1,1,1,1,1,1,1,1,1,1,1,1,1,1,1,1,1,1,1,1,1,1,1,1,1,1,1,1,1,1,1,1,1,1,1,1,1,1,1,1,1,1,1,1,1,1,1,1,1,1,1,1,1,1,1,1,1,1,1,1,1,1,1,1,1,1,1</v>
      </c>
      <c r="W212" s="2">
        <f t="shared" si="48"/>
        <v>79</v>
      </c>
      <c r="X212" s="2">
        <f t="shared" si="42"/>
        <v>0</v>
      </c>
      <c r="AB212" s="2">
        <v>1606</v>
      </c>
      <c r="AC212" s="2" t="s">
        <v>2627</v>
      </c>
      <c r="AD212" s="3" t="s">
        <v>2628</v>
      </c>
      <c r="AE212" s="2" t="s">
        <v>2585</v>
      </c>
      <c r="AF212" s="3" t="s">
        <v>2586</v>
      </c>
      <c r="AG212" s="3" t="s">
        <v>2203</v>
      </c>
      <c r="AH212" s="2" t="s">
        <v>2587</v>
      </c>
      <c r="AI212" s="2">
        <f t="shared" si="53"/>
        <v>9</v>
      </c>
      <c r="AJ212" s="2">
        <f t="shared" si="52"/>
        <v>4</v>
      </c>
    </row>
    <row r="213" spans="6:36">
      <c r="F213" s="2">
        <f t="shared" si="51"/>
        <v>185</v>
      </c>
      <c r="G213" s="61"/>
      <c r="H213" s="2">
        <f t="shared" si="38"/>
        <v>0</v>
      </c>
      <c r="I213" s="61"/>
      <c r="J213" s="61"/>
      <c r="K213" s="61"/>
      <c r="L213" s="61"/>
      <c r="M213" s="2">
        <f t="shared" si="50"/>
        <v>0</v>
      </c>
      <c r="N213" s="2">
        <f t="shared" si="39"/>
        <v>0</v>
      </c>
      <c r="O213" s="2">
        <f t="shared" si="40"/>
        <v>3</v>
      </c>
      <c r="P213" s="2">
        <f t="shared" si="43"/>
        <v>73600</v>
      </c>
      <c r="Q213" s="2">
        <f t="shared" si="41"/>
        <v>1</v>
      </c>
      <c r="R213" s="2" t="str">
        <f t="shared" si="44"/>
        <v>1,1,1,1,1,1,1,1,1,1,1,1,1,1,1,1,1,1,1,1,1,1,1,1,1,1,1,1,1,1,1,1,1,1,1,1,1,1,1,1,1,1,1,1,1,1,1,1,1,1,1,1,1,1,1,1,1,1,1,1,1,1,1,1,1,1,1,1,1,1,1,1,1,1,1,1,1,1,1</v>
      </c>
      <c r="S213" s="2" t="str">
        <f t="shared" si="45"/>
        <v>0,0,0,0,3,3,3,3,0,0,0,0,3,3,3,3,0,0,0,0,3,3,3,3,0,0,0,0,3,3,3,3,0,0,0,0,3,3,3,3,0,0,0,0,3,3,3,3,0,0,0,0,3,3,3,3,0,0,0,0,3,3,3,3,0,0,0,0,3,3,3,3,0,0,0,0,3,3,3</v>
      </c>
      <c r="T213" s="2" t="str">
        <f t="shared" si="49"/>
        <v>3,3,3,3,3,3,3,3,3,3,3,3,3,3,3,3,3,3,3,3,3,3,3,3,3,3,3,3,3,3,3,3,3,3,3,3,3,3,3,3,3,3,3,3,3,3,3,3,3,3,3,3,3,3,3,3,3,3,3,3,3,3,3,3,3,3,3,3,3,3,3,3,3,3,3,3,3,3,3</v>
      </c>
      <c r="U213" s="2" t="str">
        <f t="shared" si="46"/>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13" s="2" t="str">
        <f t="shared" si="47"/>
        <v>1,1,1,1,1,1,1,1,1,1,1,1,1,1,1,1,1,1,1,1,1,1,1,1,1,1,1,1,1,1,1,1,1,1,1,1,1,1,1,1,1,1,1,1,1,1,1,1,1,1,1,1,1,1,1,1,1,1,1,1,1,1,1,1,1,1,1,1,1,1,1,1,1,1,1,1,1,1,1</v>
      </c>
      <c r="W213" s="2">
        <f t="shared" si="48"/>
        <v>79</v>
      </c>
      <c r="X213" s="2">
        <f t="shared" si="42"/>
        <v>0</v>
      </c>
      <c r="AB213" s="2">
        <v>1607</v>
      </c>
      <c r="AC213" s="2" t="s">
        <v>2413</v>
      </c>
      <c r="AD213" s="3" t="s">
        <v>2629</v>
      </c>
      <c r="AE213" s="2" t="s">
        <v>2371</v>
      </c>
      <c r="AF213" s="3" t="s">
        <v>2372</v>
      </c>
      <c r="AG213" s="3" t="s">
        <v>2203</v>
      </c>
      <c r="AH213" s="2" t="s">
        <v>2373</v>
      </c>
      <c r="AI213" s="2">
        <f t="shared" si="53"/>
        <v>12</v>
      </c>
      <c r="AJ213" s="2">
        <f t="shared" si="52"/>
        <v>5</v>
      </c>
    </row>
    <row r="214" spans="6:36">
      <c r="F214" s="2">
        <f t="shared" si="51"/>
        <v>186</v>
      </c>
      <c r="G214" s="61"/>
      <c r="H214" s="2">
        <f t="shared" si="38"/>
        <v>0</v>
      </c>
      <c r="I214" s="61"/>
      <c r="J214" s="61"/>
      <c r="K214" s="61"/>
      <c r="L214" s="61"/>
      <c r="M214" s="2">
        <f t="shared" si="50"/>
        <v>0</v>
      </c>
      <c r="N214" s="2">
        <f t="shared" si="39"/>
        <v>0</v>
      </c>
      <c r="O214" s="2">
        <f t="shared" si="40"/>
        <v>3</v>
      </c>
      <c r="P214" s="2">
        <f t="shared" si="43"/>
        <v>74000</v>
      </c>
      <c r="Q214" s="2">
        <f t="shared" si="41"/>
        <v>1</v>
      </c>
      <c r="R214" s="2" t="str">
        <f t="shared" si="44"/>
        <v>1,1,1,1,1,1,1,1,1,1,1,1,1,1,1,1,1,1,1,1,1,1,1,1,1,1,1,1,1,1,1,1,1,1,1,1,1,1,1,1,1,1,1,1,1,1,1,1,1,1,1,1,1,1,1,1,1,1,1,1,1,1,1,1,1,1,1,1,1,1,1,1,1,1,1,1,1,1,1</v>
      </c>
      <c r="S214" s="2" t="str">
        <f t="shared" si="45"/>
        <v>0,0,0,0,3,3,3,3,0,0,0,0,3,3,3,3,0,0,0,0,3,3,3,3,0,0,0,0,3,3,3,3,0,0,0,0,3,3,3,3,0,0,0,0,3,3,3,3,0,0,0,0,3,3,3,3,0,0,0,0,3,3,3,3,0,0,0,0,3,3,3,3,0,0,0,0,3,3,3</v>
      </c>
      <c r="T214" s="2" t="str">
        <f t="shared" si="49"/>
        <v>3,3,3,3,3,3,3,3,3,3,3,3,3,3,3,3,3,3,3,3,3,3,3,3,3,3,3,3,3,3,3,3,3,3,3,3,3,3,3,3,3,3,3,3,3,3,3,3,3,3,3,3,3,3,3,3,3,3,3,3,3,3,3,3,3,3,3,3,3,3,3,3,3,3,3,3,3,3,3</v>
      </c>
      <c r="U214" s="2" t="str">
        <f t="shared" si="46"/>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14" s="2" t="str">
        <f t="shared" si="47"/>
        <v>1,1,1,1,1,1,1,1,1,1,1,1,1,1,1,1,1,1,1,1,1,1,1,1,1,1,1,1,1,1,1,1,1,1,1,1,1,1,1,1,1,1,1,1,1,1,1,1,1,1,1,1,1,1,1,1,1,1,1,1,1,1,1,1,1,1,1,1,1,1,1,1,1,1,1,1,1,1,1</v>
      </c>
      <c r="W214" s="2">
        <f t="shared" si="48"/>
        <v>79</v>
      </c>
      <c r="X214" s="2">
        <f t="shared" si="42"/>
        <v>0</v>
      </c>
      <c r="AB214" s="2">
        <v>1608</v>
      </c>
      <c r="AC214" s="2" t="s">
        <v>2630</v>
      </c>
      <c r="AD214" s="3" t="s">
        <v>2631</v>
      </c>
      <c r="AE214" s="2" t="s">
        <v>2548</v>
      </c>
      <c r="AF214" s="3" t="s">
        <v>2549</v>
      </c>
      <c r="AG214" s="3" t="s">
        <v>2203</v>
      </c>
      <c r="AH214" s="2" t="s">
        <v>2550</v>
      </c>
      <c r="AI214" s="2">
        <f t="shared" si="53"/>
        <v>13</v>
      </c>
      <c r="AJ214" s="2">
        <f t="shared" si="52"/>
        <v>5</v>
      </c>
    </row>
    <row r="215" spans="6:36">
      <c r="F215" s="2">
        <f t="shared" si="51"/>
        <v>187</v>
      </c>
      <c r="G215" s="61"/>
      <c r="H215" s="2">
        <f t="shared" si="38"/>
        <v>0</v>
      </c>
      <c r="I215" s="61"/>
      <c r="J215" s="61"/>
      <c r="K215" s="61"/>
      <c r="L215" s="61"/>
      <c r="M215" s="2">
        <f t="shared" si="50"/>
        <v>0</v>
      </c>
      <c r="N215" s="2">
        <f t="shared" si="39"/>
        <v>0</v>
      </c>
      <c r="O215" s="2">
        <f t="shared" si="40"/>
        <v>3</v>
      </c>
      <c r="P215" s="2">
        <f t="shared" si="43"/>
        <v>74400</v>
      </c>
      <c r="Q215" s="2">
        <f t="shared" si="41"/>
        <v>1</v>
      </c>
      <c r="R215" s="2" t="str">
        <f t="shared" si="44"/>
        <v>1,1,1,1,1,1,1,1,1,1,1,1,1,1,1,1,1,1,1,1,1,1,1,1,1,1,1,1,1,1,1,1,1,1,1,1,1,1,1,1,1,1,1,1,1,1,1,1,1,1,1,1,1,1,1,1,1,1,1,1,1,1,1,1,1,1,1,1,1,1,1,1,1,1,1,1,1,1,1</v>
      </c>
      <c r="S215" s="2" t="str">
        <f t="shared" si="45"/>
        <v>0,0,0,0,3,3,3,3,0,0,0,0,3,3,3,3,0,0,0,0,3,3,3,3,0,0,0,0,3,3,3,3,0,0,0,0,3,3,3,3,0,0,0,0,3,3,3,3,0,0,0,0,3,3,3,3,0,0,0,0,3,3,3,3,0,0,0,0,3,3,3,3,0,0,0,0,3,3,3</v>
      </c>
      <c r="T215" s="2" t="str">
        <f t="shared" si="49"/>
        <v>3,3,3,3,3,3,3,3,3,3,3,3,3,3,3,3,3,3,3,3,3,3,3,3,3,3,3,3,3,3,3,3,3,3,3,3,3,3,3,3,3,3,3,3,3,3,3,3,3,3,3,3,3,3,3,3,3,3,3,3,3,3,3,3,3,3,3,3,3,3,3,3,3,3,3,3,3,3,3</v>
      </c>
      <c r="U215" s="2" t="str">
        <f t="shared" si="46"/>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15" s="2" t="str">
        <f t="shared" si="47"/>
        <v>1,1,1,1,1,1,1,1,1,1,1,1,1,1,1,1,1,1,1,1,1,1,1,1,1,1,1,1,1,1,1,1,1,1,1,1,1,1,1,1,1,1,1,1,1,1,1,1,1,1,1,1,1,1,1,1,1,1,1,1,1,1,1,1,1,1,1,1,1,1,1,1,1,1,1,1,1,1,1</v>
      </c>
      <c r="W215" s="2">
        <f t="shared" si="48"/>
        <v>79</v>
      </c>
      <c r="X215" s="2">
        <f t="shared" si="42"/>
        <v>0</v>
      </c>
      <c r="AB215" s="2">
        <v>1609</v>
      </c>
      <c r="AC215" s="2" t="s">
        <v>2632</v>
      </c>
      <c r="AD215" s="3" t="s">
        <v>2633</v>
      </c>
      <c r="AE215" s="2" t="s">
        <v>2207</v>
      </c>
      <c r="AF215" s="3" t="s">
        <v>2208</v>
      </c>
      <c r="AG215" s="3" t="s">
        <v>2203</v>
      </c>
      <c r="AH215" s="2" t="s">
        <v>2210</v>
      </c>
      <c r="AI215" s="2">
        <f t="shared" si="53"/>
        <v>14</v>
      </c>
      <c r="AJ215" s="2">
        <f t="shared" si="52"/>
        <v>5</v>
      </c>
    </row>
    <row r="216" spans="6:36">
      <c r="F216" s="2">
        <f t="shared" si="51"/>
        <v>188</v>
      </c>
      <c r="G216" s="61"/>
      <c r="H216" s="2">
        <f t="shared" si="38"/>
        <v>0</v>
      </c>
      <c r="I216" s="61"/>
      <c r="J216" s="61"/>
      <c r="K216" s="61"/>
      <c r="L216" s="61"/>
      <c r="M216" s="2">
        <f t="shared" si="50"/>
        <v>0</v>
      </c>
      <c r="N216" s="2">
        <f t="shared" si="39"/>
        <v>0</v>
      </c>
      <c r="O216" s="2">
        <f t="shared" si="40"/>
        <v>3</v>
      </c>
      <c r="P216" s="2">
        <f t="shared" si="43"/>
        <v>74800</v>
      </c>
      <c r="Q216" s="2">
        <f t="shared" si="41"/>
        <v>1</v>
      </c>
      <c r="R216" s="2" t="str">
        <f t="shared" si="44"/>
        <v>1,1,1,1,1,1,1,1,1,1,1,1,1,1,1,1,1,1,1,1,1,1,1,1,1,1,1,1,1,1,1,1,1,1,1,1,1,1,1,1,1,1,1,1,1,1,1,1,1,1,1,1,1,1,1,1,1,1,1,1,1,1,1,1,1,1,1,1,1,1,1,1,1,1,1,1,1,1,1</v>
      </c>
      <c r="S216" s="2" t="str">
        <f t="shared" si="45"/>
        <v>0,0,0,0,3,3,3,3,0,0,0,0,3,3,3,3,0,0,0,0,3,3,3,3,0,0,0,0,3,3,3,3,0,0,0,0,3,3,3,3,0,0,0,0,3,3,3,3,0,0,0,0,3,3,3,3,0,0,0,0,3,3,3,3,0,0,0,0,3,3,3,3,0,0,0,0,3,3,3</v>
      </c>
      <c r="T216" s="2" t="str">
        <f t="shared" si="49"/>
        <v>3,3,3,3,3,3,3,3,3,3,3,3,3,3,3,3,3,3,3,3,3,3,3,3,3,3,3,3,3,3,3,3,3,3,3,3,3,3,3,3,3,3,3,3,3,3,3,3,3,3,3,3,3,3,3,3,3,3,3,3,3,3,3,3,3,3,3,3,3,3,3,3,3,3,3,3,3,3,3</v>
      </c>
      <c r="U216" s="2" t="str">
        <f t="shared" si="46"/>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16" s="2" t="str">
        <f t="shared" si="47"/>
        <v>1,1,1,1,1,1,1,1,1,1,1,1,1,1,1,1,1,1,1,1,1,1,1,1,1,1,1,1,1,1,1,1,1,1,1,1,1,1,1,1,1,1,1,1,1,1,1,1,1,1,1,1,1,1,1,1,1,1,1,1,1,1,1,1,1,1,1,1,1,1,1,1,1,1,1,1,1,1,1</v>
      </c>
      <c r="W216" s="2">
        <f t="shared" si="48"/>
        <v>79</v>
      </c>
      <c r="X216" s="2">
        <f t="shared" si="42"/>
        <v>0</v>
      </c>
      <c r="AB216" s="2">
        <v>1610</v>
      </c>
      <c r="AC216" s="2" t="s">
        <v>2634</v>
      </c>
      <c r="AD216" s="3" t="s">
        <v>2635</v>
      </c>
      <c r="AE216" s="2" t="s">
        <v>2558</v>
      </c>
      <c r="AF216" s="3" t="s">
        <v>2559</v>
      </c>
      <c r="AG216" s="3" t="s">
        <v>2203</v>
      </c>
      <c r="AH216" s="2" t="s">
        <v>2560</v>
      </c>
      <c r="AI216" s="2">
        <f t="shared" si="53"/>
        <v>16</v>
      </c>
      <c r="AJ216" s="2">
        <f t="shared" si="52"/>
        <v>6</v>
      </c>
    </row>
    <row r="217" spans="6:36">
      <c r="F217" s="2">
        <f t="shared" si="51"/>
        <v>189</v>
      </c>
      <c r="G217" s="61"/>
      <c r="H217" s="2">
        <f t="shared" si="38"/>
        <v>0</v>
      </c>
      <c r="I217" s="61"/>
      <c r="J217" s="61"/>
      <c r="K217" s="61"/>
      <c r="L217" s="61"/>
      <c r="M217" s="2">
        <f t="shared" si="50"/>
        <v>3</v>
      </c>
      <c r="N217" s="2">
        <f t="shared" si="39"/>
        <v>3</v>
      </c>
      <c r="O217" s="2">
        <f t="shared" si="40"/>
        <v>3</v>
      </c>
      <c r="P217" s="2">
        <f t="shared" si="43"/>
        <v>75200</v>
      </c>
      <c r="Q217" s="2">
        <f t="shared" si="41"/>
        <v>1</v>
      </c>
      <c r="R217" s="2" t="str">
        <f t="shared" si="44"/>
        <v>1,1,1,1,1,1,1,1,1,1,1,1,1,1,1,1,1,1,1,1,1,1,1,1,1,1,1,1,1,1,1,1,1,1,1,1,1,1,1,1,1,1,1,1,1,1,1,1,1,1,1,1,1,1,1,1,1,1,1,1,1,1,1,1,1,1,1,1,1,1,1,1,1,1,1,1,1,1,1</v>
      </c>
      <c r="S217" s="2" t="str">
        <f t="shared" si="45"/>
        <v>0,0,0,0,3,3,3,3,0,0,0,0,3,3,3,3,0,0,0,0,3,3,3,3,0,0,0,0,3,3,3,3,0,0,0,0,3,3,3,3,0,0,0,0,3,3,3,3,0,0,0,0,3,3,3,3,0,0,0,0,3,3,3,3,0,0,0,0,3,3,3,3,0,0,0,0,3,3,3</v>
      </c>
      <c r="T217" s="2" t="str">
        <f t="shared" si="49"/>
        <v>3,3,3,3,3,3,3,3,3,3,3,3,3,3,3,3,3,3,3,3,3,3,3,3,3,3,3,3,3,3,3,3,3,3,3,3,3,3,3,3,3,3,3,3,3,3,3,3,3,3,3,3,3,3,3,3,3,3,3,3,3,3,3,3,3,3,3,3,3,3,3,3,3,3,3,3,3,3,3</v>
      </c>
      <c r="U217" s="2" t="str">
        <f t="shared" si="46"/>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17" s="2" t="str">
        <f t="shared" si="47"/>
        <v>1,1,1,1,1,1,1,1,1,1,1,1,1,1,1,1,1,1,1,1,1,1,1,1,1,1,1,1,1,1,1,1,1,1,1,1,1,1,1,1,1,1,1,1,1,1,1,1,1,1,1,1,1,1,1,1,1,1,1,1,1,1,1,1,1,1,1,1,1,1,1,1,1,1,1,1,1,1,1</v>
      </c>
      <c r="W217" s="2">
        <f t="shared" si="48"/>
        <v>79</v>
      </c>
      <c r="X217" s="2">
        <f t="shared" si="42"/>
        <v>0</v>
      </c>
      <c r="AB217" s="2">
        <v>1611</v>
      </c>
      <c r="AC217" s="2" t="s">
        <v>2636</v>
      </c>
      <c r="AD217" s="3" t="s">
        <v>2637</v>
      </c>
      <c r="AE217" s="2" t="s">
        <v>2598</v>
      </c>
      <c r="AF217" s="3" t="s">
        <v>2599</v>
      </c>
      <c r="AG217" s="3" t="s">
        <v>2203</v>
      </c>
      <c r="AH217" s="2" t="s">
        <v>2600</v>
      </c>
      <c r="AI217" s="2">
        <f t="shared" si="53"/>
        <v>19</v>
      </c>
      <c r="AJ217" s="2">
        <f t="shared" si="52"/>
        <v>7</v>
      </c>
    </row>
    <row r="218" spans="6:36">
      <c r="F218" s="2">
        <f t="shared" si="51"/>
        <v>190</v>
      </c>
      <c r="G218" s="61"/>
      <c r="H218" s="2">
        <f t="shared" si="38"/>
        <v>0</v>
      </c>
      <c r="I218" s="61"/>
      <c r="J218" s="61"/>
      <c r="K218" s="61"/>
      <c r="L218" s="61"/>
      <c r="M218" s="2">
        <f t="shared" si="50"/>
        <v>3</v>
      </c>
      <c r="N218" s="2">
        <f t="shared" si="39"/>
        <v>3</v>
      </c>
      <c r="O218" s="2">
        <f t="shared" si="40"/>
        <v>3</v>
      </c>
      <c r="P218" s="2">
        <f t="shared" si="43"/>
        <v>75600</v>
      </c>
      <c r="Q218" s="2">
        <f t="shared" si="41"/>
        <v>1</v>
      </c>
      <c r="R218" s="2" t="str">
        <f t="shared" si="44"/>
        <v>1,1,1,1,1,1,1,1,1,1,1,1,1,1,1,1,1,1,1,1,1,1,1,1,1,1,1,1,1,1,1,1,1,1,1,1,1,1,1,1,1,1,1,1,1,1,1,1,1,1,1,1,1,1,1,1,1,1,1,1,1,1,1,1,1,1,1,1,1,1,1,1,1,1,1,1,1,1,1</v>
      </c>
      <c r="S218" s="2" t="str">
        <f t="shared" si="45"/>
        <v>0,0,0,0,3,3,3,3,0,0,0,0,3,3,3,3,0,0,0,0,3,3,3,3,0,0,0,0,3,3,3,3,0,0,0,0,3,3,3,3,0,0,0,0,3,3,3,3,0,0,0,0,3,3,3,3,0,0,0,0,3,3,3,3,0,0,0,0,3,3,3,3,0,0,0,0,3,3,3</v>
      </c>
      <c r="T218" s="2" t="str">
        <f t="shared" si="49"/>
        <v>3,3,3,3,3,3,3,3,3,3,3,3,3,3,3,3,3,3,3,3,3,3,3,3,3,3,3,3,3,3,3,3,3,3,3,3,3,3,3,3,3,3,3,3,3,3,3,3,3,3,3,3,3,3,3,3,3,3,3,3,3,3,3,3,3,3,3,3,3,3,3,3,3,3,3,3,3,3,3</v>
      </c>
      <c r="U218" s="2" t="str">
        <f t="shared" si="46"/>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18" s="2" t="str">
        <f t="shared" si="47"/>
        <v>1,1,1,1,1,1,1,1,1,1,1,1,1,1,1,1,1,1,1,1,1,1,1,1,1,1,1,1,1,1,1,1,1,1,1,1,1,1,1,1,1,1,1,1,1,1,1,1,1,1,1,1,1,1,1,1,1,1,1,1,1,1,1,1,1,1,1,1,1,1,1,1,1,1,1,1,1,1,1</v>
      </c>
      <c r="W218" s="2">
        <f t="shared" si="48"/>
        <v>79</v>
      </c>
      <c r="X218" s="2">
        <f t="shared" si="42"/>
        <v>0</v>
      </c>
      <c r="AB218" s="2">
        <v>1612</v>
      </c>
      <c r="AC218" s="2" t="s">
        <v>2638</v>
      </c>
      <c r="AD218" s="3" t="s">
        <v>2639</v>
      </c>
      <c r="AE218" s="2" t="s">
        <v>2603</v>
      </c>
      <c r="AF218" s="3" t="s">
        <v>2604</v>
      </c>
      <c r="AG218" s="3" t="s">
        <v>2203</v>
      </c>
      <c r="AH218" s="2" t="s">
        <v>2605</v>
      </c>
      <c r="AI218" s="2">
        <f t="shared" si="53"/>
        <v>23</v>
      </c>
      <c r="AJ218" s="2">
        <f t="shared" si="52"/>
        <v>8</v>
      </c>
    </row>
    <row r="219" spans="6:36">
      <c r="F219" s="2">
        <f t="shared" si="51"/>
        <v>191</v>
      </c>
      <c r="G219" s="61"/>
      <c r="H219" s="2">
        <f t="shared" si="38"/>
        <v>0</v>
      </c>
      <c r="I219" s="61"/>
      <c r="J219" s="61"/>
      <c r="K219" s="61"/>
      <c r="L219" s="61"/>
      <c r="M219" s="2">
        <f t="shared" si="50"/>
        <v>3</v>
      </c>
      <c r="N219" s="2">
        <f t="shared" si="39"/>
        <v>3</v>
      </c>
      <c r="O219" s="2">
        <f t="shared" si="40"/>
        <v>3</v>
      </c>
      <c r="P219" s="2">
        <f t="shared" si="43"/>
        <v>76000</v>
      </c>
      <c r="Q219" s="2">
        <f t="shared" si="41"/>
        <v>1</v>
      </c>
      <c r="R219" s="2" t="str">
        <f t="shared" si="44"/>
        <v>1,1,1,1,1,1,1,1,1,1,1,1,1,1,1,1,1,1,1,1,1,1,1,1,1,1,1,1,1,1,1,1,1,1,1,1,1,1,1,1,1,1,1,1,1,1,1,1,1,1,1,1,1,1,1,1,1,1,1,1,1,1,1,1,1,1,1,1,1,1,1,1,1,1,1,1,1,1,1</v>
      </c>
      <c r="S219" s="2" t="str">
        <f t="shared" si="45"/>
        <v>0,0,0,0,3,3,3,3,0,0,0,0,3,3,3,3,0,0,0,0,3,3,3,3,0,0,0,0,3,3,3,3,0,0,0,0,3,3,3,3,0,0,0,0,3,3,3,3,0,0,0,0,3,3,3,3,0,0,0,0,3,3,3,3,0,0,0,0,3,3,3,3,0,0,0,0,3,3,3</v>
      </c>
      <c r="T219" s="2" t="str">
        <f t="shared" si="49"/>
        <v>3,3,3,3,3,3,3,3,3,3,3,3,3,3,3,3,3,3,3,3,3,3,3,3,3,3,3,3,3,3,3,3,3,3,3,3,3,3,3,3,3,3,3,3,3,3,3,3,3,3,3,3,3,3,3,3,3,3,3,3,3,3,3,3,3,3,3,3,3,3,3,3,3,3,3,3,3,3,3</v>
      </c>
      <c r="U219" s="2" t="str">
        <f t="shared" si="46"/>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19" s="2" t="str">
        <f t="shared" si="47"/>
        <v>1,1,1,1,1,1,1,1,1,1,1,1,1,1,1,1,1,1,1,1,1,1,1,1,1,1,1,1,1,1,1,1,1,1,1,1,1,1,1,1,1,1,1,1,1,1,1,1,1,1,1,1,1,1,1,1,1,1,1,1,1,1,1,1,1,1,1,1,1,1,1,1,1,1,1,1,1,1,1</v>
      </c>
      <c r="W219" s="2">
        <f t="shared" si="48"/>
        <v>79</v>
      </c>
      <c r="X219" s="2">
        <f t="shared" si="42"/>
        <v>0</v>
      </c>
      <c r="AB219" s="2">
        <v>1613</v>
      </c>
      <c r="AC219" s="2" t="s">
        <v>2640</v>
      </c>
      <c r="AD219" s="3" t="s">
        <v>2641</v>
      </c>
      <c r="AE219" s="2" t="s">
        <v>2316</v>
      </c>
      <c r="AF219" s="3" t="s">
        <v>2317</v>
      </c>
      <c r="AG219" s="3" t="s">
        <v>2203</v>
      </c>
      <c r="AH219" s="2" t="s">
        <v>2318</v>
      </c>
      <c r="AI219" s="2">
        <f t="shared" si="53"/>
        <v>26</v>
      </c>
      <c r="AJ219" s="2">
        <f t="shared" si="52"/>
        <v>9</v>
      </c>
    </row>
    <row r="220" spans="6:36">
      <c r="F220" s="2">
        <f t="shared" si="51"/>
        <v>192</v>
      </c>
      <c r="G220" s="61"/>
      <c r="H220" s="2">
        <f t="shared" si="38"/>
        <v>0</v>
      </c>
      <c r="I220" s="61"/>
      <c r="J220" s="61"/>
      <c r="K220" s="61"/>
      <c r="L220" s="61"/>
      <c r="M220" s="2">
        <f t="shared" si="50"/>
        <v>3</v>
      </c>
      <c r="N220" s="2">
        <f t="shared" si="39"/>
        <v>3</v>
      </c>
      <c r="O220" s="2">
        <f t="shared" si="40"/>
        <v>3</v>
      </c>
      <c r="P220" s="2">
        <f t="shared" si="43"/>
        <v>76400</v>
      </c>
      <c r="Q220" s="2">
        <f t="shared" si="41"/>
        <v>1</v>
      </c>
      <c r="R220" s="2" t="str">
        <f t="shared" si="44"/>
        <v>1,1,1,1,1,1,1,1,1,1,1,1,1,1,1,1,1,1,1,1,1,1,1,1,1,1,1,1,1,1,1,1,1,1,1,1,1,1,1,1,1,1,1,1,1,1,1,1,1,1,1,1,1,1,1,1,1,1,1,1,1,1,1,1,1,1,1,1,1,1,1,1,1,1,1,1,1,1,1</v>
      </c>
      <c r="S220" s="2" t="str">
        <f t="shared" si="45"/>
        <v>0,0,0,0,3,3,3,3,0,0,0,0,3,3,3,3,0,0,0,0,3,3,3,3,0,0,0,0,3,3,3,3,0,0,0,0,3,3,3,3,0,0,0,0,3,3,3,3,0,0,0,0,3,3,3,3,0,0,0,0,3,3,3,3,0,0,0,0,3,3,3,3,0,0,0,0,3,3,3</v>
      </c>
      <c r="T220" s="2" t="str">
        <f t="shared" si="49"/>
        <v>3,3,3,3,3,3,3,3,3,3,3,3,3,3,3,3,3,3,3,3,3,3,3,3,3,3,3,3,3,3,3,3,3,3,3,3,3,3,3,3,3,3,3,3,3,3,3,3,3,3,3,3,3,3,3,3,3,3,3,3,3,3,3,3,3,3,3,3,3,3,3,3,3,3,3,3,3,3,3</v>
      </c>
      <c r="U220" s="2" t="str">
        <f t="shared" si="46"/>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20" s="2" t="str">
        <f t="shared" si="47"/>
        <v>1,1,1,1,1,1,1,1,1,1,1,1,1,1,1,1,1,1,1,1,1,1,1,1,1,1,1,1,1,1,1,1,1,1,1,1,1,1,1,1,1,1,1,1,1,1,1,1,1,1,1,1,1,1,1,1,1,1,1,1,1,1,1,1,1,1,1,1,1,1,1,1,1,1,1,1,1,1,1</v>
      </c>
      <c r="W220" s="2">
        <f t="shared" si="48"/>
        <v>79</v>
      </c>
      <c r="X220" s="2">
        <f t="shared" si="42"/>
        <v>0</v>
      </c>
      <c r="AB220" s="2">
        <v>1614</v>
      </c>
      <c r="AC220" s="2" t="s">
        <v>2642</v>
      </c>
      <c r="AD220" s="3" t="s">
        <v>2643</v>
      </c>
      <c r="AE220" s="2" t="s">
        <v>2463</v>
      </c>
      <c r="AF220" s="3" t="s">
        <v>2464</v>
      </c>
      <c r="AG220" s="3" t="s">
        <v>2203</v>
      </c>
      <c r="AH220" s="2" t="s">
        <v>2465</v>
      </c>
      <c r="AI220" s="2">
        <f t="shared" si="53"/>
        <v>29</v>
      </c>
      <c r="AJ220" s="2">
        <f t="shared" si="52"/>
        <v>10</v>
      </c>
    </row>
    <row r="221" spans="6:36">
      <c r="F221" s="2">
        <f t="shared" si="51"/>
        <v>193</v>
      </c>
      <c r="G221" s="61"/>
      <c r="H221" s="2">
        <f t="shared" ref="H221:H284" si="54">VLOOKUP(G221,$A$2:$B$1122,2,FALSE)</f>
        <v>0</v>
      </c>
      <c r="I221" s="61"/>
      <c r="J221" s="61"/>
      <c r="K221" s="61"/>
      <c r="L221" s="61"/>
      <c r="M221" s="2">
        <f t="shared" si="50"/>
        <v>0</v>
      </c>
      <c r="N221" s="2">
        <f t="shared" ref="N221:N284" si="55">IF(I221=0,IF(VLOOKUP(G221,$A$2:$C$339,3,FALSE)=2,0,M221),I221)</f>
        <v>0</v>
      </c>
      <c r="O221" s="2">
        <f t="shared" ref="O221:O284" si="56">IF(J221=0,3,J221)</f>
        <v>3</v>
      </c>
      <c r="P221" s="2">
        <f t="shared" si="43"/>
        <v>76800</v>
      </c>
      <c r="Q221" s="2">
        <f t="shared" ref="Q221:Q284" si="57">IF(L221=0,1,L221)</f>
        <v>1</v>
      </c>
      <c r="R221" s="2" t="str">
        <f t="shared" si="44"/>
        <v>1,1,1,1,1,1,1,1,1,1,1,1,1,1,1,1,1,1,1,1,1,1,1,1,1,1,1,1,1,1,1,1,1,1,1,1,1,1,1,1,1,1,1,1,1,1,1,1,1,1,1,1,1,1,1,1,1,1,1,1,1,1,1,1,1,1,1,1,1,1,1,1,1,1,1,1,1,1,1</v>
      </c>
      <c r="S221" s="2" t="str">
        <f t="shared" si="45"/>
        <v>0,0,0,0,3,3,3,3,0,0,0,0,3,3,3,3,0,0,0,0,3,3,3,3,0,0,0,0,3,3,3,3,0,0,0,0,3,3,3,3,0,0,0,0,3,3,3,3,0,0,0,0,3,3,3,3,0,0,0,0,3,3,3,3,0,0,0,0,3,3,3,3,0,0,0,0,3,3,3</v>
      </c>
      <c r="T221" s="2" t="str">
        <f t="shared" si="49"/>
        <v>3,3,3,3,3,3,3,3,3,3,3,3,3,3,3,3,3,3,3,3,3,3,3,3,3,3,3,3,3,3,3,3,3,3,3,3,3,3,3,3,3,3,3,3,3,3,3,3,3,3,3,3,3,3,3,3,3,3,3,3,3,3,3,3,3,3,3,3,3,3,3,3,3,3,3,3,3,3,3</v>
      </c>
      <c r="U221" s="2" t="str">
        <f t="shared" si="46"/>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21" s="2" t="str">
        <f t="shared" si="47"/>
        <v>1,1,1,1,1,1,1,1,1,1,1,1,1,1,1,1,1,1,1,1,1,1,1,1,1,1,1,1,1,1,1,1,1,1,1,1,1,1,1,1,1,1,1,1,1,1,1,1,1,1,1,1,1,1,1,1,1,1,1,1,1,1,1,1,1,1,1,1,1,1,1,1,1,1,1,1,1,1,1</v>
      </c>
      <c r="W221" s="2">
        <f t="shared" si="48"/>
        <v>79</v>
      </c>
      <c r="X221" s="2">
        <f t="shared" ref="X221:X284" si="58">IF(G221&gt;999,1,0)</f>
        <v>0</v>
      </c>
      <c r="AB221" s="2">
        <v>1615</v>
      </c>
      <c r="AC221" s="2" t="s">
        <v>2644</v>
      </c>
      <c r="AD221" s="3" t="s">
        <v>2645</v>
      </c>
      <c r="AE221" s="2" t="s">
        <v>2646</v>
      </c>
      <c r="AF221" s="3" t="s">
        <v>2647</v>
      </c>
      <c r="AG221" s="3" t="s">
        <v>2203</v>
      </c>
      <c r="AH221" s="2" t="s">
        <v>2648</v>
      </c>
      <c r="AI221" s="2">
        <f t="shared" si="53"/>
        <v>33</v>
      </c>
      <c r="AJ221" s="2">
        <f t="shared" si="52"/>
        <v>12</v>
      </c>
    </row>
    <row r="222" spans="6:36">
      <c r="F222" s="2">
        <f t="shared" si="51"/>
        <v>194</v>
      </c>
      <c r="G222" s="61"/>
      <c r="H222" s="2">
        <f t="shared" si="54"/>
        <v>0</v>
      </c>
      <c r="I222" s="61"/>
      <c r="J222" s="61"/>
      <c r="K222" s="61"/>
      <c r="L222" s="61"/>
      <c r="M222" s="2">
        <f t="shared" si="50"/>
        <v>0</v>
      </c>
      <c r="N222" s="2">
        <f t="shared" si="55"/>
        <v>0</v>
      </c>
      <c r="O222" s="2">
        <f t="shared" si="56"/>
        <v>3</v>
      </c>
      <c r="P222" s="2">
        <f t="shared" ref="P222:P285" si="59">P221+$G$22+K222</f>
        <v>77200</v>
      </c>
      <c r="Q222" s="2">
        <f t="shared" si="57"/>
        <v>1</v>
      </c>
      <c r="R222" s="2" t="str">
        <f t="shared" ref="R222:R285" si="60">IF(G222*1=0,R221,R221&amp;","&amp;G222)</f>
        <v>1,1,1,1,1,1,1,1,1,1,1,1,1,1,1,1,1,1,1,1,1,1,1,1,1,1,1,1,1,1,1,1,1,1,1,1,1,1,1,1,1,1,1,1,1,1,1,1,1,1,1,1,1,1,1,1,1,1,1,1,1,1,1,1,1,1,1,1,1,1,1,1,1,1,1,1,1,1,1</v>
      </c>
      <c r="S222" s="2" t="str">
        <f t="shared" ref="S222:S285" si="61">IF(G222*1=0,S221,S221&amp;","&amp;N222)</f>
        <v>0,0,0,0,3,3,3,3,0,0,0,0,3,3,3,3,0,0,0,0,3,3,3,3,0,0,0,0,3,3,3,3,0,0,0,0,3,3,3,3,0,0,0,0,3,3,3,3,0,0,0,0,3,3,3,3,0,0,0,0,3,3,3,3,0,0,0,0,3,3,3,3,0,0,0,0,3,3,3</v>
      </c>
      <c r="T222" s="2" t="str">
        <f t="shared" si="49"/>
        <v>3,3,3,3,3,3,3,3,3,3,3,3,3,3,3,3,3,3,3,3,3,3,3,3,3,3,3,3,3,3,3,3,3,3,3,3,3,3,3,3,3,3,3,3,3,3,3,3,3,3,3,3,3,3,3,3,3,3,3,3,3,3,3,3,3,3,3,3,3,3,3,3,3,3,3,3,3,3,3</v>
      </c>
      <c r="U222" s="2" t="str">
        <f t="shared" ref="U222:U285" si="62">IF($G222*1=0,U221,U221&amp;","&amp;P222)</f>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22" s="2" t="str">
        <f t="shared" ref="V222:V285" si="63">IF($G222*1=0,V221,V221&amp;","&amp;Q222)</f>
        <v>1,1,1,1,1,1,1,1,1,1,1,1,1,1,1,1,1,1,1,1,1,1,1,1,1,1,1,1,1,1,1,1,1,1,1,1,1,1,1,1,1,1,1,1,1,1,1,1,1,1,1,1,1,1,1,1,1,1,1,1,1,1,1,1,1,1,1,1,1,1,1,1,1,1,1,1,1,1,1</v>
      </c>
      <c r="W222" s="2">
        <f t="shared" ref="W222:W285" si="64">IF($G222*1=0,W221,W221+1)</f>
        <v>79</v>
      </c>
      <c r="X222" s="2">
        <f t="shared" si="58"/>
        <v>0</v>
      </c>
      <c r="AB222" s="2">
        <v>1701</v>
      </c>
      <c r="AC222" s="2" t="s">
        <v>2649</v>
      </c>
      <c r="AD222" s="3" t="s">
        <v>2650</v>
      </c>
      <c r="AE222" s="2" t="s">
        <v>2434</v>
      </c>
      <c r="AF222" s="3" t="s">
        <v>2435</v>
      </c>
      <c r="AG222" s="3" t="s">
        <v>2203</v>
      </c>
      <c r="AH222" s="2" t="s">
        <v>2436</v>
      </c>
      <c r="AI222" s="2">
        <f t="shared" si="53"/>
        <v>5</v>
      </c>
      <c r="AJ222" s="2">
        <f t="shared" si="52"/>
        <v>2</v>
      </c>
    </row>
    <row r="223" spans="6:36">
      <c r="F223" s="2">
        <f t="shared" si="51"/>
        <v>195</v>
      </c>
      <c r="G223" s="61"/>
      <c r="H223" s="2">
        <f t="shared" si="54"/>
        <v>0</v>
      </c>
      <c r="I223" s="61"/>
      <c r="J223" s="61"/>
      <c r="K223" s="61"/>
      <c r="L223" s="61"/>
      <c r="M223" s="2">
        <f t="shared" si="50"/>
        <v>0</v>
      </c>
      <c r="N223" s="2">
        <f t="shared" si="55"/>
        <v>0</v>
      </c>
      <c r="O223" s="2">
        <f t="shared" si="56"/>
        <v>3</v>
      </c>
      <c r="P223" s="2">
        <f t="shared" si="59"/>
        <v>77600</v>
      </c>
      <c r="Q223" s="2">
        <f t="shared" si="57"/>
        <v>1</v>
      </c>
      <c r="R223" s="2" t="str">
        <f t="shared" si="60"/>
        <v>1,1,1,1,1,1,1,1,1,1,1,1,1,1,1,1,1,1,1,1,1,1,1,1,1,1,1,1,1,1,1,1,1,1,1,1,1,1,1,1,1,1,1,1,1,1,1,1,1,1,1,1,1,1,1,1,1,1,1,1,1,1,1,1,1,1,1,1,1,1,1,1,1,1,1,1,1,1,1</v>
      </c>
      <c r="S223" s="2" t="str">
        <f t="shared" si="61"/>
        <v>0,0,0,0,3,3,3,3,0,0,0,0,3,3,3,3,0,0,0,0,3,3,3,3,0,0,0,0,3,3,3,3,0,0,0,0,3,3,3,3,0,0,0,0,3,3,3,3,0,0,0,0,3,3,3,3,0,0,0,0,3,3,3,3,0,0,0,0,3,3,3,3,0,0,0,0,3,3,3</v>
      </c>
      <c r="T223" s="2" t="str">
        <f t="shared" ref="T223:T286" si="65">IF(G223*1=0,T222,T222&amp;","&amp;O223)</f>
        <v>3,3,3,3,3,3,3,3,3,3,3,3,3,3,3,3,3,3,3,3,3,3,3,3,3,3,3,3,3,3,3,3,3,3,3,3,3,3,3,3,3,3,3,3,3,3,3,3,3,3,3,3,3,3,3,3,3,3,3,3,3,3,3,3,3,3,3,3,3,3,3,3,3,3,3,3,3,3,3</v>
      </c>
      <c r="U223" s="2" t="str">
        <f t="shared" si="62"/>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23" s="2" t="str">
        <f t="shared" si="63"/>
        <v>1,1,1,1,1,1,1,1,1,1,1,1,1,1,1,1,1,1,1,1,1,1,1,1,1,1,1,1,1,1,1,1,1,1,1,1,1,1,1,1,1,1,1,1,1,1,1,1,1,1,1,1,1,1,1,1,1,1,1,1,1,1,1,1,1,1,1,1,1,1,1,1,1,1,1,1,1,1,1</v>
      </c>
      <c r="W223" s="2">
        <f t="shared" si="64"/>
        <v>79</v>
      </c>
      <c r="X223" s="2">
        <f t="shared" si="58"/>
        <v>0</v>
      </c>
      <c r="AB223" s="2">
        <v>1702</v>
      </c>
      <c r="AC223" s="2" t="s">
        <v>2649</v>
      </c>
      <c r="AD223" s="3" t="s">
        <v>2650</v>
      </c>
      <c r="AE223" s="2" t="s">
        <v>2434</v>
      </c>
      <c r="AF223" s="3" t="s">
        <v>2435</v>
      </c>
      <c r="AG223" s="3" t="s">
        <v>2203</v>
      </c>
      <c r="AH223" s="2" t="s">
        <v>2436</v>
      </c>
      <c r="AI223" s="2">
        <f t="shared" si="53"/>
        <v>5</v>
      </c>
      <c r="AJ223" s="2">
        <f t="shared" si="52"/>
        <v>2</v>
      </c>
    </row>
    <row r="224" spans="6:36">
      <c r="F224" s="2">
        <f t="shared" si="51"/>
        <v>196</v>
      </c>
      <c r="G224" s="61"/>
      <c r="H224" s="2">
        <f t="shared" si="54"/>
        <v>0</v>
      </c>
      <c r="I224" s="61"/>
      <c r="J224" s="61"/>
      <c r="K224" s="61"/>
      <c r="L224" s="61"/>
      <c r="M224" s="2">
        <f t="shared" si="50"/>
        <v>0</v>
      </c>
      <c r="N224" s="2">
        <f t="shared" si="55"/>
        <v>0</v>
      </c>
      <c r="O224" s="2">
        <f t="shared" si="56"/>
        <v>3</v>
      </c>
      <c r="P224" s="2">
        <f t="shared" si="59"/>
        <v>78000</v>
      </c>
      <c r="Q224" s="2">
        <f t="shared" si="57"/>
        <v>1</v>
      </c>
      <c r="R224" s="2" t="str">
        <f t="shared" si="60"/>
        <v>1,1,1,1,1,1,1,1,1,1,1,1,1,1,1,1,1,1,1,1,1,1,1,1,1,1,1,1,1,1,1,1,1,1,1,1,1,1,1,1,1,1,1,1,1,1,1,1,1,1,1,1,1,1,1,1,1,1,1,1,1,1,1,1,1,1,1,1,1,1,1,1,1,1,1,1,1,1,1</v>
      </c>
      <c r="S224" s="2" t="str">
        <f t="shared" si="61"/>
        <v>0,0,0,0,3,3,3,3,0,0,0,0,3,3,3,3,0,0,0,0,3,3,3,3,0,0,0,0,3,3,3,3,0,0,0,0,3,3,3,3,0,0,0,0,3,3,3,3,0,0,0,0,3,3,3,3,0,0,0,0,3,3,3,3,0,0,0,0,3,3,3,3,0,0,0,0,3,3,3</v>
      </c>
      <c r="T224" s="2" t="str">
        <f t="shared" si="65"/>
        <v>3,3,3,3,3,3,3,3,3,3,3,3,3,3,3,3,3,3,3,3,3,3,3,3,3,3,3,3,3,3,3,3,3,3,3,3,3,3,3,3,3,3,3,3,3,3,3,3,3,3,3,3,3,3,3,3,3,3,3,3,3,3,3,3,3,3,3,3,3,3,3,3,3,3,3,3,3,3,3</v>
      </c>
      <c r="U224" s="2" t="str">
        <f t="shared" si="62"/>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24" s="2" t="str">
        <f t="shared" si="63"/>
        <v>1,1,1,1,1,1,1,1,1,1,1,1,1,1,1,1,1,1,1,1,1,1,1,1,1,1,1,1,1,1,1,1,1,1,1,1,1,1,1,1,1,1,1,1,1,1,1,1,1,1,1,1,1,1,1,1,1,1,1,1,1,1,1,1,1,1,1,1,1,1,1,1,1,1,1,1,1,1,1</v>
      </c>
      <c r="W224" s="2">
        <f t="shared" si="64"/>
        <v>79</v>
      </c>
      <c r="X224" s="2">
        <f t="shared" si="58"/>
        <v>0</v>
      </c>
      <c r="AB224" s="2">
        <v>1703</v>
      </c>
      <c r="AC224" s="2" t="s">
        <v>2651</v>
      </c>
      <c r="AD224" s="3" t="s">
        <v>2652</v>
      </c>
      <c r="AE224" s="2" t="s">
        <v>2291</v>
      </c>
      <c r="AF224" s="3" t="s">
        <v>2292</v>
      </c>
      <c r="AG224" s="3" t="s">
        <v>2203</v>
      </c>
      <c r="AH224" s="2" t="s">
        <v>2293</v>
      </c>
      <c r="AI224" s="2">
        <f t="shared" si="53"/>
        <v>7</v>
      </c>
      <c r="AJ224" s="2">
        <f t="shared" si="52"/>
        <v>3</v>
      </c>
    </row>
    <row r="225" spans="6:36">
      <c r="F225" s="2">
        <f t="shared" si="51"/>
        <v>197</v>
      </c>
      <c r="G225" s="61"/>
      <c r="H225" s="2">
        <f t="shared" si="54"/>
        <v>0</v>
      </c>
      <c r="I225" s="61"/>
      <c r="J225" s="61"/>
      <c r="K225" s="61"/>
      <c r="L225" s="61"/>
      <c r="M225" s="2">
        <f t="shared" si="50"/>
        <v>3</v>
      </c>
      <c r="N225" s="2">
        <f t="shared" si="55"/>
        <v>3</v>
      </c>
      <c r="O225" s="2">
        <f t="shared" si="56"/>
        <v>3</v>
      </c>
      <c r="P225" s="2">
        <f t="shared" si="59"/>
        <v>78400</v>
      </c>
      <c r="Q225" s="2">
        <f t="shared" si="57"/>
        <v>1</v>
      </c>
      <c r="R225" s="2" t="str">
        <f t="shared" si="60"/>
        <v>1,1,1,1,1,1,1,1,1,1,1,1,1,1,1,1,1,1,1,1,1,1,1,1,1,1,1,1,1,1,1,1,1,1,1,1,1,1,1,1,1,1,1,1,1,1,1,1,1,1,1,1,1,1,1,1,1,1,1,1,1,1,1,1,1,1,1,1,1,1,1,1,1,1,1,1,1,1,1</v>
      </c>
      <c r="S225" s="2" t="str">
        <f t="shared" si="61"/>
        <v>0,0,0,0,3,3,3,3,0,0,0,0,3,3,3,3,0,0,0,0,3,3,3,3,0,0,0,0,3,3,3,3,0,0,0,0,3,3,3,3,0,0,0,0,3,3,3,3,0,0,0,0,3,3,3,3,0,0,0,0,3,3,3,3,0,0,0,0,3,3,3,3,0,0,0,0,3,3,3</v>
      </c>
      <c r="T225" s="2" t="str">
        <f t="shared" si="65"/>
        <v>3,3,3,3,3,3,3,3,3,3,3,3,3,3,3,3,3,3,3,3,3,3,3,3,3,3,3,3,3,3,3,3,3,3,3,3,3,3,3,3,3,3,3,3,3,3,3,3,3,3,3,3,3,3,3,3,3,3,3,3,3,3,3,3,3,3,3,3,3,3,3,3,3,3,3,3,3,3,3</v>
      </c>
      <c r="U225" s="2" t="str">
        <f t="shared" si="62"/>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25" s="2" t="str">
        <f t="shared" si="63"/>
        <v>1,1,1,1,1,1,1,1,1,1,1,1,1,1,1,1,1,1,1,1,1,1,1,1,1,1,1,1,1,1,1,1,1,1,1,1,1,1,1,1,1,1,1,1,1,1,1,1,1,1,1,1,1,1,1,1,1,1,1,1,1,1,1,1,1,1,1,1,1,1,1,1,1,1,1,1,1,1,1</v>
      </c>
      <c r="W225" s="2">
        <f t="shared" si="64"/>
        <v>79</v>
      </c>
      <c r="X225" s="2">
        <f t="shared" si="58"/>
        <v>0</v>
      </c>
      <c r="AB225" s="2">
        <v>1704</v>
      </c>
      <c r="AC225" s="2" t="s">
        <v>2653</v>
      </c>
      <c r="AD225" s="3" t="s">
        <v>2654</v>
      </c>
      <c r="AE225" s="2" t="s">
        <v>2365</v>
      </c>
      <c r="AF225" s="3" t="s">
        <v>2366</v>
      </c>
      <c r="AG225" s="3" t="s">
        <v>2203</v>
      </c>
      <c r="AH225" s="2" t="s">
        <v>2367</v>
      </c>
      <c r="AI225" s="2">
        <f t="shared" si="53"/>
        <v>7</v>
      </c>
      <c r="AJ225" s="2">
        <f t="shared" si="52"/>
        <v>3</v>
      </c>
    </row>
    <row r="226" spans="6:36">
      <c r="F226" s="2">
        <f t="shared" si="51"/>
        <v>198</v>
      </c>
      <c r="G226" s="61"/>
      <c r="H226" s="2">
        <f t="shared" si="54"/>
        <v>0</v>
      </c>
      <c r="I226" s="61"/>
      <c r="J226" s="61"/>
      <c r="K226" s="61"/>
      <c r="L226" s="61"/>
      <c r="M226" s="2">
        <f t="shared" si="50"/>
        <v>3</v>
      </c>
      <c r="N226" s="2">
        <f t="shared" si="55"/>
        <v>3</v>
      </c>
      <c r="O226" s="2">
        <f t="shared" si="56"/>
        <v>3</v>
      </c>
      <c r="P226" s="2">
        <f t="shared" si="59"/>
        <v>78800</v>
      </c>
      <c r="Q226" s="2">
        <f t="shared" si="57"/>
        <v>1</v>
      </c>
      <c r="R226" s="2" t="str">
        <f t="shared" si="60"/>
        <v>1,1,1,1,1,1,1,1,1,1,1,1,1,1,1,1,1,1,1,1,1,1,1,1,1,1,1,1,1,1,1,1,1,1,1,1,1,1,1,1,1,1,1,1,1,1,1,1,1,1,1,1,1,1,1,1,1,1,1,1,1,1,1,1,1,1,1,1,1,1,1,1,1,1,1,1,1,1,1</v>
      </c>
      <c r="S226" s="2" t="str">
        <f t="shared" si="61"/>
        <v>0,0,0,0,3,3,3,3,0,0,0,0,3,3,3,3,0,0,0,0,3,3,3,3,0,0,0,0,3,3,3,3,0,0,0,0,3,3,3,3,0,0,0,0,3,3,3,3,0,0,0,0,3,3,3,3,0,0,0,0,3,3,3,3,0,0,0,0,3,3,3,3,0,0,0,0,3,3,3</v>
      </c>
      <c r="T226" s="2" t="str">
        <f t="shared" si="65"/>
        <v>3,3,3,3,3,3,3,3,3,3,3,3,3,3,3,3,3,3,3,3,3,3,3,3,3,3,3,3,3,3,3,3,3,3,3,3,3,3,3,3,3,3,3,3,3,3,3,3,3,3,3,3,3,3,3,3,3,3,3,3,3,3,3,3,3,3,3,3,3,3,3,3,3,3,3,3,3,3,3</v>
      </c>
      <c r="U226" s="2" t="str">
        <f t="shared" si="62"/>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26" s="2" t="str">
        <f t="shared" si="63"/>
        <v>1,1,1,1,1,1,1,1,1,1,1,1,1,1,1,1,1,1,1,1,1,1,1,1,1,1,1,1,1,1,1,1,1,1,1,1,1,1,1,1,1,1,1,1,1,1,1,1,1,1,1,1,1,1,1,1,1,1,1,1,1,1,1,1,1,1,1,1,1,1,1,1,1,1,1,1,1,1,1</v>
      </c>
      <c r="W226" s="2">
        <f t="shared" si="64"/>
        <v>79</v>
      </c>
      <c r="X226" s="2">
        <f t="shared" si="58"/>
        <v>0</v>
      </c>
      <c r="AB226" s="2">
        <v>1705</v>
      </c>
      <c r="AC226" s="2" t="s">
        <v>2655</v>
      </c>
      <c r="AD226" s="3" t="s">
        <v>2656</v>
      </c>
      <c r="AE226" s="2" t="s">
        <v>2657</v>
      </c>
      <c r="AF226" s="3" t="s">
        <v>2658</v>
      </c>
      <c r="AG226" s="3" t="s">
        <v>2203</v>
      </c>
      <c r="AH226" s="2" t="s">
        <v>2659</v>
      </c>
      <c r="AI226" s="2">
        <f t="shared" si="53"/>
        <v>9</v>
      </c>
      <c r="AJ226" s="2">
        <f t="shared" si="52"/>
        <v>4</v>
      </c>
    </row>
    <row r="227" spans="6:36">
      <c r="F227" s="2">
        <f t="shared" si="51"/>
        <v>199</v>
      </c>
      <c r="G227" s="61"/>
      <c r="H227" s="2">
        <f t="shared" si="54"/>
        <v>0</v>
      </c>
      <c r="I227" s="61"/>
      <c r="J227" s="61"/>
      <c r="K227" s="61"/>
      <c r="L227" s="61"/>
      <c r="M227" s="2">
        <f t="shared" si="50"/>
        <v>3</v>
      </c>
      <c r="N227" s="2">
        <f t="shared" si="55"/>
        <v>3</v>
      </c>
      <c r="O227" s="2">
        <f t="shared" si="56"/>
        <v>3</v>
      </c>
      <c r="P227" s="2">
        <f t="shared" si="59"/>
        <v>79200</v>
      </c>
      <c r="Q227" s="2">
        <f t="shared" si="57"/>
        <v>1</v>
      </c>
      <c r="R227" s="2" t="str">
        <f t="shared" si="60"/>
        <v>1,1,1,1,1,1,1,1,1,1,1,1,1,1,1,1,1,1,1,1,1,1,1,1,1,1,1,1,1,1,1,1,1,1,1,1,1,1,1,1,1,1,1,1,1,1,1,1,1,1,1,1,1,1,1,1,1,1,1,1,1,1,1,1,1,1,1,1,1,1,1,1,1,1,1,1,1,1,1</v>
      </c>
      <c r="S227" s="2" t="str">
        <f t="shared" si="61"/>
        <v>0,0,0,0,3,3,3,3,0,0,0,0,3,3,3,3,0,0,0,0,3,3,3,3,0,0,0,0,3,3,3,3,0,0,0,0,3,3,3,3,0,0,0,0,3,3,3,3,0,0,0,0,3,3,3,3,0,0,0,0,3,3,3,3,0,0,0,0,3,3,3,3,0,0,0,0,3,3,3</v>
      </c>
      <c r="T227" s="2" t="str">
        <f t="shared" si="65"/>
        <v>3,3,3,3,3,3,3,3,3,3,3,3,3,3,3,3,3,3,3,3,3,3,3,3,3,3,3,3,3,3,3,3,3,3,3,3,3,3,3,3,3,3,3,3,3,3,3,3,3,3,3,3,3,3,3,3,3,3,3,3,3,3,3,3,3,3,3,3,3,3,3,3,3,3,3,3,3,3,3</v>
      </c>
      <c r="U227" s="2" t="str">
        <f t="shared" si="62"/>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27" s="2" t="str">
        <f t="shared" si="63"/>
        <v>1,1,1,1,1,1,1,1,1,1,1,1,1,1,1,1,1,1,1,1,1,1,1,1,1,1,1,1,1,1,1,1,1,1,1,1,1,1,1,1,1,1,1,1,1,1,1,1,1,1,1,1,1,1,1,1,1,1,1,1,1,1,1,1,1,1,1,1,1,1,1,1,1,1,1,1,1,1,1</v>
      </c>
      <c r="W227" s="2">
        <f t="shared" si="64"/>
        <v>79</v>
      </c>
      <c r="X227" s="2">
        <f t="shared" si="58"/>
        <v>0</v>
      </c>
      <c r="AB227" s="2">
        <v>1706</v>
      </c>
      <c r="AC227" s="2" t="s">
        <v>2660</v>
      </c>
      <c r="AD227" s="3" t="s">
        <v>2661</v>
      </c>
      <c r="AE227" s="2" t="s">
        <v>2440</v>
      </c>
      <c r="AF227" s="3" t="s">
        <v>2441</v>
      </c>
      <c r="AG227" s="3" t="s">
        <v>2203</v>
      </c>
      <c r="AH227" s="2" t="s">
        <v>2442</v>
      </c>
      <c r="AI227" s="2">
        <f t="shared" si="53"/>
        <v>11</v>
      </c>
      <c r="AJ227" s="2">
        <f t="shared" si="52"/>
        <v>4</v>
      </c>
    </row>
    <row r="228" spans="6:36">
      <c r="F228" s="2">
        <f t="shared" si="51"/>
        <v>200</v>
      </c>
      <c r="G228" s="61"/>
      <c r="H228" s="2">
        <f t="shared" si="54"/>
        <v>0</v>
      </c>
      <c r="I228" s="61"/>
      <c r="J228" s="61"/>
      <c r="K228" s="61"/>
      <c r="L228" s="61"/>
      <c r="M228" s="2">
        <f t="shared" si="50"/>
        <v>3</v>
      </c>
      <c r="N228" s="2">
        <f t="shared" si="55"/>
        <v>3</v>
      </c>
      <c r="O228" s="2">
        <f t="shared" si="56"/>
        <v>3</v>
      </c>
      <c r="P228" s="2">
        <f t="shared" si="59"/>
        <v>79600</v>
      </c>
      <c r="Q228" s="2">
        <f t="shared" si="57"/>
        <v>1</v>
      </c>
      <c r="R228" s="2" t="str">
        <f t="shared" si="60"/>
        <v>1,1,1,1,1,1,1,1,1,1,1,1,1,1,1,1,1,1,1,1,1,1,1,1,1,1,1,1,1,1,1,1,1,1,1,1,1,1,1,1,1,1,1,1,1,1,1,1,1,1,1,1,1,1,1,1,1,1,1,1,1,1,1,1,1,1,1,1,1,1,1,1,1,1,1,1,1,1,1</v>
      </c>
      <c r="S228" s="2" t="str">
        <f t="shared" si="61"/>
        <v>0,0,0,0,3,3,3,3,0,0,0,0,3,3,3,3,0,0,0,0,3,3,3,3,0,0,0,0,3,3,3,3,0,0,0,0,3,3,3,3,0,0,0,0,3,3,3,3,0,0,0,0,3,3,3,3,0,0,0,0,3,3,3,3,0,0,0,0,3,3,3,3,0,0,0,0,3,3,3</v>
      </c>
      <c r="T228" s="2" t="str">
        <f t="shared" si="65"/>
        <v>3,3,3,3,3,3,3,3,3,3,3,3,3,3,3,3,3,3,3,3,3,3,3,3,3,3,3,3,3,3,3,3,3,3,3,3,3,3,3,3,3,3,3,3,3,3,3,3,3,3,3,3,3,3,3,3,3,3,3,3,3,3,3,3,3,3,3,3,3,3,3,3,3,3,3,3,3,3,3</v>
      </c>
      <c r="U228" s="2" t="str">
        <f t="shared" si="62"/>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28" s="2" t="str">
        <f t="shared" si="63"/>
        <v>1,1,1,1,1,1,1,1,1,1,1,1,1,1,1,1,1,1,1,1,1,1,1,1,1,1,1,1,1,1,1,1,1,1,1,1,1,1,1,1,1,1,1,1,1,1,1,1,1,1,1,1,1,1,1,1,1,1,1,1,1,1,1,1,1,1,1,1,1,1,1,1,1,1,1,1,1,1,1</v>
      </c>
      <c r="W228" s="2">
        <f t="shared" si="64"/>
        <v>79</v>
      </c>
      <c r="X228" s="2">
        <f t="shared" si="58"/>
        <v>0</v>
      </c>
      <c r="AB228" s="2">
        <v>1707</v>
      </c>
      <c r="AC228" s="2" t="s">
        <v>2662</v>
      </c>
      <c r="AD228" s="3" t="s">
        <v>2663</v>
      </c>
      <c r="AE228" s="2" t="s">
        <v>2304</v>
      </c>
      <c r="AF228" s="3" t="s">
        <v>2305</v>
      </c>
      <c r="AG228" s="3" t="s">
        <v>2203</v>
      </c>
      <c r="AH228" s="2" t="s">
        <v>2306</v>
      </c>
      <c r="AI228" s="2">
        <f t="shared" si="53"/>
        <v>15</v>
      </c>
      <c r="AJ228" s="2">
        <f t="shared" si="52"/>
        <v>6</v>
      </c>
    </row>
    <row r="229" spans="6:36">
      <c r="F229" s="2">
        <f t="shared" si="51"/>
        <v>201</v>
      </c>
      <c r="G229" s="61"/>
      <c r="H229" s="2">
        <f t="shared" si="54"/>
        <v>0</v>
      </c>
      <c r="I229" s="61"/>
      <c r="J229" s="61"/>
      <c r="K229" s="61"/>
      <c r="L229" s="61"/>
      <c r="M229" s="2">
        <f t="shared" ref="M229:M292" si="66">M221</f>
        <v>0</v>
      </c>
      <c r="N229" s="2">
        <f t="shared" si="55"/>
        <v>0</v>
      </c>
      <c r="O229" s="2">
        <f t="shared" si="56"/>
        <v>3</v>
      </c>
      <c r="P229" s="2">
        <f t="shared" si="59"/>
        <v>80000</v>
      </c>
      <c r="Q229" s="2">
        <f t="shared" si="57"/>
        <v>1</v>
      </c>
      <c r="R229" s="2" t="str">
        <f t="shared" si="60"/>
        <v>1,1,1,1,1,1,1,1,1,1,1,1,1,1,1,1,1,1,1,1,1,1,1,1,1,1,1,1,1,1,1,1,1,1,1,1,1,1,1,1,1,1,1,1,1,1,1,1,1,1,1,1,1,1,1,1,1,1,1,1,1,1,1,1,1,1,1,1,1,1,1,1,1,1,1,1,1,1,1</v>
      </c>
      <c r="S229" s="2" t="str">
        <f t="shared" si="61"/>
        <v>0,0,0,0,3,3,3,3,0,0,0,0,3,3,3,3,0,0,0,0,3,3,3,3,0,0,0,0,3,3,3,3,0,0,0,0,3,3,3,3,0,0,0,0,3,3,3,3,0,0,0,0,3,3,3,3,0,0,0,0,3,3,3,3,0,0,0,0,3,3,3,3,0,0,0,0,3,3,3</v>
      </c>
      <c r="T229" s="2" t="str">
        <f t="shared" si="65"/>
        <v>3,3,3,3,3,3,3,3,3,3,3,3,3,3,3,3,3,3,3,3,3,3,3,3,3,3,3,3,3,3,3,3,3,3,3,3,3,3,3,3,3,3,3,3,3,3,3,3,3,3,3,3,3,3,3,3,3,3,3,3,3,3,3,3,3,3,3,3,3,3,3,3,3,3,3,3,3,3,3</v>
      </c>
      <c r="U229" s="2" t="str">
        <f t="shared" si="62"/>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29" s="2" t="str">
        <f t="shared" si="63"/>
        <v>1,1,1,1,1,1,1,1,1,1,1,1,1,1,1,1,1,1,1,1,1,1,1,1,1,1,1,1,1,1,1,1,1,1,1,1,1,1,1,1,1,1,1,1,1,1,1,1,1,1,1,1,1,1,1,1,1,1,1,1,1,1,1,1,1,1,1,1,1,1,1,1,1,1,1,1,1,1,1</v>
      </c>
      <c r="W229" s="2">
        <f t="shared" si="64"/>
        <v>79</v>
      </c>
      <c r="X229" s="2">
        <f t="shared" si="58"/>
        <v>0</v>
      </c>
      <c r="AB229" s="2">
        <v>1708</v>
      </c>
      <c r="AC229" s="2" t="s">
        <v>2664</v>
      </c>
      <c r="AD229" s="3" t="s">
        <v>2665</v>
      </c>
      <c r="AE229" s="2" t="s">
        <v>2666</v>
      </c>
      <c r="AF229" s="3" t="s">
        <v>2667</v>
      </c>
      <c r="AG229" s="3" t="s">
        <v>2203</v>
      </c>
      <c r="AH229" s="2" t="s">
        <v>2668</v>
      </c>
      <c r="AI229" s="2">
        <f t="shared" si="53"/>
        <v>17</v>
      </c>
      <c r="AJ229" s="2">
        <f t="shared" si="52"/>
        <v>6</v>
      </c>
    </row>
    <row r="230" spans="6:36">
      <c r="F230" s="2">
        <f t="shared" si="51"/>
        <v>202</v>
      </c>
      <c r="G230" s="61"/>
      <c r="H230" s="2">
        <f t="shared" si="54"/>
        <v>0</v>
      </c>
      <c r="I230" s="61"/>
      <c r="J230" s="61"/>
      <c r="K230" s="61"/>
      <c r="L230" s="61"/>
      <c r="M230" s="2">
        <f t="shared" si="66"/>
        <v>0</v>
      </c>
      <c r="N230" s="2">
        <f t="shared" si="55"/>
        <v>0</v>
      </c>
      <c r="O230" s="2">
        <f t="shared" si="56"/>
        <v>3</v>
      </c>
      <c r="P230" s="2">
        <f t="shared" si="59"/>
        <v>80400</v>
      </c>
      <c r="Q230" s="2">
        <f t="shared" si="57"/>
        <v>1</v>
      </c>
      <c r="R230" s="2" t="str">
        <f t="shared" si="60"/>
        <v>1,1,1,1,1,1,1,1,1,1,1,1,1,1,1,1,1,1,1,1,1,1,1,1,1,1,1,1,1,1,1,1,1,1,1,1,1,1,1,1,1,1,1,1,1,1,1,1,1,1,1,1,1,1,1,1,1,1,1,1,1,1,1,1,1,1,1,1,1,1,1,1,1,1,1,1,1,1,1</v>
      </c>
      <c r="S230" s="2" t="str">
        <f t="shared" si="61"/>
        <v>0,0,0,0,3,3,3,3,0,0,0,0,3,3,3,3,0,0,0,0,3,3,3,3,0,0,0,0,3,3,3,3,0,0,0,0,3,3,3,3,0,0,0,0,3,3,3,3,0,0,0,0,3,3,3,3,0,0,0,0,3,3,3,3,0,0,0,0,3,3,3,3,0,0,0,0,3,3,3</v>
      </c>
      <c r="T230" s="2" t="str">
        <f t="shared" si="65"/>
        <v>3,3,3,3,3,3,3,3,3,3,3,3,3,3,3,3,3,3,3,3,3,3,3,3,3,3,3,3,3,3,3,3,3,3,3,3,3,3,3,3,3,3,3,3,3,3,3,3,3,3,3,3,3,3,3,3,3,3,3,3,3,3,3,3,3,3,3,3,3,3,3,3,3,3,3,3,3,3,3</v>
      </c>
      <c r="U230" s="2" t="str">
        <f t="shared" si="62"/>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30" s="2" t="str">
        <f t="shared" si="63"/>
        <v>1,1,1,1,1,1,1,1,1,1,1,1,1,1,1,1,1,1,1,1,1,1,1,1,1,1,1,1,1,1,1,1,1,1,1,1,1,1,1,1,1,1,1,1,1,1,1,1,1,1,1,1,1,1,1,1,1,1,1,1,1,1,1,1,1,1,1,1,1,1,1,1,1,1,1,1,1,1,1</v>
      </c>
      <c r="W230" s="2">
        <f t="shared" si="64"/>
        <v>79</v>
      </c>
      <c r="X230" s="2">
        <f t="shared" si="58"/>
        <v>0</v>
      </c>
      <c r="AB230" s="2">
        <v>1709</v>
      </c>
      <c r="AC230" s="2" t="s">
        <v>2669</v>
      </c>
      <c r="AD230" s="3" t="s">
        <v>2670</v>
      </c>
      <c r="AE230" s="2" t="s">
        <v>2671</v>
      </c>
      <c r="AF230" s="3" t="s">
        <v>2672</v>
      </c>
      <c r="AG230" s="3" t="s">
        <v>2203</v>
      </c>
      <c r="AH230" s="2" t="s">
        <v>2673</v>
      </c>
      <c r="AI230" s="2">
        <f t="shared" si="53"/>
        <v>20</v>
      </c>
      <c r="AJ230" s="2">
        <f t="shared" si="52"/>
        <v>7</v>
      </c>
    </row>
    <row r="231" spans="6:36">
      <c r="F231" s="2">
        <f t="shared" si="51"/>
        <v>203</v>
      </c>
      <c r="G231" s="61"/>
      <c r="H231" s="2">
        <f t="shared" si="54"/>
        <v>0</v>
      </c>
      <c r="I231" s="61"/>
      <c r="J231" s="61"/>
      <c r="K231" s="61"/>
      <c r="L231" s="61"/>
      <c r="M231" s="2">
        <f t="shared" si="66"/>
        <v>0</v>
      </c>
      <c r="N231" s="2">
        <f t="shared" si="55"/>
        <v>0</v>
      </c>
      <c r="O231" s="2">
        <f t="shared" si="56"/>
        <v>3</v>
      </c>
      <c r="P231" s="2">
        <f t="shared" si="59"/>
        <v>80800</v>
      </c>
      <c r="Q231" s="2">
        <f t="shared" si="57"/>
        <v>1</v>
      </c>
      <c r="R231" s="2" t="str">
        <f t="shared" si="60"/>
        <v>1,1,1,1,1,1,1,1,1,1,1,1,1,1,1,1,1,1,1,1,1,1,1,1,1,1,1,1,1,1,1,1,1,1,1,1,1,1,1,1,1,1,1,1,1,1,1,1,1,1,1,1,1,1,1,1,1,1,1,1,1,1,1,1,1,1,1,1,1,1,1,1,1,1,1,1,1,1,1</v>
      </c>
      <c r="S231" s="2" t="str">
        <f t="shared" si="61"/>
        <v>0,0,0,0,3,3,3,3,0,0,0,0,3,3,3,3,0,0,0,0,3,3,3,3,0,0,0,0,3,3,3,3,0,0,0,0,3,3,3,3,0,0,0,0,3,3,3,3,0,0,0,0,3,3,3,3,0,0,0,0,3,3,3,3,0,0,0,0,3,3,3,3,0,0,0,0,3,3,3</v>
      </c>
      <c r="T231" s="2" t="str">
        <f t="shared" si="65"/>
        <v>3,3,3,3,3,3,3,3,3,3,3,3,3,3,3,3,3,3,3,3,3,3,3,3,3,3,3,3,3,3,3,3,3,3,3,3,3,3,3,3,3,3,3,3,3,3,3,3,3,3,3,3,3,3,3,3,3,3,3,3,3,3,3,3,3,3,3,3,3,3,3,3,3,3,3,3,3,3,3</v>
      </c>
      <c r="U231" s="2" t="str">
        <f t="shared" si="62"/>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31" s="2" t="str">
        <f t="shared" si="63"/>
        <v>1,1,1,1,1,1,1,1,1,1,1,1,1,1,1,1,1,1,1,1,1,1,1,1,1,1,1,1,1,1,1,1,1,1,1,1,1,1,1,1,1,1,1,1,1,1,1,1,1,1,1,1,1,1,1,1,1,1,1,1,1,1,1,1,1,1,1,1,1,1,1,1,1,1,1,1,1,1,1</v>
      </c>
      <c r="W231" s="2">
        <f t="shared" si="64"/>
        <v>79</v>
      </c>
      <c r="X231" s="2">
        <f t="shared" si="58"/>
        <v>0</v>
      </c>
      <c r="AB231" s="2">
        <v>1710</v>
      </c>
      <c r="AC231" s="2" t="s">
        <v>2674</v>
      </c>
      <c r="AD231" s="3" t="s">
        <v>2675</v>
      </c>
      <c r="AE231" s="2" t="s">
        <v>2676</v>
      </c>
      <c r="AF231" s="3" t="s">
        <v>2677</v>
      </c>
      <c r="AG231" s="3" t="s">
        <v>2203</v>
      </c>
      <c r="AH231" s="2" t="s">
        <v>2678</v>
      </c>
      <c r="AI231" s="2">
        <f t="shared" si="53"/>
        <v>25</v>
      </c>
      <c r="AJ231" s="2">
        <f t="shared" si="52"/>
        <v>9</v>
      </c>
    </row>
    <row r="232" spans="6:36">
      <c r="F232" s="2">
        <f t="shared" si="51"/>
        <v>204</v>
      </c>
      <c r="G232" s="61"/>
      <c r="H232" s="2">
        <f t="shared" si="54"/>
        <v>0</v>
      </c>
      <c r="I232" s="61"/>
      <c r="J232" s="61"/>
      <c r="K232" s="61"/>
      <c r="L232" s="61"/>
      <c r="M232" s="2">
        <f t="shared" si="66"/>
        <v>0</v>
      </c>
      <c r="N232" s="2">
        <f t="shared" si="55"/>
        <v>0</v>
      </c>
      <c r="O232" s="2">
        <f t="shared" si="56"/>
        <v>3</v>
      </c>
      <c r="P232" s="2">
        <f t="shared" si="59"/>
        <v>81200</v>
      </c>
      <c r="Q232" s="2">
        <f t="shared" si="57"/>
        <v>1</v>
      </c>
      <c r="R232" s="2" t="str">
        <f t="shared" si="60"/>
        <v>1,1,1,1,1,1,1,1,1,1,1,1,1,1,1,1,1,1,1,1,1,1,1,1,1,1,1,1,1,1,1,1,1,1,1,1,1,1,1,1,1,1,1,1,1,1,1,1,1,1,1,1,1,1,1,1,1,1,1,1,1,1,1,1,1,1,1,1,1,1,1,1,1,1,1,1,1,1,1</v>
      </c>
      <c r="S232" s="2" t="str">
        <f t="shared" si="61"/>
        <v>0,0,0,0,3,3,3,3,0,0,0,0,3,3,3,3,0,0,0,0,3,3,3,3,0,0,0,0,3,3,3,3,0,0,0,0,3,3,3,3,0,0,0,0,3,3,3,3,0,0,0,0,3,3,3,3,0,0,0,0,3,3,3,3,0,0,0,0,3,3,3,3,0,0,0,0,3,3,3</v>
      </c>
      <c r="T232" s="2" t="str">
        <f t="shared" si="65"/>
        <v>3,3,3,3,3,3,3,3,3,3,3,3,3,3,3,3,3,3,3,3,3,3,3,3,3,3,3,3,3,3,3,3,3,3,3,3,3,3,3,3,3,3,3,3,3,3,3,3,3,3,3,3,3,3,3,3,3,3,3,3,3,3,3,3,3,3,3,3,3,3,3,3,3,3,3,3,3,3,3</v>
      </c>
      <c r="U232" s="2" t="str">
        <f t="shared" si="62"/>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32" s="2" t="str">
        <f t="shared" si="63"/>
        <v>1,1,1,1,1,1,1,1,1,1,1,1,1,1,1,1,1,1,1,1,1,1,1,1,1,1,1,1,1,1,1,1,1,1,1,1,1,1,1,1,1,1,1,1,1,1,1,1,1,1,1,1,1,1,1,1,1,1,1,1,1,1,1,1,1,1,1,1,1,1,1,1,1,1,1,1,1,1,1</v>
      </c>
      <c r="W232" s="2">
        <f t="shared" si="64"/>
        <v>79</v>
      </c>
      <c r="X232" s="2">
        <f t="shared" si="58"/>
        <v>0</v>
      </c>
      <c r="AB232" s="2">
        <v>1711</v>
      </c>
      <c r="AC232" s="2" t="s">
        <v>2679</v>
      </c>
      <c r="AD232" s="3" t="s">
        <v>2680</v>
      </c>
      <c r="AE232" s="2" t="s">
        <v>2681</v>
      </c>
      <c r="AF232" s="3" t="s">
        <v>2682</v>
      </c>
      <c r="AG232" s="3" t="s">
        <v>2203</v>
      </c>
      <c r="AH232" s="2" t="s">
        <v>2683</v>
      </c>
      <c r="AI232" s="2">
        <f t="shared" si="53"/>
        <v>30</v>
      </c>
      <c r="AJ232" s="2">
        <f t="shared" si="52"/>
        <v>11</v>
      </c>
    </row>
    <row r="233" spans="6:36">
      <c r="F233" s="2">
        <f t="shared" si="51"/>
        <v>205</v>
      </c>
      <c r="G233" s="61"/>
      <c r="H233" s="2">
        <f t="shared" si="54"/>
        <v>0</v>
      </c>
      <c r="I233" s="61"/>
      <c r="J233" s="61"/>
      <c r="K233" s="61"/>
      <c r="L233" s="61"/>
      <c r="M233" s="2">
        <f t="shared" si="66"/>
        <v>3</v>
      </c>
      <c r="N233" s="2">
        <f t="shared" si="55"/>
        <v>3</v>
      </c>
      <c r="O233" s="2">
        <f t="shared" si="56"/>
        <v>3</v>
      </c>
      <c r="P233" s="2">
        <f t="shared" si="59"/>
        <v>81600</v>
      </c>
      <c r="Q233" s="2">
        <f t="shared" si="57"/>
        <v>1</v>
      </c>
      <c r="R233" s="2" t="str">
        <f t="shared" si="60"/>
        <v>1,1,1,1,1,1,1,1,1,1,1,1,1,1,1,1,1,1,1,1,1,1,1,1,1,1,1,1,1,1,1,1,1,1,1,1,1,1,1,1,1,1,1,1,1,1,1,1,1,1,1,1,1,1,1,1,1,1,1,1,1,1,1,1,1,1,1,1,1,1,1,1,1,1,1,1,1,1,1</v>
      </c>
      <c r="S233" s="2" t="str">
        <f t="shared" si="61"/>
        <v>0,0,0,0,3,3,3,3,0,0,0,0,3,3,3,3,0,0,0,0,3,3,3,3,0,0,0,0,3,3,3,3,0,0,0,0,3,3,3,3,0,0,0,0,3,3,3,3,0,0,0,0,3,3,3,3,0,0,0,0,3,3,3,3,0,0,0,0,3,3,3,3,0,0,0,0,3,3,3</v>
      </c>
      <c r="T233" s="2" t="str">
        <f t="shared" si="65"/>
        <v>3,3,3,3,3,3,3,3,3,3,3,3,3,3,3,3,3,3,3,3,3,3,3,3,3,3,3,3,3,3,3,3,3,3,3,3,3,3,3,3,3,3,3,3,3,3,3,3,3,3,3,3,3,3,3,3,3,3,3,3,3,3,3,3,3,3,3,3,3,3,3,3,3,3,3,3,3,3,3</v>
      </c>
      <c r="U233" s="2" t="str">
        <f t="shared" si="62"/>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33" s="2" t="str">
        <f t="shared" si="63"/>
        <v>1,1,1,1,1,1,1,1,1,1,1,1,1,1,1,1,1,1,1,1,1,1,1,1,1,1,1,1,1,1,1,1,1,1,1,1,1,1,1,1,1,1,1,1,1,1,1,1,1,1,1,1,1,1,1,1,1,1,1,1,1,1,1,1,1,1,1,1,1,1,1,1,1,1,1,1,1,1,1</v>
      </c>
      <c r="W233" s="2">
        <f t="shared" si="64"/>
        <v>79</v>
      </c>
      <c r="X233" s="2">
        <f t="shared" si="58"/>
        <v>0</v>
      </c>
      <c r="AB233" s="2">
        <v>1712</v>
      </c>
      <c r="AC233" s="2" t="s">
        <v>2684</v>
      </c>
      <c r="AD233" s="3" t="s">
        <v>2685</v>
      </c>
      <c r="AE233" s="2" t="s">
        <v>2610</v>
      </c>
      <c r="AF233" s="3" t="s">
        <v>2611</v>
      </c>
      <c r="AG233" s="3" t="s">
        <v>2203</v>
      </c>
      <c r="AH233" s="2" t="s">
        <v>2612</v>
      </c>
      <c r="AI233" s="2">
        <f t="shared" si="53"/>
        <v>35</v>
      </c>
      <c r="AJ233" s="2">
        <f t="shared" si="52"/>
        <v>12</v>
      </c>
    </row>
    <row r="234" spans="6:36">
      <c r="F234" s="2">
        <f t="shared" si="51"/>
        <v>206</v>
      </c>
      <c r="G234" s="61"/>
      <c r="H234" s="2">
        <f t="shared" si="54"/>
        <v>0</v>
      </c>
      <c r="I234" s="61"/>
      <c r="J234" s="61"/>
      <c r="K234" s="61"/>
      <c r="L234" s="61"/>
      <c r="M234" s="2">
        <f t="shared" si="66"/>
        <v>3</v>
      </c>
      <c r="N234" s="2">
        <f t="shared" si="55"/>
        <v>3</v>
      </c>
      <c r="O234" s="2">
        <f t="shared" si="56"/>
        <v>3</v>
      </c>
      <c r="P234" s="2">
        <f t="shared" si="59"/>
        <v>82000</v>
      </c>
      <c r="Q234" s="2">
        <f t="shared" si="57"/>
        <v>1</v>
      </c>
      <c r="R234" s="2" t="str">
        <f t="shared" si="60"/>
        <v>1,1,1,1,1,1,1,1,1,1,1,1,1,1,1,1,1,1,1,1,1,1,1,1,1,1,1,1,1,1,1,1,1,1,1,1,1,1,1,1,1,1,1,1,1,1,1,1,1,1,1,1,1,1,1,1,1,1,1,1,1,1,1,1,1,1,1,1,1,1,1,1,1,1,1,1,1,1,1</v>
      </c>
      <c r="S234" s="2" t="str">
        <f t="shared" si="61"/>
        <v>0,0,0,0,3,3,3,3,0,0,0,0,3,3,3,3,0,0,0,0,3,3,3,3,0,0,0,0,3,3,3,3,0,0,0,0,3,3,3,3,0,0,0,0,3,3,3,3,0,0,0,0,3,3,3,3,0,0,0,0,3,3,3,3,0,0,0,0,3,3,3,3,0,0,0,0,3,3,3</v>
      </c>
      <c r="T234" s="2" t="str">
        <f t="shared" si="65"/>
        <v>3,3,3,3,3,3,3,3,3,3,3,3,3,3,3,3,3,3,3,3,3,3,3,3,3,3,3,3,3,3,3,3,3,3,3,3,3,3,3,3,3,3,3,3,3,3,3,3,3,3,3,3,3,3,3,3,3,3,3,3,3,3,3,3,3,3,3,3,3,3,3,3,3,3,3,3,3,3,3</v>
      </c>
      <c r="U234" s="2" t="str">
        <f t="shared" si="62"/>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34" s="2" t="str">
        <f t="shared" si="63"/>
        <v>1,1,1,1,1,1,1,1,1,1,1,1,1,1,1,1,1,1,1,1,1,1,1,1,1,1,1,1,1,1,1,1,1,1,1,1,1,1,1,1,1,1,1,1,1,1,1,1,1,1,1,1,1,1,1,1,1,1,1,1,1,1,1,1,1,1,1,1,1,1,1,1,1,1,1,1,1,1,1</v>
      </c>
      <c r="W234" s="2">
        <f t="shared" si="64"/>
        <v>79</v>
      </c>
      <c r="X234" s="2">
        <f t="shared" si="58"/>
        <v>0</v>
      </c>
      <c r="AB234" s="2">
        <v>1713</v>
      </c>
      <c r="AC234" s="2" t="s">
        <v>2686</v>
      </c>
      <c r="AD234" s="3" t="s">
        <v>2687</v>
      </c>
      <c r="AE234" s="2" t="s">
        <v>2688</v>
      </c>
      <c r="AF234" s="3" t="s">
        <v>2689</v>
      </c>
      <c r="AG234" s="3" t="s">
        <v>2203</v>
      </c>
      <c r="AH234" s="2" t="s">
        <v>2690</v>
      </c>
      <c r="AI234" s="2">
        <f t="shared" si="53"/>
        <v>40</v>
      </c>
      <c r="AJ234" s="2">
        <f t="shared" si="52"/>
        <v>14</v>
      </c>
    </row>
    <row r="235" spans="6:36">
      <c r="F235" s="2">
        <f t="shared" si="51"/>
        <v>207</v>
      </c>
      <c r="G235" s="61"/>
      <c r="H235" s="2">
        <f t="shared" si="54"/>
        <v>0</v>
      </c>
      <c r="I235" s="61"/>
      <c r="J235" s="61"/>
      <c r="K235" s="61"/>
      <c r="L235" s="61"/>
      <c r="M235" s="2">
        <f t="shared" si="66"/>
        <v>3</v>
      </c>
      <c r="N235" s="2">
        <f t="shared" si="55"/>
        <v>3</v>
      </c>
      <c r="O235" s="2">
        <f t="shared" si="56"/>
        <v>3</v>
      </c>
      <c r="P235" s="2">
        <f t="shared" si="59"/>
        <v>82400</v>
      </c>
      <c r="Q235" s="2">
        <f t="shared" si="57"/>
        <v>1</v>
      </c>
      <c r="R235" s="2" t="str">
        <f t="shared" si="60"/>
        <v>1,1,1,1,1,1,1,1,1,1,1,1,1,1,1,1,1,1,1,1,1,1,1,1,1,1,1,1,1,1,1,1,1,1,1,1,1,1,1,1,1,1,1,1,1,1,1,1,1,1,1,1,1,1,1,1,1,1,1,1,1,1,1,1,1,1,1,1,1,1,1,1,1,1,1,1,1,1,1</v>
      </c>
      <c r="S235" s="2" t="str">
        <f t="shared" si="61"/>
        <v>0,0,0,0,3,3,3,3,0,0,0,0,3,3,3,3,0,0,0,0,3,3,3,3,0,0,0,0,3,3,3,3,0,0,0,0,3,3,3,3,0,0,0,0,3,3,3,3,0,0,0,0,3,3,3,3,0,0,0,0,3,3,3,3,0,0,0,0,3,3,3,3,0,0,0,0,3,3,3</v>
      </c>
      <c r="T235" s="2" t="str">
        <f t="shared" si="65"/>
        <v>3,3,3,3,3,3,3,3,3,3,3,3,3,3,3,3,3,3,3,3,3,3,3,3,3,3,3,3,3,3,3,3,3,3,3,3,3,3,3,3,3,3,3,3,3,3,3,3,3,3,3,3,3,3,3,3,3,3,3,3,3,3,3,3,3,3,3,3,3,3,3,3,3,3,3,3,3,3,3</v>
      </c>
      <c r="U235" s="2" t="str">
        <f t="shared" si="62"/>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35" s="2" t="str">
        <f t="shared" si="63"/>
        <v>1,1,1,1,1,1,1,1,1,1,1,1,1,1,1,1,1,1,1,1,1,1,1,1,1,1,1,1,1,1,1,1,1,1,1,1,1,1,1,1,1,1,1,1,1,1,1,1,1,1,1,1,1,1,1,1,1,1,1,1,1,1,1,1,1,1,1,1,1,1,1,1,1,1,1,1,1,1,1</v>
      </c>
      <c r="W235" s="2">
        <f t="shared" si="64"/>
        <v>79</v>
      </c>
      <c r="X235" s="2">
        <f t="shared" si="58"/>
        <v>0</v>
      </c>
      <c r="AB235" s="2">
        <v>1714</v>
      </c>
      <c r="AC235" s="2" t="s">
        <v>2691</v>
      </c>
      <c r="AD235" s="3" t="s">
        <v>2692</v>
      </c>
      <c r="AE235" s="2" t="s">
        <v>2693</v>
      </c>
      <c r="AF235" s="3" t="s">
        <v>2694</v>
      </c>
      <c r="AG235" s="3" t="s">
        <v>2203</v>
      </c>
      <c r="AH235" s="2" t="s">
        <v>2695</v>
      </c>
      <c r="AI235" s="2">
        <f t="shared" si="53"/>
        <v>45</v>
      </c>
      <c r="AJ235" s="2">
        <f t="shared" si="52"/>
        <v>16</v>
      </c>
    </row>
    <row r="236" spans="6:36">
      <c r="F236" s="2">
        <f t="shared" si="51"/>
        <v>208</v>
      </c>
      <c r="G236" s="61"/>
      <c r="H236" s="2">
        <f t="shared" si="54"/>
        <v>0</v>
      </c>
      <c r="I236" s="61"/>
      <c r="J236" s="61"/>
      <c r="K236" s="61"/>
      <c r="L236" s="61"/>
      <c r="M236" s="2">
        <f t="shared" si="66"/>
        <v>3</v>
      </c>
      <c r="N236" s="2">
        <f t="shared" si="55"/>
        <v>3</v>
      </c>
      <c r="O236" s="2">
        <f t="shared" si="56"/>
        <v>3</v>
      </c>
      <c r="P236" s="2">
        <f t="shared" si="59"/>
        <v>82800</v>
      </c>
      <c r="Q236" s="2">
        <f t="shared" si="57"/>
        <v>1</v>
      </c>
      <c r="R236" s="2" t="str">
        <f t="shared" si="60"/>
        <v>1,1,1,1,1,1,1,1,1,1,1,1,1,1,1,1,1,1,1,1,1,1,1,1,1,1,1,1,1,1,1,1,1,1,1,1,1,1,1,1,1,1,1,1,1,1,1,1,1,1,1,1,1,1,1,1,1,1,1,1,1,1,1,1,1,1,1,1,1,1,1,1,1,1,1,1,1,1,1</v>
      </c>
      <c r="S236" s="2" t="str">
        <f t="shared" si="61"/>
        <v>0,0,0,0,3,3,3,3,0,0,0,0,3,3,3,3,0,0,0,0,3,3,3,3,0,0,0,0,3,3,3,3,0,0,0,0,3,3,3,3,0,0,0,0,3,3,3,3,0,0,0,0,3,3,3,3,0,0,0,0,3,3,3,3,0,0,0,0,3,3,3,3,0,0,0,0,3,3,3</v>
      </c>
      <c r="T236" s="2" t="str">
        <f t="shared" si="65"/>
        <v>3,3,3,3,3,3,3,3,3,3,3,3,3,3,3,3,3,3,3,3,3,3,3,3,3,3,3,3,3,3,3,3,3,3,3,3,3,3,3,3,3,3,3,3,3,3,3,3,3,3,3,3,3,3,3,3,3,3,3,3,3,3,3,3,3,3,3,3,3,3,3,3,3,3,3,3,3,3,3</v>
      </c>
      <c r="U236" s="2" t="str">
        <f t="shared" si="62"/>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36" s="2" t="str">
        <f t="shared" si="63"/>
        <v>1,1,1,1,1,1,1,1,1,1,1,1,1,1,1,1,1,1,1,1,1,1,1,1,1,1,1,1,1,1,1,1,1,1,1,1,1,1,1,1,1,1,1,1,1,1,1,1,1,1,1,1,1,1,1,1,1,1,1,1,1,1,1,1,1,1,1,1,1,1,1,1,1,1,1,1,1,1,1</v>
      </c>
      <c r="W236" s="2">
        <f t="shared" si="64"/>
        <v>79</v>
      </c>
      <c r="X236" s="2">
        <f t="shared" si="58"/>
        <v>0</v>
      </c>
      <c r="AB236" s="2">
        <v>1715</v>
      </c>
      <c r="AC236" s="2" t="s">
        <v>2696</v>
      </c>
      <c r="AD236" s="3" t="s">
        <v>2697</v>
      </c>
      <c r="AE236" s="2" t="s">
        <v>2698</v>
      </c>
      <c r="AF236" s="3" t="s">
        <v>2699</v>
      </c>
      <c r="AG236" s="3" t="s">
        <v>2203</v>
      </c>
      <c r="AH236" s="2" t="s">
        <v>2700</v>
      </c>
      <c r="AI236" s="2">
        <f t="shared" si="53"/>
        <v>51</v>
      </c>
      <c r="AJ236" s="2">
        <f t="shared" si="52"/>
        <v>18</v>
      </c>
    </row>
    <row r="237" spans="6:36">
      <c r="F237" s="2">
        <f t="shared" si="51"/>
        <v>209</v>
      </c>
      <c r="G237" s="61"/>
      <c r="H237" s="2">
        <f t="shared" si="54"/>
        <v>0</v>
      </c>
      <c r="I237" s="61"/>
      <c r="J237" s="61"/>
      <c r="K237" s="61"/>
      <c r="L237" s="61"/>
      <c r="M237" s="2">
        <f t="shared" si="66"/>
        <v>0</v>
      </c>
      <c r="N237" s="2">
        <f t="shared" si="55"/>
        <v>0</v>
      </c>
      <c r="O237" s="2">
        <f t="shared" si="56"/>
        <v>3</v>
      </c>
      <c r="P237" s="2">
        <f t="shared" si="59"/>
        <v>83200</v>
      </c>
      <c r="Q237" s="2">
        <f t="shared" si="57"/>
        <v>1</v>
      </c>
      <c r="R237" s="2" t="str">
        <f t="shared" si="60"/>
        <v>1,1,1,1,1,1,1,1,1,1,1,1,1,1,1,1,1,1,1,1,1,1,1,1,1,1,1,1,1,1,1,1,1,1,1,1,1,1,1,1,1,1,1,1,1,1,1,1,1,1,1,1,1,1,1,1,1,1,1,1,1,1,1,1,1,1,1,1,1,1,1,1,1,1,1,1,1,1,1</v>
      </c>
      <c r="S237" s="2" t="str">
        <f t="shared" si="61"/>
        <v>0,0,0,0,3,3,3,3,0,0,0,0,3,3,3,3,0,0,0,0,3,3,3,3,0,0,0,0,3,3,3,3,0,0,0,0,3,3,3,3,0,0,0,0,3,3,3,3,0,0,0,0,3,3,3,3,0,0,0,0,3,3,3,3,0,0,0,0,3,3,3,3,0,0,0,0,3,3,3</v>
      </c>
      <c r="T237" s="2" t="str">
        <f t="shared" si="65"/>
        <v>3,3,3,3,3,3,3,3,3,3,3,3,3,3,3,3,3,3,3,3,3,3,3,3,3,3,3,3,3,3,3,3,3,3,3,3,3,3,3,3,3,3,3,3,3,3,3,3,3,3,3,3,3,3,3,3,3,3,3,3,3,3,3,3,3,3,3,3,3,3,3,3,3,3,3,3,3,3,3</v>
      </c>
      <c r="U237" s="2" t="str">
        <f t="shared" si="62"/>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37" s="2" t="str">
        <f t="shared" si="63"/>
        <v>1,1,1,1,1,1,1,1,1,1,1,1,1,1,1,1,1,1,1,1,1,1,1,1,1,1,1,1,1,1,1,1,1,1,1,1,1,1,1,1,1,1,1,1,1,1,1,1,1,1,1,1,1,1,1,1,1,1,1,1,1,1,1,1,1,1,1,1,1,1,1,1,1,1,1,1,1,1,1</v>
      </c>
      <c r="W237" s="2">
        <f t="shared" si="64"/>
        <v>79</v>
      </c>
      <c r="X237" s="2">
        <f t="shared" si="58"/>
        <v>0</v>
      </c>
      <c r="AB237" s="2">
        <v>1801</v>
      </c>
      <c r="AC237" s="2" t="s">
        <v>2649</v>
      </c>
      <c r="AD237" s="3" t="s">
        <v>2650</v>
      </c>
      <c r="AE237" s="2" t="s">
        <v>2434</v>
      </c>
      <c r="AF237" s="3" t="s">
        <v>2435</v>
      </c>
      <c r="AG237" s="3" t="s">
        <v>2203</v>
      </c>
      <c r="AH237" s="2" t="s">
        <v>2436</v>
      </c>
      <c r="AI237" s="2">
        <f t="shared" si="53"/>
        <v>5</v>
      </c>
      <c r="AJ237" s="2">
        <f t="shared" si="52"/>
        <v>2</v>
      </c>
    </row>
    <row r="238" spans="6:36">
      <c r="F238" s="2">
        <f t="shared" si="51"/>
        <v>210</v>
      </c>
      <c r="G238" s="61"/>
      <c r="H238" s="2">
        <f t="shared" si="54"/>
        <v>0</v>
      </c>
      <c r="I238" s="61"/>
      <c r="J238" s="61"/>
      <c r="K238" s="61"/>
      <c r="L238" s="61"/>
      <c r="M238" s="2">
        <f t="shared" si="66"/>
        <v>0</v>
      </c>
      <c r="N238" s="2">
        <f t="shared" si="55"/>
        <v>0</v>
      </c>
      <c r="O238" s="2">
        <f t="shared" si="56"/>
        <v>3</v>
      </c>
      <c r="P238" s="2">
        <f t="shared" si="59"/>
        <v>83600</v>
      </c>
      <c r="Q238" s="2">
        <f t="shared" si="57"/>
        <v>1</v>
      </c>
      <c r="R238" s="2" t="str">
        <f t="shared" si="60"/>
        <v>1,1,1,1,1,1,1,1,1,1,1,1,1,1,1,1,1,1,1,1,1,1,1,1,1,1,1,1,1,1,1,1,1,1,1,1,1,1,1,1,1,1,1,1,1,1,1,1,1,1,1,1,1,1,1,1,1,1,1,1,1,1,1,1,1,1,1,1,1,1,1,1,1,1,1,1,1,1,1</v>
      </c>
      <c r="S238" s="2" t="str">
        <f t="shared" si="61"/>
        <v>0,0,0,0,3,3,3,3,0,0,0,0,3,3,3,3,0,0,0,0,3,3,3,3,0,0,0,0,3,3,3,3,0,0,0,0,3,3,3,3,0,0,0,0,3,3,3,3,0,0,0,0,3,3,3,3,0,0,0,0,3,3,3,3,0,0,0,0,3,3,3,3,0,0,0,0,3,3,3</v>
      </c>
      <c r="T238" s="2" t="str">
        <f t="shared" si="65"/>
        <v>3,3,3,3,3,3,3,3,3,3,3,3,3,3,3,3,3,3,3,3,3,3,3,3,3,3,3,3,3,3,3,3,3,3,3,3,3,3,3,3,3,3,3,3,3,3,3,3,3,3,3,3,3,3,3,3,3,3,3,3,3,3,3,3,3,3,3,3,3,3,3,3,3,3,3,3,3,3,3</v>
      </c>
      <c r="U238" s="2" t="str">
        <f t="shared" si="62"/>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38" s="2" t="str">
        <f t="shared" si="63"/>
        <v>1,1,1,1,1,1,1,1,1,1,1,1,1,1,1,1,1,1,1,1,1,1,1,1,1,1,1,1,1,1,1,1,1,1,1,1,1,1,1,1,1,1,1,1,1,1,1,1,1,1,1,1,1,1,1,1,1,1,1,1,1,1,1,1,1,1,1,1,1,1,1,1,1,1,1,1,1,1,1</v>
      </c>
      <c r="W238" s="2">
        <f t="shared" si="64"/>
        <v>79</v>
      </c>
      <c r="X238" s="2">
        <f t="shared" si="58"/>
        <v>0</v>
      </c>
      <c r="AB238" s="2">
        <v>1802</v>
      </c>
      <c r="AC238" s="2" t="s">
        <v>2649</v>
      </c>
      <c r="AD238" s="3" t="s">
        <v>2650</v>
      </c>
      <c r="AE238" s="2" t="s">
        <v>2434</v>
      </c>
      <c r="AF238" s="3" t="s">
        <v>2435</v>
      </c>
      <c r="AG238" s="3" t="s">
        <v>2203</v>
      </c>
      <c r="AH238" s="2" t="s">
        <v>2436</v>
      </c>
      <c r="AI238" s="2">
        <f t="shared" si="53"/>
        <v>5</v>
      </c>
      <c r="AJ238" s="2">
        <f t="shared" si="52"/>
        <v>2</v>
      </c>
    </row>
    <row r="239" spans="6:36">
      <c r="F239" s="2">
        <f t="shared" si="51"/>
        <v>211</v>
      </c>
      <c r="G239" s="61"/>
      <c r="H239" s="2">
        <f t="shared" si="54"/>
        <v>0</v>
      </c>
      <c r="I239" s="61"/>
      <c r="J239" s="61"/>
      <c r="K239" s="61"/>
      <c r="L239" s="61"/>
      <c r="M239" s="2">
        <f t="shared" si="66"/>
        <v>0</v>
      </c>
      <c r="N239" s="2">
        <f t="shared" si="55"/>
        <v>0</v>
      </c>
      <c r="O239" s="2">
        <f t="shared" si="56"/>
        <v>3</v>
      </c>
      <c r="P239" s="2">
        <f t="shared" si="59"/>
        <v>84000</v>
      </c>
      <c r="Q239" s="2">
        <f t="shared" si="57"/>
        <v>1</v>
      </c>
      <c r="R239" s="2" t="str">
        <f t="shared" si="60"/>
        <v>1,1,1,1,1,1,1,1,1,1,1,1,1,1,1,1,1,1,1,1,1,1,1,1,1,1,1,1,1,1,1,1,1,1,1,1,1,1,1,1,1,1,1,1,1,1,1,1,1,1,1,1,1,1,1,1,1,1,1,1,1,1,1,1,1,1,1,1,1,1,1,1,1,1,1,1,1,1,1</v>
      </c>
      <c r="S239" s="2" t="str">
        <f t="shared" si="61"/>
        <v>0,0,0,0,3,3,3,3,0,0,0,0,3,3,3,3,0,0,0,0,3,3,3,3,0,0,0,0,3,3,3,3,0,0,0,0,3,3,3,3,0,0,0,0,3,3,3,3,0,0,0,0,3,3,3,3,0,0,0,0,3,3,3,3,0,0,0,0,3,3,3,3,0,0,0,0,3,3,3</v>
      </c>
      <c r="T239" s="2" t="str">
        <f t="shared" si="65"/>
        <v>3,3,3,3,3,3,3,3,3,3,3,3,3,3,3,3,3,3,3,3,3,3,3,3,3,3,3,3,3,3,3,3,3,3,3,3,3,3,3,3,3,3,3,3,3,3,3,3,3,3,3,3,3,3,3,3,3,3,3,3,3,3,3,3,3,3,3,3,3,3,3,3,3,3,3,3,3,3,3</v>
      </c>
      <c r="U239" s="2" t="str">
        <f t="shared" si="62"/>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39" s="2" t="str">
        <f t="shared" si="63"/>
        <v>1,1,1,1,1,1,1,1,1,1,1,1,1,1,1,1,1,1,1,1,1,1,1,1,1,1,1,1,1,1,1,1,1,1,1,1,1,1,1,1,1,1,1,1,1,1,1,1,1,1,1,1,1,1,1,1,1,1,1,1,1,1,1,1,1,1,1,1,1,1,1,1,1,1,1,1,1,1,1</v>
      </c>
      <c r="W239" s="2">
        <f t="shared" si="64"/>
        <v>79</v>
      </c>
      <c r="X239" s="2">
        <f t="shared" si="58"/>
        <v>0</v>
      </c>
      <c r="AB239" s="2">
        <v>1803</v>
      </c>
      <c r="AC239" s="2" t="s">
        <v>2651</v>
      </c>
      <c r="AD239" s="3" t="s">
        <v>2652</v>
      </c>
      <c r="AE239" s="2" t="s">
        <v>2291</v>
      </c>
      <c r="AF239" s="3" t="s">
        <v>2292</v>
      </c>
      <c r="AG239" s="3" t="s">
        <v>2203</v>
      </c>
      <c r="AH239" s="2" t="s">
        <v>2293</v>
      </c>
      <c r="AI239" s="2">
        <f t="shared" si="53"/>
        <v>7</v>
      </c>
      <c r="AJ239" s="2">
        <f t="shared" si="52"/>
        <v>3</v>
      </c>
    </row>
    <row r="240" spans="6:36">
      <c r="F240" s="2">
        <f t="shared" si="51"/>
        <v>212</v>
      </c>
      <c r="G240" s="61"/>
      <c r="H240" s="2">
        <f t="shared" si="54"/>
        <v>0</v>
      </c>
      <c r="I240" s="61"/>
      <c r="J240" s="61"/>
      <c r="K240" s="61"/>
      <c r="L240" s="61"/>
      <c r="M240" s="2">
        <f t="shared" si="66"/>
        <v>0</v>
      </c>
      <c r="N240" s="2">
        <f t="shared" si="55"/>
        <v>0</v>
      </c>
      <c r="O240" s="2">
        <f t="shared" si="56"/>
        <v>3</v>
      </c>
      <c r="P240" s="2">
        <f t="shared" si="59"/>
        <v>84400</v>
      </c>
      <c r="Q240" s="2">
        <f t="shared" si="57"/>
        <v>1</v>
      </c>
      <c r="R240" s="2" t="str">
        <f t="shared" si="60"/>
        <v>1,1,1,1,1,1,1,1,1,1,1,1,1,1,1,1,1,1,1,1,1,1,1,1,1,1,1,1,1,1,1,1,1,1,1,1,1,1,1,1,1,1,1,1,1,1,1,1,1,1,1,1,1,1,1,1,1,1,1,1,1,1,1,1,1,1,1,1,1,1,1,1,1,1,1,1,1,1,1</v>
      </c>
      <c r="S240" s="2" t="str">
        <f t="shared" si="61"/>
        <v>0,0,0,0,3,3,3,3,0,0,0,0,3,3,3,3,0,0,0,0,3,3,3,3,0,0,0,0,3,3,3,3,0,0,0,0,3,3,3,3,0,0,0,0,3,3,3,3,0,0,0,0,3,3,3,3,0,0,0,0,3,3,3,3,0,0,0,0,3,3,3,3,0,0,0,0,3,3,3</v>
      </c>
      <c r="T240" s="2" t="str">
        <f t="shared" si="65"/>
        <v>3,3,3,3,3,3,3,3,3,3,3,3,3,3,3,3,3,3,3,3,3,3,3,3,3,3,3,3,3,3,3,3,3,3,3,3,3,3,3,3,3,3,3,3,3,3,3,3,3,3,3,3,3,3,3,3,3,3,3,3,3,3,3,3,3,3,3,3,3,3,3,3,3,3,3,3,3,3,3</v>
      </c>
      <c r="U240" s="2" t="str">
        <f t="shared" si="62"/>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40" s="2" t="str">
        <f t="shared" si="63"/>
        <v>1,1,1,1,1,1,1,1,1,1,1,1,1,1,1,1,1,1,1,1,1,1,1,1,1,1,1,1,1,1,1,1,1,1,1,1,1,1,1,1,1,1,1,1,1,1,1,1,1,1,1,1,1,1,1,1,1,1,1,1,1,1,1,1,1,1,1,1,1,1,1,1,1,1,1,1,1,1,1</v>
      </c>
      <c r="W240" s="2">
        <f t="shared" si="64"/>
        <v>79</v>
      </c>
      <c r="X240" s="2">
        <f t="shared" si="58"/>
        <v>0</v>
      </c>
      <c r="AB240" s="2">
        <v>1804</v>
      </c>
      <c r="AC240" s="2" t="s">
        <v>2653</v>
      </c>
      <c r="AD240" s="3" t="s">
        <v>2654</v>
      </c>
      <c r="AE240" s="2" t="s">
        <v>2365</v>
      </c>
      <c r="AF240" s="3" t="s">
        <v>2366</v>
      </c>
      <c r="AG240" s="3" t="s">
        <v>2203</v>
      </c>
      <c r="AH240" s="2" t="s">
        <v>2367</v>
      </c>
      <c r="AI240" s="2">
        <f t="shared" si="53"/>
        <v>7</v>
      </c>
      <c r="AJ240" s="2">
        <f t="shared" si="52"/>
        <v>3</v>
      </c>
    </row>
    <row r="241" spans="6:36">
      <c r="F241" s="2">
        <f t="shared" si="51"/>
        <v>213</v>
      </c>
      <c r="G241" s="61"/>
      <c r="H241" s="2">
        <f t="shared" si="54"/>
        <v>0</v>
      </c>
      <c r="I241" s="61"/>
      <c r="J241" s="61"/>
      <c r="K241" s="61"/>
      <c r="L241" s="61"/>
      <c r="M241" s="2">
        <f t="shared" si="66"/>
        <v>3</v>
      </c>
      <c r="N241" s="2">
        <f t="shared" si="55"/>
        <v>3</v>
      </c>
      <c r="O241" s="2">
        <f t="shared" si="56"/>
        <v>3</v>
      </c>
      <c r="P241" s="2">
        <f t="shared" si="59"/>
        <v>84800</v>
      </c>
      <c r="Q241" s="2">
        <f t="shared" si="57"/>
        <v>1</v>
      </c>
      <c r="R241" s="2" t="str">
        <f t="shared" si="60"/>
        <v>1,1,1,1,1,1,1,1,1,1,1,1,1,1,1,1,1,1,1,1,1,1,1,1,1,1,1,1,1,1,1,1,1,1,1,1,1,1,1,1,1,1,1,1,1,1,1,1,1,1,1,1,1,1,1,1,1,1,1,1,1,1,1,1,1,1,1,1,1,1,1,1,1,1,1,1,1,1,1</v>
      </c>
      <c r="S241" s="2" t="str">
        <f t="shared" si="61"/>
        <v>0,0,0,0,3,3,3,3,0,0,0,0,3,3,3,3,0,0,0,0,3,3,3,3,0,0,0,0,3,3,3,3,0,0,0,0,3,3,3,3,0,0,0,0,3,3,3,3,0,0,0,0,3,3,3,3,0,0,0,0,3,3,3,3,0,0,0,0,3,3,3,3,0,0,0,0,3,3,3</v>
      </c>
      <c r="T241" s="2" t="str">
        <f t="shared" si="65"/>
        <v>3,3,3,3,3,3,3,3,3,3,3,3,3,3,3,3,3,3,3,3,3,3,3,3,3,3,3,3,3,3,3,3,3,3,3,3,3,3,3,3,3,3,3,3,3,3,3,3,3,3,3,3,3,3,3,3,3,3,3,3,3,3,3,3,3,3,3,3,3,3,3,3,3,3,3,3,3,3,3</v>
      </c>
      <c r="U241" s="2" t="str">
        <f t="shared" si="62"/>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41" s="2" t="str">
        <f t="shared" si="63"/>
        <v>1,1,1,1,1,1,1,1,1,1,1,1,1,1,1,1,1,1,1,1,1,1,1,1,1,1,1,1,1,1,1,1,1,1,1,1,1,1,1,1,1,1,1,1,1,1,1,1,1,1,1,1,1,1,1,1,1,1,1,1,1,1,1,1,1,1,1,1,1,1,1,1,1,1,1,1,1,1,1</v>
      </c>
      <c r="W241" s="2">
        <f t="shared" si="64"/>
        <v>79</v>
      </c>
      <c r="X241" s="2">
        <f t="shared" si="58"/>
        <v>0</v>
      </c>
      <c r="AB241" s="2">
        <v>1805</v>
      </c>
      <c r="AC241" s="2" t="s">
        <v>2655</v>
      </c>
      <c r="AD241" s="3" t="s">
        <v>2656</v>
      </c>
      <c r="AE241" s="2" t="s">
        <v>2657</v>
      </c>
      <c r="AF241" s="3" t="s">
        <v>2658</v>
      </c>
      <c r="AG241" s="3" t="s">
        <v>2203</v>
      </c>
      <c r="AH241" s="2" t="s">
        <v>2659</v>
      </c>
      <c r="AI241" s="2">
        <f t="shared" si="53"/>
        <v>9</v>
      </c>
      <c r="AJ241" s="2">
        <f t="shared" si="52"/>
        <v>4</v>
      </c>
    </row>
    <row r="242" spans="6:36">
      <c r="F242" s="2">
        <f t="shared" si="51"/>
        <v>214</v>
      </c>
      <c r="G242" s="61"/>
      <c r="H242" s="2">
        <f t="shared" si="54"/>
        <v>0</v>
      </c>
      <c r="I242" s="61"/>
      <c r="J242" s="61"/>
      <c r="K242" s="61"/>
      <c r="L242" s="61"/>
      <c r="M242" s="2">
        <f t="shared" si="66"/>
        <v>3</v>
      </c>
      <c r="N242" s="2">
        <f t="shared" si="55"/>
        <v>3</v>
      </c>
      <c r="O242" s="2">
        <f t="shared" si="56"/>
        <v>3</v>
      </c>
      <c r="P242" s="2">
        <f t="shared" si="59"/>
        <v>85200</v>
      </c>
      <c r="Q242" s="2">
        <f t="shared" si="57"/>
        <v>1</v>
      </c>
      <c r="R242" s="2" t="str">
        <f t="shared" si="60"/>
        <v>1,1,1,1,1,1,1,1,1,1,1,1,1,1,1,1,1,1,1,1,1,1,1,1,1,1,1,1,1,1,1,1,1,1,1,1,1,1,1,1,1,1,1,1,1,1,1,1,1,1,1,1,1,1,1,1,1,1,1,1,1,1,1,1,1,1,1,1,1,1,1,1,1,1,1,1,1,1,1</v>
      </c>
      <c r="S242" s="2" t="str">
        <f t="shared" si="61"/>
        <v>0,0,0,0,3,3,3,3,0,0,0,0,3,3,3,3,0,0,0,0,3,3,3,3,0,0,0,0,3,3,3,3,0,0,0,0,3,3,3,3,0,0,0,0,3,3,3,3,0,0,0,0,3,3,3,3,0,0,0,0,3,3,3,3,0,0,0,0,3,3,3,3,0,0,0,0,3,3,3</v>
      </c>
      <c r="T242" s="2" t="str">
        <f t="shared" si="65"/>
        <v>3,3,3,3,3,3,3,3,3,3,3,3,3,3,3,3,3,3,3,3,3,3,3,3,3,3,3,3,3,3,3,3,3,3,3,3,3,3,3,3,3,3,3,3,3,3,3,3,3,3,3,3,3,3,3,3,3,3,3,3,3,3,3,3,3,3,3,3,3,3,3,3,3,3,3,3,3,3,3</v>
      </c>
      <c r="U242" s="2" t="str">
        <f t="shared" si="62"/>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42" s="2" t="str">
        <f t="shared" si="63"/>
        <v>1,1,1,1,1,1,1,1,1,1,1,1,1,1,1,1,1,1,1,1,1,1,1,1,1,1,1,1,1,1,1,1,1,1,1,1,1,1,1,1,1,1,1,1,1,1,1,1,1,1,1,1,1,1,1,1,1,1,1,1,1,1,1,1,1,1,1,1,1,1,1,1,1,1,1,1,1,1,1</v>
      </c>
      <c r="W242" s="2">
        <f t="shared" si="64"/>
        <v>79</v>
      </c>
      <c r="X242" s="2">
        <f t="shared" si="58"/>
        <v>0</v>
      </c>
      <c r="AB242" s="2">
        <v>1806</v>
      </c>
      <c r="AC242" s="2" t="s">
        <v>2660</v>
      </c>
      <c r="AD242" s="3" t="s">
        <v>2661</v>
      </c>
      <c r="AE242" s="2" t="s">
        <v>2440</v>
      </c>
      <c r="AF242" s="3" t="s">
        <v>2441</v>
      </c>
      <c r="AG242" s="3" t="s">
        <v>2203</v>
      </c>
      <c r="AH242" s="2" t="s">
        <v>2442</v>
      </c>
      <c r="AI242" s="2">
        <f t="shared" si="53"/>
        <v>11</v>
      </c>
      <c r="AJ242" s="2">
        <f t="shared" si="52"/>
        <v>4</v>
      </c>
    </row>
    <row r="243" spans="6:36">
      <c r="F243" s="2">
        <f t="shared" si="51"/>
        <v>215</v>
      </c>
      <c r="G243" s="61"/>
      <c r="H243" s="2">
        <f t="shared" si="54"/>
        <v>0</v>
      </c>
      <c r="I243" s="61"/>
      <c r="J243" s="61"/>
      <c r="K243" s="61"/>
      <c r="L243" s="61"/>
      <c r="M243" s="2">
        <f t="shared" si="66"/>
        <v>3</v>
      </c>
      <c r="N243" s="2">
        <f t="shared" si="55"/>
        <v>3</v>
      </c>
      <c r="O243" s="2">
        <f t="shared" si="56"/>
        <v>3</v>
      </c>
      <c r="P243" s="2">
        <f t="shared" si="59"/>
        <v>85600</v>
      </c>
      <c r="Q243" s="2">
        <f t="shared" si="57"/>
        <v>1</v>
      </c>
      <c r="R243" s="2" t="str">
        <f t="shared" si="60"/>
        <v>1,1,1,1,1,1,1,1,1,1,1,1,1,1,1,1,1,1,1,1,1,1,1,1,1,1,1,1,1,1,1,1,1,1,1,1,1,1,1,1,1,1,1,1,1,1,1,1,1,1,1,1,1,1,1,1,1,1,1,1,1,1,1,1,1,1,1,1,1,1,1,1,1,1,1,1,1,1,1</v>
      </c>
      <c r="S243" s="2" t="str">
        <f t="shared" si="61"/>
        <v>0,0,0,0,3,3,3,3,0,0,0,0,3,3,3,3,0,0,0,0,3,3,3,3,0,0,0,0,3,3,3,3,0,0,0,0,3,3,3,3,0,0,0,0,3,3,3,3,0,0,0,0,3,3,3,3,0,0,0,0,3,3,3,3,0,0,0,0,3,3,3,3,0,0,0,0,3,3,3</v>
      </c>
      <c r="T243" s="2" t="str">
        <f t="shared" si="65"/>
        <v>3,3,3,3,3,3,3,3,3,3,3,3,3,3,3,3,3,3,3,3,3,3,3,3,3,3,3,3,3,3,3,3,3,3,3,3,3,3,3,3,3,3,3,3,3,3,3,3,3,3,3,3,3,3,3,3,3,3,3,3,3,3,3,3,3,3,3,3,3,3,3,3,3,3,3,3,3,3,3</v>
      </c>
      <c r="U243" s="2" t="str">
        <f t="shared" si="62"/>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43" s="2" t="str">
        <f t="shared" si="63"/>
        <v>1,1,1,1,1,1,1,1,1,1,1,1,1,1,1,1,1,1,1,1,1,1,1,1,1,1,1,1,1,1,1,1,1,1,1,1,1,1,1,1,1,1,1,1,1,1,1,1,1,1,1,1,1,1,1,1,1,1,1,1,1,1,1,1,1,1,1,1,1,1,1,1,1,1,1,1,1,1,1</v>
      </c>
      <c r="W243" s="2">
        <f t="shared" si="64"/>
        <v>79</v>
      </c>
      <c r="X243" s="2">
        <f t="shared" si="58"/>
        <v>0</v>
      </c>
      <c r="AB243" s="2">
        <v>1807</v>
      </c>
      <c r="AC243" s="2" t="s">
        <v>2662</v>
      </c>
      <c r="AD243" s="3" t="s">
        <v>2663</v>
      </c>
      <c r="AE243" s="2" t="s">
        <v>2304</v>
      </c>
      <c r="AF243" s="3" t="s">
        <v>2305</v>
      </c>
      <c r="AG243" s="3" t="s">
        <v>2203</v>
      </c>
      <c r="AH243" s="2" t="s">
        <v>2306</v>
      </c>
      <c r="AI243" s="2">
        <f t="shared" si="53"/>
        <v>15</v>
      </c>
      <c r="AJ243" s="2">
        <f t="shared" si="52"/>
        <v>6</v>
      </c>
    </row>
    <row r="244" spans="6:36">
      <c r="F244" s="2">
        <f t="shared" si="51"/>
        <v>216</v>
      </c>
      <c r="G244" s="61"/>
      <c r="H244" s="2">
        <f t="shared" si="54"/>
        <v>0</v>
      </c>
      <c r="I244" s="61"/>
      <c r="J244" s="61"/>
      <c r="K244" s="61"/>
      <c r="L244" s="61"/>
      <c r="M244" s="2">
        <f t="shared" si="66"/>
        <v>3</v>
      </c>
      <c r="N244" s="2">
        <f t="shared" si="55"/>
        <v>3</v>
      </c>
      <c r="O244" s="2">
        <f t="shared" si="56"/>
        <v>3</v>
      </c>
      <c r="P244" s="2">
        <f t="shared" si="59"/>
        <v>86000</v>
      </c>
      <c r="Q244" s="2">
        <f t="shared" si="57"/>
        <v>1</v>
      </c>
      <c r="R244" s="2" t="str">
        <f t="shared" si="60"/>
        <v>1,1,1,1,1,1,1,1,1,1,1,1,1,1,1,1,1,1,1,1,1,1,1,1,1,1,1,1,1,1,1,1,1,1,1,1,1,1,1,1,1,1,1,1,1,1,1,1,1,1,1,1,1,1,1,1,1,1,1,1,1,1,1,1,1,1,1,1,1,1,1,1,1,1,1,1,1,1,1</v>
      </c>
      <c r="S244" s="2" t="str">
        <f t="shared" si="61"/>
        <v>0,0,0,0,3,3,3,3,0,0,0,0,3,3,3,3,0,0,0,0,3,3,3,3,0,0,0,0,3,3,3,3,0,0,0,0,3,3,3,3,0,0,0,0,3,3,3,3,0,0,0,0,3,3,3,3,0,0,0,0,3,3,3,3,0,0,0,0,3,3,3,3,0,0,0,0,3,3,3</v>
      </c>
      <c r="T244" s="2" t="str">
        <f t="shared" si="65"/>
        <v>3,3,3,3,3,3,3,3,3,3,3,3,3,3,3,3,3,3,3,3,3,3,3,3,3,3,3,3,3,3,3,3,3,3,3,3,3,3,3,3,3,3,3,3,3,3,3,3,3,3,3,3,3,3,3,3,3,3,3,3,3,3,3,3,3,3,3,3,3,3,3,3,3,3,3,3,3,3,3</v>
      </c>
      <c r="U244" s="2" t="str">
        <f t="shared" si="62"/>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44" s="2" t="str">
        <f t="shared" si="63"/>
        <v>1,1,1,1,1,1,1,1,1,1,1,1,1,1,1,1,1,1,1,1,1,1,1,1,1,1,1,1,1,1,1,1,1,1,1,1,1,1,1,1,1,1,1,1,1,1,1,1,1,1,1,1,1,1,1,1,1,1,1,1,1,1,1,1,1,1,1,1,1,1,1,1,1,1,1,1,1,1,1</v>
      </c>
      <c r="W244" s="2">
        <f t="shared" si="64"/>
        <v>79</v>
      </c>
      <c r="X244" s="2">
        <f t="shared" si="58"/>
        <v>0</v>
      </c>
      <c r="AB244" s="2">
        <v>1808</v>
      </c>
      <c r="AC244" s="2" t="s">
        <v>2664</v>
      </c>
      <c r="AD244" s="3" t="s">
        <v>2665</v>
      </c>
      <c r="AE244" s="2" t="s">
        <v>2666</v>
      </c>
      <c r="AF244" s="3" t="s">
        <v>2667</v>
      </c>
      <c r="AG244" s="3" t="s">
        <v>2203</v>
      </c>
      <c r="AH244" s="2" t="s">
        <v>2668</v>
      </c>
      <c r="AI244" s="2">
        <f t="shared" si="53"/>
        <v>17</v>
      </c>
      <c r="AJ244" s="2">
        <f t="shared" si="52"/>
        <v>6</v>
      </c>
    </row>
    <row r="245" spans="6:36">
      <c r="F245" s="2">
        <f t="shared" si="51"/>
        <v>217</v>
      </c>
      <c r="G245" s="61"/>
      <c r="H245" s="2">
        <f t="shared" si="54"/>
        <v>0</v>
      </c>
      <c r="I245" s="61"/>
      <c r="J245" s="61"/>
      <c r="K245" s="61"/>
      <c r="L245" s="61"/>
      <c r="M245" s="2">
        <f t="shared" si="66"/>
        <v>0</v>
      </c>
      <c r="N245" s="2">
        <f t="shared" si="55"/>
        <v>0</v>
      </c>
      <c r="O245" s="2">
        <f t="shared" si="56"/>
        <v>3</v>
      </c>
      <c r="P245" s="2">
        <f t="shared" si="59"/>
        <v>86400</v>
      </c>
      <c r="Q245" s="2">
        <f t="shared" si="57"/>
        <v>1</v>
      </c>
      <c r="R245" s="2" t="str">
        <f t="shared" si="60"/>
        <v>1,1,1,1,1,1,1,1,1,1,1,1,1,1,1,1,1,1,1,1,1,1,1,1,1,1,1,1,1,1,1,1,1,1,1,1,1,1,1,1,1,1,1,1,1,1,1,1,1,1,1,1,1,1,1,1,1,1,1,1,1,1,1,1,1,1,1,1,1,1,1,1,1,1,1,1,1,1,1</v>
      </c>
      <c r="S245" s="2" t="str">
        <f t="shared" si="61"/>
        <v>0,0,0,0,3,3,3,3,0,0,0,0,3,3,3,3,0,0,0,0,3,3,3,3,0,0,0,0,3,3,3,3,0,0,0,0,3,3,3,3,0,0,0,0,3,3,3,3,0,0,0,0,3,3,3,3,0,0,0,0,3,3,3,3,0,0,0,0,3,3,3,3,0,0,0,0,3,3,3</v>
      </c>
      <c r="T245" s="2" t="str">
        <f t="shared" si="65"/>
        <v>3,3,3,3,3,3,3,3,3,3,3,3,3,3,3,3,3,3,3,3,3,3,3,3,3,3,3,3,3,3,3,3,3,3,3,3,3,3,3,3,3,3,3,3,3,3,3,3,3,3,3,3,3,3,3,3,3,3,3,3,3,3,3,3,3,3,3,3,3,3,3,3,3,3,3,3,3,3,3</v>
      </c>
      <c r="U245" s="2" t="str">
        <f t="shared" si="62"/>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45" s="2" t="str">
        <f t="shared" si="63"/>
        <v>1,1,1,1,1,1,1,1,1,1,1,1,1,1,1,1,1,1,1,1,1,1,1,1,1,1,1,1,1,1,1,1,1,1,1,1,1,1,1,1,1,1,1,1,1,1,1,1,1,1,1,1,1,1,1,1,1,1,1,1,1,1,1,1,1,1,1,1,1,1,1,1,1,1,1,1,1,1,1</v>
      </c>
      <c r="W245" s="2">
        <f t="shared" si="64"/>
        <v>79</v>
      </c>
      <c r="X245" s="2">
        <f t="shared" si="58"/>
        <v>0</v>
      </c>
      <c r="AB245" s="2">
        <v>1809</v>
      </c>
      <c r="AC245" s="2" t="s">
        <v>2669</v>
      </c>
      <c r="AD245" s="3" t="s">
        <v>2670</v>
      </c>
      <c r="AE245" s="2" t="s">
        <v>2671</v>
      </c>
      <c r="AF245" s="3" t="s">
        <v>2672</v>
      </c>
      <c r="AG245" s="3" t="s">
        <v>2203</v>
      </c>
      <c r="AH245" s="2" t="s">
        <v>2673</v>
      </c>
      <c r="AI245" s="2">
        <f t="shared" si="53"/>
        <v>20</v>
      </c>
      <c r="AJ245" s="2">
        <f t="shared" si="52"/>
        <v>7</v>
      </c>
    </row>
    <row r="246" spans="6:36">
      <c r="F246" s="2">
        <f t="shared" si="51"/>
        <v>218</v>
      </c>
      <c r="G246" s="61"/>
      <c r="H246" s="2">
        <f t="shared" si="54"/>
        <v>0</v>
      </c>
      <c r="I246" s="61"/>
      <c r="J246" s="61"/>
      <c r="K246" s="61"/>
      <c r="L246" s="61"/>
      <c r="M246" s="2">
        <f t="shared" si="66"/>
        <v>0</v>
      </c>
      <c r="N246" s="2">
        <f t="shared" si="55"/>
        <v>0</v>
      </c>
      <c r="O246" s="2">
        <f t="shared" si="56"/>
        <v>3</v>
      </c>
      <c r="P246" s="2">
        <f t="shared" si="59"/>
        <v>86800</v>
      </c>
      <c r="Q246" s="2">
        <f t="shared" si="57"/>
        <v>1</v>
      </c>
      <c r="R246" s="2" t="str">
        <f t="shared" si="60"/>
        <v>1,1,1,1,1,1,1,1,1,1,1,1,1,1,1,1,1,1,1,1,1,1,1,1,1,1,1,1,1,1,1,1,1,1,1,1,1,1,1,1,1,1,1,1,1,1,1,1,1,1,1,1,1,1,1,1,1,1,1,1,1,1,1,1,1,1,1,1,1,1,1,1,1,1,1,1,1,1,1</v>
      </c>
      <c r="S246" s="2" t="str">
        <f t="shared" si="61"/>
        <v>0,0,0,0,3,3,3,3,0,0,0,0,3,3,3,3,0,0,0,0,3,3,3,3,0,0,0,0,3,3,3,3,0,0,0,0,3,3,3,3,0,0,0,0,3,3,3,3,0,0,0,0,3,3,3,3,0,0,0,0,3,3,3,3,0,0,0,0,3,3,3,3,0,0,0,0,3,3,3</v>
      </c>
      <c r="T246" s="2" t="str">
        <f t="shared" si="65"/>
        <v>3,3,3,3,3,3,3,3,3,3,3,3,3,3,3,3,3,3,3,3,3,3,3,3,3,3,3,3,3,3,3,3,3,3,3,3,3,3,3,3,3,3,3,3,3,3,3,3,3,3,3,3,3,3,3,3,3,3,3,3,3,3,3,3,3,3,3,3,3,3,3,3,3,3,3,3,3,3,3</v>
      </c>
      <c r="U246" s="2" t="str">
        <f t="shared" si="62"/>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46" s="2" t="str">
        <f t="shared" si="63"/>
        <v>1,1,1,1,1,1,1,1,1,1,1,1,1,1,1,1,1,1,1,1,1,1,1,1,1,1,1,1,1,1,1,1,1,1,1,1,1,1,1,1,1,1,1,1,1,1,1,1,1,1,1,1,1,1,1,1,1,1,1,1,1,1,1,1,1,1,1,1,1,1,1,1,1,1,1,1,1,1,1</v>
      </c>
      <c r="W246" s="2">
        <f t="shared" si="64"/>
        <v>79</v>
      </c>
      <c r="X246" s="2">
        <f t="shared" si="58"/>
        <v>0</v>
      </c>
      <c r="AB246" s="2">
        <v>1810</v>
      </c>
      <c r="AC246" s="2" t="s">
        <v>2674</v>
      </c>
      <c r="AD246" s="3" t="s">
        <v>2675</v>
      </c>
      <c r="AE246" s="2" t="s">
        <v>2676</v>
      </c>
      <c r="AF246" s="3" t="s">
        <v>2677</v>
      </c>
      <c r="AG246" s="3" t="s">
        <v>2203</v>
      </c>
      <c r="AH246" s="2" t="s">
        <v>2678</v>
      </c>
      <c r="AI246" s="2">
        <f t="shared" si="53"/>
        <v>25</v>
      </c>
      <c r="AJ246" s="2">
        <f t="shared" si="52"/>
        <v>9</v>
      </c>
    </row>
    <row r="247" spans="6:36">
      <c r="F247" s="2">
        <f t="shared" si="51"/>
        <v>219</v>
      </c>
      <c r="G247" s="61"/>
      <c r="H247" s="2">
        <f t="shared" si="54"/>
        <v>0</v>
      </c>
      <c r="I247" s="61"/>
      <c r="J247" s="61"/>
      <c r="K247" s="61"/>
      <c r="L247" s="61"/>
      <c r="M247" s="2">
        <f t="shared" si="66"/>
        <v>0</v>
      </c>
      <c r="N247" s="2">
        <f t="shared" si="55"/>
        <v>0</v>
      </c>
      <c r="O247" s="2">
        <f t="shared" si="56"/>
        <v>3</v>
      </c>
      <c r="P247" s="2">
        <f t="shared" si="59"/>
        <v>87200</v>
      </c>
      <c r="Q247" s="2">
        <f t="shared" si="57"/>
        <v>1</v>
      </c>
      <c r="R247" s="2" t="str">
        <f t="shared" si="60"/>
        <v>1,1,1,1,1,1,1,1,1,1,1,1,1,1,1,1,1,1,1,1,1,1,1,1,1,1,1,1,1,1,1,1,1,1,1,1,1,1,1,1,1,1,1,1,1,1,1,1,1,1,1,1,1,1,1,1,1,1,1,1,1,1,1,1,1,1,1,1,1,1,1,1,1,1,1,1,1,1,1</v>
      </c>
      <c r="S247" s="2" t="str">
        <f t="shared" si="61"/>
        <v>0,0,0,0,3,3,3,3,0,0,0,0,3,3,3,3,0,0,0,0,3,3,3,3,0,0,0,0,3,3,3,3,0,0,0,0,3,3,3,3,0,0,0,0,3,3,3,3,0,0,0,0,3,3,3,3,0,0,0,0,3,3,3,3,0,0,0,0,3,3,3,3,0,0,0,0,3,3,3</v>
      </c>
      <c r="T247" s="2" t="str">
        <f t="shared" si="65"/>
        <v>3,3,3,3,3,3,3,3,3,3,3,3,3,3,3,3,3,3,3,3,3,3,3,3,3,3,3,3,3,3,3,3,3,3,3,3,3,3,3,3,3,3,3,3,3,3,3,3,3,3,3,3,3,3,3,3,3,3,3,3,3,3,3,3,3,3,3,3,3,3,3,3,3,3,3,3,3,3,3</v>
      </c>
      <c r="U247" s="2" t="str">
        <f t="shared" si="62"/>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47" s="2" t="str">
        <f t="shared" si="63"/>
        <v>1,1,1,1,1,1,1,1,1,1,1,1,1,1,1,1,1,1,1,1,1,1,1,1,1,1,1,1,1,1,1,1,1,1,1,1,1,1,1,1,1,1,1,1,1,1,1,1,1,1,1,1,1,1,1,1,1,1,1,1,1,1,1,1,1,1,1,1,1,1,1,1,1,1,1,1,1,1,1</v>
      </c>
      <c r="W247" s="2">
        <f t="shared" si="64"/>
        <v>79</v>
      </c>
      <c r="X247" s="2">
        <f t="shared" si="58"/>
        <v>0</v>
      </c>
      <c r="AB247" s="2">
        <v>1811</v>
      </c>
      <c r="AC247" s="2" t="s">
        <v>2679</v>
      </c>
      <c r="AD247" s="3" t="s">
        <v>2680</v>
      </c>
      <c r="AE247" s="2" t="s">
        <v>2681</v>
      </c>
      <c r="AF247" s="3" t="s">
        <v>2682</v>
      </c>
      <c r="AG247" s="3" t="s">
        <v>2203</v>
      </c>
      <c r="AH247" s="2" t="s">
        <v>2683</v>
      </c>
      <c r="AI247" s="2">
        <f t="shared" si="53"/>
        <v>30</v>
      </c>
      <c r="AJ247" s="2">
        <f t="shared" si="52"/>
        <v>11</v>
      </c>
    </row>
    <row r="248" spans="6:36">
      <c r="F248" s="2">
        <f t="shared" si="51"/>
        <v>220</v>
      </c>
      <c r="G248" s="61"/>
      <c r="H248" s="2">
        <f t="shared" si="54"/>
        <v>0</v>
      </c>
      <c r="I248" s="61"/>
      <c r="J248" s="61"/>
      <c r="K248" s="61"/>
      <c r="L248" s="61"/>
      <c r="M248" s="2">
        <f t="shared" si="66"/>
        <v>0</v>
      </c>
      <c r="N248" s="2">
        <f t="shared" si="55"/>
        <v>0</v>
      </c>
      <c r="O248" s="2">
        <f t="shared" si="56"/>
        <v>3</v>
      </c>
      <c r="P248" s="2">
        <f t="shared" si="59"/>
        <v>87600</v>
      </c>
      <c r="Q248" s="2">
        <f t="shared" si="57"/>
        <v>1</v>
      </c>
      <c r="R248" s="2" t="str">
        <f t="shared" si="60"/>
        <v>1,1,1,1,1,1,1,1,1,1,1,1,1,1,1,1,1,1,1,1,1,1,1,1,1,1,1,1,1,1,1,1,1,1,1,1,1,1,1,1,1,1,1,1,1,1,1,1,1,1,1,1,1,1,1,1,1,1,1,1,1,1,1,1,1,1,1,1,1,1,1,1,1,1,1,1,1,1,1</v>
      </c>
      <c r="S248" s="2" t="str">
        <f t="shared" si="61"/>
        <v>0,0,0,0,3,3,3,3,0,0,0,0,3,3,3,3,0,0,0,0,3,3,3,3,0,0,0,0,3,3,3,3,0,0,0,0,3,3,3,3,0,0,0,0,3,3,3,3,0,0,0,0,3,3,3,3,0,0,0,0,3,3,3,3,0,0,0,0,3,3,3,3,0,0,0,0,3,3,3</v>
      </c>
      <c r="T248" s="2" t="str">
        <f t="shared" si="65"/>
        <v>3,3,3,3,3,3,3,3,3,3,3,3,3,3,3,3,3,3,3,3,3,3,3,3,3,3,3,3,3,3,3,3,3,3,3,3,3,3,3,3,3,3,3,3,3,3,3,3,3,3,3,3,3,3,3,3,3,3,3,3,3,3,3,3,3,3,3,3,3,3,3,3,3,3,3,3,3,3,3</v>
      </c>
      <c r="U248" s="2" t="str">
        <f t="shared" si="62"/>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48" s="2" t="str">
        <f t="shared" si="63"/>
        <v>1,1,1,1,1,1,1,1,1,1,1,1,1,1,1,1,1,1,1,1,1,1,1,1,1,1,1,1,1,1,1,1,1,1,1,1,1,1,1,1,1,1,1,1,1,1,1,1,1,1,1,1,1,1,1,1,1,1,1,1,1,1,1,1,1,1,1,1,1,1,1,1,1,1,1,1,1,1,1</v>
      </c>
      <c r="W248" s="2">
        <f t="shared" si="64"/>
        <v>79</v>
      </c>
      <c r="X248" s="2">
        <f t="shared" si="58"/>
        <v>0</v>
      </c>
      <c r="AB248" s="2">
        <v>1812</v>
      </c>
      <c r="AC248" s="2" t="s">
        <v>2684</v>
      </c>
      <c r="AD248" s="3" t="s">
        <v>2685</v>
      </c>
      <c r="AE248" s="2" t="s">
        <v>2610</v>
      </c>
      <c r="AF248" s="3" t="s">
        <v>2611</v>
      </c>
      <c r="AG248" s="3" t="s">
        <v>2203</v>
      </c>
      <c r="AH248" s="2" t="s">
        <v>2612</v>
      </c>
      <c r="AI248" s="2">
        <f t="shared" si="53"/>
        <v>35</v>
      </c>
      <c r="AJ248" s="2">
        <f t="shared" si="52"/>
        <v>12</v>
      </c>
    </row>
    <row r="249" spans="6:36">
      <c r="F249" s="2">
        <f t="shared" si="51"/>
        <v>221</v>
      </c>
      <c r="G249" s="61"/>
      <c r="H249" s="2">
        <f t="shared" si="54"/>
        <v>0</v>
      </c>
      <c r="I249" s="61"/>
      <c r="J249" s="61"/>
      <c r="K249" s="61"/>
      <c r="L249" s="61"/>
      <c r="M249" s="2">
        <f t="shared" si="66"/>
        <v>3</v>
      </c>
      <c r="N249" s="2">
        <f t="shared" si="55"/>
        <v>3</v>
      </c>
      <c r="O249" s="2">
        <f t="shared" si="56"/>
        <v>3</v>
      </c>
      <c r="P249" s="2">
        <f t="shared" si="59"/>
        <v>88000</v>
      </c>
      <c r="Q249" s="2">
        <f t="shared" si="57"/>
        <v>1</v>
      </c>
      <c r="R249" s="2" t="str">
        <f t="shared" si="60"/>
        <v>1,1,1,1,1,1,1,1,1,1,1,1,1,1,1,1,1,1,1,1,1,1,1,1,1,1,1,1,1,1,1,1,1,1,1,1,1,1,1,1,1,1,1,1,1,1,1,1,1,1,1,1,1,1,1,1,1,1,1,1,1,1,1,1,1,1,1,1,1,1,1,1,1,1,1,1,1,1,1</v>
      </c>
      <c r="S249" s="2" t="str">
        <f t="shared" si="61"/>
        <v>0,0,0,0,3,3,3,3,0,0,0,0,3,3,3,3,0,0,0,0,3,3,3,3,0,0,0,0,3,3,3,3,0,0,0,0,3,3,3,3,0,0,0,0,3,3,3,3,0,0,0,0,3,3,3,3,0,0,0,0,3,3,3,3,0,0,0,0,3,3,3,3,0,0,0,0,3,3,3</v>
      </c>
      <c r="T249" s="2" t="str">
        <f t="shared" si="65"/>
        <v>3,3,3,3,3,3,3,3,3,3,3,3,3,3,3,3,3,3,3,3,3,3,3,3,3,3,3,3,3,3,3,3,3,3,3,3,3,3,3,3,3,3,3,3,3,3,3,3,3,3,3,3,3,3,3,3,3,3,3,3,3,3,3,3,3,3,3,3,3,3,3,3,3,3,3,3,3,3,3</v>
      </c>
      <c r="U249" s="2" t="str">
        <f t="shared" si="62"/>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49" s="2" t="str">
        <f t="shared" si="63"/>
        <v>1,1,1,1,1,1,1,1,1,1,1,1,1,1,1,1,1,1,1,1,1,1,1,1,1,1,1,1,1,1,1,1,1,1,1,1,1,1,1,1,1,1,1,1,1,1,1,1,1,1,1,1,1,1,1,1,1,1,1,1,1,1,1,1,1,1,1,1,1,1,1,1,1,1,1,1,1,1,1</v>
      </c>
      <c r="W249" s="2">
        <f t="shared" si="64"/>
        <v>79</v>
      </c>
      <c r="X249" s="2">
        <f t="shared" si="58"/>
        <v>0</v>
      </c>
      <c r="AB249" s="2">
        <v>1813</v>
      </c>
      <c r="AC249" s="2" t="s">
        <v>2686</v>
      </c>
      <c r="AD249" s="3" t="s">
        <v>2687</v>
      </c>
      <c r="AE249" s="2" t="s">
        <v>2688</v>
      </c>
      <c r="AF249" s="3" t="s">
        <v>2689</v>
      </c>
      <c r="AG249" s="3" t="s">
        <v>2203</v>
      </c>
      <c r="AH249" s="2" t="s">
        <v>2690</v>
      </c>
      <c r="AI249" s="2">
        <f t="shared" si="53"/>
        <v>40</v>
      </c>
      <c r="AJ249" s="2">
        <f t="shared" si="52"/>
        <v>14</v>
      </c>
    </row>
    <row r="250" spans="6:36">
      <c r="F250" s="2">
        <f t="shared" si="51"/>
        <v>222</v>
      </c>
      <c r="G250" s="61"/>
      <c r="H250" s="2">
        <f t="shared" si="54"/>
        <v>0</v>
      </c>
      <c r="I250" s="61"/>
      <c r="J250" s="61"/>
      <c r="K250" s="61"/>
      <c r="L250" s="61"/>
      <c r="M250" s="2">
        <f t="shared" si="66"/>
        <v>3</v>
      </c>
      <c r="N250" s="2">
        <f t="shared" si="55"/>
        <v>3</v>
      </c>
      <c r="O250" s="2">
        <f t="shared" si="56"/>
        <v>3</v>
      </c>
      <c r="P250" s="2">
        <f t="shared" si="59"/>
        <v>88400</v>
      </c>
      <c r="Q250" s="2">
        <f t="shared" si="57"/>
        <v>1</v>
      </c>
      <c r="R250" s="2" t="str">
        <f t="shared" si="60"/>
        <v>1,1,1,1,1,1,1,1,1,1,1,1,1,1,1,1,1,1,1,1,1,1,1,1,1,1,1,1,1,1,1,1,1,1,1,1,1,1,1,1,1,1,1,1,1,1,1,1,1,1,1,1,1,1,1,1,1,1,1,1,1,1,1,1,1,1,1,1,1,1,1,1,1,1,1,1,1,1,1</v>
      </c>
      <c r="S250" s="2" t="str">
        <f t="shared" si="61"/>
        <v>0,0,0,0,3,3,3,3,0,0,0,0,3,3,3,3,0,0,0,0,3,3,3,3,0,0,0,0,3,3,3,3,0,0,0,0,3,3,3,3,0,0,0,0,3,3,3,3,0,0,0,0,3,3,3,3,0,0,0,0,3,3,3,3,0,0,0,0,3,3,3,3,0,0,0,0,3,3,3</v>
      </c>
      <c r="T250" s="2" t="str">
        <f t="shared" si="65"/>
        <v>3,3,3,3,3,3,3,3,3,3,3,3,3,3,3,3,3,3,3,3,3,3,3,3,3,3,3,3,3,3,3,3,3,3,3,3,3,3,3,3,3,3,3,3,3,3,3,3,3,3,3,3,3,3,3,3,3,3,3,3,3,3,3,3,3,3,3,3,3,3,3,3,3,3,3,3,3,3,3</v>
      </c>
      <c r="U250" s="2" t="str">
        <f t="shared" si="62"/>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50" s="2" t="str">
        <f t="shared" si="63"/>
        <v>1,1,1,1,1,1,1,1,1,1,1,1,1,1,1,1,1,1,1,1,1,1,1,1,1,1,1,1,1,1,1,1,1,1,1,1,1,1,1,1,1,1,1,1,1,1,1,1,1,1,1,1,1,1,1,1,1,1,1,1,1,1,1,1,1,1,1,1,1,1,1,1,1,1,1,1,1,1,1</v>
      </c>
      <c r="W250" s="2">
        <f t="shared" si="64"/>
        <v>79</v>
      </c>
      <c r="X250" s="2">
        <f t="shared" si="58"/>
        <v>0</v>
      </c>
      <c r="AB250" s="2">
        <v>1814</v>
      </c>
      <c r="AC250" s="2" t="s">
        <v>2691</v>
      </c>
      <c r="AD250" s="3" t="s">
        <v>2692</v>
      </c>
      <c r="AE250" s="2" t="s">
        <v>2693</v>
      </c>
      <c r="AF250" s="3" t="s">
        <v>2694</v>
      </c>
      <c r="AG250" s="3" t="s">
        <v>2203</v>
      </c>
      <c r="AH250" s="2" t="s">
        <v>2695</v>
      </c>
      <c r="AI250" s="2">
        <f t="shared" si="53"/>
        <v>45</v>
      </c>
      <c r="AJ250" s="2">
        <f t="shared" si="52"/>
        <v>16</v>
      </c>
    </row>
    <row r="251" spans="6:36">
      <c r="F251" s="2">
        <f t="shared" si="51"/>
        <v>223</v>
      </c>
      <c r="G251" s="61"/>
      <c r="H251" s="2">
        <f t="shared" si="54"/>
        <v>0</v>
      </c>
      <c r="I251" s="61"/>
      <c r="J251" s="61"/>
      <c r="K251" s="61"/>
      <c r="L251" s="61"/>
      <c r="M251" s="2">
        <f t="shared" si="66"/>
        <v>3</v>
      </c>
      <c r="N251" s="2">
        <f t="shared" si="55"/>
        <v>3</v>
      </c>
      <c r="O251" s="2">
        <f t="shared" si="56"/>
        <v>3</v>
      </c>
      <c r="P251" s="2">
        <f t="shared" si="59"/>
        <v>88800</v>
      </c>
      <c r="Q251" s="2">
        <f t="shared" si="57"/>
        <v>1</v>
      </c>
      <c r="R251" s="2" t="str">
        <f t="shared" si="60"/>
        <v>1,1,1,1,1,1,1,1,1,1,1,1,1,1,1,1,1,1,1,1,1,1,1,1,1,1,1,1,1,1,1,1,1,1,1,1,1,1,1,1,1,1,1,1,1,1,1,1,1,1,1,1,1,1,1,1,1,1,1,1,1,1,1,1,1,1,1,1,1,1,1,1,1,1,1,1,1,1,1</v>
      </c>
      <c r="S251" s="2" t="str">
        <f t="shared" si="61"/>
        <v>0,0,0,0,3,3,3,3,0,0,0,0,3,3,3,3,0,0,0,0,3,3,3,3,0,0,0,0,3,3,3,3,0,0,0,0,3,3,3,3,0,0,0,0,3,3,3,3,0,0,0,0,3,3,3,3,0,0,0,0,3,3,3,3,0,0,0,0,3,3,3,3,0,0,0,0,3,3,3</v>
      </c>
      <c r="T251" s="2" t="str">
        <f t="shared" si="65"/>
        <v>3,3,3,3,3,3,3,3,3,3,3,3,3,3,3,3,3,3,3,3,3,3,3,3,3,3,3,3,3,3,3,3,3,3,3,3,3,3,3,3,3,3,3,3,3,3,3,3,3,3,3,3,3,3,3,3,3,3,3,3,3,3,3,3,3,3,3,3,3,3,3,3,3,3,3,3,3,3,3</v>
      </c>
      <c r="U251" s="2" t="str">
        <f t="shared" si="62"/>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51" s="2" t="str">
        <f t="shared" si="63"/>
        <v>1,1,1,1,1,1,1,1,1,1,1,1,1,1,1,1,1,1,1,1,1,1,1,1,1,1,1,1,1,1,1,1,1,1,1,1,1,1,1,1,1,1,1,1,1,1,1,1,1,1,1,1,1,1,1,1,1,1,1,1,1,1,1,1,1,1,1,1,1,1,1,1,1,1,1,1,1,1,1</v>
      </c>
      <c r="W251" s="2">
        <f t="shared" si="64"/>
        <v>79</v>
      </c>
      <c r="X251" s="2">
        <f t="shared" si="58"/>
        <v>0</v>
      </c>
      <c r="AB251" s="2">
        <v>1815</v>
      </c>
      <c r="AC251" s="2" t="s">
        <v>2696</v>
      </c>
      <c r="AD251" s="3" t="s">
        <v>2697</v>
      </c>
      <c r="AE251" s="2" t="s">
        <v>2698</v>
      </c>
      <c r="AF251" s="3" t="s">
        <v>2699</v>
      </c>
      <c r="AG251" s="3" t="s">
        <v>2203</v>
      </c>
      <c r="AH251" s="2" t="s">
        <v>2700</v>
      </c>
      <c r="AI251" s="2">
        <f t="shared" si="53"/>
        <v>51</v>
      </c>
      <c r="AJ251" s="2">
        <f t="shared" si="52"/>
        <v>18</v>
      </c>
    </row>
    <row r="252" spans="6:36">
      <c r="F252" s="2">
        <f t="shared" ref="F252:F300" si="67">F251+1</f>
        <v>224</v>
      </c>
      <c r="G252" s="61"/>
      <c r="H252" s="2">
        <f t="shared" si="54"/>
        <v>0</v>
      </c>
      <c r="I252" s="61"/>
      <c r="J252" s="61"/>
      <c r="K252" s="61"/>
      <c r="L252" s="61"/>
      <c r="M252" s="2">
        <f t="shared" si="66"/>
        <v>3</v>
      </c>
      <c r="N252" s="2">
        <f t="shared" si="55"/>
        <v>3</v>
      </c>
      <c r="O252" s="2">
        <f t="shared" si="56"/>
        <v>3</v>
      </c>
      <c r="P252" s="2">
        <f t="shared" si="59"/>
        <v>89200</v>
      </c>
      <c r="Q252" s="2">
        <f t="shared" si="57"/>
        <v>1</v>
      </c>
      <c r="R252" s="2" t="str">
        <f t="shared" si="60"/>
        <v>1,1,1,1,1,1,1,1,1,1,1,1,1,1,1,1,1,1,1,1,1,1,1,1,1,1,1,1,1,1,1,1,1,1,1,1,1,1,1,1,1,1,1,1,1,1,1,1,1,1,1,1,1,1,1,1,1,1,1,1,1,1,1,1,1,1,1,1,1,1,1,1,1,1,1,1,1,1,1</v>
      </c>
      <c r="S252" s="2" t="str">
        <f t="shared" si="61"/>
        <v>0,0,0,0,3,3,3,3,0,0,0,0,3,3,3,3,0,0,0,0,3,3,3,3,0,0,0,0,3,3,3,3,0,0,0,0,3,3,3,3,0,0,0,0,3,3,3,3,0,0,0,0,3,3,3,3,0,0,0,0,3,3,3,3,0,0,0,0,3,3,3,3,0,0,0,0,3,3,3</v>
      </c>
      <c r="T252" s="2" t="str">
        <f t="shared" si="65"/>
        <v>3,3,3,3,3,3,3,3,3,3,3,3,3,3,3,3,3,3,3,3,3,3,3,3,3,3,3,3,3,3,3,3,3,3,3,3,3,3,3,3,3,3,3,3,3,3,3,3,3,3,3,3,3,3,3,3,3,3,3,3,3,3,3,3,3,3,3,3,3,3,3,3,3,3,3,3,3,3,3</v>
      </c>
      <c r="U252" s="2" t="str">
        <f t="shared" si="62"/>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52" s="2" t="str">
        <f t="shared" si="63"/>
        <v>1,1,1,1,1,1,1,1,1,1,1,1,1,1,1,1,1,1,1,1,1,1,1,1,1,1,1,1,1,1,1,1,1,1,1,1,1,1,1,1,1,1,1,1,1,1,1,1,1,1,1,1,1,1,1,1,1,1,1,1,1,1,1,1,1,1,1,1,1,1,1,1,1,1,1,1,1,1,1</v>
      </c>
      <c r="W252" s="2">
        <f t="shared" si="64"/>
        <v>79</v>
      </c>
      <c r="X252" s="2">
        <f t="shared" si="58"/>
        <v>0</v>
      </c>
      <c r="AB252" s="2">
        <v>1901</v>
      </c>
      <c r="AC252" s="2" t="s">
        <v>2649</v>
      </c>
      <c r="AD252" s="3" t="s">
        <v>2650</v>
      </c>
      <c r="AE252" s="2" t="s">
        <v>2434</v>
      </c>
      <c r="AF252" s="3" t="s">
        <v>2435</v>
      </c>
      <c r="AG252" s="3" t="s">
        <v>2203</v>
      </c>
      <c r="AH252" s="2" t="s">
        <v>2436</v>
      </c>
      <c r="AI252" s="2">
        <f t="shared" si="53"/>
        <v>5</v>
      </c>
      <c r="AJ252" s="2">
        <f t="shared" si="52"/>
        <v>2</v>
      </c>
    </row>
    <row r="253" spans="6:36">
      <c r="F253" s="2">
        <f t="shared" si="67"/>
        <v>225</v>
      </c>
      <c r="G253" s="61"/>
      <c r="H253" s="2">
        <f t="shared" si="54"/>
        <v>0</v>
      </c>
      <c r="I253" s="61"/>
      <c r="J253" s="61"/>
      <c r="K253" s="61"/>
      <c r="L253" s="61"/>
      <c r="M253" s="2">
        <f t="shared" si="66"/>
        <v>0</v>
      </c>
      <c r="N253" s="2">
        <f t="shared" si="55"/>
        <v>0</v>
      </c>
      <c r="O253" s="2">
        <f t="shared" si="56"/>
        <v>3</v>
      </c>
      <c r="P253" s="2">
        <f t="shared" si="59"/>
        <v>89600</v>
      </c>
      <c r="Q253" s="2">
        <f t="shared" si="57"/>
        <v>1</v>
      </c>
      <c r="R253" s="2" t="str">
        <f t="shared" si="60"/>
        <v>1,1,1,1,1,1,1,1,1,1,1,1,1,1,1,1,1,1,1,1,1,1,1,1,1,1,1,1,1,1,1,1,1,1,1,1,1,1,1,1,1,1,1,1,1,1,1,1,1,1,1,1,1,1,1,1,1,1,1,1,1,1,1,1,1,1,1,1,1,1,1,1,1,1,1,1,1,1,1</v>
      </c>
      <c r="S253" s="2" t="str">
        <f t="shared" si="61"/>
        <v>0,0,0,0,3,3,3,3,0,0,0,0,3,3,3,3,0,0,0,0,3,3,3,3,0,0,0,0,3,3,3,3,0,0,0,0,3,3,3,3,0,0,0,0,3,3,3,3,0,0,0,0,3,3,3,3,0,0,0,0,3,3,3,3,0,0,0,0,3,3,3,3,0,0,0,0,3,3,3</v>
      </c>
      <c r="T253" s="2" t="str">
        <f t="shared" si="65"/>
        <v>3,3,3,3,3,3,3,3,3,3,3,3,3,3,3,3,3,3,3,3,3,3,3,3,3,3,3,3,3,3,3,3,3,3,3,3,3,3,3,3,3,3,3,3,3,3,3,3,3,3,3,3,3,3,3,3,3,3,3,3,3,3,3,3,3,3,3,3,3,3,3,3,3,3,3,3,3,3,3</v>
      </c>
      <c r="U253" s="2" t="str">
        <f t="shared" si="62"/>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53" s="2" t="str">
        <f t="shared" si="63"/>
        <v>1,1,1,1,1,1,1,1,1,1,1,1,1,1,1,1,1,1,1,1,1,1,1,1,1,1,1,1,1,1,1,1,1,1,1,1,1,1,1,1,1,1,1,1,1,1,1,1,1,1,1,1,1,1,1,1,1,1,1,1,1,1,1,1,1,1,1,1,1,1,1,1,1,1,1,1,1,1,1</v>
      </c>
      <c r="W253" s="2">
        <f t="shared" si="64"/>
        <v>79</v>
      </c>
      <c r="X253" s="2">
        <f t="shared" si="58"/>
        <v>0</v>
      </c>
      <c r="AB253" s="2">
        <v>1902</v>
      </c>
      <c r="AC253" s="2" t="s">
        <v>2649</v>
      </c>
      <c r="AD253" s="3" t="s">
        <v>2650</v>
      </c>
      <c r="AE253" s="2" t="s">
        <v>2434</v>
      </c>
      <c r="AF253" s="3" t="s">
        <v>2435</v>
      </c>
      <c r="AG253" s="3" t="s">
        <v>2203</v>
      </c>
      <c r="AH253" s="2" t="s">
        <v>2436</v>
      </c>
      <c r="AI253" s="2">
        <f t="shared" si="53"/>
        <v>5</v>
      </c>
      <c r="AJ253" s="2">
        <f t="shared" si="52"/>
        <v>2</v>
      </c>
    </row>
    <row r="254" spans="6:36">
      <c r="F254" s="2">
        <f t="shared" si="67"/>
        <v>226</v>
      </c>
      <c r="G254" s="61"/>
      <c r="H254" s="2">
        <f t="shared" si="54"/>
        <v>0</v>
      </c>
      <c r="I254" s="61"/>
      <c r="J254" s="61"/>
      <c r="K254" s="61"/>
      <c r="L254" s="61"/>
      <c r="M254" s="2">
        <f t="shared" si="66"/>
        <v>0</v>
      </c>
      <c r="N254" s="2">
        <f t="shared" si="55"/>
        <v>0</v>
      </c>
      <c r="O254" s="2">
        <f t="shared" si="56"/>
        <v>3</v>
      </c>
      <c r="P254" s="2">
        <f t="shared" si="59"/>
        <v>90000</v>
      </c>
      <c r="Q254" s="2">
        <f t="shared" si="57"/>
        <v>1</v>
      </c>
      <c r="R254" s="2" t="str">
        <f t="shared" si="60"/>
        <v>1,1,1,1,1,1,1,1,1,1,1,1,1,1,1,1,1,1,1,1,1,1,1,1,1,1,1,1,1,1,1,1,1,1,1,1,1,1,1,1,1,1,1,1,1,1,1,1,1,1,1,1,1,1,1,1,1,1,1,1,1,1,1,1,1,1,1,1,1,1,1,1,1,1,1,1,1,1,1</v>
      </c>
      <c r="S254" s="2" t="str">
        <f t="shared" si="61"/>
        <v>0,0,0,0,3,3,3,3,0,0,0,0,3,3,3,3,0,0,0,0,3,3,3,3,0,0,0,0,3,3,3,3,0,0,0,0,3,3,3,3,0,0,0,0,3,3,3,3,0,0,0,0,3,3,3,3,0,0,0,0,3,3,3,3,0,0,0,0,3,3,3,3,0,0,0,0,3,3,3</v>
      </c>
      <c r="T254" s="2" t="str">
        <f t="shared" si="65"/>
        <v>3,3,3,3,3,3,3,3,3,3,3,3,3,3,3,3,3,3,3,3,3,3,3,3,3,3,3,3,3,3,3,3,3,3,3,3,3,3,3,3,3,3,3,3,3,3,3,3,3,3,3,3,3,3,3,3,3,3,3,3,3,3,3,3,3,3,3,3,3,3,3,3,3,3,3,3,3,3,3</v>
      </c>
      <c r="U254" s="2" t="str">
        <f t="shared" si="62"/>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54" s="2" t="str">
        <f t="shared" si="63"/>
        <v>1,1,1,1,1,1,1,1,1,1,1,1,1,1,1,1,1,1,1,1,1,1,1,1,1,1,1,1,1,1,1,1,1,1,1,1,1,1,1,1,1,1,1,1,1,1,1,1,1,1,1,1,1,1,1,1,1,1,1,1,1,1,1,1,1,1,1,1,1,1,1,1,1,1,1,1,1,1,1</v>
      </c>
      <c r="W254" s="2">
        <f t="shared" si="64"/>
        <v>79</v>
      </c>
      <c r="X254" s="2">
        <f t="shared" si="58"/>
        <v>0</v>
      </c>
      <c r="AB254" s="2">
        <v>1903</v>
      </c>
      <c r="AC254" s="2" t="s">
        <v>2651</v>
      </c>
      <c r="AD254" s="3" t="s">
        <v>2701</v>
      </c>
      <c r="AE254" s="2" t="s">
        <v>2291</v>
      </c>
      <c r="AF254" s="3" t="s">
        <v>2292</v>
      </c>
      <c r="AG254" s="3" t="s">
        <v>2203</v>
      </c>
      <c r="AH254" s="2" t="s">
        <v>2293</v>
      </c>
      <c r="AI254" s="2">
        <f t="shared" si="53"/>
        <v>7</v>
      </c>
      <c r="AJ254" s="2">
        <f t="shared" si="52"/>
        <v>3</v>
      </c>
    </row>
    <row r="255" spans="6:36">
      <c r="F255" s="2">
        <f t="shared" si="67"/>
        <v>227</v>
      </c>
      <c r="G255" s="61"/>
      <c r="H255" s="2">
        <f t="shared" si="54"/>
        <v>0</v>
      </c>
      <c r="I255" s="61"/>
      <c r="J255" s="61"/>
      <c r="K255" s="61"/>
      <c r="L255" s="61"/>
      <c r="M255" s="2">
        <f t="shared" si="66"/>
        <v>0</v>
      </c>
      <c r="N255" s="2">
        <f t="shared" si="55"/>
        <v>0</v>
      </c>
      <c r="O255" s="2">
        <f t="shared" si="56"/>
        <v>3</v>
      </c>
      <c r="P255" s="2">
        <f t="shared" si="59"/>
        <v>90400</v>
      </c>
      <c r="Q255" s="2">
        <f t="shared" si="57"/>
        <v>1</v>
      </c>
      <c r="R255" s="2" t="str">
        <f t="shared" si="60"/>
        <v>1,1,1,1,1,1,1,1,1,1,1,1,1,1,1,1,1,1,1,1,1,1,1,1,1,1,1,1,1,1,1,1,1,1,1,1,1,1,1,1,1,1,1,1,1,1,1,1,1,1,1,1,1,1,1,1,1,1,1,1,1,1,1,1,1,1,1,1,1,1,1,1,1,1,1,1,1,1,1</v>
      </c>
      <c r="S255" s="2" t="str">
        <f t="shared" si="61"/>
        <v>0,0,0,0,3,3,3,3,0,0,0,0,3,3,3,3,0,0,0,0,3,3,3,3,0,0,0,0,3,3,3,3,0,0,0,0,3,3,3,3,0,0,0,0,3,3,3,3,0,0,0,0,3,3,3,3,0,0,0,0,3,3,3,3,0,0,0,0,3,3,3,3,0,0,0,0,3,3,3</v>
      </c>
      <c r="T255" s="2" t="str">
        <f t="shared" si="65"/>
        <v>3,3,3,3,3,3,3,3,3,3,3,3,3,3,3,3,3,3,3,3,3,3,3,3,3,3,3,3,3,3,3,3,3,3,3,3,3,3,3,3,3,3,3,3,3,3,3,3,3,3,3,3,3,3,3,3,3,3,3,3,3,3,3,3,3,3,3,3,3,3,3,3,3,3,3,3,3,3,3</v>
      </c>
      <c r="U255" s="2" t="str">
        <f t="shared" si="62"/>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55" s="2" t="str">
        <f t="shared" si="63"/>
        <v>1,1,1,1,1,1,1,1,1,1,1,1,1,1,1,1,1,1,1,1,1,1,1,1,1,1,1,1,1,1,1,1,1,1,1,1,1,1,1,1,1,1,1,1,1,1,1,1,1,1,1,1,1,1,1,1,1,1,1,1,1,1,1,1,1,1,1,1,1,1,1,1,1,1,1,1,1,1,1</v>
      </c>
      <c r="W255" s="2">
        <f t="shared" si="64"/>
        <v>79</v>
      </c>
      <c r="X255" s="2">
        <f t="shared" si="58"/>
        <v>0</v>
      </c>
      <c r="AB255" s="2">
        <v>1904</v>
      </c>
      <c r="AC255" s="2" t="s">
        <v>2653</v>
      </c>
      <c r="AD255" s="3" t="s">
        <v>2702</v>
      </c>
      <c r="AE255" s="2" t="s">
        <v>2365</v>
      </c>
      <c r="AF255" s="3" t="s">
        <v>2366</v>
      </c>
      <c r="AG255" s="3" t="s">
        <v>2203</v>
      </c>
      <c r="AH255" s="2" t="s">
        <v>2367</v>
      </c>
      <c r="AI255" s="2">
        <f t="shared" si="53"/>
        <v>7</v>
      </c>
      <c r="AJ255" s="2">
        <f t="shared" si="52"/>
        <v>3</v>
      </c>
    </row>
    <row r="256" spans="6:36">
      <c r="F256" s="2">
        <f t="shared" si="67"/>
        <v>228</v>
      </c>
      <c r="G256" s="61"/>
      <c r="H256" s="2">
        <f t="shared" si="54"/>
        <v>0</v>
      </c>
      <c r="I256" s="61"/>
      <c r="J256" s="61"/>
      <c r="K256" s="61"/>
      <c r="L256" s="61"/>
      <c r="M256" s="2">
        <f t="shared" si="66"/>
        <v>0</v>
      </c>
      <c r="N256" s="2">
        <f t="shared" si="55"/>
        <v>0</v>
      </c>
      <c r="O256" s="2">
        <f t="shared" si="56"/>
        <v>3</v>
      </c>
      <c r="P256" s="2">
        <f t="shared" si="59"/>
        <v>90800</v>
      </c>
      <c r="Q256" s="2">
        <f t="shared" si="57"/>
        <v>1</v>
      </c>
      <c r="R256" s="2" t="str">
        <f t="shared" si="60"/>
        <v>1,1,1,1,1,1,1,1,1,1,1,1,1,1,1,1,1,1,1,1,1,1,1,1,1,1,1,1,1,1,1,1,1,1,1,1,1,1,1,1,1,1,1,1,1,1,1,1,1,1,1,1,1,1,1,1,1,1,1,1,1,1,1,1,1,1,1,1,1,1,1,1,1,1,1,1,1,1,1</v>
      </c>
      <c r="S256" s="2" t="str">
        <f t="shared" si="61"/>
        <v>0,0,0,0,3,3,3,3,0,0,0,0,3,3,3,3,0,0,0,0,3,3,3,3,0,0,0,0,3,3,3,3,0,0,0,0,3,3,3,3,0,0,0,0,3,3,3,3,0,0,0,0,3,3,3,3,0,0,0,0,3,3,3,3,0,0,0,0,3,3,3,3,0,0,0,0,3,3,3</v>
      </c>
      <c r="T256" s="2" t="str">
        <f t="shared" si="65"/>
        <v>3,3,3,3,3,3,3,3,3,3,3,3,3,3,3,3,3,3,3,3,3,3,3,3,3,3,3,3,3,3,3,3,3,3,3,3,3,3,3,3,3,3,3,3,3,3,3,3,3,3,3,3,3,3,3,3,3,3,3,3,3,3,3,3,3,3,3,3,3,3,3,3,3,3,3,3,3,3,3</v>
      </c>
      <c r="U256" s="2" t="str">
        <f t="shared" si="62"/>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56" s="2" t="str">
        <f t="shared" si="63"/>
        <v>1,1,1,1,1,1,1,1,1,1,1,1,1,1,1,1,1,1,1,1,1,1,1,1,1,1,1,1,1,1,1,1,1,1,1,1,1,1,1,1,1,1,1,1,1,1,1,1,1,1,1,1,1,1,1,1,1,1,1,1,1,1,1,1,1,1,1,1,1,1,1,1,1,1,1,1,1,1,1</v>
      </c>
      <c r="W256" s="2">
        <f t="shared" si="64"/>
        <v>79</v>
      </c>
      <c r="X256" s="2">
        <f t="shared" si="58"/>
        <v>0</v>
      </c>
      <c r="AB256" s="2">
        <v>1905</v>
      </c>
      <c r="AC256" s="2" t="s">
        <v>2703</v>
      </c>
      <c r="AD256" s="3" t="s">
        <v>2704</v>
      </c>
      <c r="AE256" s="2" t="s">
        <v>2657</v>
      </c>
      <c r="AF256" s="3" t="s">
        <v>2658</v>
      </c>
      <c r="AG256" s="3" t="s">
        <v>2203</v>
      </c>
      <c r="AH256" s="2" t="s">
        <v>2659</v>
      </c>
      <c r="AI256" s="2">
        <f t="shared" si="53"/>
        <v>9</v>
      </c>
      <c r="AJ256" s="2">
        <f t="shared" si="52"/>
        <v>4</v>
      </c>
    </row>
    <row r="257" spans="6:36">
      <c r="F257" s="2">
        <f t="shared" si="67"/>
        <v>229</v>
      </c>
      <c r="G257" s="61"/>
      <c r="H257" s="2">
        <f t="shared" si="54"/>
        <v>0</v>
      </c>
      <c r="I257" s="61"/>
      <c r="J257" s="61"/>
      <c r="K257" s="61"/>
      <c r="L257" s="61"/>
      <c r="M257" s="2">
        <f t="shared" si="66"/>
        <v>3</v>
      </c>
      <c r="N257" s="2">
        <f t="shared" si="55"/>
        <v>3</v>
      </c>
      <c r="O257" s="2">
        <f t="shared" si="56"/>
        <v>3</v>
      </c>
      <c r="P257" s="2">
        <f t="shared" si="59"/>
        <v>91200</v>
      </c>
      <c r="Q257" s="2">
        <f t="shared" si="57"/>
        <v>1</v>
      </c>
      <c r="R257" s="2" t="str">
        <f t="shared" si="60"/>
        <v>1,1,1,1,1,1,1,1,1,1,1,1,1,1,1,1,1,1,1,1,1,1,1,1,1,1,1,1,1,1,1,1,1,1,1,1,1,1,1,1,1,1,1,1,1,1,1,1,1,1,1,1,1,1,1,1,1,1,1,1,1,1,1,1,1,1,1,1,1,1,1,1,1,1,1,1,1,1,1</v>
      </c>
      <c r="S257" s="2" t="str">
        <f t="shared" si="61"/>
        <v>0,0,0,0,3,3,3,3,0,0,0,0,3,3,3,3,0,0,0,0,3,3,3,3,0,0,0,0,3,3,3,3,0,0,0,0,3,3,3,3,0,0,0,0,3,3,3,3,0,0,0,0,3,3,3,3,0,0,0,0,3,3,3,3,0,0,0,0,3,3,3,3,0,0,0,0,3,3,3</v>
      </c>
      <c r="T257" s="2" t="str">
        <f t="shared" si="65"/>
        <v>3,3,3,3,3,3,3,3,3,3,3,3,3,3,3,3,3,3,3,3,3,3,3,3,3,3,3,3,3,3,3,3,3,3,3,3,3,3,3,3,3,3,3,3,3,3,3,3,3,3,3,3,3,3,3,3,3,3,3,3,3,3,3,3,3,3,3,3,3,3,3,3,3,3,3,3,3,3,3</v>
      </c>
      <c r="U257" s="2" t="str">
        <f t="shared" si="62"/>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57" s="2" t="str">
        <f t="shared" si="63"/>
        <v>1,1,1,1,1,1,1,1,1,1,1,1,1,1,1,1,1,1,1,1,1,1,1,1,1,1,1,1,1,1,1,1,1,1,1,1,1,1,1,1,1,1,1,1,1,1,1,1,1,1,1,1,1,1,1,1,1,1,1,1,1,1,1,1,1,1,1,1,1,1,1,1,1,1,1,1,1,1,1</v>
      </c>
      <c r="W257" s="2">
        <f t="shared" si="64"/>
        <v>79</v>
      </c>
      <c r="X257" s="2">
        <f t="shared" si="58"/>
        <v>0</v>
      </c>
      <c r="AB257" s="2">
        <v>1906</v>
      </c>
      <c r="AC257" s="2" t="s">
        <v>2630</v>
      </c>
      <c r="AD257" s="3" t="s">
        <v>2705</v>
      </c>
      <c r="AE257" s="2" t="s">
        <v>2548</v>
      </c>
      <c r="AF257" s="3" t="s">
        <v>2549</v>
      </c>
      <c r="AG257" s="3" t="s">
        <v>2203</v>
      </c>
      <c r="AH257" s="2" t="s">
        <v>2550</v>
      </c>
      <c r="AI257" s="2">
        <f t="shared" si="53"/>
        <v>13</v>
      </c>
      <c r="AJ257" s="2">
        <f t="shared" si="52"/>
        <v>5</v>
      </c>
    </row>
    <row r="258" spans="6:36">
      <c r="F258" s="2">
        <f t="shared" si="67"/>
        <v>230</v>
      </c>
      <c r="G258" s="61"/>
      <c r="H258" s="2">
        <f t="shared" si="54"/>
        <v>0</v>
      </c>
      <c r="I258" s="61"/>
      <c r="J258" s="61"/>
      <c r="K258" s="61"/>
      <c r="L258" s="61"/>
      <c r="M258" s="2">
        <f t="shared" si="66"/>
        <v>3</v>
      </c>
      <c r="N258" s="2">
        <f t="shared" si="55"/>
        <v>3</v>
      </c>
      <c r="O258" s="2">
        <f t="shared" si="56"/>
        <v>3</v>
      </c>
      <c r="P258" s="2">
        <f t="shared" si="59"/>
        <v>91600</v>
      </c>
      <c r="Q258" s="2">
        <f t="shared" si="57"/>
        <v>1</v>
      </c>
      <c r="R258" s="2" t="str">
        <f t="shared" si="60"/>
        <v>1,1,1,1,1,1,1,1,1,1,1,1,1,1,1,1,1,1,1,1,1,1,1,1,1,1,1,1,1,1,1,1,1,1,1,1,1,1,1,1,1,1,1,1,1,1,1,1,1,1,1,1,1,1,1,1,1,1,1,1,1,1,1,1,1,1,1,1,1,1,1,1,1,1,1,1,1,1,1</v>
      </c>
      <c r="S258" s="2" t="str">
        <f t="shared" si="61"/>
        <v>0,0,0,0,3,3,3,3,0,0,0,0,3,3,3,3,0,0,0,0,3,3,3,3,0,0,0,0,3,3,3,3,0,0,0,0,3,3,3,3,0,0,0,0,3,3,3,3,0,0,0,0,3,3,3,3,0,0,0,0,3,3,3,3,0,0,0,0,3,3,3,3,0,0,0,0,3,3,3</v>
      </c>
      <c r="T258" s="2" t="str">
        <f t="shared" si="65"/>
        <v>3,3,3,3,3,3,3,3,3,3,3,3,3,3,3,3,3,3,3,3,3,3,3,3,3,3,3,3,3,3,3,3,3,3,3,3,3,3,3,3,3,3,3,3,3,3,3,3,3,3,3,3,3,3,3,3,3,3,3,3,3,3,3,3,3,3,3,3,3,3,3,3,3,3,3,3,3,3,3</v>
      </c>
      <c r="U258" s="2" t="str">
        <f t="shared" si="62"/>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58" s="2" t="str">
        <f t="shared" si="63"/>
        <v>1,1,1,1,1,1,1,1,1,1,1,1,1,1,1,1,1,1,1,1,1,1,1,1,1,1,1,1,1,1,1,1,1,1,1,1,1,1,1,1,1,1,1,1,1,1,1,1,1,1,1,1,1,1,1,1,1,1,1,1,1,1,1,1,1,1,1,1,1,1,1,1,1,1,1,1,1,1,1</v>
      </c>
      <c r="W258" s="2">
        <f t="shared" si="64"/>
        <v>79</v>
      </c>
      <c r="X258" s="2">
        <f t="shared" si="58"/>
        <v>0</v>
      </c>
      <c r="AB258" s="2">
        <v>1907</v>
      </c>
      <c r="AC258" s="2" t="s">
        <v>2415</v>
      </c>
      <c r="AD258" s="3" t="s">
        <v>2706</v>
      </c>
      <c r="AE258" s="2" t="s">
        <v>2377</v>
      </c>
      <c r="AF258" s="3" t="s">
        <v>2378</v>
      </c>
      <c r="AG258" s="3" t="s">
        <v>2203</v>
      </c>
      <c r="AH258" s="2" t="s">
        <v>2379</v>
      </c>
      <c r="AI258" s="2">
        <f t="shared" si="53"/>
        <v>17</v>
      </c>
      <c r="AJ258" s="2">
        <f t="shared" si="52"/>
        <v>6</v>
      </c>
    </row>
    <row r="259" spans="6:36">
      <c r="F259" s="2">
        <f t="shared" si="67"/>
        <v>231</v>
      </c>
      <c r="G259" s="61"/>
      <c r="H259" s="2">
        <f t="shared" si="54"/>
        <v>0</v>
      </c>
      <c r="I259" s="61"/>
      <c r="J259" s="61"/>
      <c r="K259" s="61"/>
      <c r="L259" s="61"/>
      <c r="M259" s="2">
        <f t="shared" si="66"/>
        <v>3</v>
      </c>
      <c r="N259" s="2">
        <f t="shared" si="55"/>
        <v>3</v>
      </c>
      <c r="O259" s="2">
        <f t="shared" si="56"/>
        <v>3</v>
      </c>
      <c r="P259" s="2">
        <f t="shared" si="59"/>
        <v>92000</v>
      </c>
      <c r="Q259" s="2">
        <f t="shared" si="57"/>
        <v>1</v>
      </c>
      <c r="R259" s="2" t="str">
        <f t="shared" si="60"/>
        <v>1,1,1,1,1,1,1,1,1,1,1,1,1,1,1,1,1,1,1,1,1,1,1,1,1,1,1,1,1,1,1,1,1,1,1,1,1,1,1,1,1,1,1,1,1,1,1,1,1,1,1,1,1,1,1,1,1,1,1,1,1,1,1,1,1,1,1,1,1,1,1,1,1,1,1,1,1,1,1</v>
      </c>
      <c r="S259" s="2" t="str">
        <f t="shared" si="61"/>
        <v>0,0,0,0,3,3,3,3,0,0,0,0,3,3,3,3,0,0,0,0,3,3,3,3,0,0,0,0,3,3,3,3,0,0,0,0,3,3,3,3,0,0,0,0,3,3,3,3,0,0,0,0,3,3,3,3,0,0,0,0,3,3,3,3,0,0,0,0,3,3,3,3,0,0,0,0,3,3,3</v>
      </c>
      <c r="T259" s="2" t="str">
        <f t="shared" si="65"/>
        <v>3,3,3,3,3,3,3,3,3,3,3,3,3,3,3,3,3,3,3,3,3,3,3,3,3,3,3,3,3,3,3,3,3,3,3,3,3,3,3,3,3,3,3,3,3,3,3,3,3,3,3,3,3,3,3,3,3,3,3,3,3,3,3,3,3,3,3,3,3,3,3,3,3,3,3,3,3,3,3</v>
      </c>
      <c r="U259" s="2" t="str">
        <f t="shared" si="62"/>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59" s="2" t="str">
        <f t="shared" si="63"/>
        <v>1,1,1,1,1,1,1,1,1,1,1,1,1,1,1,1,1,1,1,1,1,1,1,1,1,1,1,1,1,1,1,1,1,1,1,1,1,1,1,1,1,1,1,1,1,1,1,1,1,1,1,1,1,1,1,1,1,1,1,1,1,1,1,1,1,1,1,1,1,1,1,1,1,1,1,1,1,1,1</v>
      </c>
      <c r="W259" s="2">
        <f t="shared" si="64"/>
        <v>79</v>
      </c>
      <c r="X259" s="2">
        <f t="shared" si="58"/>
        <v>0</v>
      </c>
      <c r="AB259" s="2">
        <v>1908</v>
      </c>
      <c r="AC259" s="2" t="s">
        <v>2707</v>
      </c>
      <c r="AD259" s="3" t="s">
        <v>2708</v>
      </c>
      <c r="AE259" s="2" t="s">
        <v>2709</v>
      </c>
      <c r="AF259" s="3" t="s">
        <v>2710</v>
      </c>
      <c r="AG259" s="3" t="s">
        <v>2203</v>
      </c>
      <c r="AH259" s="2" t="s">
        <v>2711</v>
      </c>
      <c r="AI259" s="2">
        <f t="shared" si="53"/>
        <v>21</v>
      </c>
      <c r="AJ259" s="2">
        <f t="shared" si="52"/>
        <v>8</v>
      </c>
    </row>
    <row r="260" spans="6:36">
      <c r="F260" s="2">
        <f t="shared" si="67"/>
        <v>232</v>
      </c>
      <c r="G260" s="61"/>
      <c r="H260" s="2">
        <f t="shared" si="54"/>
        <v>0</v>
      </c>
      <c r="I260" s="61"/>
      <c r="J260" s="61"/>
      <c r="K260" s="61"/>
      <c r="L260" s="61"/>
      <c r="M260" s="2">
        <f t="shared" si="66"/>
        <v>3</v>
      </c>
      <c r="N260" s="2">
        <f t="shared" si="55"/>
        <v>3</v>
      </c>
      <c r="O260" s="2">
        <f t="shared" si="56"/>
        <v>3</v>
      </c>
      <c r="P260" s="2">
        <f t="shared" si="59"/>
        <v>92400</v>
      </c>
      <c r="Q260" s="2">
        <f t="shared" si="57"/>
        <v>1</v>
      </c>
      <c r="R260" s="2" t="str">
        <f t="shared" si="60"/>
        <v>1,1,1,1,1,1,1,1,1,1,1,1,1,1,1,1,1,1,1,1,1,1,1,1,1,1,1,1,1,1,1,1,1,1,1,1,1,1,1,1,1,1,1,1,1,1,1,1,1,1,1,1,1,1,1,1,1,1,1,1,1,1,1,1,1,1,1,1,1,1,1,1,1,1,1,1,1,1,1</v>
      </c>
      <c r="S260" s="2" t="str">
        <f t="shared" si="61"/>
        <v>0,0,0,0,3,3,3,3,0,0,0,0,3,3,3,3,0,0,0,0,3,3,3,3,0,0,0,0,3,3,3,3,0,0,0,0,3,3,3,3,0,0,0,0,3,3,3,3,0,0,0,0,3,3,3,3,0,0,0,0,3,3,3,3,0,0,0,0,3,3,3,3,0,0,0,0,3,3,3</v>
      </c>
      <c r="T260" s="2" t="str">
        <f t="shared" si="65"/>
        <v>3,3,3,3,3,3,3,3,3,3,3,3,3,3,3,3,3,3,3,3,3,3,3,3,3,3,3,3,3,3,3,3,3,3,3,3,3,3,3,3,3,3,3,3,3,3,3,3,3,3,3,3,3,3,3,3,3,3,3,3,3,3,3,3,3,3,3,3,3,3,3,3,3,3,3,3,3,3,3</v>
      </c>
      <c r="U260" s="2" t="str">
        <f t="shared" si="62"/>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60" s="2" t="str">
        <f t="shared" si="63"/>
        <v>1,1,1,1,1,1,1,1,1,1,1,1,1,1,1,1,1,1,1,1,1,1,1,1,1,1,1,1,1,1,1,1,1,1,1,1,1,1,1,1,1,1,1,1,1,1,1,1,1,1,1,1,1,1,1,1,1,1,1,1,1,1,1,1,1,1,1,1,1,1,1,1,1,1,1,1,1,1,1</v>
      </c>
      <c r="W260" s="2">
        <f t="shared" si="64"/>
        <v>79</v>
      </c>
      <c r="X260" s="2">
        <f t="shared" si="58"/>
        <v>0</v>
      </c>
      <c r="AB260" s="2">
        <v>1909</v>
      </c>
      <c r="AC260" s="2" t="s">
        <v>2712</v>
      </c>
      <c r="AD260" s="3" t="s">
        <v>2713</v>
      </c>
      <c r="AE260" s="2" t="s">
        <v>2316</v>
      </c>
      <c r="AF260" s="3" t="s">
        <v>2317</v>
      </c>
      <c r="AG260" s="3" t="s">
        <v>2203</v>
      </c>
      <c r="AH260" s="2" t="s">
        <v>2318</v>
      </c>
      <c r="AI260" s="2">
        <f t="shared" si="53"/>
        <v>26</v>
      </c>
      <c r="AJ260" s="2">
        <f t="shared" si="52"/>
        <v>9</v>
      </c>
    </row>
    <row r="261" spans="6:36">
      <c r="F261" s="2">
        <f t="shared" si="67"/>
        <v>233</v>
      </c>
      <c r="G261" s="61"/>
      <c r="H261" s="2">
        <f t="shared" si="54"/>
        <v>0</v>
      </c>
      <c r="I261" s="61"/>
      <c r="J261" s="61"/>
      <c r="K261" s="61"/>
      <c r="L261" s="61"/>
      <c r="M261" s="2">
        <f t="shared" si="66"/>
        <v>0</v>
      </c>
      <c r="N261" s="2">
        <f t="shared" si="55"/>
        <v>0</v>
      </c>
      <c r="O261" s="2">
        <f t="shared" si="56"/>
        <v>3</v>
      </c>
      <c r="P261" s="2">
        <f t="shared" si="59"/>
        <v>92800</v>
      </c>
      <c r="Q261" s="2">
        <f t="shared" si="57"/>
        <v>1</v>
      </c>
      <c r="R261" s="2" t="str">
        <f t="shared" si="60"/>
        <v>1,1,1,1,1,1,1,1,1,1,1,1,1,1,1,1,1,1,1,1,1,1,1,1,1,1,1,1,1,1,1,1,1,1,1,1,1,1,1,1,1,1,1,1,1,1,1,1,1,1,1,1,1,1,1,1,1,1,1,1,1,1,1,1,1,1,1,1,1,1,1,1,1,1,1,1,1,1,1</v>
      </c>
      <c r="S261" s="2" t="str">
        <f t="shared" si="61"/>
        <v>0,0,0,0,3,3,3,3,0,0,0,0,3,3,3,3,0,0,0,0,3,3,3,3,0,0,0,0,3,3,3,3,0,0,0,0,3,3,3,3,0,0,0,0,3,3,3,3,0,0,0,0,3,3,3,3,0,0,0,0,3,3,3,3,0,0,0,0,3,3,3,3,0,0,0,0,3,3,3</v>
      </c>
      <c r="T261" s="2" t="str">
        <f t="shared" si="65"/>
        <v>3,3,3,3,3,3,3,3,3,3,3,3,3,3,3,3,3,3,3,3,3,3,3,3,3,3,3,3,3,3,3,3,3,3,3,3,3,3,3,3,3,3,3,3,3,3,3,3,3,3,3,3,3,3,3,3,3,3,3,3,3,3,3,3,3,3,3,3,3,3,3,3,3,3,3,3,3,3,3</v>
      </c>
      <c r="U261" s="2" t="str">
        <f t="shared" si="62"/>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61" s="2" t="str">
        <f t="shared" si="63"/>
        <v>1,1,1,1,1,1,1,1,1,1,1,1,1,1,1,1,1,1,1,1,1,1,1,1,1,1,1,1,1,1,1,1,1,1,1,1,1,1,1,1,1,1,1,1,1,1,1,1,1,1,1,1,1,1,1,1,1,1,1,1,1,1,1,1,1,1,1,1,1,1,1,1,1,1,1,1,1,1,1</v>
      </c>
      <c r="W261" s="2">
        <f t="shared" si="64"/>
        <v>79</v>
      </c>
      <c r="X261" s="2">
        <f t="shared" si="58"/>
        <v>0</v>
      </c>
      <c r="AB261" s="2">
        <v>1910</v>
      </c>
      <c r="AC261" s="2" t="s">
        <v>2714</v>
      </c>
      <c r="AD261" s="3" t="s">
        <v>2715</v>
      </c>
      <c r="AE261" s="2" t="s">
        <v>2716</v>
      </c>
      <c r="AF261" s="3" t="s">
        <v>2717</v>
      </c>
      <c r="AG261" s="3" t="s">
        <v>2203</v>
      </c>
      <c r="AH261" s="2" t="s">
        <v>2718</v>
      </c>
      <c r="AI261" s="2">
        <f t="shared" si="53"/>
        <v>32</v>
      </c>
      <c r="AJ261" s="2">
        <f t="shared" si="52"/>
        <v>11</v>
      </c>
    </row>
    <row r="262" spans="6:36">
      <c r="F262" s="2">
        <f t="shared" si="67"/>
        <v>234</v>
      </c>
      <c r="G262" s="61"/>
      <c r="H262" s="2">
        <f t="shared" si="54"/>
        <v>0</v>
      </c>
      <c r="I262" s="61"/>
      <c r="J262" s="61"/>
      <c r="K262" s="61"/>
      <c r="L262" s="61"/>
      <c r="M262" s="2">
        <f t="shared" si="66"/>
        <v>0</v>
      </c>
      <c r="N262" s="2">
        <f t="shared" si="55"/>
        <v>0</v>
      </c>
      <c r="O262" s="2">
        <f t="shared" si="56"/>
        <v>3</v>
      </c>
      <c r="P262" s="2">
        <f t="shared" si="59"/>
        <v>93200</v>
      </c>
      <c r="Q262" s="2">
        <f t="shared" si="57"/>
        <v>1</v>
      </c>
      <c r="R262" s="2" t="str">
        <f t="shared" si="60"/>
        <v>1,1,1,1,1,1,1,1,1,1,1,1,1,1,1,1,1,1,1,1,1,1,1,1,1,1,1,1,1,1,1,1,1,1,1,1,1,1,1,1,1,1,1,1,1,1,1,1,1,1,1,1,1,1,1,1,1,1,1,1,1,1,1,1,1,1,1,1,1,1,1,1,1,1,1,1,1,1,1</v>
      </c>
      <c r="S262" s="2" t="str">
        <f t="shared" si="61"/>
        <v>0,0,0,0,3,3,3,3,0,0,0,0,3,3,3,3,0,0,0,0,3,3,3,3,0,0,0,0,3,3,3,3,0,0,0,0,3,3,3,3,0,0,0,0,3,3,3,3,0,0,0,0,3,3,3,3,0,0,0,0,3,3,3,3,0,0,0,0,3,3,3,3,0,0,0,0,3,3,3</v>
      </c>
      <c r="T262" s="2" t="str">
        <f t="shared" si="65"/>
        <v>3,3,3,3,3,3,3,3,3,3,3,3,3,3,3,3,3,3,3,3,3,3,3,3,3,3,3,3,3,3,3,3,3,3,3,3,3,3,3,3,3,3,3,3,3,3,3,3,3,3,3,3,3,3,3,3,3,3,3,3,3,3,3,3,3,3,3,3,3,3,3,3,3,3,3,3,3,3,3</v>
      </c>
      <c r="U262" s="2" t="str">
        <f t="shared" si="62"/>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62" s="2" t="str">
        <f t="shared" si="63"/>
        <v>1,1,1,1,1,1,1,1,1,1,1,1,1,1,1,1,1,1,1,1,1,1,1,1,1,1,1,1,1,1,1,1,1,1,1,1,1,1,1,1,1,1,1,1,1,1,1,1,1,1,1,1,1,1,1,1,1,1,1,1,1,1,1,1,1,1,1,1,1,1,1,1,1,1,1,1,1,1,1</v>
      </c>
      <c r="W262" s="2">
        <f t="shared" si="64"/>
        <v>79</v>
      </c>
      <c r="X262" s="2">
        <f t="shared" si="58"/>
        <v>0</v>
      </c>
      <c r="AB262" s="2">
        <v>1911</v>
      </c>
      <c r="AC262" s="2" t="s">
        <v>2719</v>
      </c>
      <c r="AD262" s="3" t="s">
        <v>2720</v>
      </c>
      <c r="AE262" s="2" t="s">
        <v>2721</v>
      </c>
      <c r="AF262" s="3" t="s">
        <v>2722</v>
      </c>
      <c r="AG262" s="3" t="s">
        <v>2203</v>
      </c>
      <c r="AH262" s="2" t="s">
        <v>2723</v>
      </c>
      <c r="AI262" s="2">
        <f t="shared" si="53"/>
        <v>37</v>
      </c>
      <c r="AJ262" s="2">
        <f t="shared" si="52"/>
        <v>13</v>
      </c>
    </row>
    <row r="263" spans="6:36">
      <c r="F263" s="2">
        <f t="shared" si="67"/>
        <v>235</v>
      </c>
      <c r="G263" s="61"/>
      <c r="H263" s="2">
        <f t="shared" si="54"/>
        <v>0</v>
      </c>
      <c r="I263" s="61"/>
      <c r="J263" s="61"/>
      <c r="K263" s="61"/>
      <c r="L263" s="61"/>
      <c r="M263" s="2">
        <f t="shared" si="66"/>
        <v>0</v>
      </c>
      <c r="N263" s="2">
        <f t="shared" si="55"/>
        <v>0</v>
      </c>
      <c r="O263" s="2">
        <f t="shared" si="56"/>
        <v>3</v>
      </c>
      <c r="P263" s="2">
        <f t="shared" si="59"/>
        <v>93600</v>
      </c>
      <c r="Q263" s="2">
        <f t="shared" si="57"/>
        <v>1</v>
      </c>
      <c r="R263" s="2" t="str">
        <f t="shared" si="60"/>
        <v>1,1,1,1,1,1,1,1,1,1,1,1,1,1,1,1,1,1,1,1,1,1,1,1,1,1,1,1,1,1,1,1,1,1,1,1,1,1,1,1,1,1,1,1,1,1,1,1,1,1,1,1,1,1,1,1,1,1,1,1,1,1,1,1,1,1,1,1,1,1,1,1,1,1,1,1,1,1,1</v>
      </c>
      <c r="S263" s="2" t="str">
        <f t="shared" si="61"/>
        <v>0,0,0,0,3,3,3,3,0,0,0,0,3,3,3,3,0,0,0,0,3,3,3,3,0,0,0,0,3,3,3,3,0,0,0,0,3,3,3,3,0,0,0,0,3,3,3,3,0,0,0,0,3,3,3,3,0,0,0,0,3,3,3,3,0,0,0,0,3,3,3,3,0,0,0,0,3,3,3</v>
      </c>
      <c r="T263" s="2" t="str">
        <f t="shared" si="65"/>
        <v>3,3,3,3,3,3,3,3,3,3,3,3,3,3,3,3,3,3,3,3,3,3,3,3,3,3,3,3,3,3,3,3,3,3,3,3,3,3,3,3,3,3,3,3,3,3,3,3,3,3,3,3,3,3,3,3,3,3,3,3,3,3,3,3,3,3,3,3,3,3,3,3,3,3,3,3,3,3,3</v>
      </c>
      <c r="U263" s="2" t="str">
        <f t="shared" si="62"/>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63" s="2" t="str">
        <f t="shared" si="63"/>
        <v>1,1,1,1,1,1,1,1,1,1,1,1,1,1,1,1,1,1,1,1,1,1,1,1,1,1,1,1,1,1,1,1,1,1,1,1,1,1,1,1,1,1,1,1,1,1,1,1,1,1,1,1,1,1,1,1,1,1,1,1,1,1,1,1,1,1,1,1,1,1,1,1,1,1,1,1,1,1,1</v>
      </c>
      <c r="W263" s="2">
        <f t="shared" si="64"/>
        <v>79</v>
      </c>
      <c r="X263" s="2">
        <f t="shared" si="58"/>
        <v>0</v>
      </c>
      <c r="AB263" s="2">
        <v>1912</v>
      </c>
      <c r="AC263" s="2" t="s">
        <v>2724</v>
      </c>
      <c r="AD263" s="3" t="s">
        <v>2725</v>
      </c>
      <c r="AE263" s="2" t="s">
        <v>2726</v>
      </c>
      <c r="AF263" s="3" t="s">
        <v>2727</v>
      </c>
      <c r="AG263" s="3" t="s">
        <v>2203</v>
      </c>
      <c r="AH263" s="2" t="s">
        <v>2728</v>
      </c>
      <c r="AI263" s="2">
        <f t="shared" si="53"/>
        <v>43</v>
      </c>
      <c r="AJ263" s="2">
        <f t="shared" si="52"/>
        <v>15</v>
      </c>
    </row>
    <row r="264" spans="6:36">
      <c r="F264" s="2">
        <f t="shared" si="67"/>
        <v>236</v>
      </c>
      <c r="G264" s="61"/>
      <c r="H264" s="2">
        <f t="shared" si="54"/>
        <v>0</v>
      </c>
      <c r="I264" s="61"/>
      <c r="J264" s="61"/>
      <c r="K264" s="61"/>
      <c r="L264" s="61"/>
      <c r="M264" s="2">
        <f t="shared" si="66"/>
        <v>0</v>
      </c>
      <c r="N264" s="2">
        <f t="shared" si="55"/>
        <v>0</v>
      </c>
      <c r="O264" s="2">
        <f t="shared" si="56"/>
        <v>3</v>
      </c>
      <c r="P264" s="2">
        <f t="shared" si="59"/>
        <v>94000</v>
      </c>
      <c r="Q264" s="2">
        <f t="shared" si="57"/>
        <v>1</v>
      </c>
      <c r="R264" s="2" t="str">
        <f t="shared" si="60"/>
        <v>1,1,1,1,1,1,1,1,1,1,1,1,1,1,1,1,1,1,1,1,1,1,1,1,1,1,1,1,1,1,1,1,1,1,1,1,1,1,1,1,1,1,1,1,1,1,1,1,1,1,1,1,1,1,1,1,1,1,1,1,1,1,1,1,1,1,1,1,1,1,1,1,1,1,1,1,1,1,1</v>
      </c>
      <c r="S264" s="2" t="str">
        <f t="shared" si="61"/>
        <v>0,0,0,0,3,3,3,3,0,0,0,0,3,3,3,3,0,0,0,0,3,3,3,3,0,0,0,0,3,3,3,3,0,0,0,0,3,3,3,3,0,0,0,0,3,3,3,3,0,0,0,0,3,3,3,3,0,0,0,0,3,3,3,3,0,0,0,0,3,3,3,3,0,0,0,0,3,3,3</v>
      </c>
      <c r="T264" s="2" t="str">
        <f t="shared" si="65"/>
        <v>3,3,3,3,3,3,3,3,3,3,3,3,3,3,3,3,3,3,3,3,3,3,3,3,3,3,3,3,3,3,3,3,3,3,3,3,3,3,3,3,3,3,3,3,3,3,3,3,3,3,3,3,3,3,3,3,3,3,3,3,3,3,3,3,3,3,3,3,3,3,3,3,3,3,3,3,3,3,3</v>
      </c>
      <c r="U264" s="2" t="str">
        <f t="shared" si="62"/>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64" s="2" t="str">
        <f t="shared" si="63"/>
        <v>1,1,1,1,1,1,1,1,1,1,1,1,1,1,1,1,1,1,1,1,1,1,1,1,1,1,1,1,1,1,1,1,1,1,1,1,1,1,1,1,1,1,1,1,1,1,1,1,1,1,1,1,1,1,1,1,1,1,1,1,1,1,1,1,1,1,1,1,1,1,1,1,1,1,1,1,1,1,1</v>
      </c>
      <c r="W264" s="2">
        <f t="shared" si="64"/>
        <v>79</v>
      </c>
      <c r="X264" s="2">
        <f t="shared" si="58"/>
        <v>0</v>
      </c>
      <c r="AB264" s="2">
        <v>1913</v>
      </c>
      <c r="AC264" s="2" t="s">
        <v>2729</v>
      </c>
      <c r="AD264" s="3" t="s">
        <v>2730</v>
      </c>
      <c r="AE264" s="2" t="s">
        <v>2731</v>
      </c>
      <c r="AF264" s="3" t="s">
        <v>2732</v>
      </c>
      <c r="AG264" s="3" t="s">
        <v>2203</v>
      </c>
      <c r="AH264" s="2" t="s">
        <v>2733</v>
      </c>
      <c r="AI264" s="2">
        <f t="shared" si="53"/>
        <v>49</v>
      </c>
      <c r="AJ264" s="2">
        <f t="shared" si="52"/>
        <v>17</v>
      </c>
    </row>
    <row r="265" spans="6:36">
      <c r="F265" s="2">
        <f t="shared" si="67"/>
        <v>237</v>
      </c>
      <c r="G265" s="61"/>
      <c r="H265" s="2">
        <f t="shared" si="54"/>
        <v>0</v>
      </c>
      <c r="I265" s="61"/>
      <c r="J265" s="61"/>
      <c r="K265" s="61"/>
      <c r="L265" s="61"/>
      <c r="M265" s="2">
        <f t="shared" si="66"/>
        <v>3</v>
      </c>
      <c r="N265" s="2">
        <f t="shared" si="55"/>
        <v>3</v>
      </c>
      <c r="O265" s="2">
        <f t="shared" si="56"/>
        <v>3</v>
      </c>
      <c r="P265" s="2">
        <f t="shared" si="59"/>
        <v>94400</v>
      </c>
      <c r="Q265" s="2">
        <f t="shared" si="57"/>
        <v>1</v>
      </c>
      <c r="R265" s="2" t="str">
        <f t="shared" si="60"/>
        <v>1,1,1,1,1,1,1,1,1,1,1,1,1,1,1,1,1,1,1,1,1,1,1,1,1,1,1,1,1,1,1,1,1,1,1,1,1,1,1,1,1,1,1,1,1,1,1,1,1,1,1,1,1,1,1,1,1,1,1,1,1,1,1,1,1,1,1,1,1,1,1,1,1,1,1,1,1,1,1</v>
      </c>
      <c r="S265" s="2" t="str">
        <f t="shared" si="61"/>
        <v>0,0,0,0,3,3,3,3,0,0,0,0,3,3,3,3,0,0,0,0,3,3,3,3,0,0,0,0,3,3,3,3,0,0,0,0,3,3,3,3,0,0,0,0,3,3,3,3,0,0,0,0,3,3,3,3,0,0,0,0,3,3,3,3,0,0,0,0,3,3,3,3,0,0,0,0,3,3,3</v>
      </c>
      <c r="T265" s="2" t="str">
        <f t="shared" si="65"/>
        <v>3,3,3,3,3,3,3,3,3,3,3,3,3,3,3,3,3,3,3,3,3,3,3,3,3,3,3,3,3,3,3,3,3,3,3,3,3,3,3,3,3,3,3,3,3,3,3,3,3,3,3,3,3,3,3,3,3,3,3,3,3,3,3,3,3,3,3,3,3,3,3,3,3,3,3,3,3,3,3</v>
      </c>
      <c r="U265" s="2" t="str">
        <f t="shared" si="62"/>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65" s="2" t="str">
        <f t="shared" si="63"/>
        <v>1,1,1,1,1,1,1,1,1,1,1,1,1,1,1,1,1,1,1,1,1,1,1,1,1,1,1,1,1,1,1,1,1,1,1,1,1,1,1,1,1,1,1,1,1,1,1,1,1,1,1,1,1,1,1,1,1,1,1,1,1,1,1,1,1,1,1,1,1,1,1,1,1,1,1,1,1,1,1</v>
      </c>
      <c r="W265" s="2">
        <f t="shared" si="64"/>
        <v>79</v>
      </c>
      <c r="X265" s="2">
        <f t="shared" si="58"/>
        <v>0</v>
      </c>
      <c r="AB265" s="2">
        <v>1914</v>
      </c>
      <c r="AC265" s="2" t="s">
        <v>2734</v>
      </c>
      <c r="AD265" s="3" t="s">
        <v>2735</v>
      </c>
      <c r="AE265" s="2" t="s">
        <v>2736</v>
      </c>
      <c r="AF265" s="3" t="s">
        <v>2737</v>
      </c>
      <c r="AG265" s="3" t="s">
        <v>2203</v>
      </c>
      <c r="AH265" s="2" t="s">
        <v>2738</v>
      </c>
      <c r="AI265" s="2">
        <f t="shared" si="53"/>
        <v>55</v>
      </c>
      <c r="AJ265" s="2">
        <f t="shared" ref="AJ265:AJ328" si="68">INT(AI265/3)+1</f>
        <v>19</v>
      </c>
    </row>
    <row r="266" spans="6:36">
      <c r="F266" s="2">
        <f t="shared" si="67"/>
        <v>238</v>
      </c>
      <c r="G266" s="61"/>
      <c r="H266" s="2">
        <f t="shared" si="54"/>
        <v>0</v>
      </c>
      <c r="I266" s="61"/>
      <c r="J266" s="61"/>
      <c r="K266" s="61"/>
      <c r="L266" s="61"/>
      <c r="M266" s="2">
        <f t="shared" si="66"/>
        <v>3</v>
      </c>
      <c r="N266" s="2">
        <f t="shared" si="55"/>
        <v>3</v>
      </c>
      <c r="O266" s="2">
        <f t="shared" si="56"/>
        <v>3</v>
      </c>
      <c r="P266" s="2">
        <f t="shared" si="59"/>
        <v>94800</v>
      </c>
      <c r="Q266" s="2">
        <f t="shared" si="57"/>
        <v>1</v>
      </c>
      <c r="R266" s="2" t="str">
        <f t="shared" si="60"/>
        <v>1,1,1,1,1,1,1,1,1,1,1,1,1,1,1,1,1,1,1,1,1,1,1,1,1,1,1,1,1,1,1,1,1,1,1,1,1,1,1,1,1,1,1,1,1,1,1,1,1,1,1,1,1,1,1,1,1,1,1,1,1,1,1,1,1,1,1,1,1,1,1,1,1,1,1,1,1,1,1</v>
      </c>
      <c r="S266" s="2" t="str">
        <f t="shared" si="61"/>
        <v>0,0,0,0,3,3,3,3,0,0,0,0,3,3,3,3,0,0,0,0,3,3,3,3,0,0,0,0,3,3,3,3,0,0,0,0,3,3,3,3,0,0,0,0,3,3,3,3,0,0,0,0,3,3,3,3,0,0,0,0,3,3,3,3,0,0,0,0,3,3,3,3,0,0,0,0,3,3,3</v>
      </c>
      <c r="T266" s="2" t="str">
        <f t="shared" si="65"/>
        <v>3,3,3,3,3,3,3,3,3,3,3,3,3,3,3,3,3,3,3,3,3,3,3,3,3,3,3,3,3,3,3,3,3,3,3,3,3,3,3,3,3,3,3,3,3,3,3,3,3,3,3,3,3,3,3,3,3,3,3,3,3,3,3,3,3,3,3,3,3,3,3,3,3,3,3,3,3,3,3</v>
      </c>
      <c r="U266" s="2" t="str">
        <f t="shared" si="62"/>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66" s="2" t="str">
        <f t="shared" si="63"/>
        <v>1,1,1,1,1,1,1,1,1,1,1,1,1,1,1,1,1,1,1,1,1,1,1,1,1,1,1,1,1,1,1,1,1,1,1,1,1,1,1,1,1,1,1,1,1,1,1,1,1,1,1,1,1,1,1,1,1,1,1,1,1,1,1,1,1,1,1,1,1,1,1,1,1,1,1,1,1,1,1</v>
      </c>
      <c r="W266" s="2">
        <f t="shared" si="64"/>
        <v>79</v>
      </c>
      <c r="X266" s="2">
        <f t="shared" si="58"/>
        <v>0</v>
      </c>
      <c r="AB266" s="2">
        <v>1915</v>
      </c>
      <c r="AC266" s="2" t="s">
        <v>2739</v>
      </c>
      <c r="AD266" s="3" t="s">
        <v>2740</v>
      </c>
      <c r="AE266" s="2" t="s">
        <v>2741</v>
      </c>
      <c r="AF266" s="3" t="s">
        <v>2742</v>
      </c>
      <c r="AG266" s="3" t="s">
        <v>2203</v>
      </c>
      <c r="AH266" s="2" t="s">
        <v>2743</v>
      </c>
      <c r="AI266" s="2">
        <f t="shared" si="53"/>
        <v>61</v>
      </c>
      <c r="AJ266" s="2">
        <f t="shared" si="68"/>
        <v>21</v>
      </c>
    </row>
    <row r="267" spans="6:36">
      <c r="F267" s="2">
        <f t="shared" si="67"/>
        <v>239</v>
      </c>
      <c r="G267" s="61"/>
      <c r="H267" s="2">
        <f t="shared" si="54"/>
        <v>0</v>
      </c>
      <c r="I267" s="61"/>
      <c r="J267" s="61"/>
      <c r="K267" s="61"/>
      <c r="L267" s="61"/>
      <c r="M267" s="2">
        <f t="shared" si="66"/>
        <v>3</v>
      </c>
      <c r="N267" s="2">
        <f t="shared" si="55"/>
        <v>3</v>
      </c>
      <c r="O267" s="2">
        <f t="shared" si="56"/>
        <v>3</v>
      </c>
      <c r="P267" s="2">
        <f t="shared" si="59"/>
        <v>95200</v>
      </c>
      <c r="Q267" s="2">
        <f t="shared" si="57"/>
        <v>1</v>
      </c>
      <c r="R267" s="2" t="str">
        <f t="shared" si="60"/>
        <v>1,1,1,1,1,1,1,1,1,1,1,1,1,1,1,1,1,1,1,1,1,1,1,1,1,1,1,1,1,1,1,1,1,1,1,1,1,1,1,1,1,1,1,1,1,1,1,1,1,1,1,1,1,1,1,1,1,1,1,1,1,1,1,1,1,1,1,1,1,1,1,1,1,1,1,1,1,1,1</v>
      </c>
      <c r="S267" s="2" t="str">
        <f t="shared" si="61"/>
        <v>0,0,0,0,3,3,3,3,0,0,0,0,3,3,3,3,0,0,0,0,3,3,3,3,0,0,0,0,3,3,3,3,0,0,0,0,3,3,3,3,0,0,0,0,3,3,3,3,0,0,0,0,3,3,3,3,0,0,0,0,3,3,3,3,0,0,0,0,3,3,3,3,0,0,0,0,3,3,3</v>
      </c>
      <c r="T267" s="2" t="str">
        <f t="shared" si="65"/>
        <v>3,3,3,3,3,3,3,3,3,3,3,3,3,3,3,3,3,3,3,3,3,3,3,3,3,3,3,3,3,3,3,3,3,3,3,3,3,3,3,3,3,3,3,3,3,3,3,3,3,3,3,3,3,3,3,3,3,3,3,3,3,3,3,3,3,3,3,3,3,3,3,3,3,3,3,3,3,3,3</v>
      </c>
      <c r="U267" s="2" t="str">
        <f t="shared" si="62"/>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67" s="2" t="str">
        <f t="shared" si="63"/>
        <v>1,1,1,1,1,1,1,1,1,1,1,1,1,1,1,1,1,1,1,1,1,1,1,1,1,1,1,1,1,1,1,1,1,1,1,1,1,1,1,1,1,1,1,1,1,1,1,1,1,1,1,1,1,1,1,1,1,1,1,1,1,1,1,1,1,1,1,1,1,1,1,1,1,1,1,1,1,1,1</v>
      </c>
      <c r="W267" s="2">
        <f t="shared" si="64"/>
        <v>79</v>
      </c>
      <c r="X267" s="2">
        <f t="shared" si="58"/>
        <v>0</v>
      </c>
      <c r="AB267" s="2">
        <v>2001</v>
      </c>
      <c r="AC267" s="2" t="s">
        <v>2649</v>
      </c>
      <c r="AD267" s="3" t="s">
        <v>2650</v>
      </c>
      <c r="AE267" s="2" t="s">
        <v>2434</v>
      </c>
      <c r="AF267" s="3" t="s">
        <v>2435</v>
      </c>
      <c r="AG267" s="3" t="s">
        <v>2203</v>
      </c>
      <c r="AH267" s="2" t="s">
        <v>2436</v>
      </c>
      <c r="AI267" s="2">
        <f t="shared" ref="AI267:AI330" si="69">INT(LEFT(AC267,FIND("-",AC267)-1)/2.5)+1</f>
        <v>5</v>
      </c>
      <c r="AJ267" s="2">
        <f t="shared" si="68"/>
        <v>2</v>
      </c>
    </row>
    <row r="268" spans="6:36">
      <c r="F268" s="2">
        <f t="shared" si="67"/>
        <v>240</v>
      </c>
      <c r="G268" s="61"/>
      <c r="H268" s="2">
        <f t="shared" si="54"/>
        <v>0</v>
      </c>
      <c r="I268" s="61"/>
      <c r="J268" s="61"/>
      <c r="K268" s="61"/>
      <c r="L268" s="61"/>
      <c r="M268" s="2">
        <f t="shared" si="66"/>
        <v>3</v>
      </c>
      <c r="N268" s="2">
        <f t="shared" si="55"/>
        <v>3</v>
      </c>
      <c r="O268" s="2">
        <f t="shared" si="56"/>
        <v>3</v>
      </c>
      <c r="P268" s="2">
        <f t="shared" si="59"/>
        <v>95600</v>
      </c>
      <c r="Q268" s="2">
        <f t="shared" si="57"/>
        <v>1</v>
      </c>
      <c r="R268" s="2" t="str">
        <f t="shared" si="60"/>
        <v>1,1,1,1,1,1,1,1,1,1,1,1,1,1,1,1,1,1,1,1,1,1,1,1,1,1,1,1,1,1,1,1,1,1,1,1,1,1,1,1,1,1,1,1,1,1,1,1,1,1,1,1,1,1,1,1,1,1,1,1,1,1,1,1,1,1,1,1,1,1,1,1,1,1,1,1,1,1,1</v>
      </c>
      <c r="S268" s="2" t="str">
        <f t="shared" si="61"/>
        <v>0,0,0,0,3,3,3,3,0,0,0,0,3,3,3,3,0,0,0,0,3,3,3,3,0,0,0,0,3,3,3,3,0,0,0,0,3,3,3,3,0,0,0,0,3,3,3,3,0,0,0,0,3,3,3,3,0,0,0,0,3,3,3,3,0,0,0,0,3,3,3,3,0,0,0,0,3,3,3</v>
      </c>
      <c r="T268" s="2" t="str">
        <f t="shared" si="65"/>
        <v>3,3,3,3,3,3,3,3,3,3,3,3,3,3,3,3,3,3,3,3,3,3,3,3,3,3,3,3,3,3,3,3,3,3,3,3,3,3,3,3,3,3,3,3,3,3,3,3,3,3,3,3,3,3,3,3,3,3,3,3,3,3,3,3,3,3,3,3,3,3,3,3,3,3,3,3,3,3,3</v>
      </c>
      <c r="U268" s="2" t="str">
        <f t="shared" si="62"/>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68" s="2" t="str">
        <f t="shared" si="63"/>
        <v>1,1,1,1,1,1,1,1,1,1,1,1,1,1,1,1,1,1,1,1,1,1,1,1,1,1,1,1,1,1,1,1,1,1,1,1,1,1,1,1,1,1,1,1,1,1,1,1,1,1,1,1,1,1,1,1,1,1,1,1,1,1,1,1,1,1,1,1,1,1,1,1,1,1,1,1,1,1,1</v>
      </c>
      <c r="W268" s="2">
        <f t="shared" si="64"/>
        <v>79</v>
      </c>
      <c r="X268" s="2">
        <f t="shared" si="58"/>
        <v>0</v>
      </c>
      <c r="AB268" s="2">
        <v>2002</v>
      </c>
      <c r="AC268" s="2" t="s">
        <v>2649</v>
      </c>
      <c r="AD268" s="3" t="s">
        <v>2650</v>
      </c>
      <c r="AE268" s="2" t="s">
        <v>2434</v>
      </c>
      <c r="AF268" s="3" t="s">
        <v>2435</v>
      </c>
      <c r="AG268" s="3" t="s">
        <v>2203</v>
      </c>
      <c r="AH268" s="2" t="s">
        <v>2436</v>
      </c>
      <c r="AI268" s="2">
        <f t="shared" si="69"/>
        <v>5</v>
      </c>
      <c r="AJ268" s="2">
        <f t="shared" si="68"/>
        <v>2</v>
      </c>
    </row>
    <row r="269" spans="6:36">
      <c r="F269" s="2">
        <f t="shared" si="67"/>
        <v>241</v>
      </c>
      <c r="G269" s="61"/>
      <c r="H269" s="2">
        <f t="shared" si="54"/>
        <v>0</v>
      </c>
      <c r="I269" s="61"/>
      <c r="J269" s="61"/>
      <c r="K269" s="61"/>
      <c r="L269" s="61"/>
      <c r="M269" s="2">
        <f t="shared" si="66"/>
        <v>0</v>
      </c>
      <c r="N269" s="2">
        <f t="shared" si="55"/>
        <v>0</v>
      </c>
      <c r="O269" s="2">
        <f t="shared" si="56"/>
        <v>3</v>
      </c>
      <c r="P269" s="2">
        <f t="shared" si="59"/>
        <v>96000</v>
      </c>
      <c r="Q269" s="2">
        <f t="shared" si="57"/>
        <v>1</v>
      </c>
      <c r="R269" s="2" t="str">
        <f t="shared" si="60"/>
        <v>1,1,1,1,1,1,1,1,1,1,1,1,1,1,1,1,1,1,1,1,1,1,1,1,1,1,1,1,1,1,1,1,1,1,1,1,1,1,1,1,1,1,1,1,1,1,1,1,1,1,1,1,1,1,1,1,1,1,1,1,1,1,1,1,1,1,1,1,1,1,1,1,1,1,1,1,1,1,1</v>
      </c>
      <c r="S269" s="2" t="str">
        <f t="shared" si="61"/>
        <v>0,0,0,0,3,3,3,3,0,0,0,0,3,3,3,3,0,0,0,0,3,3,3,3,0,0,0,0,3,3,3,3,0,0,0,0,3,3,3,3,0,0,0,0,3,3,3,3,0,0,0,0,3,3,3,3,0,0,0,0,3,3,3,3,0,0,0,0,3,3,3,3,0,0,0,0,3,3,3</v>
      </c>
      <c r="T269" s="2" t="str">
        <f t="shared" si="65"/>
        <v>3,3,3,3,3,3,3,3,3,3,3,3,3,3,3,3,3,3,3,3,3,3,3,3,3,3,3,3,3,3,3,3,3,3,3,3,3,3,3,3,3,3,3,3,3,3,3,3,3,3,3,3,3,3,3,3,3,3,3,3,3,3,3,3,3,3,3,3,3,3,3,3,3,3,3,3,3,3,3</v>
      </c>
      <c r="U269" s="2" t="str">
        <f t="shared" si="62"/>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69" s="2" t="str">
        <f t="shared" si="63"/>
        <v>1,1,1,1,1,1,1,1,1,1,1,1,1,1,1,1,1,1,1,1,1,1,1,1,1,1,1,1,1,1,1,1,1,1,1,1,1,1,1,1,1,1,1,1,1,1,1,1,1,1,1,1,1,1,1,1,1,1,1,1,1,1,1,1,1,1,1,1,1,1,1,1,1,1,1,1,1,1,1</v>
      </c>
      <c r="W269" s="2">
        <f t="shared" si="64"/>
        <v>79</v>
      </c>
      <c r="X269" s="2">
        <f t="shared" si="58"/>
        <v>0</v>
      </c>
      <c r="AB269" s="2">
        <v>2003</v>
      </c>
      <c r="AC269" s="2" t="s">
        <v>2651</v>
      </c>
      <c r="AD269" s="3" t="s">
        <v>2701</v>
      </c>
      <c r="AE269" s="2" t="s">
        <v>2291</v>
      </c>
      <c r="AF269" s="3" t="s">
        <v>2292</v>
      </c>
      <c r="AG269" s="3" t="s">
        <v>2203</v>
      </c>
      <c r="AH269" s="2" t="s">
        <v>2293</v>
      </c>
      <c r="AI269" s="2">
        <f t="shared" si="69"/>
        <v>7</v>
      </c>
      <c r="AJ269" s="2">
        <f t="shared" si="68"/>
        <v>3</v>
      </c>
    </row>
    <row r="270" spans="6:36">
      <c r="F270" s="2">
        <f t="shared" si="67"/>
        <v>242</v>
      </c>
      <c r="G270" s="61"/>
      <c r="H270" s="2">
        <f t="shared" si="54"/>
        <v>0</v>
      </c>
      <c r="I270" s="61"/>
      <c r="J270" s="61"/>
      <c r="K270" s="61"/>
      <c r="L270" s="61"/>
      <c r="M270" s="2">
        <f t="shared" si="66"/>
        <v>0</v>
      </c>
      <c r="N270" s="2">
        <f t="shared" si="55"/>
        <v>0</v>
      </c>
      <c r="O270" s="2">
        <f t="shared" si="56"/>
        <v>3</v>
      </c>
      <c r="P270" s="2">
        <f t="shared" si="59"/>
        <v>96400</v>
      </c>
      <c r="Q270" s="2">
        <f t="shared" si="57"/>
        <v>1</v>
      </c>
      <c r="R270" s="2" t="str">
        <f t="shared" si="60"/>
        <v>1,1,1,1,1,1,1,1,1,1,1,1,1,1,1,1,1,1,1,1,1,1,1,1,1,1,1,1,1,1,1,1,1,1,1,1,1,1,1,1,1,1,1,1,1,1,1,1,1,1,1,1,1,1,1,1,1,1,1,1,1,1,1,1,1,1,1,1,1,1,1,1,1,1,1,1,1,1,1</v>
      </c>
      <c r="S270" s="2" t="str">
        <f t="shared" si="61"/>
        <v>0,0,0,0,3,3,3,3,0,0,0,0,3,3,3,3,0,0,0,0,3,3,3,3,0,0,0,0,3,3,3,3,0,0,0,0,3,3,3,3,0,0,0,0,3,3,3,3,0,0,0,0,3,3,3,3,0,0,0,0,3,3,3,3,0,0,0,0,3,3,3,3,0,0,0,0,3,3,3</v>
      </c>
      <c r="T270" s="2" t="str">
        <f t="shared" si="65"/>
        <v>3,3,3,3,3,3,3,3,3,3,3,3,3,3,3,3,3,3,3,3,3,3,3,3,3,3,3,3,3,3,3,3,3,3,3,3,3,3,3,3,3,3,3,3,3,3,3,3,3,3,3,3,3,3,3,3,3,3,3,3,3,3,3,3,3,3,3,3,3,3,3,3,3,3,3,3,3,3,3</v>
      </c>
      <c r="U270" s="2" t="str">
        <f t="shared" si="62"/>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70" s="2" t="str">
        <f t="shared" si="63"/>
        <v>1,1,1,1,1,1,1,1,1,1,1,1,1,1,1,1,1,1,1,1,1,1,1,1,1,1,1,1,1,1,1,1,1,1,1,1,1,1,1,1,1,1,1,1,1,1,1,1,1,1,1,1,1,1,1,1,1,1,1,1,1,1,1,1,1,1,1,1,1,1,1,1,1,1,1,1,1,1,1</v>
      </c>
      <c r="W270" s="2">
        <f t="shared" si="64"/>
        <v>79</v>
      </c>
      <c r="X270" s="2">
        <f t="shared" si="58"/>
        <v>0</v>
      </c>
      <c r="AB270" s="2">
        <v>2004</v>
      </c>
      <c r="AC270" s="2" t="s">
        <v>2653</v>
      </c>
      <c r="AD270" s="3" t="s">
        <v>2702</v>
      </c>
      <c r="AE270" s="2" t="s">
        <v>2365</v>
      </c>
      <c r="AF270" s="3" t="s">
        <v>2366</v>
      </c>
      <c r="AG270" s="3" t="s">
        <v>2203</v>
      </c>
      <c r="AH270" s="2" t="s">
        <v>2367</v>
      </c>
      <c r="AI270" s="2">
        <f t="shared" si="69"/>
        <v>7</v>
      </c>
      <c r="AJ270" s="2">
        <f t="shared" si="68"/>
        <v>3</v>
      </c>
    </row>
    <row r="271" spans="6:36">
      <c r="F271" s="2">
        <f t="shared" si="67"/>
        <v>243</v>
      </c>
      <c r="G271" s="61"/>
      <c r="H271" s="2">
        <f t="shared" si="54"/>
        <v>0</v>
      </c>
      <c r="I271" s="61"/>
      <c r="J271" s="61"/>
      <c r="K271" s="61"/>
      <c r="L271" s="61"/>
      <c r="M271" s="2">
        <f t="shared" si="66"/>
        <v>0</v>
      </c>
      <c r="N271" s="2">
        <f t="shared" si="55"/>
        <v>0</v>
      </c>
      <c r="O271" s="2">
        <f t="shared" si="56"/>
        <v>3</v>
      </c>
      <c r="P271" s="2">
        <f t="shared" si="59"/>
        <v>96800</v>
      </c>
      <c r="Q271" s="2">
        <f t="shared" si="57"/>
        <v>1</v>
      </c>
      <c r="R271" s="2" t="str">
        <f t="shared" si="60"/>
        <v>1,1,1,1,1,1,1,1,1,1,1,1,1,1,1,1,1,1,1,1,1,1,1,1,1,1,1,1,1,1,1,1,1,1,1,1,1,1,1,1,1,1,1,1,1,1,1,1,1,1,1,1,1,1,1,1,1,1,1,1,1,1,1,1,1,1,1,1,1,1,1,1,1,1,1,1,1,1,1</v>
      </c>
      <c r="S271" s="2" t="str">
        <f t="shared" si="61"/>
        <v>0,0,0,0,3,3,3,3,0,0,0,0,3,3,3,3,0,0,0,0,3,3,3,3,0,0,0,0,3,3,3,3,0,0,0,0,3,3,3,3,0,0,0,0,3,3,3,3,0,0,0,0,3,3,3,3,0,0,0,0,3,3,3,3,0,0,0,0,3,3,3,3,0,0,0,0,3,3,3</v>
      </c>
      <c r="T271" s="2" t="str">
        <f t="shared" si="65"/>
        <v>3,3,3,3,3,3,3,3,3,3,3,3,3,3,3,3,3,3,3,3,3,3,3,3,3,3,3,3,3,3,3,3,3,3,3,3,3,3,3,3,3,3,3,3,3,3,3,3,3,3,3,3,3,3,3,3,3,3,3,3,3,3,3,3,3,3,3,3,3,3,3,3,3,3,3,3,3,3,3</v>
      </c>
      <c r="U271" s="2" t="str">
        <f t="shared" si="62"/>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71" s="2" t="str">
        <f t="shared" si="63"/>
        <v>1,1,1,1,1,1,1,1,1,1,1,1,1,1,1,1,1,1,1,1,1,1,1,1,1,1,1,1,1,1,1,1,1,1,1,1,1,1,1,1,1,1,1,1,1,1,1,1,1,1,1,1,1,1,1,1,1,1,1,1,1,1,1,1,1,1,1,1,1,1,1,1,1,1,1,1,1,1,1</v>
      </c>
      <c r="W271" s="2">
        <f t="shared" si="64"/>
        <v>79</v>
      </c>
      <c r="X271" s="2">
        <f t="shared" si="58"/>
        <v>0</v>
      </c>
      <c r="AB271" s="2">
        <v>2005</v>
      </c>
      <c r="AC271" s="2" t="s">
        <v>2703</v>
      </c>
      <c r="AD271" s="3" t="s">
        <v>2704</v>
      </c>
      <c r="AE271" s="2" t="s">
        <v>2657</v>
      </c>
      <c r="AF271" s="3" t="s">
        <v>2658</v>
      </c>
      <c r="AG271" s="3" t="s">
        <v>2203</v>
      </c>
      <c r="AH271" s="2" t="s">
        <v>2659</v>
      </c>
      <c r="AI271" s="2">
        <f t="shared" si="69"/>
        <v>9</v>
      </c>
      <c r="AJ271" s="2">
        <f t="shared" si="68"/>
        <v>4</v>
      </c>
    </row>
    <row r="272" spans="6:36">
      <c r="F272" s="2">
        <f t="shared" si="67"/>
        <v>244</v>
      </c>
      <c r="G272" s="61"/>
      <c r="H272" s="2">
        <f t="shared" si="54"/>
        <v>0</v>
      </c>
      <c r="I272" s="61"/>
      <c r="J272" s="61"/>
      <c r="K272" s="61"/>
      <c r="L272" s="61"/>
      <c r="M272" s="2">
        <f t="shared" si="66"/>
        <v>0</v>
      </c>
      <c r="N272" s="2">
        <f t="shared" si="55"/>
        <v>0</v>
      </c>
      <c r="O272" s="2">
        <f t="shared" si="56"/>
        <v>3</v>
      </c>
      <c r="P272" s="2">
        <f t="shared" si="59"/>
        <v>97200</v>
      </c>
      <c r="Q272" s="2">
        <f t="shared" si="57"/>
        <v>1</v>
      </c>
      <c r="R272" s="2" t="str">
        <f t="shared" si="60"/>
        <v>1,1,1,1,1,1,1,1,1,1,1,1,1,1,1,1,1,1,1,1,1,1,1,1,1,1,1,1,1,1,1,1,1,1,1,1,1,1,1,1,1,1,1,1,1,1,1,1,1,1,1,1,1,1,1,1,1,1,1,1,1,1,1,1,1,1,1,1,1,1,1,1,1,1,1,1,1,1,1</v>
      </c>
      <c r="S272" s="2" t="str">
        <f t="shared" si="61"/>
        <v>0,0,0,0,3,3,3,3,0,0,0,0,3,3,3,3,0,0,0,0,3,3,3,3,0,0,0,0,3,3,3,3,0,0,0,0,3,3,3,3,0,0,0,0,3,3,3,3,0,0,0,0,3,3,3,3,0,0,0,0,3,3,3,3,0,0,0,0,3,3,3,3,0,0,0,0,3,3,3</v>
      </c>
      <c r="T272" s="2" t="str">
        <f t="shared" si="65"/>
        <v>3,3,3,3,3,3,3,3,3,3,3,3,3,3,3,3,3,3,3,3,3,3,3,3,3,3,3,3,3,3,3,3,3,3,3,3,3,3,3,3,3,3,3,3,3,3,3,3,3,3,3,3,3,3,3,3,3,3,3,3,3,3,3,3,3,3,3,3,3,3,3,3,3,3,3,3,3,3,3</v>
      </c>
      <c r="U272" s="2" t="str">
        <f t="shared" si="62"/>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72" s="2" t="str">
        <f t="shared" si="63"/>
        <v>1,1,1,1,1,1,1,1,1,1,1,1,1,1,1,1,1,1,1,1,1,1,1,1,1,1,1,1,1,1,1,1,1,1,1,1,1,1,1,1,1,1,1,1,1,1,1,1,1,1,1,1,1,1,1,1,1,1,1,1,1,1,1,1,1,1,1,1,1,1,1,1,1,1,1,1,1,1,1</v>
      </c>
      <c r="W272" s="2">
        <f t="shared" si="64"/>
        <v>79</v>
      </c>
      <c r="X272" s="2">
        <f t="shared" si="58"/>
        <v>0</v>
      </c>
      <c r="AB272" s="2">
        <v>2006</v>
      </c>
      <c r="AC272" s="2" t="s">
        <v>2630</v>
      </c>
      <c r="AD272" s="3" t="s">
        <v>2705</v>
      </c>
      <c r="AE272" s="2" t="s">
        <v>2548</v>
      </c>
      <c r="AF272" s="3" t="s">
        <v>2549</v>
      </c>
      <c r="AG272" s="3" t="s">
        <v>2203</v>
      </c>
      <c r="AH272" s="2" t="s">
        <v>2550</v>
      </c>
      <c r="AI272" s="2">
        <f t="shared" si="69"/>
        <v>13</v>
      </c>
      <c r="AJ272" s="2">
        <f t="shared" si="68"/>
        <v>5</v>
      </c>
    </row>
    <row r="273" spans="6:36">
      <c r="F273" s="2">
        <f t="shared" si="67"/>
        <v>245</v>
      </c>
      <c r="G273" s="61"/>
      <c r="H273" s="2">
        <f t="shared" si="54"/>
        <v>0</v>
      </c>
      <c r="I273" s="61"/>
      <c r="J273" s="61"/>
      <c r="K273" s="61"/>
      <c r="L273" s="61"/>
      <c r="M273" s="2">
        <f t="shared" si="66"/>
        <v>3</v>
      </c>
      <c r="N273" s="2">
        <f t="shared" si="55"/>
        <v>3</v>
      </c>
      <c r="O273" s="2">
        <f t="shared" si="56"/>
        <v>3</v>
      </c>
      <c r="P273" s="2">
        <f t="shared" si="59"/>
        <v>97600</v>
      </c>
      <c r="Q273" s="2">
        <f t="shared" si="57"/>
        <v>1</v>
      </c>
      <c r="R273" s="2" t="str">
        <f t="shared" si="60"/>
        <v>1,1,1,1,1,1,1,1,1,1,1,1,1,1,1,1,1,1,1,1,1,1,1,1,1,1,1,1,1,1,1,1,1,1,1,1,1,1,1,1,1,1,1,1,1,1,1,1,1,1,1,1,1,1,1,1,1,1,1,1,1,1,1,1,1,1,1,1,1,1,1,1,1,1,1,1,1,1,1</v>
      </c>
      <c r="S273" s="2" t="str">
        <f t="shared" si="61"/>
        <v>0,0,0,0,3,3,3,3,0,0,0,0,3,3,3,3,0,0,0,0,3,3,3,3,0,0,0,0,3,3,3,3,0,0,0,0,3,3,3,3,0,0,0,0,3,3,3,3,0,0,0,0,3,3,3,3,0,0,0,0,3,3,3,3,0,0,0,0,3,3,3,3,0,0,0,0,3,3,3</v>
      </c>
      <c r="T273" s="2" t="str">
        <f t="shared" si="65"/>
        <v>3,3,3,3,3,3,3,3,3,3,3,3,3,3,3,3,3,3,3,3,3,3,3,3,3,3,3,3,3,3,3,3,3,3,3,3,3,3,3,3,3,3,3,3,3,3,3,3,3,3,3,3,3,3,3,3,3,3,3,3,3,3,3,3,3,3,3,3,3,3,3,3,3,3,3,3,3,3,3</v>
      </c>
      <c r="U273" s="2" t="str">
        <f t="shared" si="62"/>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73" s="2" t="str">
        <f t="shared" si="63"/>
        <v>1,1,1,1,1,1,1,1,1,1,1,1,1,1,1,1,1,1,1,1,1,1,1,1,1,1,1,1,1,1,1,1,1,1,1,1,1,1,1,1,1,1,1,1,1,1,1,1,1,1,1,1,1,1,1,1,1,1,1,1,1,1,1,1,1,1,1,1,1,1,1,1,1,1,1,1,1,1,1</v>
      </c>
      <c r="W273" s="2">
        <f t="shared" si="64"/>
        <v>79</v>
      </c>
      <c r="X273" s="2">
        <f t="shared" si="58"/>
        <v>0</v>
      </c>
      <c r="AB273" s="2">
        <v>2007</v>
      </c>
      <c r="AC273" s="2" t="s">
        <v>2415</v>
      </c>
      <c r="AD273" s="3" t="s">
        <v>2706</v>
      </c>
      <c r="AE273" s="2" t="s">
        <v>2377</v>
      </c>
      <c r="AF273" s="3" t="s">
        <v>2378</v>
      </c>
      <c r="AG273" s="3" t="s">
        <v>2203</v>
      </c>
      <c r="AH273" s="2" t="s">
        <v>2379</v>
      </c>
      <c r="AI273" s="2">
        <f t="shared" si="69"/>
        <v>17</v>
      </c>
      <c r="AJ273" s="2">
        <f t="shared" si="68"/>
        <v>6</v>
      </c>
    </row>
    <row r="274" spans="6:36">
      <c r="F274" s="2">
        <f t="shared" si="67"/>
        <v>246</v>
      </c>
      <c r="G274" s="61"/>
      <c r="H274" s="2">
        <f t="shared" si="54"/>
        <v>0</v>
      </c>
      <c r="I274" s="61"/>
      <c r="J274" s="61"/>
      <c r="K274" s="61"/>
      <c r="L274" s="61"/>
      <c r="M274" s="2">
        <f t="shared" si="66"/>
        <v>3</v>
      </c>
      <c r="N274" s="2">
        <f t="shared" si="55"/>
        <v>3</v>
      </c>
      <c r="O274" s="2">
        <f t="shared" si="56"/>
        <v>3</v>
      </c>
      <c r="P274" s="2">
        <f t="shared" si="59"/>
        <v>98000</v>
      </c>
      <c r="Q274" s="2">
        <f t="shared" si="57"/>
        <v>1</v>
      </c>
      <c r="R274" s="2" t="str">
        <f t="shared" si="60"/>
        <v>1,1,1,1,1,1,1,1,1,1,1,1,1,1,1,1,1,1,1,1,1,1,1,1,1,1,1,1,1,1,1,1,1,1,1,1,1,1,1,1,1,1,1,1,1,1,1,1,1,1,1,1,1,1,1,1,1,1,1,1,1,1,1,1,1,1,1,1,1,1,1,1,1,1,1,1,1,1,1</v>
      </c>
      <c r="S274" s="2" t="str">
        <f t="shared" si="61"/>
        <v>0,0,0,0,3,3,3,3,0,0,0,0,3,3,3,3,0,0,0,0,3,3,3,3,0,0,0,0,3,3,3,3,0,0,0,0,3,3,3,3,0,0,0,0,3,3,3,3,0,0,0,0,3,3,3,3,0,0,0,0,3,3,3,3,0,0,0,0,3,3,3,3,0,0,0,0,3,3,3</v>
      </c>
      <c r="T274" s="2" t="str">
        <f t="shared" si="65"/>
        <v>3,3,3,3,3,3,3,3,3,3,3,3,3,3,3,3,3,3,3,3,3,3,3,3,3,3,3,3,3,3,3,3,3,3,3,3,3,3,3,3,3,3,3,3,3,3,3,3,3,3,3,3,3,3,3,3,3,3,3,3,3,3,3,3,3,3,3,3,3,3,3,3,3,3,3,3,3,3,3</v>
      </c>
      <c r="U274" s="2" t="str">
        <f t="shared" si="62"/>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74" s="2" t="str">
        <f t="shared" si="63"/>
        <v>1,1,1,1,1,1,1,1,1,1,1,1,1,1,1,1,1,1,1,1,1,1,1,1,1,1,1,1,1,1,1,1,1,1,1,1,1,1,1,1,1,1,1,1,1,1,1,1,1,1,1,1,1,1,1,1,1,1,1,1,1,1,1,1,1,1,1,1,1,1,1,1,1,1,1,1,1,1,1</v>
      </c>
      <c r="W274" s="2">
        <f t="shared" si="64"/>
        <v>79</v>
      </c>
      <c r="X274" s="2">
        <f t="shared" si="58"/>
        <v>0</v>
      </c>
      <c r="AB274" s="2">
        <v>2008</v>
      </c>
      <c r="AC274" s="2" t="s">
        <v>2707</v>
      </c>
      <c r="AD274" s="3" t="s">
        <v>2708</v>
      </c>
      <c r="AE274" s="2" t="s">
        <v>2709</v>
      </c>
      <c r="AF274" s="3" t="s">
        <v>2710</v>
      </c>
      <c r="AG274" s="3" t="s">
        <v>2203</v>
      </c>
      <c r="AH274" s="2" t="s">
        <v>2711</v>
      </c>
      <c r="AI274" s="2">
        <f t="shared" si="69"/>
        <v>21</v>
      </c>
      <c r="AJ274" s="2">
        <f t="shared" si="68"/>
        <v>8</v>
      </c>
    </row>
    <row r="275" spans="6:36">
      <c r="F275" s="2">
        <f t="shared" si="67"/>
        <v>247</v>
      </c>
      <c r="G275" s="61"/>
      <c r="H275" s="2">
        <f t="shared" si="54"/>
        <v>0</v>
      </c>
      <c r="I275" s="61"/>
      <c r="J275" s="61"/>
      <c r="K275" s="61"/>
      <c r="L275" s="61"/>
      <c r="M275" s="2">
        <f t="shared" si="66"/>
        <v>3</v>
      </c>
      <c r="N275" s="2">
        <f t="shared" si="55"/>
        <v>3</v>
      </c>
      <c r="O275" s="2">
        <f t="shared" si="56"/>
        <v>3</v>
      </c>
      <c r="P275" s="2">
        <f t="shared" si="59"/>
        <v>98400</v>
      </c>
      <c r="Q275" s="2">
        <f t="shared" si="57"/>
        <v>1</v>
      </c>
      <c r="R275" s="2" t="str">
        <f t="shared" si="60"/>
        <v>1,1,1,1,1,1,1,1,1,1,1,1,1,1,1,1,1,1,1,1,1,1,1,1,1,1,1,1,1,1,1,1,1,1,1,1,1,1,1,1,1,1,1,1,1,1,1,1,1,1,1,1,1,1,1,1,1,1,1,1,1,1,1,1,1,1,1,1,1,1,1,1,1,1,1,1,1,1,1</v>
      </c>
      <c r="S275" s="2" t="str">
        <f t="shared" si="61"/>
        <v>0,0,0,0,3,3,3,3,0,0,0,0,3,3,3,3,0,0,0,0,3,3,3,3,0,0,0,0,3,3,3,3,0,0,0,0,3,3,3,3,0,0,0,0,3,3,3,3,0,0,0,0,3,3,3,3,0,0,0,0,3,3,3,3,0,0,0,0,3,3,3,3,0,0,0,0,3,3,3</v>
      </c>
      <c r="T275" s="2" t="str">
        <f t="shared" si="65"/>
        <v>3,3,3,3,3,3,3,3,3,3,3,3,3,3,3,3,3,3,3,3,3,3,3,3,3,3,3,3,3,3,3,3,3,3,3,3,3,3,3,3,3,3,3,3,3,3,3,3,3,3,3,3,3,3,3,3,3,3,3,3,3,3,3,3,3,3,3,3,3,3,3,3,3,3,3,3,3,3,3</v>
      </c>
      <c r="U275" s="2" t="str">
        <f t="shared" si="62"/>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75" s="2" t="str">
        <f t="shared" si="63"/>
        <v>1,1,1,1,1,1,1,1,1,1,1,1,1,1,1,1,1,1,1,1,1,1,1,1,1,1,1,1,1,1,1,1,1,1,1,1,1,1,1,1,1,1,1,1,1,1,1,1,1,1,1,1,1,1,1,1,1,1,1,1,1,1,1,1,1,1,1,1,1,1,1,1,1,1,1,1,1,1,1</v>
      </c>
      <c r="W275" s="2">
        <f t="shared" si="64"/>
        <v>79</v>
      </c>
      <c r="X275" s="2">
        <f t="shared" si="58"/>
        <v>0</v>
      </c>
      <c r="AB275" s="2">
        <v>2009</v>
      </c>
      <c r="AC275" s="2" t="s">
        <v>2712</v>
      </c>
      <c r="AD275" s="3" t="s">
        <v>2713</v>
      </c>
      <c r="AE275" s="2" t="s">
        <v>2316</v>
      </c>
      <c r="AF275" s="3" t="s">
        <v>2317</v>
      </c>
      <c r="AG275" s="3" t="s">
        <v>2203</v>
      </c>
      <c r="AH275" s="2" t="s">
        <v>2318</v>
      </c>
      <c r="AI275" s="2">
        <f t="shared" si="69"/>
        <v>26</v>
      </c>
      <c r="AJ275" s="2">
        <f t="shared" si="68"/>
        <v>9</v>
      </c>
    </row>
    <row r="276" spans="6:36">
      <c r="F276" s="2">
        <f t="shared" si="67"/>
        <v>248</v>
      </c>
      <c r="G276" s="61"/>
      <c r="H276" s="2">
        <f t="shared" si="54"/>
        <v>0</v>
      </c>
      <c r="I276" s="61"/>
      <c r="J276" s="61"/>
      <c r="K276" s="61"/>
      <c r="L276" s="61"/>
      <c r="M276" s="2">
        <f t="shared" si="66"/>
        <v>3</v>
      </c>
      <c r="N276" s="2">
        <f t="shared" si="55"/>
        <v>3</v>
      </c>
      <c r="O276" s="2">
        <f t="shared" si="56"/>
        <v>3</v>
      </c>
      <c r="P276" s="2">
        <f t="shared" si="59"/>
        <v>98800</v>
      </c>
      <c r="Q276" s="2">
        <f t="shared" si="57"/>
        <v>1</v>
      </c>
      <c r="R276" s="2" t="str">
        <f t="shared" si="60"/>
        <v>1,1,1,1,1,1,1,1,1,1,1,1,1,1,1,1,1,1,1,1,1,1,1,1,1,1,1,1,1,1,1,1,1,1,1,1,1,1,1,1,1,1,1,1,1,1,1,1,1,1,1,1,1,1,1,1,1,1,1,1,1,1,1,1,1,1,1,1,1,1,1,1,1,1,1,1,1,1,1</v>
      </c>
      <c r="S276" s="2" t="str">
        <f t="shared" si="61"/>
        <v>0,0,0,0,3,3,3,3,0,0,0,0,3,3,3,3,0,0,0,0,3,3,3,3,0,0,0,0,3,3,3,3,0,0,0,0,3,3,3,3,0,0,0,0,3,3,3,3,0,0,0,0,3,3,3,3,0,0,0,0,3,3,3,3,0,0,0,0,3,3,3,3,0,0,0,0,3,3,3</v>
      </c>
      <c r="T276" s="2" t="str">
        <f t="shared" si="65"/>
        <v>3,3,3,3,3,3,3,3,3,3,3,3,3,3,3,3,3,3,3,3,3,3,3,3,3,3,3,3,3,3,3,3,3,3,3,3,3,3,3,3,3,3,3,3,3,3,3,3,3,3,3,3,3,3,3,3,3,3,3,3,3,3,3,3,3,3,3,3,3,3,3,3,3,3,3,3,3,3,3</v>
      </c>
      <c r="U276" s="2" t="str">
        <f t="shared" si="62"/>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76" s="2" t="str">
        <f t="shared" si="63"/>
        <v>1,1,1,1,1,1,1,1,1,1,1,1,1,1,1,1,1,1,1,1,1,1,1,1,1,1,1,1,1,1,1,1,1,1,1,1,1,1,1,1,1,1,1,1,1,1,1,1,1,1,1,1,1,1,1,1,1,1,1,1,1,1,1,1,1,1,1,1,1,1,1,1,1,1,1,1,1,1,1</v>
      </c>
      <c r="W276" s="2">
        <f t="shared" si="64"/>
        <v>79</v>
      </c>
      <c r="X276" s="2">
        <f t="shared" si="58"/>
        <v>0</v>
      </c>
      <c r="AB276" s="2">
        <v>2010</v>
      </c>
      <c r="AC276" s="2" t="s">
        <v>2714</v>
      </c>
      <c r="AD276" s="3" t="s">
        <v>2715</v>
      </c>
      <c r="AE276" s="2" t="s">
        <v>2716</v>
      </c>
      <c r="AF276" s="3" t="s">
        <v>2717</v>
      </c>
      <c r="AG276" s="3" t="s">
        <v>2203</v>
      </c>
      <c r="AH276" s="2" t="s">
        <v>2718</v>
      </c>
      <c r="AI276" s="2">
        <f t="shared" si="69"/>
        <v>32</v>
      </c>
      <c r="AJ276" s="2">
        <f t="shared" si="68"/>
        <v>11</v>
      </c>
    </row>
    <row r="277" spans="6:36">
      <c r="F277" s="2">
        <f t="shared" si="67"/>
        <v>249</v>
      </c>
      <c r="G277" s="61"/>
      <c r="H277" s="2">
        <f t="shared" si="54"/>
        <v>0</v>
      </c>
      <c r="I277" s="61"/>
      <c r="J277" s="61"/>
      <c r="K277" s="61"/>
      <c r="L277" s="61"/>
      <c r="M277" s="2">
        <f t="shared" si="66"/>
        <v>0</v>
      </c>
      <c r="N277" s="2">
        <f t="shared" si="55"/>
        <v>0</v>
      </c>
      <c r="O277" s="2">
        <f t="shared" si="56"/>
        <v>3</v>
      </c>
      <c r="P277" s="2">
        <f t="shared" si="59"/>
        <v>99200</v>
      </c>
      <c r="Q277" s="2">
        <f t="shared" si="57"/>
        <v>1</v>
      </c>
      <c r="R277" s="2" t="str">
        <f t="shared" si="60"/>
        <v>1,1,1,1,1,1,1,1,1,1,1,1,1,1,1,1,1,1,1,1,1,1,1,1,1,1,1,1,1,1,1,1,1,1,1,1,1,1,1,1,1,1,1,1,1,1,1,1,1,1,1,1,1,1,1,1,1,1,1,1,1,1,1,1,1,1,1,1,1,1,1,1,1,1,1,1,1,1,1</v>
      </c>
      <c r="S277" s="2" t="str">
        <f t="shared" si="61"/>
        <v>0,0,0,0,3,3,3,3,0,0,0,0,3,3,3,3,0,0,0,0,3,3,3,3,0,0,0,0,3,3,3,3,0,0,0,0,3,3,3,3,0,0,0,0,3,3,3,3,0,0,0,0,3,3,3,3,0,0,0,0,3,3,3,3,0,0,0,0,3,3,3,3,0,0,0,0,3,3,3</v>
      </c>
      <c r="T277" s="2" t="str">
        <f t="shared" si="65"/>
        <v>3,3,3,3,3,3,3,3,3,3,3,3,3,3,3,3,3,3,3,3,3,3,3,3,3,3,3,3,3,3,3,3,3,3,3,3,3,3,3,3,3,3,3,3,3,3,3,3,3,3,3,3,3,3,3,3,3,3,3,3,3,3,3,3,3,3,3,3,3,3,3,3,3,3,3,3,3,3,3</v>
      </c>
      <c r="U277" s="2" t="str">
        <f t="shared" si="62"/>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77" s="2" t="str">
        <f t="shared" si="63"/>
        <v>1,1,1,1,1,1,1,1,1,1,1,1,1,1,1,1,1,1,1,1,1,1,1,1,1,1,1,1,1,1,1,1,1,1,1,1,1,1,1,1,1,1,1,1,1,1,1,1,1,1,1,1,1,1,1,1,1,1,1,1,1,1,1,1,1,1,1,1,1,1,1,1,1,1,1,1,1,1,1</v>
      </c>
      <c r="W277" s="2">
        <f t="shared" si="64"/>
        <v>79</v>
      </c>
      <c r="X277" s="2">
        <f t="shared" si="58"/>
        <v>0</v>
      </c>
      <c r="AB277" s="2">
        <v>2011</v>
      </c>
      <c r="AC277" s="2" t="s">
        <v>2719</v>
      </c>
      <c r="AD277" s="3" t="s">
        <v>2720</v>
      </c>
      <c r="AE277" s="2" t="s">
        <v>2721</v>
      </c>
      <c r="AF277" s="3" t="s">
        <v>2722</v>
      </c>
      <c r="AG277" s="3" t="s">
        <v>2203</v>
      </c>
      <c r="AH277" s="2" t="s">
        <v>2723</v>
      </c>
      <c r="AI277" s="2">
        <f t="shared" si="69"/>
        <v>37</v>
      </c>
      <c r="AJ277" s="2">
        <f t="shared" si="68"/>
        <v>13</v>
      </c>
    </row>
    <row r="278" spans="6:36">
      <c r="F278" s="2">
        <f t="shared" si="67"/>
        <v>250</v>
      </c>
      <c r="G278" s="61"/>
      <c r="H278" s="2">
        <f t="shared" si="54"/>
        <v>0</v>
      </c>
      <c r="I278" s="61"/>
      <c r="J278" s="61"/>
      <c r="K278" s="61"/>
      <c r="L278" s="61"/>
      <c r="M278" s="2">
        <f t="shared" si="66"/>
        <v>0</v>
      </c>
      <c r="N278" s="2">
        <f t="shared" si="55"/>
        <v>0</v>
      </c>
      <c r="O278" s="2">
        <f t="shared" si="56"/>
        <v>3</v>
      </c>
      <c r="P278" s="2">
        <f t="shared" si="59"/>
        <v>99600</v>
      </c>
      <c r="Q278" s="2">
        <f t="shared" si="57"/>
        <v>1</v>
      </c>
      <c r="R278" s="2" t="str">
        <f t="shared" si="60"/>
        <v>1,1,1,1,1,1,1,1,1,1,1,1,1,1,1,1,1,1,1,1,1,1,1,1,1,1,1,1,1,1,1,1,1,1,1,1,1,1,1,1,1,1,1,1,1,1,1,1,1,1,1,1,1,1,1,1,1,1,1,1,1,1,1,1,1,1,1,1,1,1,1,1,1,1,1,1,1,1,1</v>
      </c>
      <c r="S278" s="2" t="str">
        <f t="shared" si="61"/>
        <v>0,0,0,0,3,3,3,3,0,0,0,0,3,3,3,3,0,0,0,0,3,3,3,3,0,0,0,0,3,3,3,3,0,0,0,0,3,3,3,3,0,0,0,0,3,3,3,3,0,0,0,0,3,3,3,3,0,0,0,0,3,3,3,3,0,0,0,0,3,3,3,3,0,0,0,0,3,3,3</v>
      </c>
      <c r="T278" s="2" t="str">
        <f t="shared" si="65"/>
        <v>3,3,3,3,3,3,3,3,3,3,3,3,3,3,3,3,3,3,3,3,3,3,3,3,3,3,3,3,3,3,3,3,3,3,3,3,3,3,3,3,3,3,3,3,3,3,3,3,3,3,3,3,3,3,3,3,3,3,3,3,3,3,3,3,3,3,3,3,3,3,3,3,3,3,3,3,3,3,3</v>
      </c>
      <c r="U278" s="2" t="str">
        <f t="shared" si="62"/>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78" s="2" t="str">
        <f t="shared" si="63"/>
        <v>1,1,1,1,1,1,1,1,1,1,1,1,1,1,1,1,1,1,1,1,1,1,1,1,1,1,1,1,1,1,1,1,1,1,1,1,1,1,1,1,1,1,1,1,1,1,1,1,1,1,1,1,1,1,1,1,1,1,1,1,1,1,1,1,1,1,1,1,1,1,1,1,1,1,1,1,1,1,1</v>
      </c>
      <c r="W278" s="2">
        <f t="shared" si="64"/>
        <v>79</v>
      </c>
      <c r="X278" s="2">
        <f t="shared" si="58"/>
        <v>0</v>
      </c>
      <c r="AB278" s="2">
        <v>2012</v>
      </c>
      <c r="AC278" s="2" t="s">
        <v>2724</v>
      </c>
      <c r="AD278" s="3" t="s">
        <v>2725</v>
      </c>
      <c r="AE278" s="2" t="s">
        <v>2726</v>
      </c>
      <c r="AF278" s="3" t="s">
        <v>2727</v>
      </c>
      <c r="AG278" s="3" t="s">
        <v>2203</v>
      </c>
      <c r="AH278" s="2" t="s">
        <v>2728</v>
      </c>
      <c r="AI278" s="2">
        <f t="shared" si="69"/>
        <v>43</v>
      </c>
      <c r="AJ278" s="2">
        <f t="shared" si="68"/>
        <v>15</v>
      </c>
    </row>
    <row r="279" spans="6:36">
      <c r="F279" s="2">
        <f t="shared" si="67"/>
        <v>251</v>
      </c>
      <c r="G279" s="61"/>
      <c r="H279" s="2">
        <f t="shared" si="54"/>
        <v>0</v>
      </c>
      <c r="I279" s="61"/>
      <c r="J279" s="61"/>
      <c r="K279" s="61"/>
      <c r="L279" s="61"/>
      <c r="M279" s="2">
        <f t="shared" si="66"/>
        <v>0</v>
      </c>
      <c r="N279" s="2">
        <f t="shared" si="55"/>
        <v>0</v>
      </c>
      <c r="O279" s="2">
        <f t="shared" si="56"/>
        <v>3</v>
      </c>
      <c r="P279" s="2">
        <f t="shared" si="59"/>
        <v>100000</v>
      </c>
      <c r="Q279" s="2">
        <f t="shared" si="57"/>
        <v>1</v>
      </c>
      <c r="R279" s="2" t="str">
        <f t="shared" si="60"/>
        <v>1,1,1,1,1,1,1,1,1,1,1,1,1,1,1,1,1,1,1,1,1,1,1,1,1,1,1,1,1,1,1,1,1,1,1,1,1,1,1,1,1,1,1,1,1,1,1,1,1,1,1,1,1,1,1,1,1,1,1,1,1,1,1,1,1,1,1,1,1,1,1,1,1,1,1,1,1,1,1</v>
      </c>
      <c r="S279" s="2" t="str">
        <f t="shared" si="61"/>
        <v>0,0,0,0,3,3,3,3,0,0,0,0,3,3,3,3,0,0,0,0,3,3,3,3,0,0,0,0,3,3,3,3,0,0,0,0,3,3,3,3,0,0,0,0,3,3,3,3,0,0,0,0,3,3,3,3,0,0,0,0,3,3,3,3,0,0,0,0,3,3,3,3,0,0,0,0,3,3,3</v>
      </c>
      <c r="T279" s="2" t="str">
        <f t="shared" si="65"/>
        <v>3,3,3,3,3,3,3,3,3,3,3,3,3,3,3,3,3,3,3,3,3,3,3,3,3,3,3,3,3,3,3,3,3,3,3,3,3,3,3,3,3,3,3,3,3,3,3,3,3,3,3,3,3,3,3,3,3,3,3,3,3,3,3,3,3,3,3,3,3,3,3,3,3,3,3,3,3,3,3</v>
      </c>
      <c r="U279" s="2" t="str">
        <f t="shared" si="62"/>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79" s="2" t="str">
        <f t="shared" si="63"/>
        <v>1,1,1,1,1,1,1,1,1,1,1,1,1,1,1,1,1,1,1,1,1,1,1,1,1,1,1,1,1,1,1,1,1,1,1,1,1,1,1,1,1,1,1,1,1,1,1,1,1,1,1,1,1,1,1,1,1,1,1,1,1,1,1,1,1,1,1,1,1,1,1,1,1,1,1,1,1,1,1</v>
      </c>
      <c r="W279" s="2">
        <f t="shared" si="64"/>
        <v>79</v>
      </c>
      <c r="X279" s="2">
        <f t="shared" si="58"/>
        <v>0</v>
      </c>
      <c r="AB279" s="2">
        <v>2013</v>
      </c>
      <c r="AC279" s="2" t="s">
        <v>2729</v>
      </c>
      <c r="AD279" s="3" t="s">
        <v>2730</v>
      </c>
      <c r="AE279" s="2" t="s">
        <v>2731</v>
      </c>
      <c r="AF279" s="3" t="s">
        <v>2732</v>
      </c>
      <c r="AG279" s="3" t="s">
        <v>2203</v>
      </c>
      <c r="AH279" s="2" t="s">
        <v>2733</v>
      </c>
      <c r="AI279" s="2">
        <f t="shared" si="69"/>
        <v>49</v>
      </c>
      <c r="AJ279" s="2">
        <f t="shared" si="68"/>
        <v>17</v>
      </c>
    </row>
    <row r="280" spans="6:36">
      <c r="F280" s="2">
        <f t="shared" si="67"/>
        <v>252</v>
      </c>
      <c r="G280" s="61"/>
      <c r="H280" s="2">
        <f t="shared" si="54"/>
        <v>0</v>
      </c>
      <c r="I280" s="61"/>
      <c r="J280" s="61"/>
      <c r="K280" s="61"/>
      <c r="L280" s="61"/>
      <c r="M280" s="2">
        <f t="shared" si="66"/>
        <v>0</v>
      </c>
      <c r="N280" s="2">
        <f t="shared" si="55"/>
        <v>0</v>
      </c>
      <c r="O280" s="2">
        <f t="shared" si="56"/>
        <v>3</v>
      </c>
      <c r="P280" s="2">
        <f t="shared" si="59"/>
        <v>100400</v>
      </c>
      <c r="Q280" s="2">
        <f t="shared" si="57"/>
        <v>1</v>
      </c>
      <c r="R280" s="2" t="str">
        <f t="shared" si="60"/>
        <v>1,1,1,1,1,1,1,1,1,1,1,1,1,1,1,1,1,1,1,1,1,1,1,1,1,1,1,1,1,1,1,1,1,1,1,1,1,1,1,1,1,1,1,1,1,1,1,1,1,1,1,1,1,1,1,1,1,1,1,1,1,1,1,1,1,1,1,1,1,1,1,1,1,1,1,1,1,1,1</v>
      </c>
      <c r="S280" s="2" t="str">
        <f t="shared" si="61"/>
        <v>0,0,0,0,3,3,3,3,0,0,0,0,3,3,3,3,0,0,0,0,3,3,3,3,0,0,0,0,3,3,3,3,0,0,0,0,3,3,3,3,0,0,0,0,3,3,3,3,0,0,0,0,3,3,3,3,0,0,0,0,3,3,3,3,0,0,0,0,3,3,3,3,0,0,0,0,3,3,3</v>
      </c>
      <c r="T280" s="2" t="str">
        <f t="shared" si="65"/>
        <v>3,3,3,3,3,3,3,3,3,3,3,3,3,3,3,3,3,3,3,3,3,3,3,3,3,3,3,3,3,3,3,3,3,3,3,3,3,3,3,3,3,3,3,3,3,3,3,3,3,3,3,3,3,3,3,3,3,3,3,3,3,3,3,3,3,3,3,3,3,3,3,3,3,3,3,3,3,3,3</v>
      </c>
      <c r="U280" s="2" t="str">
        <f t="shared" si="62"/>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80" s="2" t="str">
        <f t="shared" si="63"/>
        <v>1,1,1,1,1,1,1,1,1,1,1,1,1,1,1,1,1,1,1,1,1,1,1,1,1,1,1,1,1,1,1,1,1,1,1,1,1,1,1,1,1,1,1,1,1,1,1,1,1,1,1,1,1,1,1,1,1,1,1,1,1,1,1,1,1,1,1,1,1,1,1,1,1,1,1,1,1,1,1</v>
      </c>
      <c r="W280" s="2">
        <f t="shared" si="64"/>
        <v>79</v>
      </c>
      <c r="X280" s="2">
        <f t="shared" si="58"/>
        <v>0</v>
      </c>
      <c r="AB280" s="2">
        <v>2014</v>
      </c>
      <c r="AC280" s="2" t="s">
        <v>2734</v>
      </c>
      <c r="AD280" s="3" t="s">
        <v>2735</v>
      </c>
      <c r="AE280" s="2" t="s">
        <v>2736</v>
      </c>
      <c r="AF280" s="3" t="s">
        <v>2737</v>
      </c>
      <c r="AG280" s="3" t="s">
        <v>2203</v>
      </c>
      <c r="AH280" s="2" t="s">
        <v>2738</v>
      </c>
      <c r="AI280" s="2">
        <f t="shared" si="69"/>
        <v>55</v>
      </c>
      <c r="AJ280" s="2">
        <f t="shared" si="68"/>
        <v>19</v>
      </c>
    </row>
    <row r="281" spans="6:36">
      <c r="F281" s="2">
        <f t="shared" si="67"/>
        <v>253</v>
      </c>
      <c r="G281" s="61"/>
      <c r="H281" s="2">
        <f t="shared" si="54"/>
        <v>0</v>
      </c>
      <c r="I281" s="61"/>
      <c r="J281" s="61"/>
      <c r="K281" s="61"/>
      <c r="L281" s="61"/>
      <c r="M281" s="2">
        <f t="shared" si="66"/>
        <v>3</v>
      </c>
      <c r="N281" s="2">
        <f t="shared" si="55"/>
        <v>3</v>
      </c>
      <c r="O281" s="2">
        <f t="shared" si="56"/>
        <v>3</v>
      </c>
      <c r="P281" s="2">
        <f t="shared" si="59"/>
        <v>100800</v>
      </c>
      <c r="Q281" s="2">
        <f t="shared" si="57"/>
        <v>1</v>
      </c>
      <c r="R281" s="2" t="str">
        <f t="shared" si="60"/>
        <v>1,1,1,1,1,1,1,1,1,1,1,1,1,1,1,1,1,1,1,1,1,1,1,1,1,1,1,1,1,1,1,1,1,1,1,1,1,1,1,1,1,1,1,1,1,1,1,1,1,1,1,1,1,1,1,1,1,1,1,1,1,1,1,1,1,1,1,1,1,1,1,1,1,1,1,1,1,1,1</v>
      </c>
      <c r="S281" s="2" t="str">
        <f t="shared" si="61"/>
        <v>0,0,0,0,3,3,3,3,0,0,0,0,3,3,3,3,0,0,0,0,3,3,3,3,0,0,0,0,3,3,3,3,0,0,0,0,3,3,3,3,0,0,0,0,3,3,3,3,0,0,0,0,3,3,3,3,0,0,0,0,3,3,3,3,0,0,0,0,3,3,3,3,0,0,0,0,3,3,3</v>
      </c>
      <c r="T281" s="2" t="str">
        <f t="shared" si="65"/>
        <v>3,3,3,3,3,3,3,3,3,3,3,3,3,3,3,3,3,3,3,3,3,3,3,3,3,3,3,3,3,3,3,3,3,3,3,3,3,3,3,3,3,3,3,3,3,3,3,3,3,3,3,3,3,3,3,3,3,3,3,3,3,3,3,3,3,3,3,3,3,3,3,3,3,3,3,3,3,3,3</v>
      </c>
      <c r="U281" s="2" t="str">
        <f t="shared" si="62"/>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81" s="2" t="str">
        <f t="shared" si="63"/>
        <v>1,1,1,1,1,1,1,1,1,1,1,1,1,1,1,1,1,1,1,1,1,1,1,1,1,1,1,1,1,1,1,1,1,1,1,1,1,1,1,1,1,1,1,1,1,1,1,1,1,1,1,1,1,1,1,1,1,1,1,1,1,1,1,1,1,1,1,1,1,1,1,1,1,1,1,1,1,1,1</v>
      </c>
      <c r="W281" s="2">
        <f t="shared" si="64"/>
        <v>79</v>
      </c>
      <c r="X281" s="2">
        <f t="shared" si="58"/>
        <v>0</v>
      </c>
      <c r="AB281" s="2">
        <v>2015</v>
      </c>
      <c r="AC281" s="2" t="s">
        <v>2739</v>
      </c>
      <c r="AD281" s="3" t="s">
        <v>2740</v>
      </c>
      <c r="AE281" s="2" t="s">
        <v>2741</v>
      </c>
      <c r="AF281" s="3" t="s">
        <v>2742</v>
      </c>
      <c r="AG281" s="3" t="s">
        <v>2203</v>
      </c>
      <c r="AH281" s="2" t="s">
        <v>2743</v>
      </c>
      <c r="AI281" s="2">
        <f t="shared" si="69"/>
        <v>61</v>
      </c>
      <c r="AJ281" s="2">
        <f t="shared" si="68"/>
        <v>21</v>
      </c>
    </row>
    <row r="282" spans="6:36">
      <c r="F282" s="2">
        <f t="shared" si="67"/>
        <v>254</v>
      </c>
      <c r="G282" s="61"/>
      <c r="H282" s="2">
        <f t="shared" si="54"/>
        <v>0</v>
      </c>
      <c r="I282" s="61"/>
      <c r="J282" s="61"/>
      <c r="K282" s="61"/>
      <c r="L282" s="61"/>
      <c r="M282" s="2">
        <f t="shared" si="66"/>
        <v>3</v>
      </c>
      <c r="N282" s="2">
        <f t="shared" si="55"/>
        <v>3</v>
      </c>
      <c r="O282" s="2">
        <f t="shared" si="56"/>
        <v>3</v>
      </c>
      <c r="P282" s="2">
        <f t="shared" si="59"/>
        <v>101200</v>
      </c>
      <c r="Q282" s="2">
        <f t="shared" si="57"/>
        <v>1</v>
      </c>
      <c r="R282" s="2" t="str">
        <f t="shared" si="60"/>
        <v>1,1,1,1,1,1,1,1,1,1,1,1,1,1,1,1,1,1,1,1,1,1,1,1,1,1,1,1,1,1,1,1,1,1,1,1,1,1,1,1,1,1,1,1,1,1,1,1,1,1,1,1,1,1,1,1,1,1,1,1,1,1,1,1,1,1,1,1,1,1,1,1,1,1,1,1,1,1,1</v>
      </c>
      <c r="S282" s="2" t="str">
        <f t="shared" si="61"/>
        <v>0,0,0,0,3,3,3,3,0,0,0,0,3,3,3,3,0,0,0,0,3,3,3,3,0,0,0,0,3,3,3,3,0,0,0,0,3,3,3,3,0,0,0,0,3,3,3,3,0,0,0,0,3,3,3,3,0,0,0,0,3,3,3,3,0,0,0,0,3,3,3,3,0,0,0,0,3,3,3</v>
      </c>
      <c r="T282" s="2" t="str">
        <f t="shared" si="65"/>
        <v>3,3,3,3,3,3,3,3,3,3,3,3,3,3,3,3,3,3,3,3,3,3,3,3,3,3,3,3,3,3,3,3,3,3,3,3,3,3,3,3,3,3,3,3,3,3,3,3,3,3,3,3,3,3,3,3,3,3,3,3,3,3,3,3,3,3,3,3,3,3,3,3,3,3,3,3,3,3,3</v>
      </c>
      <c r="U282" s="2" t="str">
        <f t="shared" si="62"/>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82" s="2" t="str">
        <f t="shared" si="63"/>
        <v>1,1,1,1,1,1,1,1,1,1,1,1,1,1,1,1,1,1,1,1,1,1,1,1,1,1,1,1,1,1,1,1,1,1,1,1,1,1,1,1,1,1,1,1,1,1,1,1,1,1,1,1,1,1,1,1,1,1,1,1,1,1,1,1,1,1,1,1,1,1,1,1,1,1,1,1,1,1,1</v>
      </c>
      <c r="W282" s="2">
        <f t="shared" si="64"/>
        <v>79</v>
      </c>
      <c r="X282" s="2">
        <f t="shared" si="58"/>
        <v>0</v>
      </c>
      <c r="AB282" s="2">
        <v>2101</v>
      </c>
      <c r="AC282" s="2" t="s">
        <v>2618</v>
      </c>
      <c r="AD282" s="3" t="s">
        <v>2619</v>
      </c>
      <c r="AE282" s="2" t="s">
        <v>2434</v>
      </c>
      <c r="AF282" s="3" t="s">
        <v>2435</v>
      </c>
      <c r="AG282" s="3" t="s">
        <v>2203</v>
      </c>
      <c r="AH282" s="2" t="s">
        <v>2436</v>
      </c>
      <c r="AI282" s="2">
        <f t="shared" si="69"/>
        <v>5</v>
      </c>
      <c r="AJ282" s="2">
        <f t="shared" si="68"/>
        <v>2</v>
      </c>
    </row>
    <row r="283" spans="6:36">
      <c r="F283" s="2">
        <f t="shared" si="67"/>
        <v>255</v>
      </c>
      <c r="G283" s="61"/>
      <c r="H283" s="2">
        <f t="shared" si="54"/>
        <v>0</v>
      </c>
      <c r="I283" s="61"/>
      <c r="J283" s="61"/>
      <c r="K283" s="61"/>
      <c r="L283" s="61"/>
      <c r="M283" s="2">
        <f t="shared" si="66"/>
        <v>3</v>
      </c>
      <c r="N283" s="2">
        <f t="shared" si="55"/>
        <v>3</v>
      </c>
      <c r="O283" s="2">
        <f t="shared" si="56"/>
        <v>3</v>
      </c>
      <c r="P283" s="2">
        <f t="shared" si="59"/>
        <v>101600</v>
      </c>
      <c r="Q283" s="2">
        <f t="shared" si="57"/>
        <v>1</v>
      </c>
      <c r="R283" s="2" t="str">
        <f t="shared" si="60"/>
        <v>1,1,1,1,1,1,1,1,1,1,1,1,1,1,1,1,1,1,1,1,1,1,1,1,1,1,1,1,1,1,1,1,1,1,1,1,1,1,1,1,1,1,1,1,1,1,1,1,1,1,1,1,1,1,1,1,1,1,1,1,1,1,1,1,1,1,1,1,1,1,1,1,1,1,1,1,1,1,1</v>
      </c>
      <c r="S283" s="2" t="str">
        <f t="shared" si="61"/>
        <v>0,0,0,0,3,3,3,3,0,0,0,0,3,3,3,3,0,0,0,0,3,3,3,3,0,0,0,0,3,3,3,3,0,0,0,0,3,3,3,3,0,0,0,0,3,3,3,3,0,0,0,0,3,3,3,3,0,0,0,0,3,3,3,3,0,0,0,0,3,3,3,3,0,0,0,0,3,3,3</v>
      </c>
      <c r="T283" s="2" t="str">
        <f t="shared" si="65"/>
        <v>3,3,3,3,3,3,3,3,3,3,3,3,3,3,3,3,3,3,3,3,3,3,3,3,3,3,3,3,3,3,3,3,3,3,3,3,3,3,3,3,3,3,3,3,3,3,3,3,3,3,3,3,3,3,3,3,3,3,3,3,3,3,3,3,3,3,3,3,3,3,3,3,3,3,3,3,3,3,3</v>
      </c>
      <c r="U283" s="2" t="str">
        <f t="shared" si="62"/>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83" s="2" t="str">
        <f t="shared" si="63"/>
        <v>1,1,1,1,1,1,1,1,1,1,1,1,1,1,1,1,1,1,1,1,1,1,1,1,1,1,1,1,1,1,1,1,1,1,1,1,1,1,1,1,1,1,1,1,1,1,1,1,1,1,1,1,1,1,1,1,1,1,1,1,1,1,1,1,1,1,1,1,1,1,1,1,1,1,1,1,1,1,1</v>
      </c>
      <c r="W283" s="2">
        <f t="shared" si="64"/>
        <v>79</v>
      </c>
      <c r="X283" s="2">
        <f t="shared" si="58"/>
        <v>0</v>
      </c>
      <c r="AB283" s="2">
        <v>2102</v>
      </c>
      <c r="AC283" s="2" t="s">
        <v>2534</v>
      </c>
      <c r="AD283" s="3" t="s">
        <v>2535</v>
      </c>
      <c r="AE283" s="2" t="s">
        <v>2434</v>
      </c>
      <c r="AF283" s="3" t="s">
        <v>2435</v>
      </c>
      <c r="AG283" s="3" t="s">
        <v>2203</v>
      </c>
      <c r="AH283" s="2" t="s">
        <v>2436</v>
      </c>
      <c r="AI283" s="2">
        <f t="shared" si="69"/>
        <v>5</v>
      </c>
      <c r="AJ283" s="2">
        <f t="shared" si="68"/>
        <v>2</v>
      </c>
    </row>
    <row r="284" spans="6:36">
      <c r="F284" s="2">
        <f t="shared" si="67"/>
        <v>256</v>
      </c>
      <c r="G284" s="61"/>
      <c r="H284" s="2">
        <f t="shared" si="54"/>
        <v>0</v>
      </c>
      <c r="I284" s="61"/>
      <c r="J284" s="61"/>
      <c r="K284" s="61"/>
      <c r="L284" s="61"/>
      <c r="M284" s="2">
        <f t="shared" si="66"/>
        <v>3</v>
      </c>
      <c r="N284" s="2">
        <f t="shared" si="55"/>
        <v>3</v>
      </c>
      <c r="O284" s="2">
        <f t="shared" si="56"/>
        <v>3</v>
      </c>
      <c r="P284" s="2">
        <f t="shared" si="59"/>
        <v>102000</v>
      </c>
      <c r="Q284" s="2">
        <f t="shared" si="57"/>
        <v>1</v>
      </c>
      <c r="R284" s="2" t="str">
        <f t="shared" si="60"/>
        <v>1,1,1,1,1,1,1,1,1,1,1,1,1,1,1,1,1,1,1,1,1,1,1,1,1,1,1,1,1,1,1,1,1,1,1,1,1,1,1,1,1,1,1,1,1,1,1,1,1,1,1,1,1,1,1,1,1,1,1,1,1,1,1,1,1,1,1,1,1,1,1,1,1,1,1,1,1,1,1</v>
      </c>
      <c r="S284" s="2" t="str">
        <f t="shared" si="61"/>
        <v>0,0,0,0,3,3,3,3,0,0,0,0,3,3,3,3,0,0,0,0,3,3,3,3,0,0,0,0,3,3,3,3,0,0,0,0,3,3,3,3,0,0,0,0,3,3,3,3,0,0,0,0,3,3,3,3,0,0,0,0,3,3,3,3,0,0,0,0,3,3,3,3,0,0,0,0,3,3,3</v>
      </c>
      <c r="T284" s="2" t="str">
        <f t="shared" si="65"/>
        <v>3,3,3,3,3,3,3,3,3,3,3,3,3,3,3,3,3,3,3,3,3,3,3,3,3,3,3,3,3,3,3,3,3,3,3,3,3,3,3,3,3,3,3,3,3,3,3,3,3,3,3,3,3,3,3,3,3,3,3,3,3,3,3,3,3,3,3,3,3,3,3,3,3,3,3,3,3,3,3</v>
      </c>
      <c r="U284" s="2" t="str">
        <f t="shared" si="62"/>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84" s="2" t="str">
        <f t="shared" si="63"/>
        <v>1,1,1,1,1,1,1,1,1,1,1,1,1,1,1,1,1,1,1,1,1,1,1,1,1,1,1,1,1,1,1,1,1,1,1,1,1,1,1,1,1,1,1,1,1,1,1,1,1,1,1,1,1,1,1,1,1,1,1,1,1,1,1,1,1,1,1,1,1,1,1,1,1,1,1,1,1,1,1</v>
      </c>
      <c r="W284" s="2">
        <f t="shared" si="64"/>
        <v>79</v>
      </c>
      <c r="X284" s="2">
        <f t="shared" si="58"/>
        <v>0</v>
      </c>
      <c r="AB284" s="2">
        <v>2103</v>
      </c>
      <c r="AC284" s="2" t="s">
        <v>2540</v>
      </c>
      <c r="AD284" s="3" t="s">
        <v>2744</v>
      </c>
      <c r="AE284" s="2" t="s">
        <v>2291</v>
      </c>
      <c r="AF284" s="3" t="s">
        <v>2292</v>
      </c>
      <c r="AG284" s="3" t="s">
        <v>2203</v>
      </c>
      <c r="AH284" s="2" t="s">
        <v>2293</v>
      </c>
      <c r="AI284" s="2">
        <f t="shared" si="69"/>
        <v>7</v>
      </c>
      <c r="AJ284" s="2">
        <f t="shared" si="68"/>
        <v>3</v>
      </c>
    </row>
    <row r="285" spans="6:36">
      <c r="F285" s="2">
        <f t="shared" si="67"/>
        <v>257</v>
      </c>
      <c r="G285" s="61"/>
      <c r="H285" s="2">
        <f t="shared" ref="H285:H300" si="70">VLOOKUP(G285,$A$2:$B$1122,2,FALSE)</f>
        <v>0</v>
      </c>
      <c r="I285" s="61"/>
      <c r="J285" s="61"/>
      <c r="K285" s="61"/>
      <c r="L285" s="61"/>
      <c r="M285" s="2">
        <f t="shared" si="66"/>
        <v>0</v>
      </c>
      <c r="N285" s="2">
        <f t="shared" ref="N285:N300" si="71">IF(I285=0,IF(VLOOKUP(G285,$A$2:$C$339,3,FALSE)=2,0,M285),I285)</f>
        <v>0</v>
      </c>
      <c r="O285" s="2">
        <f t="shared" ref="O285:O300" si="72">IF(J285=0,3,J285)</f>
        <v>3</v>
      </c>
      <c r="P285" s="2">
        <f t="shared" si="59"/>
        <v>102400</v>
      </c>
      <c r="Q285" s="2">
        <f t="shared" ref="Q285:Q300" si="73">IF(L285=0,1,L285)</f>
        <v>1</v>
      </c>
      <c r="R285" s="2" t="str">
        <f t="shared" si="60"/>
        <v>1,1,1,1,1,1,1,1,1,1,1,1,1,1,1,1,1,1,1,1,1,1,1,1,1,1,1,1,1,1,1,1,1,1,1,1,1,1,1,1,1,1,1,1,1,1,1,1,1,1,1,1,1,1,1,1,1,1,1,1,1,1,1,1,1,1,1,1,1,1,1,1,1,1,1,1,1,1,1</v>
      </c>
      <c r="S285" s="2" t="str">
        <f t="shared" si="61"/>
        <v>0,0,0,0,3,3,3,3,0,0,0,0,3,3,3,3,0,0,0,0,3,3,3,3,0,0,0,0,3,3,3,3,0,0,0,0,3,3,3,3,0,0,0,0,3,3,3,3,0,0,0,0,3,3,3,3,0,0,0,0,3,3,3,3,0,0,0,0,3,3,3,3,0,0,0,0,3,3,3</v>
      </c>
      <c r="T285" s="2" t="str">
        <f t="shared" si="65"/>
        <v>3,3,3,3,3,3,3,3,3,3,3,3,3,3,3,3,3,3,3,3,3,3,3,3,3,3,3,3,3,3,3,3,3,3,3,3,3,3,3,3,3,3,3,3,3,3,3,3,3,3,3,3,3,3,3,3,3,3,3,3,3,3,3,3,3,3,3,3,3,3,3,3,3,3,3,3,3,3,3</v>
      </c>
      <c r="U285" s="2" t="str">
        <f t="shared" si="62"/>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85" s="2" t="str">
        <f t="shared" si="63"/>
        <v>1,1,1,1,1,1,1,1,1,1,1,1,1,1,1,1,1,1,1,1,1,1,1,1,1,1,1,1,1,1,1,1,1,1,1,1,1,1,1,1,1,1,1,1,1,1,1,1,1,1,1,1,1,1,1,1,1,1,1,1,1,1,1,1,1,1,1,1,1,1,1,1,1,1,1,1,1,1,1</v>
      </c>
      <c r="W285" s="2">
        <f t="shared" si="64"/>
        <v>79</v>
      </c>
      <c r="X285" s="2">
        <f t="shared" ref="X285:X300" si="74">IF(G285&gt;999,1,0)</f>
        <v>0</v>
      </c>
      <c r="AB285" s="2">
        <v>2104</v>
      </c>
      <c r="AC285" s="2" t="s">
        <v>2745</v>
      </c>
      <c r="AD285" s="3" t="s">
        <v>2746</v>
      </c>
      <c r="AE285" s="2" t="s">
        <v>2365</v>
      </c>
      <c r="AF285" s="3" t="s">
        <v>2366</v>
      </c>
      <c r="AG285" s="3" t="s">
        <v>2203</v>
      </c>
      <c r="AH285" s="2" t="s">
        <v>2367</v>
      </c>
      <c r="AI285" s="2">
        <f t="shared" si="69"/>
        <v>7</v>
      </c>
      <c r="AJ285" s="2">
        <f t="shared" si="68"/>
        <v>3</v>
      </c>
    </row>
    <row r="286" spans="6:36">
      <c r="F286" s="2">
        <f t="shared" si="67"/>
        <v>258</v>
      </c>
      <c r="G286" s="61"/>
      <c r="H286" s="2">
        <f t="shared" si="70"/>
        <v>0</v>
      </c>
      <c r="I286" s="61"/>
      <c r="J286" s="61"/>
      <c r="K286" s="61"/>
      <c r="L286" s="61"/>
      <c r="M286" s="2">
        <f t="shared" si="66"/>
        <v>0</v>
      </c>
      <c r="N286" s="2">
        <f t="shared" si="71"/>
        <v>0</v>
      </c>
      <c r="O286" s="2">
        <f t="shared" si="72"/>
        <v>3</v>
      </c>
      <c r="P286" s="2">
        <f t="shared" ref="P286:P300" si="75">P285+$G$22+K286</f>
        <v>102800</v>
      </c>
      <c r="Q286" s="2">
        <f t="shared" si="73"/>
        <v>1</v>
      </c>
      <c r="R286" s="2" t="str">
        <f t="shared" ref="R286:R300" si="76">IF(G286*1=0,R285,R285&amp;","&amp;G286)</f>
        <v>1,1,1,1,1,1,1,1,1,1,1,1,1,1,1,1,1,1,1,1,1,1,1,1,1,1,1,1,1,1,1,1,1,1,1,1,1,1,1,1,1,1,1,1,1,1,1,1,1,1,1,1,1,1,1,1,1,1,1,1,1,1,1,1,1,1,1,1,1,1,1,1,1,1,1,1,1,1,1</v>
      </c>
      <c r="S286" s="2" t="str">
        <f t="shared" ref="S286:S300" si="77">IF(G286*1=0,S285,S285&amp;","&amp;N286)</f>
        <v>0,0,0,0,3,3,3,3,0,0,0,0,3,3,3,3,0,0,0,0,3,3,3,3,0,0,0,0,3,3,3,3,0,0,0,0,3,3,3,3,0,0,0,0,3,3,3,3,0,0,0,0,3,3,3,3,0,0,0,0,3,3,3,3,0,0,0,0,3,3,3,3,0,0,0,0,3,3,3</v>
      </c>
      <c r="T286" s="2" t="str">
        <f t="shared" si="65"/>
        <v>3,3,3,3,3,3,3,3,3,3,3,3,3,3,3,3,3,3,3,3,3,3,3,3,3,3,3,3,3,3,3,3,3,3,3,3,3,3,3,3,3,3,3,3,3,3,3,3,3,3,3,3,3,3,3,3,3,3,3,3,3,3,3,3,3,3,3,3,3,3,3,3,3,3,3,3,3,3,3</v>
      </c>
      <c r="U286" s="2" t="str">
        <f t="shared" ref="U286:U300" si="78">IF($G286*1=0,U285,U285&amp;","&amp;P286)</f>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86" s="2" t="str">
        <f t="shared" ref="V286:V300" si="79">IF($G286*1=0,V285,V285&amp;","&amp;Q286)</f>
        <v>1,1,1,1,1,1,1,1,1,1,1,1,1,1,1,1,1,1,1,1,1,1,1,1,1,1,1,1,1,1,1,1,1,1,1,1,1,1,1,1,1,1,1,1,1,1,1,1,1,1,1,1,1,1,1,1,1,1,1,1,1,1,1,1,1,1,1,1,1,1,1,1,1,1,1,1,1,1,1</v>
      </c>
      <c r="W286" s="2">
        <f t="shared" ref="W286:W300" si="80">IF($G286*1=0,W285,W285+1)</f>
        <v>79</v>
      </c>
      <c r="X286" s="2">
        <f t="shared" si="74"/>
        <v>0</v>
      </c>
      <c r="AB286" s="2">
        <v>2105</v>
      </c>
      <c r="AC286" s="2" t="s">
        <v>2747</v>
      </c>
      <c r="AD286" s="3" t="s">
        <v>2748</v>
      </c>
      <c r="AE286" s="2" t="s">
        <v>2657</v>
      </c>
      <c r="AF286" s="3" t="s">
        <v>2658</v>
      </c>
      <c r="AG286" s="3" t="s">
        <v>2203</v>
      </c>
      <c r="AH286" s="2" t="s">
        <v>2659</v>
      </c>
      <c r="AI286" s="2">
        <f t="shared" si="69"/>
        <v>9</v>
      </c>
      <c r="AJ286" s="2">
        <f t="shared" si="68"/>
        <v>4</v>
      </c>
    </row>
    <row r="287" spans="6:36">
      <c r="F287" s="2">
        <f t="shared" si="67"/>
        <v>259</v>
      </c>
      <c r="G287" s="61"/>
      <c r="H287" s="2">
        <f t="shared" si="70"/>
        <v>0</v>
      </c>
      <c r="I287" s="61"/>
      <c r="J287" s="61"/>
      <c r="K287" s="61"/>
      <c r="L287" s="61"/>
      <c r="M287" s="2">
        <f t="shared" si="66"/>
        <v>0</v>
      </c>
      <c r="N287" s="2">
        <f t="shared" si="71"/>
        <v>0</v>
      </c>
      <c r="O287" s="2">
        <f t="shared" si="72"/>
        <v>3</v>
      </c>
      <c r="P287" s="2">
        <f t="shared" si="75"/>
        <v>103200</v>
      </c>
      <c r="Q287" s="2">
        <f t="shared" si="73"/>
        <v>1</v>
      </c>
      <c r="R287" s="2" t="str">
        <f t="shared" si="76"/>
        <v>1,1,1,1,1,1,1,1,1,1,1,1,1,1,1,1,1,1,1,1,1,1,1,1,1,1,1,1,1,1,1,1,1,1,1,1,1,1,1,1,1,1,1,1,1,1,1,1,1,1,1,1,1,1,1,1,1,1,1,1,1,1,1,1,1,1,1,1,1,1,1,1,1,1,1,1,1,1,1</v>
      </c>
      <c r="S287" s="2" t="str">
        <f t="shared" si="77"/>
        <v>0,0,0,0,3,3,3,3,0,0,0,0,3,3,3,3,0,0,0,0,3,3,3,3,0,0,0,0,3,3,3,3,0,0,0,0,3,3,3,3,0,0,0,0,3,3,3,3,0,0,0,0,3,3,3,3,0,0,0,0,3,3,3,3,0,0,0,0,3,3,3,3,0,0,0,0,3,3,3</v>
      </c>
      <c r="T287" s="2" t="str">
        <f t="shared" ref="T287:T300" si="81">IF(G287*1=0,T286,T286&amp;","&amp;O287)</f>
        <v>3,3,3,3,3,3,3,3,3,3,3,3,3,3,3,3,3,3,3,3,3,3,3,3,3,3,3,3,3,3,3,3,3,3,3,3,3,3,3,3,3,3,3,3,3,3,3,3,3,3,3,3,3,3,3,3,3,3,3,3,3,3,3,3,3,3,3,3,3,3,3,3,3,3,3,3,3,3,3</v>
      </c>
      <c r="U287" s="2" t="str">
        <f t="shared" si="78"/>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87" s="2" t="str">
        <f t="shared" si="79"/>
        <v>1,1,1,1,1,1,1,1,1,1,1,1,1,1,1,1,1,1,1,1,1,1,1,1,1,1,1,1,1,1,1,1,1,1,1,1,1,1,1,1,1,1,1,1,1,1,1,1,1,1,1,1,1,1,1,1,1,1,1,1,1,1,1,1,1,1,1,1,1,1,1,1,1,1,1,1,1,1,1</v>
      </c>
      <c r="W287" s="2">
        <f t="shared" si="80"/>
        <v>79</v>
      </c>
      <c r="X287" s="2">
        <f t="shared" si="74"/>
        <v>0</v>
      </c>
      <c r="AB287" s="2">
        <v>2106</v>
      </c>
      <c r="AC287" s="2" t="s">
        <v>2546</v>
      </c>
      <c r="AD287" s="3" t="s">
        <v>2749</v>
      </c>
      <c r="AE287" s="2" t="s">
        <v>2548</v>
      </c>
      <c r="AF287" s="3" t="s">
        <v>2549</v>
      </c>
      <c r="AG287" s="3" t="s">
        <v>2203</v>
      </c>
      <c r="AH287" s="2" t="s">
        <v>2550</v>
      </c>
      <c r="AI287" s="2">
        <f t="shared" si="69"/>
        <v>13</v>
      </c>
      <c r="AJ287" s="2">
        <f t="shared" si="68"/>
        <v>5</v>
      </c>
    </row>
    <row r="288" spans="6:36">
      <c r="F288" s="2">
        <f t="shared" si="67"/>
        <v>260</v>
      </c>
      <c r="G288" s="61"/>
      <c r="H288" s="2">
        <f t="shared" si="70"/>
        <v>0</v>
      </c>
      <c r="I288" s="61"/>
      <c r="J288" s="61"/>
      <c r="K288" s="61"/>
      <c r="L288" s="61"/>
      <c r="M288" s="2">
        <f t="shared" si="66"/>
        <v>0</v>
      </c>
      <c r="N288" s="2">
        <f t="shared" si="71"/>
        <v>0</v>
      </c>
      <c r="O288" s="2">
        <f t="shared" si="72"/>
        <v>3</v>
      </c>
      <c r="P288" s="2">
        <f t="shared" si="75"/>
        <v>103600</v>
      </c>
      <c r="Q288" s="2">
        <f t="shared" si="73"/>
        <v>1</v>
      </c>
      <c r="R288" s="2" t="str">
        <f t="shared" si="76"/>
        <v>1,1,1,1,1,1,1,1,1,1,1,1,1,1,1,1,1,1,1,1,1,1,1,1,1,1,1,1,1,1,1,1,1,1,1,1,1,1,1,1,1,1,1,1,1,1,1,1,1,1,1,1,1,1,1,1,1,1,1,1,1,1,1,1,1,1,1,1,1,1,1,1,1,1,1,1,1,1,1</v>
      </c>
      <c r="S288" s="2" t="str">
        <f t="shared" si="77"/>
        <v>0,0,0,0,3,3,3,3,0,0,0,0,3,3,3,3,0,0,0,0,3,3,3,3,0,0,0,0,3,3,3,3,0,0,0,0,3,3,3,3,0,0,0,0,3,3,3,3,0,0,0,0,3,3,3,3,0,0,0,0,3,3,3,3,0,0,0,0,3,3,3,3,0,0,0,0,3,3,3</v>
      </c>
      <c r="T288" s="2" t="str">
        <f t="shared" si="81"/>
        <v>3,3,3,3,3,3,3,3,3,3,3,3,3,3,3,3,3,3,3,3,3,3,3,3,3,3,3,3,3,3,3,3,3,3,3,3,3,3,3,3,3,3,3,3,3,3,3,3,3,3,3,3,3,3,3,3,3,3,3,3,3,3,3,3,3,3,3,3,3,3,3,3,3,3,3,3,3,3,3</v>
      </c>
      <c r="U288" s="2" t="str">
        <f t="shared" si="78"/>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88" s="2" t="str">
        <f t="shared" si="79"/>
        <v>1,1,1,1,1,1,1,1,1,1,1,1,1,1,1,1,1,1,1,1,1,1,1,1,1,1,1,1,1,1,1,1,1,1,1,1,1,1,1,1,1,1,1,1,1,1,1,1,1,1,1,1,1,1,1,1,1,1,1,1,1,1,1,1,1,1,1,1,1,1,1,1,1,1,1,1,1,1,1</v>
      </c>
      <c r="W288" s="2">
        <f t="shared" si="80"/>
        <v>79</v>
      </c>
      <c r="X288" s="2">
        <f t="shared" si="74"/>
        <v>0</v>
      </c>
      <c r="AB288" s="2">
        <v>2107</v>
      </c>
      <c r="AC288" s="2" t="s">
        <v>2417</v>
      </c>
      <c r="AD288" s="3" t="s">
        <v>2750</v>
      </c>
      <c r="AE288" s="2" t="s">
        <v>2377</v>
      </c>
      <c r="AF288" s="3" t="s">
        <v>2378</v>
      </c>
      <c r="AG288" s="3" t="s">
        <v>2203</v>
      </c>
      <c r="AH288" s="2" t="s">
        <v>2379</v>
      </c>
      <c r="AI288" s="2">
        <f t="shared" si="69"/>
        <v>17</v>
      </c>
      <c r="AJ288" s="2">
        <f t="shared" si="68"/>
        <v>6</v>
      </c>
    </row>
    <row r="289" spans="6:36">
      <c r="F289" s="2">
        <f t="shared" si="67"/>
        <v>261</v>
      </c>
      <c r="G289" s="61"/>
      <c r="H289" s="2">
        <f t="shared" si="70"/>
        <v>0</v>
      </c>
      <c r="I289" s="61"/>
      <c r="J289" s="61"/>
      <c r="K289" s="61"/>
      <c r="L289" s="61"/>
      <c r="M289" s="2">
        <f t="shared" si="66"/>
        <v>3</v>
      </c>
      <c r="N289" s="2">
        <f t="shared" si="71"/>
        <v>3</v>
      </c>
      <c r="O289" s="2">
        <f t="shared" si="72"/>
        <v>3</v>
      </c>
      <c r="P289" s="2">
        <f t="shared" si="75"/>
        <v>104000</v>
      </c>
      <c r="Q289" s="2">
        <f t="shared" si="73"/>
        <v>1</v>
      </c>
      <c r="R289" s="2" t="str">
        <f t="shared" si="76"/>
        <v>1,1,1,1,1,1,1,1,1,1,1,1,1,1,1,1,1,1,1,1,1,1,1,1,1,1,1,1,1,1,1,1,1,1,1,1,1,1,1,1,1,1,1,1,1,1,1,1,1,1,1,1,1,1,1,1,1,1,1,1,1,1,1,1,1,1,1,1,1,1,1,1,1,1,1,1,1,1,1</v>
      </c>
      <c r="S289" s="2" t="str">
        <f t="shared" si="77"/>
        <v>0,0,0,0,3,3,3,3,0,0,0,0,3,3,3,3,0,0,0,0,3,3,3,3,0,0,0,0,3,3,3,3,0,0,0,0,3,3,3,3,0,0,0,0,3,3,3,3,0,0,0,0,3,3,3,3,0,0,0,0,3,3,3,3,0,0,0,0,3,3,3,3,0,0,0,0,3,3,3</v>
      </c>
      <c r="T289" s="2" t="str">
        <f t="shared" si="81"/>
        <v>3,3,3,3,3,3,3,3,3,3,3,3,3,3,3,3,3,3,3,3,3,3,3,3,3,3,3,3,3,3,3,3,3,3,3,3,3,3,3,3,3,3,3,3,3,3,3,3,3,3,3,3,3,3,3,3,3,3,3,3,3,3,3,3,3,3,3,3,3,3,3,3,3,3,3,3,3,3,3</v>
      </c>
      <c r="U289" s="2" t="str">
        <f t="shared" si="78"/>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89" s="2" t="str">
        <f t="shared" si="79"/>
        <v>1,1,1,1,1,1,1,1,1,1,1,1,1,1,1,1,1,1,1,1,1,1,1,1,1,1,1,1,1,1,1,1,1,1,1,1,1,1,1,1,1,1,1,1,1,1,1,1,1,1,1,1,1,1,1,1,1,1,1,1,1,1,1,1,1,1,1,1,1,1,1,1,1,1,1,1,1,1,1</v>
      </c>
      <c r="W289" s="2">
        <f t="shared" si="80"/>
        <v>79</v>
      </c>
      <c r="X289" s="2">
        <f t="shared" si="74"/>
        <v>0</v>
      </c>
      <c r="AB289" s="2">
        <v>2108</v>
      </c>
      <c r="AC289" s="2" t="s">
        <v>2751</v>
      </c>
      <c r="AD289" s="3" t="s">
        <v>2752</v>
      </c>
      <c r="AE289" s="2" t="s">
        <v>2709</v>
      </c>
      <c r="AF289" s="3" t="s">
        <v>2710</v>
      </c>
      <c r="AG289" s="3" t="s">
        <v>2203</v>
      </c>
      <c r="AH289" s="2" t="s">
        <v>2711</v>
      </c>
      <c r="AI289" s="2">
        <f t="shared" si="69"/>
        <v>21</v>
      </c>
      <c r="AJ289" s="2">
        <f t="shared" si="68"/>
        <v>8</v>
      </c>
    </row>
    <row r="290" spans="6:36">
      <c r="F290" s="2">
        <f t="shared" si="67"/>
        <v>262</v>
      </c>
      <c r="G290" s="61"/>
      <c r="H290" s="2">
        <f t="shared" si="70"/>
        <v>0</v>
      </c>
      <c r="I290" s="61"/>
      <c r="J290" s="61"/>
      <c r="K290" s="61"/>
      <c r="L290" s="61"/>
      <c r="M290" s="2">
        <f t="shared" si="66"/>
        <v>3</v>
      </c>
      <c r="N290" s="2">
        <f t="shared" si="71"/>
        <v>3</v>
      </c>
      <c r="O290" s="2">
        <f t="shared" si="72"/>
        <v>3</v>
      </c>
      <c r="P290" s="2">
        <f t="shared" si="75"/>
        <v>104400</v>
      </c>
      <c r="Q290" s="2">
        <f t="shared" si="73"/>
        <v>1</v>
      </c>
      <c r="R290" s="2" t="str">
        <f t="shared" si="76"/>
        <v>1,1,1,1,1,1,1,1,1,1,1,1,1,1,1,1,1,1,1,1,1,1,1,1,1,1,1,1,1,1,1,1,1,1,1,1,1,1,1,1,1,1,1,1,1,1,1,1,1,1,1,1,1,1,1,1,1,1,1,1,1,1,1,1,1,1,1,1,1,1,1,1,1,1,1,1,1,1,1</v>
      </c>
      <c r="S290" s="2" t="str">
        <f t="shared" si="77"/>
        <v>0,0,0,0,3,3,3,3,0,0,0,0,3,3,3,3,0,0,0,0,3,3,3,3,0,0,0,0,3,3,3,3,0,0,0,0,3,3,3,3,0,0,0,0,3,3,3,3,0,0,0,0,3,3,3,3,0,0,0,0,3,3,3,3,0,0,0,0,3,3,3,3,0,0,0,0,3,3,3</v>
      </c>
      <c r="T290" s="2" t="str">
        <f t="shared" si="81"/>
        <v>3,3,3,3,3,3,3,3,3,3,3,3,3,3,3,3,3,3,3,3,3,3,3,3,3,3,3,3,3,3,3,3,3,3,3,3,3,3,3,3,3,3,3,3,3,3,3,3,3,3,3,3,3,3,3,3,3,3,3,3,3,3,3,3,3,3,3,3,3,3,3,3,3,3,3,3,3,3,3</v>
      </c>
      <c r="U290" s="2" t="str">
        <f t="shared" si="78"/>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90" s="2" t="str">
        <f t="shared" si="79"/>
        <v>1,1,1,1,1,1,1,1,1,1,1,1,1,1,1,1,1,1,1,1,1,1,1,1,1,1,1,1,1,1,1,1,1,1,1,1,1,1,1,1,1,1,1,1,1,1,1,1,1,1,1,1,1,1,1,1,1,1,1,1,1,1,1,1,1,1,1,1,1,1,1,1,1,1,1,1,1,1,1</v>
      </c>
      <c r="W290" s="2">
        <f t="shared" si="80"/>
        <v>79</v>
      </c>
      <c r="X290" s="2">
        <f t="shared" si="74"/>
        <v>0</v>
      </c>
      <c r="AB290" s="2">
        <v>2109</v>
      </c>
      <c r="AC290" s="2" t="s">
        <v>2640</v>
      </c>
      <c r="AD290" s="3" t="s">
        <v>2753</v>
      </c>
      <c r="AE290" s="2" t="s">
        <v>2316</v>
      </c>
      <c r="AF290" s="3" t="s">
        <v>2317</v>
      </c>
      <c r="AG290" s="3" t="s">
        <v>2203</v>
      </c>
      <c r="AH290" s="2" t="s">
        <v>2318</v>
      </c>
      <c r="AI290" s="2">
        <f t="shared" si="69"/>
        <v>26</v>
      </c>
      <c r="AJ290" s="2">
        <f t="shared" si="68"/>
        <v>9</v>
      </c>
    </row>
    <row r="291" spans="6:36">
      <c r="F291" s="2">
        <f t="shared" si="67"/>
        <v>263</v>
      </c>
      <c r="G291" s="61"/>
      <c r="H291" s="2">
        <f t="shared" si="70"/>
        <v>0</v>
      </c>
      <c r="I291" s="61"/>
      <c r="J291" s="61"/>
      <c r="K291" s="61"/>
      <c r="L291" s="61"/>
      <c r="M291" s="2">
        <f t="shared" si="66"/>
        <v>3</v>
      </c>
      <c r="N291" s="2">
        <f t="shared" si="71"/>
        <v>3</v>
      </c>
      <c r="O291" s="2">
        <f t="shared" si="72"/>
        <v>3</v>
      </c>
      <c r="P291" s="2">
        <f t="shared" si="75"/>
        <v>104800</v>
      </c>
      <c r="Q291" s="2">
        <f t="shared" si="73"/>
        <v>1</v>
      </c>
      <c r="R291" s="2" t="str">
        <f t="shared" si="76"/>
        <v>1,1,1,1,1,1,1,1,1,1,1,1,1,1,1,1,1,1,1,1,1,1,1,1,1,1,1,1,1,1,1,1,1,1,1,1,1,1,1,1,1,1,1,1,1,1,1,1,1,1,1,1,1,1,1,1,1,1,1,1,1,1,1,1,1,1,1,1,1,1,1,1,1,1,1,1,1,1,1</v>
      </c>
      <c r="S291" s="2" t="str">
        <f t="shared" si="77"/>
        <v>0,0,0,0,3,3,3,3,0,0,0,0,3,3,3,3,0,0,0,0,3,3,3,3,0,0,0,0,3,3,3,3,0,0,0,0,3,3,3,3,0,0,0,0,3,3,3,3,0,0,0,0,3,3,3,3,0,0,0,0,3,3,3,3,0,0,0,0,3,3,3,3,0,0,0,0,3,3,3</v>
      </c>
      <c r="T291" s="2" t="str">
        <f t="shared" si="81"/>
        <v>3,3,3,3,3,3,3,3,3,3,3,3,3,3,3,3,3,3,3,3,3,3,3,3,3,3,3,3,3,3,3,3,3,3,3,3,3,3,3,3,3,3,3,3,3,3,3,3,3,3,3,3,3,3,3,3,3,3,3,3,3,3,3,3,3,3,3,3,3,3,3,3,3,3,3,3,3,3,3</v>
      </c>
      <c r="U291" s="2" t="str">
        <f t="shared" si="78"/>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91" s="2" t="str">
        <f t="shared" si="79"/>
        <v>1,1,1,1,1,1,1,1,1,1,1,1,1,1,1,1,1,1,1,1,1,1,1,1,1,1,1,1,1,1,1,1,1,1,1,1,1,1,1,1,1,1,1,1,1,1,1,1,1,1,1,1,1,1,1,1,1,1,1,1,1,1,1,1,1,1,1,1,1,1,1,1,1,1,1,1,1,1,1</v>
      </c>
      <c r="W291" s="2">
        <f t="shared" si="80"/>
        <v>79</v>
      </c>
      <c r="X291" s="2">
        <f t="shared" si="74"/>
        <v>0</v>
      </c>
      <c r="AB291" s="2">
        <v>2110</v>
      </c>
      <c r="AC291" s="2" t="s">
        <v>2754</v>
      </c>
      <c r="AD291" s="3" t="s">
        <v>2755</v>
      </c>
      <c r="AE291" s="2" t="s">
        <v>2688</v>
      </c>
      <c r="AF291" s="3" t="s">
        <v>2689</v>
      </c>
      <c r="AG291" s="3" t="s">
        <v>2203</v>
      </c>
      <c r="AH291" s="2" t="s">
        <v>2690</v>
      </c>
      <c r="AI291" s="2">
        <f t="shared" si="69"/>
        <v>40</v>
      </c>
      <c r="AJ291" s="2">
        <f t="shared" si="68"/>
        <v>14</v>
      </c>
    </row>
    <row r="292" spans="6:36">
      <c r="F292" s="2">
        <f t="shared" si="67"/>
        <v>264</v>
      </c>
      <c r="G292" s="61"/>
      <c r="H292" s="2">
        <f t="shared" si="70"/>
        <v>0</v>
      </c>
      <c r="I292" s="61"/>
      <c r="J292" s="61"/>
      <c r="K292" s="61"/>
      <c r="L292" s="61"/>
      <c r="M292" s="2">
        <f t="shared" si="66"/>
        <v>3</v>
      </c>
      <c r="N292" s="2">
        <f t="shared" si="71"/>
        <v>3</v>
      </c>
      <c r="O292" s="2">
        <f t="shared" si="72"/>
        <v>3</v>
      </c>
      <c r="P292" s="2">
        <f t="shared" si="75"/>
        <v>105200</v>
      </c>
      <c r="Q292" s="2">
        <f t="shared" si="73"/>
        <v>1</v>
      </c>
      <c r="R292" s="2" t="str">
        <f t="shared" si="76"/>
        <v>1,1,1,1,1,1,1,1,1,1,1,1,1,1,1,1,1,1,1,1,1,1,1,1,1,1,1,1,1,1,1,1,1,1,1,1,1,1,1,1,1,1,1,1,1,1,1,1,1,1,1,1,1,1,1,1,1,1,1,1,1,1,1,1,1,1,1,1,1,1,1,1,1,1,1,1,1,1,1</v>
      </c>
      <c r="S292" s="2" t="str">
        <f t="shared" si="77"/>
        <v>0,0,0,0,3,3,3,3,0,0,0,0,3,3,3,3,0,0,0,0,3,3,3,3,0,0,0,0,3,3,3,3,0,0,0,0,3,3,3,3,0,0,0,0,3,3,3,3,0,0,0,0,3,3,3,3,0,0,0,0,3,3,3,3,0,0,0,0,3,3,3,3,0,0,0,0,3,3,3</v>
      </c>
      <c r="T292" s="2" t="str">
        <f t="shared" si="81"/>
        <v>3,3,3,3,3,3,3,3,3,3,3,3,3,3,3,3,3,3,3,3,3,3,3,3,3,3,3,3,3,3,3,3,3,3,3,3,3,3,3,3,3,3,3,3,3,3,3,3,3,3,3,3,3,3,3,3,3,3,3,3,3,3,3,3,3,3,3,3,3,3,3,3,3,3,3,3,3,3,3</v>
      </c>
      <c r="U292" s="2" t="str">
        <f t="shared" si="78"/>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92" s="2" t="str">
        <f t="shared" si="79"/>
        <v>1,1,1,1,1,1,1,1,1,1,1,1,1,1,1,1,1,1,1,1,1,1,1,1,1,1,1,1,1,1,1,1,1,1,1,1,1,1,1,1,1,1,1,1,1,1,1,1,1,1,1,1,1,1,1,1,1,1,1,1,1,1,1,1,1,1,1,1,1,1,1,1,1,1,1,1,1,1,1</v>
      </c>
      <c r="W292" s="2">
        <f t="shared" si="80"/>
        <v>79</v>
      </c>
      <c r="X292" s="2">
        <f t="shared" si="74"/>
        <v>0</v>
      </c>
      <c r="AB292" s="2">
        <v>2111</v>
      </c>
      <c r="AC292" s="2" t="s">
        <v>2756</v>
      </c>
      <c r="AD292" s="3" t="s">
        <v>2757</v>
      </c>
      <c r="AE292" s="2" t="s">
        <v>2758</v>
      </c>
      <c r="AF292" s="3" t="s">
        <v>2759</v>
      </c>
      <c r="AG292" s="3" t="s">
        <v>2203</v>
      </c>
      <c r="AH292" s="2" t="s">
        <v>2760</v>
      </c>
      <c r="AI292" s="2">
        <f t="shared" si="69"/>
        <v>46</v>
      </c>
      <c r="AJ292" s="2">
        <f t="shared" si="68"/>
        <v>16</v>
      </c>
    </row>
    <row r="293" spans="6:36">
      <c r="F293" s="2">
        <f t="shared" si="67"/>
        <v>265</v>
      </c>
      <c r="G293" s="61"/>
      <c r="H293" s="2">
        <f t="shared" si="70"/>
        <v>0</v>
      </c>
      <c r="I293" s="61"/>
      <c r="J293" s="61"/>
      <c r="K293" s="61"/>
      <c r="L293" s="61"/>
      <c r="M293" s="2">
        <f t="shared" ref="M293:M300" si="82">M285</f>
        <v>0</v>
      </c>
      <c r="N293" s="2">
        <f t="shared" si="71"/>
        <v>0</v>
      </c>
      <c r="O293" s="2">
        <f t="shared" si="72"/>
        <v>3</v>
      </c>
      <c r="P293" s="2">
        <f t="shared" si="75"/>
        <v>105600</v>
      </c>
      <c r="Q293" s="2">
        <f t="shared" si="73"/>
        <v>1</v>
      </c>
      <c r="R293" s="2" t="str">
        <f t="shared" si="76"/>
        <v>1,1,1,1,1,1,1,1,1,1,1,1,1,1,1,1,1,1,1,1,1,1,1,1,1,1,1,1,1,1,1,1,1,1,1,1,1,1,1,1,1,1,1,1,1,1,1,1,1,1,1,1,1,1,1,1,1,1,1,1,1,1,1,1,1,1,1,1,1,1,1,1,1,1,1,1,1,1,1</v>
      </c>
      <c r="S293" s="2" t="str">
        <f t="shared" si="77"/>
        <v>0,0,0,0,3,3,3,3,0,0,0,0,3,3,3,3,0,0,0,0,3,3,3,3,0,0,0,0,3,3,3,3,0,0,0,0,3,3,3,3,0,0,0,0,3,3,3,3,0,0,0,0,3,3,3,3,0,0,0,0,3,3,3,3,0,0,0,0,3,3,3,3,0,0,0,0,3,3,3</v>
      </c>
      <c r="T293" s="2" t="str">
        <f t="shared" si="81"/>
        <v>3,3,3,3,3,3,3,3,3,3,3,3,3,3,3,3,3,3,3,3,3,3,3,3,3,3,3,3,3,3,3,3,3,3,3,3,3,3,3,3,3,3,3,3,3,3,3,3,3,3,3,3,3,3,3,3,3,3,3,3,3,3,3,3,3,3,3,3,3,3,3,3,3,3,3,3,3,3,3</v>
      </c>
      <c r="U293" s="2" t="str">
        <f t="shared" si="78"/>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93" s="2" t="str">
        <f t="shared" si="79"/>
        <v>1,1,1,1,1,1,1,1,1,1,1,1,1,1,1,1,1,1,1,1,1,1,1,1,1,1,1,1,1,1,1,1,1,1,1,1,1,1,1,1,1,1,1,1,1,1,1,1,1,1,1,1,1,1,1,1,1,1,1,1,1,1,1,1,1,1,1,1,1,1,1,1,1,1,1,1,1,1,1</v>
      </c>
      <c r="W293" s="2">
        <f t="shared" si="80"/>
        <v>79</v>
      </c>
      <c r="X293" s="2">
        <f t="shared" si="74"/>
        <v>0</v>
      </c>
      <c r="AB293" s="2">
        <v>2112</v>
      </c>
      <c r="AC293" s="2" t="s">
        <v>2761</v>
      </c>
      <c r="AD293" s="3" t="s">
        <v>2762</v>
      </c>
      <c r="AE293" s="2" t="s">
        <v>2763</v>
      </c>
      <c r="AF293" s="3" t="s">
        <v>2764</v>
      </c>
      <c r="AG293" s="3" t="s">
        <v>2203</v>
      </c>
      <c r="AH293" s="2" t="s">
        <v>2765</v>
      </c>
      <c r="AI293" s="2">
        <f t="shared" si="69"/>
        <v>52</v>
      </c>
      <c r="AJ293" s="2">
        <f t="shared" si="68"/>
        <v>18</v>
      </c>
    </row>
    <row r="294" spans="6:36">
      <c r="F294" s="2">
        <f t="shared" si="67"/>
        <v>266</v>
      </c>
      <c r="G294" s="61"/>
      <c r="H294" s="2">
        <f t="shared" si="70"/>
        <v>0</v>
      </c>
      <c r="I294" s="61"/>
      <c r="J294" s="61"/>
      <c r="K294" s="61"/>
      <c r="L294" s="61"/>
      <c r="M294" s="2">
        <f t="shared" si="82"/>
        <v>0</v>
      </c>
      <c r="N294" s="2">
        <f t="shared" si="71"/>
        <v>0</v>
      </c>
      <c r="O294" s="2">
        <f t="shared" si="72"/>
        <v>3</v>
      </c>
      <c r="P294" s="2">
        <f t="shared" si="75"/>
        <v>106000</v>
      </c>
      <c r="Q294" s="2">
        <f t="shared" si="73"/>
        <v>1</v>
      </c>
      <c r="R294" s="2" t="str">
        <f t="shared" si="76"/>
        <v>1,1,1,1,1,1,1,1,1,1,1,1,1,1,1,1,1,1,1,1,1,1,1,1,1,1,1,1,1,1,1,1,1,1,1,1,1,1,1,1,1,1,1,1,1,1,1,1,1,1,1,1,1,1,1,1,1,1,1,1,1,1,1,1,1,1,1,1,1,1,1,1,1,1,1,1,1,1,1</v>
      </c>
      <c r="S294" s="2" t="str">
        <f t="shared" si="77"/>
        <v>0,0,0,0,3,3,3,3,0,0,0,0,3,3,3,3,0,0,0,0,3,3,3,3,0,0,0,0,3,3,3,3,0,0,0,0,3,3,3,3,0,0,0,0,3,3,3,3,0,0,0,0,3,3,3,3,0,0,0,0,3,3,3,3,0,0,0,0,3,3,3,3,0,0,0,0,3,3,3</v>
      </c>
      <c r="T294" s="2" t="str">
        <f t="shared" si="81"/>
        <v>3,3,3,3,3,3,3,3,3,3,3,3,3,3,3,3,3,3,3,3,3,3,3,3,3,3,3,3,3,3,3,3,3,3,3,3,3,3,3,3,3,3,3,3,3,3,3,3,3,3,3,3,3,3,3,3,3,3,3,3,3,3,3,3,3,3,3,3,3,3,3,3,3,3,3,3,3,3,3</v>
      </c>
      <c r="U294" s="2" t="str">
        <f t="shared" si="78"/>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94" s="2" t="str">
        <f t="shared" si="79"/>
        <v>1,1,1,1,1,1,1,1,1,1,1,1,1,1,1,1,1,1,1,1,1,1,1,1,1,1,1,1,1,1,1,1,1,1,1,1,1,1,1,1,1,1,1,1,1,1,1,1,1,1,1,1,1,1,1,1,1,1,1,1,1,1,1,1,1,1,1,1,1,1,1,1,1,1,1,1,1,1,1</v>
      </c>
      <c r="W294" s="2">
        <f t="shared" si="80"/>
        <v>79</v>
      </c>
      <c r="X294" s="2">
        <f t="shared" si="74"/>
        <v>0</v>
      </c>
      <c r="AB294" s="2">
        <v>2113</v>
      </c>
      <c r="AC294" s="2" t="s">
        <v>2766</v>
      </c>
      <c r="AD294" s="3" t="s">
        <v>2767</v>
      </c>
      <c r="AE294" s="2" t="s">
        <v>2768</v>
      </c>
      <c r="AF294" s="3" t="s">
        <v>2769</v>
      </c>
      <c r="AG294" s="3" t="s">
        <v>2203</v>
      </c>
      <c r="AH294" s="2" t="s">
        <v>2770</v>
      </c>
      <c r="AI294" s="2">
        <f t="shared" si="69"/>
        <v>58</v>
      </c>
      <c r="AJ294" s="2">
        <f t="shared" si="68"/>
        <v>20</v>
      </c>
    </row>
    <row r="295" spans="6:36">
      <c r="F295" s="2">
        <f t="shared" si="67"/>
        <v>267</v>
      </c>
      <c r="G295" s="61"/>
      <c r="H295" s="2">
        <f t="shared" si="70"/>
        <v>0</v>
      </c>
      <c r="I295" s="61"/>
      <c r="J295" s="61"/>
      <c r="K295" s="61"/>
      <c r="L295" s="61"/>
      <c r="M295" s="2">
        <f t="shared" si="82"/>
        <v>0</v>
      </c>
      <c r="N295" s="2">
        <f t="shared" si="71"/>
        <v>0</v>
      </c>
      <c r="O295" s="2">
        <f t="shared" si="72"/>
        <v>3</v>
      </c>
      <c r="P295" s="2">
        <f t="shared" si="75"/>
        <v>106400</v>
      </c>
      <c r="Q295" s="2">
        <f t="shared" si="73"/>
        <v>1</v>
      </c>
      <c r="R295" s="2" t="str">
        <f t="shared" si="76"/>
        <v>1,1,1,1,1,1,1,1,1,1,1,1,1,1,1,1,1,1,1,1,1,1,1,1,1,1,1,1,1,1,1,1,1,1,1,1,1,1,1,1,1,1,1,1,1,1,1,1,1,1,1,1,1,1,1,1,1,1,1,1,1,1,1,1,1,1,1,1,1,1,1,1,1,1,1,1,1,1,1</v>
      </c>
      <c r="S295" s="2" t="str">
        <f t="shared" si="77"/>
        <v>0,0,0,0,3,3,3,3,0,0,0,0,3,3,3,3,0,0,0,0,3,3,3,3,0,0,0,0,3,3,3,3,0,0,0,0,3,3,3,3,0,0,0,0,3,3,3,3,0,0,0,0,3,3,3,3,0,0,0,0,3,3,3,3,0,0,0,0,3,3,3,3,0,0,0,0,3,3,3</v>
      </c>
      <c r="T295" s="2" t="str">
        <f t="shared" si="81"/>
        <v>3,3,3,3,3,3,3,3,3,3,3,3,3,3,3,3,3,3,3,3,3,3,3,3,3,3,3,3,3,3,3,3,3,3,3,3,3,3,3,3,3,3,3,3,3,3,3,3,3,3,3,3,3,3,3,3,3,3,3,3,3,3,3,3,3,3,3,3,3,3,3,3,3,3,3,3,3,3,3</v>
      </c>
      <c r="U295" s="2" t="str">
        <f t="shared" si="78"/>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95" s="2" t="str">
        <f t="shared" si="79"/>
        <v>1,1,1,1,1,1,1,1,1,1,1,1,1,1,1,1,1,1,1,1,1,1,1,1,1,1,1,1,1,1,1,1,1,1,1,1,1,1,1,1,1,1,1,1,1,1,1,1,1,1,1,1,1,1,1,1,1,1,1,1,1,1,1,1,1,1,1,1,1,1,1,1,1,1,1,1,1,1,1</v>
      </c>
      <c r="W295" s="2">
        <f t="shared" si="80"/>
        <v>79</v>
      </c>
      <c r="X295" s="2">
        <f t="shared" si="74"/>
        <v>0</v>
      </c>
      <c r="AB295" s="2">
        <v>2114</v>
      </c>
      <c r="AC295" s="2" t="s">
        <v>2771</v>
      </c>
      <c r="AD295" s="3" t="s">
        <v>2772</v>
      </c>
      <c r="AE295" s="2" t="s">
        <v>2773</v>
      </c>
      <c r="AF295" s="3" t="s">
        <v>2774</v>
      </c>
      <c r="AG295" s="3" t="s">
        <v>2203</v>
      </c>
      <c r="AH295" s="2" t="s">
        <v>2775</v>
      </c>
      <c r="AI295" s="2">
        <f t="shared" si="69"/>
        <v>64</v>
      </c>
      <c r="AJ295" s="2">
        <f t="shared" si="68"/>
        <v>22</v>
      </c>
    </row>
    <row r="296" spans="6:36">
      <c r="F296" s="2">
        <f t="shared" si="67"/>
        <v>268</v>
      </c>
      <c r="G296" s="61"/>
      <c r="H296" s="2">
        <f t="shared" si="70"/>
        <v>0</v>
      </c>
      <c r="I296" s="61"/>
      <c r="J296" s="61"/>
      <c r="K296" s="61"/>
      <c r="L296" s="61"/>
      <c r="M296" s="2">
        <f t="shared" si="82"/>
        <v>0</v>
      </c>
      <c r="N296" s="2">
        <f t="shared" si="71"/>
        <v>0</v>
      </c>
      <c r="O296" s="2">
        <f t="shared" si="72"/>
        <v>3</v>
      </c>
      <c r="P296" s="2">
        <f t="shared" si="75"/>
        <v>106800</v>
      </c>
      <c r="Q296" s="2">
        <f t="shared" si="73"/>
        <v>1</v>
      </c>
      <c r="R296" s="2" t="str">
        <f t="shared" si="76"/>
        <v>1,1,1,1,1,1,1,1,1,1,1,1,1,1,1,1,1,1,1,1,1,1,1,1,1,1,1,1,1,1,1,1,1,1,1,1,1,1,1,1,1,1,1,1,1,1,1,1,1,1,1,1,1,1,1,1,1,1,1,1,1,1,1,1,1,1,1,1,1,1,1,1,1,1,1,1,1,1,1</v>
      </c>
      <c r="S296" s="2" t="str">
        <f t="shared" si="77"/>
        <v>0,0,0,0,3,3,3,3,0,0,0,0,3,3,3,3,0,0,0,0,3,3,3,3,0,0,0,0,3,3,3,3,0,0,0,0,3,3,3,3,0,0,0,0,3,3,3,3,0,0,0,0,3,3,3,3,0,0,0,0,3,3,3,3,0,0,0,0,3,3,3,3,0,0,0,0,3,3,3</v>
      </c>
      <c r="T296" s="2" t="str">
        <f t="shared" si="81"/>
        <v>3,3,3,3,3,3,3,3,3,3,3,3,3,3,3,3,3,3,3,3,3,3,3,3,3,3,3,3,3,3,3,3,3,3,3,3,3,3,3,3,3,3,3,3,3,3,3,3,3,3,3,3,3,3,3,3,3,3,3,3,3,3,3,3,3,3,3,3,3,3,3,3,3,3,3,3,3,3,3</v>
      </c>
      <c r="U296" s="2" t="str">
        <f t="shared" si="78"/>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96" s="2" t="str">
        <f t="shared" si="79"/>
        <v>1,1,1,1,1,1,1,1,1,1,1,1,1,1,1,1,1,1,1,1,1,1,1,1,1,1,1,1,1,1,1,1,1,1,1,1,1,1,1,1,1,1,1,1,1,1,1,1,1,1,1,1,1,1,1,1,1,1,1,1,1,1,1,1,1,1,1,1,1,1,1,1,1,1,1,1,1,1,1</v>
      </c>
      <c r="W296" s="2">
        <f t="shared" si="80"/>
        <v>79</v>
      </c>
      <c r="X296" s="2">
        <f t="shared" si="74"/>
        <v>0</v>
      </c>
      <c r="AB296" s="2">
        <v>2115</v>
      </c>
      <c r="AC296" s="2" t="s">
        <v>2776</v>
      </c>
      <c r="AD296" s="3" t="s">
        <v>2777</v>
      </c>
      <c r="AE296" s="2" t="s">
        <v>2778</v>
      </c>
      <c r="AF296" s="3" t="s">
        <v>2779</v>
      </c>
      <c r="AG296" s="3" t="s">
        <v>2203</v>
      </c>
      <c r="AH296" s="2" t="s">
        <v>2780</v>
      </c>
      <c r="AI296" s="2">
        <f t="shared" si="69"/>
        <v>71</v>
      </c>
      <c r="AJ296" s="2">
        <f t="shared" si="68"/>
        <v>24</v>
      </c>
    </row>
    <row r="297" spans="6:36">
      <c r="F297" s="2">
        <f t="shared" si="67"/>
        <v>269</v>
      </c>
      <c r="G297" s="61"/>
      <c r="H297" s="2">
        <f t="shared" si="70"/>
        <v>0</v>
      </c>
      <c r="I297" s="61"/>
      <c r="J297" s="61"/>
      <c r="K297" s="61"/>
      <c r="L297" s="61"/>
      <c r="M297" s="2">
        <f t="shared" si="82"/>
        <v>3</v>
      </c>
      <c r="N297" s="2">
        <f t="shared" si="71"/>
        <v>3</v>
      </c>
      <c r="O297" s="2">
        <f t="shared" si="72"/>
        <v>3</v>
      </c>
      <c r="P297" s="2">
        <f t="shared" si="75"/>
        <v>107200</v>
      </c>
      <c r="Q297" s="2">
        <f t="shared" si="73"/>
        <v>1</v>
      </c>
      <c r="R297" s="2" t="str">
        <f t="shared" si="76"/>
        <v>1,1,1,1,1,1,1,1,1,1,1,1,1,1,1,1,1,1,1,1,1,1,1,1,1,1,1,1,1,1,1,1,1,1,1,1,1,1,1,1,1,1,1,1,1,1,1,1,1,1,1,1,1,1,1,1,1,1,1,1,1,1,1,1,1,1,1,1,1,1,1,1,1,1,1,1,1,1,1</v>
      </c>
      <c r="S297" s="2" t="str">
        <f t="shared" si="77"/>
        <v>0,0,0,0,3,3,3,3,0,0,0,0,3,3,3,3,0,0,0,0,3,3,3,3,0,0,0,0,3,3,3,3,0,0,0,0,3,3,3,3,0,0,0,0,3,3,3,3,0,0,0,0,3,3,3,3,0,0,0,0,3,3,3,3,0,0,0,0,3,3,3,3,0,0,0,0,3,3,3</v>
      </c>
      <c r="T297" s="2" t="str">
        <f t="shared" si="81"/>
        <v>3,3,3,3,3,3,3,3,3,3,3,3,3,3,3,3,3,3,3,3,3,3,3,3,3,3,3,3,3,3,3,3,3,3,3,3,3,3,3,3,3,3,3,3,3,3,3,3,3,3,3,3,3,3,3,3,3,3,3,3,3,3,3,3,3,3,3,3,3,3,3,3,3,3,3,3,3,3,3</v>
      </c>
      <c r="U297" s="2" t="str">
        <f t="shared" si="78"/>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97" s="2" t="str">
        <f t="shared" si="79"/>
        <v>1,1,1,1,1,1,1,1,1,1,1,1,1,1,1,1,1,1,1,1,1,1,1,1,1,1,1,1,1,1,1,1,1,1,1,1,1,1,1,1,1,1,1,1,1,1,1,1,1,1,1,1,1,1,1,1,1,1,1,1,1,1,1,1,1,1,1,1,1,1,1,1,1,1,1,1,1,1,1</v>
      </c>
      <c r="W297" s="2">
        <f t="shared" si="80"/>
        <v>79</v>
      </c>
      <c r="X297" s="2">
        <f t="shared" si="74"/>
        <v>0</v>
      </c>
      <c r="AB297" s="2">
        <v>2201</v>
      </c>
      <c r="AC297" s="2" t="s">
        <v>2618</v>
      </c>
      <c r="AD297" s="3" t="s">
        <v>2619</v>
      </c>
      <c r="AE297" s="2" t="s">
        <v>2434</v>
      </c>
      <c r="AF297" s="3" t="s">
        <v>2435</v>
      </c>
      <c r="AG297" s="3" t="s">
        <v>2203</v>
      </c>
      <c r="AH297" s="2" t="s">
        <v>2436</v>
      </c>
      <c r="AI297" s="2">
        <f t="shared" si="69"/>
        <v>5</v>
      </c>
      <c r="AJ297" s="2">
        <f t="shared" si="68"/>
        <v>2</v>
      </c>
    </row>
    <row r="298" spans="6:36">
      <c r="F298" s="2">
        <f t="shared" si="67"/>
        <v>270</v>
      </c>
      <c r="G298" s="61"/>
      <c r="H298" s="2">
        <f t="shared" si="70"/>
        <v>0</v>
      </c>
      <c r="I298" s="61"/>
      <c r="J298" s="61"/>
      <c r="K298" s="61"/>
      <c r="L298" s="61"/>
      <c r="M298" s="2">
        <f t="shared" si="82"/>
        <v>3</v>
      </c>
      <c r="N298" s="2">
        <f t="shared" si="71"/>
        <v>3</v>
      </c>
      <c r="O298" s="2">
        <f t="shared" si="72"/>
        <v>3</v>
      </c>
      <c r="P298" s="2">
        <f t="shared" si="75"/>
        <v>107600</v>
      </c>
      <c r="Q298" s="2">
        <f t="shared" si="73"/>
        <v>1</v>
      </c>
      <c r="R298" s="2" t="str">
        <f t="shared" si="76"/>
        <v>1,1,1,1,1,1,1,1,1,1,1,1,1,1,1,1,1,1,1,1,1,1,1,1,1,1,1,1,1,1,1,1,1,1,1,1,1,1,1,1,1,1,1,1,1,1,1,1,1,1,1,1,1,1,1,1,1,1,1,1,1,1,1,1,1,1,1,1,1,1,1,1,1,1,1,1,1,1,1</v>
      </c>
      <c r="S298" s="2" t="str">
        <f t="shared" si="77"/>
        <v>0,0,0,0,3,3,3,3,0,0,0,0,3,3,3,3,0,0,0,0,3,3,3,3,0,0,0,0,3,3,3,3,0,0,0,0,3,3,3,3,0,0,0,0,3,3,3,3,0,0,0,0,3,3,3,3,0,0,0,0,3,3,3,3,0,0,0,0,3,3,3,3,0,0,0,0,3,3,3</v>
      </c>
      <c r="T298" s="2" t="str">
        <f t="shared" si="81"/>
        <v>3,3,3,3,3,3,3,3,3,3,3,3,3,3,3,3,3,3,3,3,3,3,3,3,3,3,3,3,3,3,3,3,3,3,3,3,3,3,3,3,3,3,3,3,3,3,3,3,3,3,3,3,3,3,3,3,3,3,3,3,3,3,3,3,3,3,3,3,3,3,3,3,3,3,3,3,3,3,3</v>
      </c>
      <c r="U298" s="2" t="str">
        <f t="shared" si="78"/>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98" s="2" t="str">
        <f t="shared" si="79"/>
        <v>1,1,1,1,1,1,1,1,1,1,1,1,1,1,1,1,1,1,1,1,1,1,1,1,1,1,1,1,1,1,1,1,1,1,1,1,1,1,1,1,1,1,1,1,1,1,1,1,1,1,1,1,1,1,1,1,1,1,1,1,1,1,1,1,1,1,1,1,1,1,1,1,1,1,1,1,1,1,1</v>
      </c>
      <c r="W298" s="2">
        <f t="shared" si="80"/>
        <v>79</v>
      </c>
      <c r="X298" s="2">
        <f t="shared" si="74"/>
        <v>0</v>
      </c>
      <c r="AB298" s="2">
        <v>2202</v>
      </c>
      <c r="AC298" s="2" t="s">
        <v>2534</v>
      </c>
      <c r="AD298" s="3" t="s">
        <v>2535</v>
      </c>
      <c r="AE298" s="2" t="s">
        <v>2434</v>
      </c>
      <c r="AF298" s="3" t="s">
        <v>2435</v>
      </c>
      <c r="AG298" s="3" t="s">
        <v>2203</v>
      </c>
      <c r="AH298" s="2" t="s">
        <v>2436</v>
      </c>
      <c r="AI298" s="2">
        <f t="shared" si="69"/>
        <v>5</v>
      </c>
      <c r="AJ298" s="2">
        <f t="shared" si="68"/>
        <v>2</v>
      </c>
    </row>
    <row r="299" spans="6:36">
      <c r="F299" s="2">
        <f t="shared" si="67"/>
        <v>271</v>
      </c>
      <c r="G299" s="61"/>
      <c r="H299" s="2">
        <f t="shared" si="70"/>
        <v>0</v>
      </c>
      <c r="I299" s="61"/>
      <c r="J299" s="61"/>
      <c r="K299" s="61"/>
      <c r="L299" s="61"/>
      <c r="M299" s="2">
        <f t="shared" si="82"/>
        <v>3</v>
      </c>
      <c r="N299" s="2">
        <f t="shared" si="71"/>
        <v>3</v>
      </c>
      <c r="O299" s="2">
        <f t="shared" si="72"/>
        <v>3</v>
      </c>
      <c r="P299" s="2">
        <f t="shared" si="75"/>
        <v>108000</v>
      </c>
      <c r="Q299" s="2">
        <f t="shared" si="73"/>
        <v>1</v>
      </c>
      <c r="R299" s="2" t="str">
        <f t="shared" si="76"/>
        <v>1,1,1,1,1,1,1,1,1,1,1,1,1,1,1,1,1,1,1,1,1,1,1,1,1,1,1,1,1,1,1,1,1,1,1,1,1,1,1,1,1,1,1,1,1,1,1,1,1,1,1,1,1,1,1,1,1,1,1,1,1,1,1,1,1,1,1,1,1,1,1,1,1,1,1,1,1,1,1</v>
      </c>
      <c r="S299" s="2" t="str">
        <f t="shared" si="77"/>
        <v>0,0,0,0,3,3,3,3,0,0,0,0,3,3,3,3,0,0,0,0,3,3,3,3,0,0,0,0,3,3,3,3,0,0,0,0,3,3,3,3,0,0,0,0,3,3,3,3,0,0,0,0,3,3,3,3,0,0,0,0,3,3,3,3,0,0,0,0,3,3,3,3,0,0,0,0,3,3,3</v>
      </c>
      <c r="T299" s="2" t="str">
        <f t="shared" si="81"/>
        <v>3,3,3,3,3,3,3,3,3,3,3,3,3,3,3,3,3,3,3,3,3,3,3,3,3,3,3,3,3,3,3,3,3,3,3,3,3,3,3,3,3,3,3,3,3,3,3,3,3,3,3,3,3,3,3,3,3,3,3,3,3,3,3,3,3,3,3,3,3,3,3,3,3,3,3,3,3,3,3</v>
      </c>
      <c r="U299" s="2" t="str">
        <f t="shared" si="78"/>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299" s="2" t="str">
        <f t="shared" si="79"/>
        <v>1,1,1,1,1,1,1,1,1,1,1,1,1,1,1,1,1,1,1,1,1,1,1,1,1,1,1,1,1,1,1,1,1,1,1,1,1,1,1,1,1,1,1,1,1,1,1,1,1,1,1,1,1,1,1,1,1,1,1,1,1,1,1,1,1,1,1,1,1,1,1,1,1,1,1,1,1,1,1</v>
      </c>
      <c r="W299" s="2">
        <f t="shared" si="80"/>
        <v>79</v>
      </c>
      <c r="X299" s="2">
        <f t="shared" si="74"/>
        <v>0</v>
      </c>
      <c r="AB299" s="2">
        <v>2203</v>
      </c>
      <c r="AC299" s="2" t="s">
        <v>2540</v>
      </c>
      <c r="AD299" s="3" t="s">
        <v>2744</v>
      </c>
      <c r="AE299" s="2" t="s">
        <v>2291</v>
      </c>
      <c r="AF299" s="3" t="s">
        <v>2292</v>
      </c>
      <c r="AG299" s="3" t="s">
        <v>2203</v>
      </c>
      <c r="AH299" s="2" t="s">
        <v>2293</v>
      </c>
      <c r="AI299" s="2">
        <f t="shared" si="69"/>
        <v>7</v>
      </c>
      <c r="AJ299" s="2">
        <f t="shared" si="68"/>
        <v>3</v>
      </c>
    </row>
    <row r="300" spans="6:36">
      <c r="F300" s="2">
        <f t="shared" si="67"/>
        <v>272</v>
      </c>
      <c r="G300" s="61"/>
      <c r="H300" s="2">
        <f t="shared" si="70"/>
        <v>0</v>
      </c>
      <c r="I300" s="61"/>
      <c r="J300" s="61"/>
      <c r="K300" s="61"/>
      <c r="L300" s="61"/>
      <c r="M300" s="2">
        <f t="shared" si="82"/>
        <v>3</v>
      </c>
      <c r="N300" s="2">
        <f t="shared" si="71"/>
        <v>3</v>
      </c>
      <c r="O300" s="2">
        <f t="shared" si="72"/>
        <v>3</v>
      </c>
      <c r="P300" s="2">
        <f t="shared" si="75"/>
        <v>108400</v>
      </c>
      <c r="Q300" s="2">
        <f t="shared" si="73"/>
        <v>1</v>
      </c>
      <c r="R300" s="2" t="str">
        <f t="shared" si="76"/>
        <v>1,1,1,1,1,1,1,1,1,1,1,1,1,1,1,1,1,1,1,1,1,1,1,1,1,1,1,1,1,1,1,1,1,1,1,1,1,1,1,1,1,1,1,1,1,1,1,1,1,1,1,1,1,1,1,1,1,1,1,1,1,1,1,1,1,1,1,1,1,1,1,1,1,1,1,1,1,1,1</v>
      </c>
      <c r="S300" s="2" t="str">
        <f t="shared" si="77"/>
        <v>0,0,0,0,3,3,3,3,0,0,0,0,3,3,3,3,0,0,0,0,3,3,3,3,0,0,0,0,3,3,3,3,0,0,0,0,3,3,3,3,0,0,0,0,3,3,3,3,0,0,0,0,3,3,3,3,0,0,0,0,3,3,3,3,0,0,0,0,3,3,3,3,0,0,0,0,3,3,3</v>
      </c>
      <c r="T300" s="2" t="str">
        <f t="shared" si="81"/>
        <v>3,3,3,3,3,3,3,3,3,3,3,3,3,3,3,3,3,3,3,3,3,3,3,3,3,3,3,3,3,3,3,3,3,3,3,3,3,3,3,3,3,3,3,3,3,3,3,3,3,3,3,3,3,3,3,3,3,3,3,3,3,3,3,3,3,3,3,3,3,3,3,3,3,3,3,3,3,3,3</v>
      </c>
      <c r="U300" s="2" t="str">
        <f t="shared" si="78"/>
        <v>0,400,800,1200,1600,2000,2400,2800,3200,3600,4000,4400,4800,5200,5600,6000,6400,6800,7200,7600,8000,8400,8800,9200,9600,10000,10400,10800,11200,11600,12000,12400,12800,13200,13600,14000,14400,14800,15200,15600,16000,16400,16800,17200,17600,18000,18400,18800,19200,19600,20000,20400,20800,21200,21600,22000,22400,22800,23200,23600,24000,24400,24800,25200,25600,26000,26400,26800,27200,27600,28000,28400,28800,29200,29600,30000,30400,30800,31200</v>
      </c>
      <c r="V300" s="2" t="str">
        <f t="shared" si="79"/>
        <v>1,1,1,1,1,1,1,1,1,1,1,1,1,1,1,1,1,1,1,1,1,1,1,1,1,1,1,1,1,1,1,1,1,1,1,1,1,1,1,1,1,1,1,1,1,1,1,1,1,1,1,1,1,1,1,1,1,1,1,1,1,1,1,1,1,1,1,1,1,1,1,1,1,1,1,1,1,1,1</v>
      </c>
      <c r="W300" s="2">
        <f t="shared" si="80"/>
        <v>79</v>
      </c>
      <c r="X300" s="2">
        <f t="shared" si="74"/>
        <v>0</v>
      </c>
      <c r="AB300" s="2">
        <v>2204</v>
      </c>
      <c r="AC300" s="2" t="s">
        <v>2745</v>
      </c>
      <c r="AD300" s="3" t="s">
        <v>2746</v>
      </c>
      <c r="AE300" s="2" t="s">
        <v>2365</v>
      </c>
      <c r="AF300" s="3" t="s">
        <v>2366</v>
      </c>
      <c r="AG300" s="3" t="s">
        <v>2203</v>
      </c>
      <c r="AH300" s="2" t="s">
        <v>2367</v>
      </c>
      <c r="AI300" s="2">
        <f t="shared" si="69"/>
        <v>7</v>
      </c>
      <c r="AJ300" s="2">
        <f t="shared" si="68"/>
        <v>3</v>
      </c>
    </row>
    <row r="301" spans="28:36">
      <c r="AB301" s="2">
        <v>2205</v>
      </c>
      <c r="AC301" s="2" t="s">
        <v>2747</v>
      </c>
      <c r="AD301" s="3" t="s">
        <v>2748</v>
      </c>
      <c r="AE301" s="2" t="s">
        <v>2657</v>
      </c>
      <c r="AF301" s="3" t="s">
        <v>2658</v>
      </c>
      <c r="AG301" s="3" t="s">
        <v>2203</v>
      </c>
      <c r="AH301" s="2" t="s">
        <v>2659</v>
      </c>
      <c r="AI301" s="2">
        <f t="shared" si="69"/>
        <v>9</v>
      </c>
      <c r="AJ301" s="2">
        <f t="shared" si="68"/>
        <v>4</v>
      </c>
    </row>
    <row r="302" spans="28:36">
      <c r="AB302" s="2">
        <v>2206</v>
      </c>
      <c r="AC302" s="2" t="s">
        <v>2546</v>
      </c>
      <c r="AD302" s="3" t="s">
        <v>2749</v>
      </c>
      <c r="AE302" s="2" t="s">
        <v>2548</v>
      </c>
      <c r="AF302" s="3" t="s">
        <v>2549</v>
      </c>
      <c r="AG302" s="3" t="s">
        <v>2203</v>
      </c>
      <c r="AH302" s="2" t="s">
        <v>2550</v>
      </c>
      <c r="AI302" s="2">
        <f t="shared" si="69"/>
        <v>13</v>
      </c>
      <c r="AJ302" s="2">
        <f t="shared" si="68"/>
        <v>5</v>
      </c>
    </row>
    <row r="303" spans="28:36">
      <c r="AB303" s="2">
        <v>2207</v>
      </c>
      <c r="AC303" s="2" t="s">
        <v>2417</v>
      </c>
      <c r="AD303" s="3" t="s">
        <v>2750</v>
      </c>
      <c r="AE303" s="2" t="s">
        <v>2377</v>
      </c>
      <c r="AF303" s="3" t="s">
        <v>2378</v>
      </c>
      <c r="AG303" s="3" t="s">
        <v>2203</v>
      </c>
      <c r="AH303" s="2" t="s">
        <v>2379</v>
      </c>
      <c r="AI303" s="2">
        <f t="shared" si="69"/>
        <v>17</v>
      </c>
      <c r="AJ303" s="2">
        <f t="shared" si="68"/>
        <v>6</v>
      </c>
    </row>
    <row r="304" spans="28:36">
      <c r="AB304" s="2">
        <v>2208</v>
      </c>
      <c r="AC304" s="2" t="s">
        <v>2751</v>
      </c>
      <c r="AD304" s="3" t="s">
        <v>2752</v>
      </c>
      <c r="AE304" s="2" t="s">
        <v>2709</v>
      </c>
      <c r="AF304" s="3" t="s">
        <v>2710</v>
      </c>
      <c r="AG304" s="3" t="s">
        <v>2203</v>
      </c>
      <c r="AH304" s="2" t="s">
        <v>2711</v>
      </c>
      <c r="AI304" s="2">
        <f t="shared" si="69"/>
        <v>21</v>
      </c>
      <c r="AJ304" s="2">
        <f t="shared" si="68"/>
        <v>8</v>
      </c>
    </row>
    <row r="305" spans="28:36">
      <c r="AB305" s="2">
        <v>2209</v>
      </c>
      <c r="AC305" s="2" t="s">
        <v>2640</v>
      </c>
      <c r="AD305" s="3" t="s">
        <v>2753</v>
      </c>
      <c r="AE305" s="2" t="s">
        <v>2316</v>
      </c>
      <c r="AF305" s="3" t="s">
        <v>2317</v>
      </c>
      <c r="AG305" s="3" t="s">
        <v>2203</v>
      </c>
      <c r="AH305" s="2" t="s">
        <v>2318</v>
      </c>
      <c r="AI305" s="2">
        <f t="shared" si="69"/>
        <v>26</v>
      </c>
      <c r="AJ305" s="2">
        <f t="shared" si="68"/>
        <v>9</v>
      </c>
    </row>
    <row r="306" spans="28:36">
      <c r="AB306" s="2">
        <v>2210</v>
      </c>
      <c r="AC306" s="2" t="s">
        <v>2754</v>
      </c>
      <c r="AD306" s="3" t="s">
        <v>2755</v>
      </c>
      <c r="AE306" s="2" t="s">
        <v>2688</v>
      </c>
      <c r="AF306" s="3" t="s">
        <v>2689</v>
      </c>
      <c r="AG306" s="3" t="s">
        <v>2203</v>
      </c>
      <c r="AH306" s="2" t="s">
        <v>2690</v>
      </c>
      <c r="AI306" s="2">
        <f t="shared" si="69"/>
        <v>40</v>
      </c>
      <c r="AJ306" s="2">
        <f t="shared" si="68"/>
        <v>14</v>
      </c>
    </row>
    <row r="307" spans="28:36">
      <c r="AB307" s="2">
        <v>2211</v>
      </c>
      <c r="AC307" s="2" t="s">
        <v>2756</v>
      </c>
      <c r="AD307" s="3" t="s">
        <v>2757</v>
      </c>
      <c r="AE307" s="2" t="s">
        <v>2758</v>
      </c>
      <c r="AF307" s="3" t="s">
        <v>2759</v>
      </c>
      <c r="AG307" s="3" t="s">
        <v>2203</v>
      </c>
      <c r="AH307" s="2" t="s">
        <v>2760</v>
      </c>
      <c r="AI307" s="2">
        <f t="shared" si="69"/>
        <v>46</v>
      </c>
      <c r="AJ307" s="2">
        <f t="shared" si="68"/>
        <v>16</v>
      </c>
    </row>
    <row r="308" spans="28:36">
      <c r="AB308" s="2">
        <v>2212</v>
      </c>
      <c r="AC308" s="2" t="s">
        <v>2761</v>
      </c>
      <c r="AD308" s="3" t="s">
        <v>2762</v>
      </c>
      <c r="AE308" s="2" t="s">
        <v>2763</v>
      </c>
      <c r="AF308" s="3" t="s">
        <v>2764</v>
      </c>
      <c r="AG308" s="3" t="s">
        <v>2203</v>
      </c>
      <c r="AH308" s="2" t="s">
        <v>2765</v>
      </c>
      <c r="AI308" s="2">
        <f t="shared" si="69"/>
        <v>52</v>
      </c>
      <c r="AJ308" s="2">
        <f t="shared" si="68"/>
        <v>18</v>
      </c>
    </row>
    <row r="309" spans="28:36">
      <c r="AB309" s="2">
        <v>2213</v>
      </c>
      <c r="AC309" s="2" t="s">
        <v>2766</v>
      </c>
      <c r="AD309" s="3" t="s">
        <v>2767</v>
      </c>
      <c r="AE309" s="2" t="s">
        <v>2768</v>
      </c>
      <c r="AF309" s="3" t="s">
        <v>2769</v>
      </c>
      <c r="AG309" s="3" t="s">
        <v>2203</v>
      </c>
      <c r="AH309" s="2" t="s">
        <v>2770</v>
      </c>
      <c r="AI309" s="2">
        <f t="shared" si="69"/>
        <v>58</v>
      </c>
      <c r="AJ309" s="2">
        <f t="shared" si="68"/>
        <v>20</v>
      </c>
    </row>
    <row r="310" spans="28:36">
      <c r="AB310" s="2">
        <v>2214</v>
      </c>
      <c r="AC310" s="2" t="s">
        <v>2771</v>
      </c>
      <c r="AD310" s="3" t="s">
        <v>2772</v>
      </c>
      <c r="AE310" s="2" t="s">
        <v>2773</v>
      </c>
      <c r="AF310" s="3" t="s">
        <v>2774</v>
      </c>
      <c r="AG310" s="3" t="s">
        <v>2203</v>
      </c>
      <c r="AH310" s="2" t="s">
        <v>2775</v>
      </c>
      <c r="AI310" s="2">
        <f t="shared" si="69"/>
        <v>64</v>
      </c>
      <c r="AJ310" s="2">
        <f t="shared" si="68"/>
        <v>22</v>
      </c>
    </row>
    <row r="311" spans="28:36">
      <c r="AB311" s="2">
        <v>2215</v>
      </c>
      <c r="AC311" s="2" t="s">
        <v>2776</v>
      </c>
      <c r="AD311" s="3" t="s">
        <v>2777</v>
      </c>
      <c r="AE311" s="2" t="s">
        <v>2778</v>
      </c>
      <c r="AF311" s="3" t="s">
        <v>2779</v>
      </c>
      <c r="AG311" s="3" t="s">
        <v>2203</v>
      </c>
      <c r="AH311" s="2" t="s">
        <v>2780</v>
      </c>
      <c r="AI311" s="2">
        <f t="shared" si="69"/>
        <v>71</v>
      </c>
      <c r="AJ311" s="2">
        <f t="shared" si="68"/>
        <v>24</v>
      </c>
    </row>
    <row r="312" spans="28:36">
      <c r="AB312" s="2">
        <v>2301</v>
      </c>
      <c r="AC312" s="2" t="s">
        <v>2781</v>
      </c>
      <c r="AD312" s="3" t="s">
        <v>2782</v>
      </c>
      <c r="AE312" s="2" t="s">
        <v>2783</v>
      </c>
      <c r="AF312" s="3" t="s">
        <v>2784</v>
      </c>
      <c r="AG312" s="3" t="s">
        <v>2203</v>
      </c>
      <c r="AH312" s="2" t="s">
        <v>1481</v>
      </c>
      <c r="AI312" s="2">
        <f t="shared" si="69"/>
        <v>7</v>
      </c>
      <c r="AJ312" s="2">
        <f t="shared" si="68"/>
        <v>3</v>
      </c>
    </row>
    <row r="313" spans="28:36">
      <c r="AB313" s="2">
        <v>2302</v>
      </c>
      <c r="AC313" s="2" t="s">
        <v>2781</v>
      </c>
      <c r="AD313" s="3" t="s">
        <v>2782</v>
      </c>
      <c r="AE313" s="2" t="s">
        <v>2783</v>
      </c>
      <c r="AF313" s="3" t="s">
        <v>2784</v>
      </c>
      <c r="AG313" s="3" t="s">
        <v>2203</v>
      </c>
      <c r="AH313" s="2" t="s">
        <v>1481</v>
      </c>
      <c r="AI313" s="2">
        <f t="shared" si="69"/>
        <v>7</v>
      </c>
      <c r="AJ313" s="2">
        <f t="shared" si="68"/>
        <v>3</v>
      </c>
    </row>
    <row r="314" spans="28:36">
      <c r="AB314" s="2">
        <v>2303</v>
      </c>
      <c r="AC314" s="2" t="s">
        <v>2785</v>
      </c>
      <c r="AD314" s="3" t="s">
        <v>2786</v>
      </c>
      <c r="AE314" s="2" t="s">
        <v>2499</v>
      </c>
      <c r="AF314" s="3" t="s">
        <v>2500</v>
      </c>
      <c r="AG314" s="3" t="s">
        <v>2203</v>
      </c>
      <c r="AH314" s="2" t="s">
        <v>2501</v>
      </c>
      <c r="AI314" s="2">
        <f t="shared" si="69"/>
        <v>8</v>
      </c>
      <c r="AJ314" s="2">
        <f t="shared" si="68"/>
        <v>3</v>
      </c>
    </row>
    <row r="315" spans="28:36">
      <c r="AB315" s="2">
        <v>2304</v>
      </c>
      <c r="AC315" s="2" t="s">
        <v>2787</v>
      </c>
      <c r="AD315" s="3" t="s">
        <v>2788</v>
      </c>
      <c r="AE315" s="2" t="s">
        <v>2585</v>
      </c>
      <c r="AF315" s="3" t="s">
        <v>2586</v>
      </c>
      <c r="AG315" s="3" t="s">
        <v>2203</v>
      </c>
      <c r="AH315" s="2" t="s">
        <v>2587</v>
      </c>
      <c r="AI315" s="2">
        <f t="shared" si="69"/>
        <v>9</v>
      </c>
      <c r="AJ315" s="2">
        <f t="shared" si="68"/>
        <v>4</v>
      </c>
    </row>
    <row r="316" spans="28:36">
      <c r="AB316" s="2">
        <v>2305</v>
      </c>
      <c r="AC316" s="2" t="s">
        <v>2789</v>
      </c>
      <c r="AD316" s="3" t="s">
        <v>2790</v>
      </c>
      <c r="AE316" s="2" t="s">
        <v>2791</v>
      </c>
      <c r="AF316" s="3" t="s">
        <v>2792</v>
      </c>
      <c r="AG316" s="3" t="s">
        <v>2203</v>
      </c>
      <c r="AH316" s="2" t="s">
        <v>2793</v>
      </c>
      <c r="AI316" s="2">
        <f t="shared" si="69"/>
        <v>10</v>
      </c>
      <c r="AJ316" s="2">
        <f t="shared" si="68"/>
        <v>4</v>
      </c>
    </row>
    <row r="317" spans="28:36">
      <c r="AB317" s="2">
        <v>2306</v>
      </c>
      <c r="AC317" s="2" t="s">
        <v>2794</v>
      </c>
      <c r="AD317" s="3" t="s">
        <v>2795</v>
      </c>
      <c r="AE317" s="2" t="s">
        <v>2796</v>
      </c>
      <c r="AF317" s="3" t="s">
        <v>2797</v>
      </c>
      <c r="AG317" s="3" t="s">
        <v>2203</v>
      </c>
      <c r="AH317" s="2" t="s">
        <v>2798</v>
      </c>
      <c r="AI317" s="2">
        <f t="shared" si="69"/>
        <v>16</v>
      </c>
      <c r="AJ317" s="2">
        <f t="shared" si="68"/>
        <v>6</v>
      </c>
    </row>
    <row r="318" spans="28:36">
      <c r="AB318" s="2">
        <v>2307</v>
      </c>
      <c r="AC318" s="2" t="s">
        <v>2799</v>
      </c>
      <c r="AD318" s="3" t="s">
        <v>2800</v>
      </c>
      <c r="AE318" s="2" t="s">
        <v>2566</v>
      </c>
      <c r="AF318" s="3" t="s">
        <v>2567</v>
      </c>
      <c r="AG318" s="3" t="s">
        <v>2203</v>
      </c>
      <c r="AH318" s="2" t="s">
        <v>2568</v>
      </c>
      <c r="AI318" s="2">
        <f t="shared" si="69"/>
        <v>22</v>
      </c>
      <c r="AJ318" s="2">
        <f t="shared" si="68"/>
        <v>8</v>
      </c>
    </row>
    <row r="319" spans="28:36">
      <c r="AB319" s="2">
        <v>2308</v>
      </c>
      <c r="AC319" s="2" t="s">
        <v>2801</v>
      </c>
      <c r="AD319" s="3" t="s">
        <v>2802</v>
      </c>
      <c r="AE319" s="2" t="s">
        <v>2803</v>
      </c>
      <c r="AF319" s="3" t="s">
        <v>2804</v>
      </c>
      <c r="AG319" s="3" t="s">
        <v>2203</v>
      </c>
      <c r="AH319" s="2" t="s">
        <v>2805</v>
      </c>
      <c r="AI319" s="2">
        <f t="shared" si="69"/>
        <v>28</v>
      </c>
      <c r="AJ319" s="2">
        <f t="shared" si="68"/>
        <v>10</v>
      </c>
    </row>
    <row r="320" spans="28:36">
      <c r="AB320" s="2">
        <v>2309</v>
      </c>
      <c r="AC320" s="2" t="s">
        <v>2806</v>
      </c>
      <c r="AD320" s="3" t="s">
        <v>2807</v>
      </c>
      <c r="AE320" s="2" t="s">
        <v>2808</v>
      </c>
      <c r="AF320" s="3" t="s">
        <v>2809</v>
      </c>
      <c r="AG320" s="3" t="s">
        <v>2203</v>
      </c>
      <c r="AH320" s="2" t="s">
        <v>2810</v>
      </c>
      <c r="AI320" s="2">
        <f t="shared" si="69"/>
        <v>34</v>
      </c>
      <c r="AJ320" s="2">
        <f t="shared" si="68"/>
        <v>12</v>
      </c>
    </row>
    <row r="321" spans="28:36">
      <c r="AB321" s="2">
        <v>2310</v>
      </c>
      <c r="AC321" s="2" t="s">
        <v>2811</v>
      </c>
      <c r="AD321" s="3" t="s">
        <v>2812</v>
      </c>
      <c r="AE321" s="2" t="s">
        <v>2688</v>
      </c>
      <c r="AF321" s="3" t="s">
        <v>2689</v>
      </c>
      <c r="AG321" s="3" t="s">
        <v>2203</v>
      </c>
      <c r="AH321" s="2" t="s">
        <v>2690</v>
      </c>
      <c r="AI321" s="2">
        <f t="shared" si="69"/>
        <v>40</v>
      </c>
      <c r="AJ321" s="2">
        <f t="shared" si="68"/>
        <v>14</v>
      </c>
    </row>
    <row r="322" spans="28:36">
      <c r="AB322" s="2">
        <v>2311</v>
      </c>
      <c r="AC322" s="2" t="s">
        <v>2813</v>
      </c>
      <c r="AD322" s="3" t="s">
        <v>2814</v>
      </c>
      <c r="AE322" s="2" t="s">
        <v>2815</v>
      </c>
      <c r="AF322" s="3" t="s">
        <v>2816</v>
      </c>
      <c r="AG322" s="3" t="s">
        <v>2203</v>
      </c>
      <c r="AH322" s="2" t="s">
        <v>2817</v>
      </c>
      <c r="AI322" s="2">
        <f t="shared" si="69"/>
        <v>45</v>
      </c>
      <c r="AJ322" s="2">
        <f t="shared" si="68"/>
        <v>16</v>
      </c>
    </row>
    <row r="323" spans="28:36">
      <c r="AB323" s="2">
        <v>2312</v>
      </c>
      <c r="AC323" s="2" t="s">
        <v>2818</v>
      </c>
      <c r="AD323" s="3" t="s">
        <v>2819</v>
      </c>
      <c r="AE323" s="2" t="s">
        <v>2763</v>
      </c>
      <c r="AF323" s="3" t="s">
        <v>2764</v>
      </c>
      <c r="AG323" s="3" t="s">
        <v>2203</v>
      </c>
      <c r="AH323" s="2" t="s">
        <v>2765</v>
      </c>
      <c r="AI323" s="2">
        <f t="shared" si="69"/>
        <v>52</v>
      </c>
      <c r="AJ323" s="2">
        <f t="shared" si="68"/>
        <v>18</v>
      </c>
    </row>
    <row r="324" spans="28:36">
      <c r="AB324" s="2">
        <v>2313</v>
      </c>
      <c r="AC324" s="2" t="s">
        <v>2820</v>
      </c>
      <c r="AD324" s="3" t="s">
        <v>2821</v>
      </c>
      <c r="AE324" s="2" t="s">
        <v>2768</v>
      </c>
      <c r="AF324" s="3" t="s">
        <v>2769</v>
      </c>
      <c r="AG324" s="3" t="s">
        <v>2203</v>
      </c>
      <c r="AH324" s="2" t="s">
        <v>2770</v>
      </c>
      <c r="AI324" s="2">
        <f t="shared" si="69"/>
        <v>58</v>
      </c>
      <c r="AJ324" s="2">
        <f t="shared" si="68"/>
        <v>20</v>
      </c>
    </row>
    <row r="325" spans="28:36">
      <c r="AB325" s="2">
        <v>2314</v>
      </c>
      <c r="AC325" s="2" t="s">
        <v>2822</v>
      </c>
      <c r="AD325" s="3" t="s">
        <v>2823</v>
      </c>
      <c r="AE325" s="2" t="s">
        <v>2773</v>
      </c>
      <c r="AF325" s="3" t="s">
        <v>2774</v>
      </c>
      <c r="AG325" s="3" t="s">
        <v>2203</v>
      </c>
      <c r="AH325" s="2" t="s">
        <v>2775</v>
      </c>
      <c r="AI325" s="2">
        <f t="shared" si="69"/>
        <v>64</v>
      </c>
      <c r="AJ325" s="2">
        <f t="shared" si="68"/>
        <v>22</v>
      </c>
    </row>
    <row r="326" spans="28:36">
      <c r="AB326" s="2">
        <v>2315</v>
      </c>
      <c r="AC326" s="2" t="s">
        <v>2824</v>
      </c>
      <c r="AD326" s="3" t="s">
        <v>2825</v>
      </c>
      <c r="AE326" s="2" t="s">
        <v>2778</v>
      </c>
      <c r="AF326" s="3" t="s">
        <v>2779</v>
      </c>
      <c r="AG326" s="3" t="s">
        <v>2203</v>
      </c>
      <c r="AH326" s="2" t="s">
        <v>2780</v>
      </c>
      <c r="AI326" s="2">
        <f t="shared" si="69"/>
        <v>71</v>
      </c>
      <c r="AJ326" s="2">
        <f t="shared" si="68"/>
        <v>24</v>
      </c>
    </row>
    <row r="327" spans="28:36">
      <c r="AB327" s="2">
        <v>2401</v>
      </c>
      <c r="AC327" s="2" t="s">
        <v>2781</v>
      </c>
      <c r="AD327" s="3" t="s">
        <v>2782</v>
      </c>
      <c r="AE327" s="2" t="s">
        <v>2783</v>
      </c>
      <c r="AF327" s="3" t="s">
        <v>2784</v>
      </c>
      <c r="AG327" s="3" t="s">
        <v>2203</v>
      </c>
      <c r="AH327" s="2" t="s">
        <v>1481</v>
      </c>
      <c r="AI327" s="2">
        <f t="shared" si="69"/>
        <v>7</v>
      </c>
      <c r="AJ327" s="2">
        <f t="shared" si="68"/>
        <v>3</v>
      </c>
    </row>
    <row r="328" spans="28:36">
      <c r="AB328" s="2">
        <v>2402</v>
      </c>
      <c r="AC328" s="2" t="s">
        <v>2781</v>
      </c>
      <c r="AD328" s="3" t="s">
        <v>2782</v>
      </c>
      <c r="AE328" s="2" t="s">
        <v>2783</v>
      </c>
      <c r="AF328" s="3" t="s">
        <v>2784</v>
      </c>
      <c r="AG328" s="3" t="s">
        <v>2203</v>
      </c>
      <c r="AH328" s="2" t="s">
        <v>1481</v>
      </c>
      <c r="AI328" s="2">
        <f t="shared" si="69"/>
        <v>7</v>
      </c>
      <c r="AJ328" s="2">
        <f t="shared" si="68"/>
        <v>3</v>
      </c>
    </row>
    <row r="329" spans="28:36">
      <c r="AB329" s="2">
        <v>2403</v>
      </c>
      <c r="AC329" s="2" t="s">
        <v>2785</v>
      </c>
      <c r="AD329" s="3" t="s">
        <v>2786</v>
      </c>
      <c r="AE329" s="2" t="s">
        <v>2499</v>
      </c>
      <c r="AF329" s="3" t="s">
        <v>2500</v>
      </c>
      <c r="AG329" s="3" t="s">
        <v>2203</v>
      </c>
      <c r="AH329" s="2" t="s">
        <v>2501</v>
      </c>
      <c r="AI329" s="2">
        <f t="shared" si="69"/>
        <v>8</v>
      </c>
      <c r="AJ329" s="2">
        <f t="shared" ref="AJ329:AJ392" si="83">INT(AI329/3)+1</f>
        <v>3</v>
      </c>
    </row>
    <row r="330" spans="28:36">
      <c r="AB330" s="2">
        <v>2404</v>
      </c>
      <c r="AC330" s="2" t="s">
        <v>2787</v>
      </c>
      <c r="AD330" s="3" t="s">
        <v>2788</v>
      </c>
      <c r="AE330" s="2" t="s">
        <v>2585</v>
      </c>
      <c r="AF330" s="3" t="s">
        <v>2586</v>
      </c>
      <c r="AG330" s="3" t="s">
        <v>2203</v>
      </c>
      <c r="AH330" s="2" t="s">
        <v>2587</v>
      </c>
      <c r="AI330" s="2">
        <f t="shared" si="69"/>
        <v>9</v>
      </c>
      <c r="AJ330" s="2">
        <f t="shared" si="83"/>
        <v>4</v>
      </c>
    </row>
    <row r="331" spans="28:36">
      <c r="AB331" s="2">
        <v>2405</v>
      </c>
      <c r="AC331" s="2" t="s">
        <v>2789</v>
      </c>
      <c r="AD331" s="3" t="s">
        <v>2790</v>
      </c>
      <c r="AE331" s="2" t="s">
        <v>2791</v>
      </c>
      <c r="AF331" s="3" t="s">
        <v>2792</v>
      </c>
      <c r="AG331" s="3" t="s">
        <v>2203</v>
      </c>
      <c r="AH331" s="2" t="s">
        <v>2793</v>
      </c>
      <c r="AI331" s="2">
        <f t="shared" ref="AI331:AI394" si="84">INT(LEFT(AC331,FIND("-",AC331)-1)/2.5)+1</f>
        <v>10</v>
      </c>
      <c r="AJ331" s="2">
        <f t="shared" si="83"/>
        <v>4</v>
      </c>
    </row>
    <row r="332" spans="28:36">
      <c r="AB332" s="2">
        <v>2406</v>
      </c>
      <c r="AC332" s="2" t="s">
        <v>2794</v>
      </c>
      <c r="AD332" s="3" t="s">
        <v>2795</v>
      </c>
      <c r="AE332" s="2" t="s">
        <v>2796</v>
      </c>
      <c r="AF332" s="3" t="s">
        <v>2797</v>
      </c>
      <c r="AG332" s="3" t="s">
        <v>2203</v>
      </c>
      <c r="AH332" s="2" t="s">
        <v>2798</v>
      </c>
      <c r="AI332" s="2">
        <f t="shared" si="84"/>
        <v>16</v>
      </c>
      <c r="AJ332" s="2">
        <f t="shared" si="83"/>
        <v>6</v>
      </c>
    </row>
    <row r="333" spans="28:36">
      <c r="AB333" s="2">
        <v>2407</v>
      </c>
      <c r="AC333" s="2" t="s">
        <v>2799</v>
      </c>
      <c r="AD333" s="3" t="s">
        <v>2800</v>
      </c>
      <c r="AE333" s="2" t="s">
        <v>2566</v>
      </c>
      <c r="AF333" s="3" t="s">
        <v>2567</v>
      </c>
      <c r="AG333" s="3" t="s">
        <v>2203</v>
      </c>
      <c r="AH333" s="2" t="s">
        <v>2568</v>
      </c>
      <c r="AI333" s="2">
        <f t="shared" si="84"/>
        <v>22</v>
      </c>
      <c r="AJ333" s="2">
        <f t="shared" si="83"/>
        <v>8</v>
      </c>
    </row>
    <row r="334" spans="28:36">
      <c r="AB334" s="2">
        <v>2408</v>
      </c>
      <c r="AC334" s="2" t="s">
        <v>2801</v>
      </c>
      <c r="AD334" s="3" t="s">
        <v>2802</v>
      </c>
      <c r="AE334" s="2" t="s">
        <v>2803</v>
      </c>
      <c r="AF334" s="3" t="s">
        <v>2804</v>
      </c>
      <c r="AG334" s="3" t="s">
        <v>2203</v>
      </c>
      <c r="AH334" s="2" t="s">
        <v>2805</v>
      </c>
      <c r="AI334" s="2">
        <f t="shared" si="84"/>
        <v>28</v>
      </c>
      <c r="AJ334" s="2">
        <f t="shared" si="83"/>
        <v>10</v>
      </c>
    </row>
    <row r="335" spans="28:36">
      <c r="AB335" s="2">
        <v>2409</v>
      </c>
      <c r="AC335" s="2" t="s">
        <v>2806</v>
      </c>
      <c r="AD335" s="3" t="s">
        <v>2807</v>
      </c>
      <c r="AE335" s="2" t="s">
        <v>2808</v>
      </c>
      <c r="AF335" s="3" t="s">
        <v>2809</v>
      </c>
      <c r="AG335" s="3" t="s">
        <v>2203</v>
      </c>
      <c r="AH335" s="2" t="s">
        <v>2810</v>
      </c>
      <c r="AI335" s="2">
        <f t="shared" si="84"/>
        <v>34</v>
      </c>
      <c r="AJ335" s="2">
        <f t="shared" si="83"/>
        <v>12</v>
      </c>
    </row>
    <row r="336" spans="28:36">
      <c r="AB336" s="2">
        <v>2410</v>
      </c>
      <c r="AC336" s="2" t="s">
        <v>2811</v>
      </c>
      <c r="AD336" s="3" t="s">
        <v>2812</v>
      </c>
      <c r="AE336" s="2" t="s">
        <v>2688</v>
      </c>
      <c r="AF336" s="3" t="s">
        <v>2689</v>
      </c>
      <c r="AG336" s="3" t="s">
        <v>2203</v>
      </c>
      <c r="AH336" s="2" t="s">
        <v>2690</v>
      </c>
      <c r="AI336" s="2">
        <f t="shared" si="84"/>
        <v>40</v>
      </c>
      <c r="AJ336" s="2">
        <f t="shared" si="83"/>
        <v>14</v>
      </c>
    </row>
    <row r="337" spans="28:36">
      <c r="AB337" s="2">
        <v>2411</v>
      </c>
      <c r="AC337" s="2" t="s">
        <v>2813</v>
      </c>
      <c r="AD337" s="3" t="s">
        <v>2814</v>
      </c>
      <c r="AE337" s="2" t="s">
        <v>2815</v>
      </c>
      <c r="AF337" s="3" t="s">
        <v>2816</v>
      </c>
      <c r="AG337" s="3" t="s">
        <v>2203</v>
      </c>
      <c r="AH337" s="2" t="s">
        <v>2817</v>
      </c>
      <c r="AI337" s="2">
        <f t="shared" si="84"/>
        <v>45</v>
      </c>
      <c r="AJ337" s="2">
        <f t="shared" si="83"/>
        <v>16</v>
      </c>
    </row>
    <row r="338" spans="28:36">
      <c r="AB338" s="2">
        <v>2412</v>
      </c>
      <c r="AC338" s="2" t="s">
        <v>2818</v>
      </c>
      <c r="AD338" s="3" t="s">
        <v>2819</v>
      </c>
      <c r="AE338" s="2" t="s">
        <v>2763</v>
      </c>
      <c r="AF338" s="3" t="s">
        <v>2764</v>
      </c>
      <c r="AG338" s="3" t="s">
        <v>2203</v>
      </c>
      <c r="AH338" s="2" t="s">
        <v>2765</v>
      </c>
      <c r="AI338" s="2">
        <f t="shared" si="84"/>
        <v>52</v>
      </c>
      <c r="AJ338" s="2">
        <f t="shared" si="83"/>
        <v>18</v>
      </c>
    </row>
    <row r="339" spans="28:36">
      <c r="AB339" s="2">
        <v>2413</v>
      </c>
      <c r="AC339" s="2" t="s">
        <v>2820</v>
      </c>
      <c r="AD339" s="3" t="s">
        <v>2821</v>
      </c>
      <c r="AE339" s="2" t="s">
        <v>2768</v>
      </c>
      <c r="AF339" s="3" t="s">
        <v>2769</v>
      </c>
      <c r="AG339" s="3" t="s">
        <v>2203</v>
      </c>
      <c r="AH339" s="2" t="s">
        <v>2770</v>
      </c>
      <c r="AI339" s="2">
        <f t="shared" si="84"/>
        <v>58</v>
      </c>
      <c r="AJ339" s="2">
        <f t="shared" si="83"/>
        <v>20</v>
      </c>
    </row>
    <row r="340" spans="28:36">
      <c r="AB340" s="2">
        <v>2414</v>
      </c>
      <c r="AC340" s="2" t="s">
        <v>2822</v>
      </c>
      <c r="AD340" s="3" t="s">
        <v>2823</v>
      </c>
      <c r="AE340" s="2" t="s">
        <v>2773</v>
      </c>
      <c r="AF340" s="3" t="s">
        <v>2774</v>
      </c>
      <c r="AG340" s="3" t="s">
        <v>2203</v>
      </c>
      <c r="AH340" s="2" t="s">
        <v>2775</v>
      </c>
      <c r="AI340" s="2">
        <f t="shared" si="84"/>
        <v>64</v>
      </c>
      <c r="AJ340" s="2">
        <f t="shared" si="83"/>
        <v>22</v>
      </c>
    </row>
    <row r="341" spans="28:36">
      <c r="AB341" s="2">
        <v>2415</v>
      </c>
      <c r="AC341" s="2" t="s">
        <v>2824</v>
      </c>
      <c r="AD341" s="3" t="s">
        <v>2825</v>
      </c>
      <c r="AE341" s="2" t="s">
        <v>2778</v>
      </c>
      <c r="AF341" s="3" t="s">
        <v>2779</v>
      </c>
      <c r="AG341" s="3" t="s">
        <v>2203</v>
      </c>
      <c r="AH341" s="2" t="s">
        <v>2780</v>
      </c>
      <c r="AI341" s="2">
        <f t="shared" si="84"/>
        <v>71</v>
      </c>
      <c r="AJ341" s="2">
        <f t="shared" si="83"/>
        <v>24</v>
      </c>
    </row>
    <row r="342" spans="28:36">
      <c r="AB342" s="2">
        <v>2501</v>
      </c>
      <c r="AC342" s="2" t="s">
        <v>2826</v>
      </c>
      <c r="AD342" s="3" t="s">
        <v>2827</v>
      </c>
      <c r="AE342" s="2" t="s">
        <v>2783</v>
      </c>
      <c r="AF342" s="3" t="s">
        <v>2784</v>
      </c>
      <c r="AG342" s="3" t="s">
        <v>2203</v>
      </c>
      <c r="AH342" s="2" t="s">
        <v>1481</v>
      </c>
      <c r="AI342" s="2">
        <f t="shared" si="84"/>
        <v>7</v>
      </c>
      <c r="AJ342" s="2">
        <f t="shared" si="83"/>
        <v>3</v>
      </c>
    </row>
    <row r="343" spans="28:36">
      <c r="AB343" s="2">
        <v>2502</v>
      </c>
      <c r="AC343" s="2" t="s">
        <v>2826</v>
      </c>
      <c r="AD343" s="3" t="s">
        <v>2827</v>
      </c>
      <c r="AE343" s="2" t="s">
        <v>2783</v>
      </c>
      <c r="AF343" s="3" t="s">
        <v>2784</v>
      </c>
      <c r="AG343" s="3" t="s">
        <v>2203</v>
      </c>
      <c r="AH343" s="2" t="s">
        <v>1481</v>
      </c>
      <c r="AI343" s="2">
        <f t="shared" si="84"/>
        <v>7</v>
      </c>
      <c r="AJ343" s="2">
        <f t="shared" si="83"/>
        <v>3</v>
      </c>
    </row>
    <row r="344" spans="28:36">
      <c r="AB344" s="2">
        <v>2503</v>
      </c>
      <c r="AC344" s="2" t="s">
        <v>2828</v>
      </c>
      <c r="AD344" s="3" t="s">
        <v>2829</v>
      </c>
      <c r="AE344" s="2" t="s">
        <v>2499</v>
      </c>
      <c r="AF344" s="3" t="s">
        <v>2500</v>
      </c>
      <c r="AG344" s="3" t="s">
        <v>2203</v>
      </c>
      <c r="AH344" s="2" t="s">
        <v>2501</v>
      </c>
      <c r="AI344" s="2">
        <f t="shared" si="84"/>
        <v>8</v>
      </c>
      <c r="AJ344" s="2">
        <f t="shared" si="83"/>
        <v>3</v>
      </c>
    </row>
    <row r="345" spans="28:36">
      <c r="AB345" s="2">
        <v>2504</v>
      </c>
      <c r="AC345" s="2" t="s">
        <v>2830</v>
      </c>
      <c r="AD345" s="3" t="s">
        <v>2831</v>
      </c>
      <c r="AE345" s="2" t="s">
        <v>2585</v>
      </c>
      <c r="AF345" s="3" t="s">
        <v>2586</v>
      </c>
      <c r="AG345" s="3" t="s">
        <v>2203</v>
      </c>
      <c r="AH345" s="2" t="s">
        <v>2587</v>
      </c>
      <c r="AI345" s="2">
        <f t="shared" si="84"/>
        <v>9</v>
      </c>
      <c r="AJ345" s="2">
        <f t="shared" si="83"/>
        <v>4</v>
      </c>
    </row>
    <row r="346" spans="28:36">
      <c r="AB346" s="2">
        <v>2505</v>
      </c>
      <c r="AC346" s="2" t="s">
        <v>2832</v>
      </c>
      <c r="AD346" s="3" t="s">
        <v>2833</v>
      </c>
      <c r="AE346" s="2" t="s">
        <v>2791</v>
      </c>
      <c r="AF346" s="3" t="s">
        <v>2792</v>
      </c>
      <c r="AG346" s="3" t="s">
        <v>2203</v>
      </c>
      <c r="AH346" s="2" t="s">
        <v>2793</v>
      </c>
      <c r="AI346" s="2">
        <f t="shared" si="84"/>
        <v>10</v>
      </c>
      <c r="AJ346" s="2">
        <f t="shared" si="83"/>
        <v>4</v>
      </c>
    </row>
    <row r="347" spans="28:36">
      <c r="AB347" s="2">
        <v>2506</v>
      </c>
      <c r="AC347" s="2" t="s">
        <v>2834</v>
      </c>
      <c r="AD347" s="3" t="s">
        <v>2835</v>
      </c>
      <c r="AE347" s="2" t="s">
        <v>2796</v>
      </c>
      <c r="AF347" s="3" t="s">
        <v>2797</v>
      </c>
      <c r="AG347" s="3" t="s">
        <v>2203</v>
      </c>
      <c r="AH347" s="2" t="s">
        <v>2798</v>
      </c>
      <c r="AI347" s="2">
        <f t="shared" si="84"/>
        <v>16</v>
      </c>
      <c r="AJ347" s="2">
        <f t="shared" si="83"/>
        <v>6</v>
      </c>
    </row>
    <row r="348" spans="28:36">
      <c r="AB348" s="2">
        <v>2507</v>
      </c>
      <c r="AC348" s="2" t="s">
        <v>2836</v>
      </c>
      <c r="AD348" s="3" t="s">
        <v>2837</v>
      </c>
      <c r="AE348" s="2" t="s">
        <v>2566</v>
      </c>
      <c r="AF348" s="3" t="s">
        <v>2567</v>
      </c>
      <c r="AG348" s="3" t="s">
        <v>2203</v>
      </c>
      <c r="AH348" s="2" t="s">
        <v>2568</v>
      </c>
      <c r="AI348" s="2">
        <f t="shared" si="84"/>
        <v>22</v>
      </c>
      <c r="AJ348" s="2">
        <f t="shared" si="83"/>
        <v>8</v>
      </c>
    </row>
    <row r="349" spans="28:36">
      <c r="AB349" s="2">
        <v>2508</v>
      </c>
      <c r="AC349" s="2" t="s">
        <v>2838</v>
      </c>
      <c r="AD349" s="3" t="s">
        <v>2839</v>
      </c>
      <c r="AE349" s="2" t="s">
        <v>2803</v>
      </c>
      <c r="AF349" s="3" t="s">
        <v>2804</v>
      </c>
      <c r="AG349" s="3" t="s">
        <v>2203</v>
      </c>
      <c r="AH349" s="2" t="s">
        <v>2805</v>
      </c>
      <c r="AI349" s="2">
        <f t="shared" si="84"/>
        <v>28</v>
      </c>
      <c r="AJ349" s="2">
        <f t="shared" si="83"/>
        <v>10</v>
      </c>
    </row>
    <row r="350" spans="28:36">
      <c r="AB350" s="2">
        <v>2509</v>
      </c>
      <c r="AC350" s="2" t="s">
        <v>2840</v>
      </c>
      <c r="AD350" s="3" t="s">
        <v>2841</v>
      </c>
      <c r="AE350" s="2" t="s">
        <v>2808</v>
      </c>
      <c r="AF350" s="3" t="s">
        <v>2809</v>
      </c>
      <c r="AG350" s="3" t="s">
        <v>2203</v>
      </c>
      <c r="AH350" s="2" t="s">
        <v>2810</v>
      </c>
      <c r="AI350" s="2">
        <f t="shared" si="84"/>
        <v>34</v>
      </c>
      <c r="AJ350" s="2">
        <f t="shared" si="83"/>
        <v>12</v>
      </c>
    </row>
    <row r="351" spans="28:36">
      <c r="AB351" s="2">
        <v>2510</v>
      </c>
      <c r="AC351" s="2" t="s">
        <v>2842</v>
      </c>
      <c r="AD351" s="3" t="s">
        <v>2843</v>
      </c>
      <c r="AE351" s="2" t="s">
        <v>2688</v>
      </c>
      <c r="AF351" s="3" t="s">
        <v>2689</v>
      </c>
      <c r="AG351" s="3" t="s">
        <v>2203</v>
      </c>
      <c r="AH351" s="2" t="s">
        <v>2690</v>
      </c>
      <c r="AI351" s="2">
        <f t="shared" si="84"/>
        <v>40</v>
      </c>
      <c r="AJ351" s="2">
        <f t="shared" si="83"/>
        <v>14</v>
      </c>
    </row>
    <row r="352" spans="28:36">
      <c r="AB352" s="2">
        <v>2511</v>
      </c>
      <c r="AC352" s="2" t="s">
        <v>2844</v>
      </c>
      <c r="AD352" s="3" t="s">
        <v>2845</v>
      </c>
      <c r="AE352" s="2" t="s">
        <v>2815</v>
      </c>
      <c r="AF352" s="3" t="s">
        <v>2816</v>
      </c>
      <c r="AG352" s="3" t="s">
        <v>2203</v>
      </c>
      <c r="AH352" s="2" t="s">
        <v>2817</v>
      </c>
      <c r="AI352" s="2">
        <f t="shared" si="84"/>
        <v>45</v>
      </c>
      <c r="AJ352" s="2">
        <f t="shared" si="83"/>
        <v>16</v>
      </c>
    </row>
    <row r="353" spans="28:36">
      <c r="AB353" s="2">
        <v>2512</v>
      </c>
      <c r="AC353" s="2" t="s">
        <v>2846</v>
      </c>
      <c r="AD353" s="3" t="s">
        <v>2847</v>
      </c>
      <c r="AE353" s="2" t="s">
        <v>2763</v>
      </c>
      <c r="AF353" s="3" t="s">
        <v>2764</v>
      </c>
      <c r="AG353" s="3" t="s">
        <v>2203</v>
      </c>
      <c r="AH353" s="2" t="s">
        <v>2765</v>
      </c>
      <c r="AI353" s="2">
        <f t="shared" si="84"/>
        <v>52</v>
      </c>
      <c r="AJ353" s="2">
        <f t="shared" si="83"/>
        <v>18</v>
      </c>
    </row>
    <row r="354" spans="28:36">
      <c r="AB354" s="2">
        <v>2513</v>
      </c>
      <c r="AC354" s="2" t="s">
        <v>2848</v>
      </c>
      <c r="AD354" s="3" t="s">
        <v>2849</v>
      </c>
      <c r="AE354" s="2" t="s">
        <v>2768</v>
      </c>
      <c r="AF354" s="3" t="s">
        <v>2769</v>
      </c>
      <c r="AG354" s="3" t="s">
        <v>2203</v>
      </c>
      <c r="AH354" s="2" t="s">
        <v>2770</v>
      </c>
      <c r="AI354" s="2">
        <f t="shared" si="84"/>
        <v>58</v>
      </c>
      <c r="AJ354" s="2">
        <f t="shared" si="83"/>
        <v>20</v>
      </c>
    </row>
    <row r="355" spans="28:36">
      <c r="AB355" s="2">
        <v>2514</v>
      </c>
      <c r="AC355" s="2" t="s">
        <v>2850</v>
      </c>
      <c r="AD355" s="3" t="s">
        <v>2851</v>
      </c>
      <c r="AE355" s="2" t="s">
        <v>2773</v>
      </c>
      <c r="AF355" s="3" t="s">
        <v>2774</v>
      </c>
      <c r="AG355" s="3" t="s">
        <v>2203</v>
      </c>
      <c r="AH355" s="2" t="s">
        <v>2775</v>
      </c>
      <c r="AI355" s="2">
        <f t="shared" si="84"/>
        <v>64</v>
      </c>
      <c r="AJ355" s="2">
        <f t="shared" si="83"/>
        <v>22</v>
      </c>
    </row>
    <row r="356" spans="28:36">
      <c r="AB356" s="2">
        <v>2515</v>
      </c>
      <c r="AC356" s="2" t="s">
        <v>2852</v>
      </c>
      <c r="AD356" s="3" t="s">
        <v>2853</v>
      </c>
      <c r="AE356" s="2" t="s">
        <v>2778</v>
      </c>
      <c r="AF356" s="3" t="s">
        <v>2779</v>
      </c>
      <c r="AG356" s="3" t="s">
        <v>2203</v>
      </c>
      <c r="AH356" s="2" t="s">
        <v>2780</v>
      </c>
      <c r="AI356" s="2">
        <f t="shared" si="84"/>
        <v>71</v>
      </c>
      <c r="AJ356" s="2">
        <f t="shared" si="83"/>
        <v>24</v>
      </c>
    </row>
    <row r="357" spans="28:36">
      <c r="AB357" s="2">
        <v>2601</v>
      </c>
      <c r="AC357" s="2" t="s">
        <v>2826</v>
      </c>
      <c r="AD357" s="3" t="s">
        <v>2827</v>
      </c>
      <c r="AE357" s="2" t="s">
        <v>2783</v>
      </c>
      <c r="AF357" s="3" t="s">
        <v>2784</v>
      </c>
      <c r="AG357" s="3" t="s">
        <v>2203</v>
      </c>
      <c r="AH357" s="2" t="s">
        <v>1481</v>
      </c>
      <c r="AI357" s="2">
        <f t="shared" si="84"/>
        <v>7</v>
      </c>
      <c r="AJ357" s="2">
        <f t="shared" si="83"/>
        <v>3</v>
      </c>
    </row>
    <row r="358" spans="28:36">
      <c r="AB358" s="2">
        <v>2602</v>
      </c>
      <c r="AC358" s="2" t="s">
        <v>2826</v>
      </c>
      <c r="AD358" s="3" t="s">
        <v>2827</v>
      </c>
      <c r="AE358" s="2" t="s">
        <v>2783</v>
      </c>
      <c r="AF358" s="3" t="s">
        <v>2784</v>
      </c>
      <c r="AG358" s="3" t="s">
        <v>2203</v>
      </c>
      <c r="AH358" s="2" t="s">
        <v>1481</v>
      </c>
      <c r="AI358" s="2">
        <f t="shared" si="84"/>
        <v>7</v>
      </c>
      <c r="AJ358" s="2">
        <f t="shared" si="83"/>
        <v>3</v>
      </c>
    </row>
    <row r="359" spans="28:36">
      <c r="AB359" s="2">
        <v>2603</v>
      </c>
      <c r="AC359" s="2" t="s">
        <v>2828</v>
      </c>
      <c r="AD359" s="3" t="s">
        <v>2829</v>
      </c>
      <c r="AE359" s="2" t="s">
        <v>2499</v>
      </c>
      <c r="AF359" s="3" t="s">
        <v>2500</v>
      </c>
      <c r="AG359" s="3" t="s">
        <v>2203</v>
      </c>
      <c r="AH359" s="2" t="s">
        <v>2501</v>
      </c>
      <c r="AI359" s="2">
        <f t="shared" si="84"/>
        <v>8</v>
      </c>
      <c r="AJ359" s="2">
        <f t="shared" si="83"/>
        <v>3</v>
      </c>
    </row>
    <row r="360" spans="28:36">
      <c r="AB360" s="2">
        <v>2604</v>
      </c>
      <c r="AC360" s="2" t="s">
        <v>2830</v>
      </c>
      <c r="AD360" s="3" t="s">
        <v>2831</v>
      </c>
      <c r="AE360" s="2" t="s">
        <v>2585</v>
      </c>
      <c r="AF360" s="3" t="s">
        <v>2586</v>
      </c>
      <c r="AG360" s="3" t="s">
        <v>2203</v>
      </c>
      <c r="AH360" s="2" t="s">
        <v>2587</v>
      </c>
      <c r="AI360" s="2">
        <f t="shared" si="84"/>
        <v>9</v>
      </c>
      <c r="AJ360" s="2">
        <f t="shared" si="83"/>
        <v>4</v>
      </c>
    </row>
    <row r="361" spans="28:36">
      <c r="AB361" s="2">
        <v>2605</v>
      </c>
      <c r="AC361" s="2" t="s">
        <v>2832</v>
      </c>
      <c r="AD361" s="3" t="s">
        <v>2833</v>
      </c>
      <c r="AE361" s="2" t="s">
        <v>2791</v>
      </c>
      <c r="AF361" s="3" t="s">
        <v>2792</v>
      </c>
      <c r="AG361" s="3" t="s">
        <v>2203</v>
      </c>
      <c r="AH361" s="2" t="s">
        <v>2793</v>
      </c>
      <c r="AI361" s="2">
        <f t="shared" si="84"/>
        <v>10</v>
      </c>
      <c r="AJ361" s="2">
        <f t="shared" si="83"/>
        <v>4</v>
      </c>
    </row>
    <row r="362" spans="28:36">
      <c r="AB362" s="2">
        <v>2606</v>
      </c>
      <c r="AC362" s="2" t="s">
        <v>2834</v>
      </c>
      <c r="AD362" s="3" t="s">
        <v>2835</v>
      </c>
      <c r="AE362" s="2" t="s">
        <v>2796</v>
      </c>
      <c r="AF362" s="3" t="s">
        <v>2797</v>
      </c>
      <c r="AG362" s="3" t="s">
        <v>2203</v>
      </c>
      <c r="AH362" s="2" t="s">
        <v>2798</v>
      </c>
      <c r="AI362" s="2">
        <f t="shared" si="84"/>
        <v>16</v>
      </c>
      <c r="AJ362" s="2">
        <f t="shared" si="83"/>
        <v>6</v>
      </c>
    </row>
    <row r="363" spans="28:36">
      <c r="AB363" s="2">
        <v>2607</v>
      </c>
      <c r="AC363" s="2" t="s">
        <v>2836</v>
      </c>
      <c r="AD363" s="3" t="s">
        <v>2837</v>
      </c>
      <c r="AE363" s="2" t="s">
        <v>2566</v>
      </c>
      <c r="AF363" s="3" t="s">
        <v>2567</v>
      </c>
      <c r="AG363" s="3" t="s">
        <v>2203</v>
      </c>
      <c r="AH363" s="2" t="s">
        <v>2568</v>
      </c>
      <c r="AI363" s="2">
        <f t="shared" si="84"/>
        <v>22</v>
      </c>
      <c r="AJ363" s="2">
        <f t="shared" si="83"/>
        <v>8</v>
      </c>
    </row>
    <row r="364" spans="28:36">
      <c r="AB364" s="2">
        <v>2608</v>
      </c>
      <c r="AC364" s="2" t="s">
        <v>2838</v>
      </c>
      <c r="AD364" s="3" t="s">
        <v>2839</v>
      </c>
      <c r="AE364" s="2" t="s">
        <v>2803</v>
      </c>
      <c r="AF364" s="3" t="s">
        <v>2804</v>
      </c>
      <c r="AG364" s="3" t="s">
        <v>2203</v>
      </c>
      <c r="AH364" s="2" t="s">
        <v>2805</v>
      </c>
      <c r="AI364" s="2">
        <f t="shared" si="84"/>
        <v>28</v>
      </c>
      <c r="AJ364" s="2">
        <f t="shared" si="83"/>
        <v>10</v>
      </c>
    </row>
    <row r="365" spans="28:36">
      <c r="AB365" s="2">
        <v>2609</v>
      </c>
      <c r="AC365" s="2" t="s">
        <v>2840</v>
      </c>
      <c r="AD365" s="3" t="s">
        <v>2841</v>
      </c>
      <c r="AE365" s="2" t="s">
        <v>2808</v>
      </c>
      <c r="AF365" s="3" t="s">
        <v>2809</v>
      </c>
      <c r="AG365" s="3" t="s">
        <v>2203</v>
      </c>
      <c r="AH365" s="2" t="s">
        <v>2810</v>
      </c>
      <c r="AI365" s="2">
        <f t="shared" si="84"/>
        <v>34</v>
      </c>
      <c r="AJ365" s="2">
        <f t="shared" si="83"/>
        <v>12</v>
      </c>
    </row>
    <row r="366" spans="28:36">
      <c r="AB366" s="2">
        <v>2610</v>
      </c>
      <c r="AC366" s="2" t="s">
        <v>2842</v>
      </c>
      <c r="AD366" s="3" t="s">
        <v>2843</v>
      </c>
      <c r="AE366" s="2" t="s">
        <v>2688</v>
      </c>
      <c r="AF366" s="3" t="s">
        <v>2689</v>
      </c>
      <c r="AG366" s="3" t="s">
        <v>2203</v>
      </c>
      <c r="AH366" s="2" t="s">
        <v>2690</v>
      </c>
      <c r="AI366" s="2">
        <f t="shared" si="84"/>
        <v>40</v>
      </c>
      <c r="AJ366" s="2">
        <f t="shared" si="83"/>
        <v>14</v>
      </c>
    </row>
    <row r="367" spans="28:36">
      <c r="AB367" s="2">
        <v>2611</v>
      </c>
      <c r="AC367" s="2" t="s">
        <v>2844</v>
      </c>
      <c r="AD367" s="3" t="s">
        <v>2845</v>
      </c>
      <c r="AE367" s="2" t="s">
        <v>2815</v>
      </c>
      <c r="AF367" s="3" t="s">
        <v>2816</v>
      </c>
      <c r="AG367" s="3" t="s">
        <v>2203</v>
      </c>
      <c r="AH367" s="2" t="s">
        <v>2817</v>
      </c>
      <c r="AI367" s="2">
        <f t="shared" si="84"/>
        <v>45</v>
      </c>
      <c r="AJ367" s="2">
        <f t="shared" si="83"/>
        <v>16</v>
      </c>
    </row>
    <row r="368" spans="28:36">
      <c r="AB368" s="2">
        <v>2612</v>
      </c>
      <c r="AC368" s="2" t="s">
        <v>2846</v>
      </c>
      <c r="AD368" s="3" t="s">
        <v>2847</v>
      </c>
      <c r="AE368" s="2" t="s">
        <v>2763</v>
      </c>
      <c r="AF368" s="3" t="s">
        <v>2764</v>
      </c>
      <c r="AG368" s="3" t="s">
        <v>2203</v>
      </c>
      <c r="AH368" s="2" t="s">
        <v>2765</v>
      </c>
      <c r="AI368" s="2">
        <f t="shared" si="84"/>
        <v>52</v>
      </c>
      <c r="AJ368" s="2">
        <f t="shared" si="83"/>
        <v>18</v>
      </c>
    </row>
    <row r="369" spans="28:36">
      <c r="AB369" s="2">
        <v>2613</v>
      </c>
      <c r="AC369" s="2" t="s">
        <v>2848</v>
      </c>
      <c r="AD369" s="3" t="s">
        <v>2849</v>
      </c>
      <c r="AE369" s="2" t="s">
        <v>2768</v>
      </c>
      <c r="AF369" s="3" t="s">
        <v>2769</v>
      </c>
      <c r="AG369" s="3" t="s">
        <v>2203</v>
      </c>
      <c r="AH369" s="2" t="s">
        <v>2770</v>
      </c>
      <c r="AI369" s="2">
        <f t="shared" si="84"/>
        <v>58</v>
      </c>
      <c r="AJ369" s="2">
        <f t="shared" si="83"/>
        <v>20</v>
      </c>
    </row>
    <row r="370" spans="28:36">
      <c r="AB370" s="2">
        <v>2614</v>
      </c>
      <c r="AC370" s="2" t="s">
        <v>2850</v>
      </c>
      <c r="AD370" s="3" t="s">
        <v>2851</v>
      </c>
      <c r="AE370" s="2" t="s">
        <v>2773</v>
      </c>
      <c r="AF370" s="3" t="s">
        <v>2774</v>
      </c>
      <c r="AG370" s="3" t="s">
        <v>2203</v>
      </c>
      <c r="AH370" s="2" t="s">
        <v>2775</v>
      </c>
      <c r="AI370" s="2">
        <f t="shared" si="84"/>
        <v>64</v>
      </c>
      <c r="AJ370" s="2">
        <f t="shared" si="83"/>
        <v>22</v>
      </c>
    </row>
    <row r="371" spans="28:36">
      <c r="AB371" s="2">
        <v>2615</v>
      </c>
      <c r="AC371" s="2" t="s">
        <v>2852</v>
      </c>
      <c r="AD371" s="3" t="s">
        <v>2853</v>
      </c>
      <c r="AE371" s="2" t="s">
        <v>2778</v>
      </c>
      <c r="AF371" s="3" t="s">
        <v>2779</v>
      </c>
      <c r="AG371" s="3" t="s">
        <v>2203</v>
      </c>
      <c r="AH371" s="2" t="s">
        <v>2780</v>
      </c>
      <c r="AI371" s="2">
        <f t="shared" si="84"/>
        <v>71</v>
      </c>
      <c r="AJ371" s="2">
        <f t="shared" si="83"/>
        <v>24</v>
      </c>
    </row>
    <row r="372" spans="28:36">
      <c r="AB372" s="2">
        <v>2701</v>
      </c>
      <c r="AC372" s="2" t="s">
        <v>2854</v>
      </c>
      <c r="AD372" s="3" t="s">
        <v>2855</v>
      </c>
      <c r="AE372" s="2" t="s">
        <v>2783</v>
      </c>
      <c r="AF372" s="3" t="s">
        <v>2784</v>
      </c>
      <c r="AG372" s="3" t="s">
        <v>2203</v>
      </c>
      <c r="AH372" s="2" t="s">
        <v>1481</v>
      </c>
      <c r="AI372" s="2">
        <f t="shared" si="84"/>
        <v>7</v>
      </c>
      <c r="AJ372" s="2">
        <f t="shared" si="83"/>
        <v>3</v>
      </c>
    </row>
    <row r="373" spans="28:36">
      <c r="AB373" s="2">
        <v>2702</v>
      </c>
      <c r="AC373" s="2" t="s">
        <v>2854</v>
      </c>
      <c r="AD373" s="3" t="s">
        <v>2855</v>
      </c>
      <c r="AE373" s="2" t="s">
        <v>2783</v>
      </c>
      <c r="AF373" s="3" t="s">
        <v>2784</v>
      </c>
      <c r="AG373" s="3" t="s">
        <v>2203</v>
      </c>
      <c r="AH373" s="2" t="s">
        <v>1481</v>
      </c>
      <c r="AI373" s="2">
        <f t="shared" si="84"/>
        <v>7</v>
      </c>
      <c r="AJ373" s="2">
        <f t="shared" si="83"/>
        <v>3</v>
      </c>
    </row>
    <row r="374" spans="28:36">
      <c r="AB374" s="2">
        <v>2703</v>
      </c>
      <c r="AC374" s="2" t="s">
        <v>2497</v>
      </c>
      <c r="AD374" s="3" t="s">
        <v>2856</v>
      </c>
      <c r="AE374" s="2" t="s">
        <v>2499</v>
      </c>
      <c r="AF374" s="3" t="s">
        <v>2500</v>
      </c>
      <c r="AG374" s="3" t="s">
        <v>2203</v>
      </c>
      <c r="AH374" s="2" t="s">
        <v>2501</v>
      </c>
      <c r="AI374" s="2">
        <f t="shared" si="84"/>
        <v>8</v>
      </c>
      <c r="AJ374" s="2">
        <f t="shared" si="83"/>
        <v>3</v>
      </c>
    </row>
    <row r="375" spans="28:36">
      <c r="AB375" s="2">
        <v>2704</v>
      </c>
      <c r="AC375" s="2" t="s">
        <v>2857</v>
      </c>
      <c r="AD375" s="3" t="s">
        <v>2858</v>
      </c>
      <c r="AE375" s="2" t="s">
        <v>2585</v>
      </c>
      <c r="AF375" s="3" t="s">
        <v>2586</v>
      </c>
      <c r="AG375" s="3" t="s">
        <v>2203</v>
      </c>
      <c r="AH375" s="2" t="s">
        <v>2587</v>
      </c>
      <c r="AI375" s="2">
        <f t="shared" si="84"/>
        <v>9</v>
      </c>
      <c r="AJ375" s="2">
        <f t="shared" si="83"/>
        <v>4</v>
      </c>
    </row>
    <row r="376" spans="28:36">
      <c r="AB376" s="2">
        <v>2705</v>
      </c>
      <c r="AC376" s="2" t="s">
        <v>2859</v>
      </c>
      <c r="AD376" s="3" t="s">
        <v>2860</v>
      </c>
      <c r="AE376" s="2" t="s">
        <v>2791</v>
      </c>
      <c r="AF376" s="3" t="s">
        <v>2792</v>
      </c>
      <c r="AG376" s="3" t="s">
        <v>2203</v>
      </c>
      <c r="AH376" s="2" t="s">
        <v>2793</v>
      </c>
      <c r="AI376" s="2">
        <f t="shared" si="84"/>
        <v>10</v>
      </c>
      <c r="AJ376" s="2">
        <f t="shared" si="83"/>
        <v>4</v>
      </c>
    </row>
    <row r="377" spans="28:36">
      <c r="AB377" s="2">
        <v>2706</v>
      </c>
      <c r="AC377" s="2" t="s">
        <v>2861</v>
      </c>
      <c r="AD377" s="3" t="s">
        <v>2862</v>
      </c>
      <c r="AE377" s="2" t="s">
        <v>2796</v>
      </c>
      <c r="AF377" s="3" t="s">
        <v>2797</v>
      </c>
      <c r="AG377" s="3" t="s">
        <v>2203</v>
      </c>
      <c r="AH377" s="2" t="s">
        <v>2798</v>
      </c>
      <c r="AI377" s="2">
        <f t="shared" si="84"/>
        <v>16</v>
      </c>
      <c r="AJ377" s="2">
        <f t="shared" si="83"/>
        <v>6</v>
      </c>
    </row>
    <row r="378" spans="28:36">
      <c r="AB378" s="2">
        <v>2707</v>
      </c>
      <c r="AC378" s="2" t="s">
        <v>2799</v>
      </c>
      <c r="AD378" s="3" t="s">
        <v>2863</v>
      </c>
      <c r="AE378" s="2" t="s">
        <v>2566</v>
      </c>
      <c r="AF378" s="3" t="s">
        <v>2567</v>
      </c>
      <c r="AG378" s="3" t="s">
        <v>2203</v>
      </c>
      <c r="AH378" s="2" t="s">
        <v>2568</v>
      </c>
      <c r="AI378" s="2">
        <f t="shared" si="84"/>
        <v>22</v>
      </c>
      <c r="AJ378" s="2">
        <f t="shared" si="83"/>
        <v>8</v>
      </c>
    </row>
    <row r="379" spans="28:36">
      <c r="AB379" s="2">
        <v>2708</v>
      </c>
      <c r="AC379" s="2" t="s">
        <v>2864</v>
      </c>
      <c r="AD379" s="3" t="s">
        <v>2865</v>
      </c>
      <c r="AE379" s="2" t="s">
        <v>2803</v>
      </c>
      <c r="AF379" s="3" t="s">
        <v>2804</v>
      </c>
      <c r="AG379" s="3" t="s">
        <v>2203</v>
      </c>
      <c r="AH379" s="2" t="s">
        <v>2805</v>
      </c>
      <c r="AI379" s="2">
        <f t="shared" si="84"/>
        <v>28</v>
      </c>
      <c r="AJ379" s="2">
        <f t="shared" si="83"/>
        <v>10</v>
      </c>
    </row>
    <row r="380" spans="28:36">
      <c r="AB380" s="2">
        <v>2709</v>
      </c>
      <c r="AC380" s="2" t="s">
        <v>2866</v>
      </c>
      <c r="AD380" s="3" t="s">
        <v>2867</v>
      </c>
      <c r="AE380" s="2" t="s">
        <v>2808</v>
      </c>
      <c r="AF380" s="3" t="s">
        <v>2809</v>
      </c>
      <c r="AG380" s="3" t="s">
        <v>2203</v>
      </c>
      <c r="AH380" s="2" t="s">
        <v>2810</v>
      </c>
      <c r="AI380" s="2">
        <f t="shared" si="84"/>
        <v>34</v>
      </c>
      <c r="AJ380" s="2">
        <f t="shared" si="83"/>
        <v>12</v>
      </c>
    </row>
    <row r="381" spans="28:36">
      <c r="AB381" s="2">
        <v>2710</v>
      </c>
      <c r="AC381" s="2" t="s">
        <v>2868</v>
      </c>
      <c r="AD381" s="3" t="s">
        <v>2869</v>
      </c>
      <c r="AE381" s="2" t="s">
        <v>2688</v>
      </c>
      <c r="AF381" s="3" t="s">
        <v>2689</v>
      </c>
      <c r="AG381" s="3" t="s">
        <v>2203</v>
      </c>
      <c r="AH381" s="2" t="s">
        <v>2690</v>
      </c>
      <c r="AI381" s="2">
        <f t="shared" si="84"/>
        <v>40</v>
      </c>
      <c r="AJ381" s="2">
        <f t="shared" si="83"/>
        <v>14</v>
      </c>
    </row>
    <row r="382" spans="28:36">
      <c r="AB382" s="2">
        <v>2711</v>
      </c>
      <c r="AC382" s="2" t="s">
        <v>2870</v>
      </c>
      <c r="AD382" s="3" t="s">
        <v>2871</v>
      </c>
      <c r="AE382" s="2" t="s">
        <v>2758</v>
      </c>
      <c r="AF382" s="3" t="s">
        <v>2759</v>
      </c>
      <c r="AG382" s="3" t="s">
        <v>2203</v>
      </c>
      <c r="AH382" s="2" t="s">
        <v>2760</v>
      </c>
      <c r="AI382" s="2">
        <f t="shared" si="84"/>
        <v>46</v>
      </c>
      <c r="AJ382" s="2">
        <f t="shared" si="83"/>
        <v>16</v>
      </c>
    </row>
    <row r="383" spans="28:36">
      <c r="AB383" s="2">
        <v>2712</v>
      </c>
      <c r="AC383" s="2" t="s">
        <v>2872</v>
      </c>
      <c r="AD383" s="3" t="s">
        <v>2873</v>
      </c>
      <c r="AE383" s="2" t="s">
        <v>2763</v>
      </c>
      <c r="AF383" s="3" t="s">
        <v>2764</v>
      </c>
      <c r="AG383" s="3" t="s">
        <v>2203</v>
      </c>
      <c r="AH383" s="2" t="s">
        <v>2765</v>
      </c>
      <c r="AI383" s="2">
        <f t="shared" si="84"/>
        <v>52</v>
      </c>
      <c r="AJ383" s="2">
        <f t="shared" si="83"/>
        <v>18</v>
      </c>
    </row>
    <row r="384" spans="28:36">
      <c r="AB384" s="2">
        <v>2713</v>
      </c>
      <c r="AC384" s="2" t="s">
        <v>2874</v>
      </c>
      <c r="AD384" s="3" t="s">
        <v>2875</v>
      </c>
      <c r="AE384" s="2" t="s">
        <v>2768</v>
      </c>
      <c r="AF384" s="3" t="s">
        <v>2769</v>
      </c>
      <c r="AG384" s="3" t="s">
        <v>2203</v>
      </c>
      <c r="AH384" s="2" t="s">
        <v>2770</v>
      </c>
      <c r="AI384" s="2">
        <f t="shared" si="84"/>
        <v>58</v>
      </c>
      <c r="AJ384" s="2">
        <f t="shared" si="83"/>
        <v>20</v>
      </c>
    </row>
    <row r="385" spans="28:36">
      <c r="AB385" s="2">
        <v>2714</v>
      </c>
      <c r="AC385" s="2" t="s">
        <v>2876</v>
      </c>
      <c r="AD385" s="3" t="s">
        <v>2877</v>
      </c>
      <c r="AE385" s="2" t="s">
        <v>2773</v>
      </c>
      <c r="AF385" s="3" t="s">
        <v>2774</v>
      </c>
      <c r="AG385" s="3" t="s">
        <v>2203</v>
      </c>
      <c r="AH385" s="2" t="s">
        <v>2775</v>
      </c>
      <c r="AI385" s="2">
        <f t="shared" si="84"/>
        <v>64</v>
      </c>
      <c r="AJ385" s="2">
        <f t="shared" si="83"/>
        <v>22</v>
      </c>
    </row>
    <row r="386" spans="28:36">
      <c r="AB386" s="2">
        <v>2715</v>
      </c>
      <c r="AC386" s="2" t="s">
        <v>2878</v>
      </c>
      <c r="AD386" s="3" t="s">
        <v>2879</v>
      </c>
      <c r="AE386" s="2" t="s">
        <v>2778</v>
      </c>
      <c r="AF386" s="3" t="s">
        <v>2779</v>
      </c>
      <c r="AG386" s="3" t="s">
        <v>2203</v>
      </c>
      <c r="AH386" s="2" t="s">
        <v>2780</v>
      </c>
      <c r="AI386" s="2">
        <f t="shared" si="84"/>
        <v>71</v>
      </c>
      <c r="AJ386" s="2">
        <f t="shared" si="83"/>
        <v>24</v>
      </c>
    </row>
    <row r="387" spans="28:36">
      <c r="AB387" s="2">
        <v>2801</v>
      </c>
      <c r="AC387" s="2" t="s">
        <v>2854</v>
      </c>
      <c r="AD387" s="3" t="s">
        <v>2855</v>
      </c>
      <c r="AE387" s="2" t="s">
        <v>2783</v>
      </c>
      <c r="AF387" s="3" t="s">
        <v>2784</v>
      </c>
      <c r="AG387" s="3" t="s">
        <v>2203</v>
      </c>
      <c r="AH387" s="2" t="s">
        <v>1481</v>
      </c>
      <c r="AI387" s="2">
        <f t="shared" si="84"/>
        <v>7</v>
      </c>
      <c r="AJ387" s="2">
        <f t="shared" si="83"/>
        <v>3</v>
      </c>
    </row>
    <row r="388" spans="28:36">
      <c r="AB388" s="2">
        <v>2802</v>
      </c>
      <c r="AC388" s="2" t="s">
        <v>2854</v>
      </c>
      <c r="AD388" s="3" t="s">
        <v>2855</v>
      </c>
      <c r="AE388" s="2" t="s">
        <v>2783</v>
      </c>
      <c r="AF388" s="3" t="s">
        <v>2784</v>
      </c>
      <c r="AG388" s="3" t="s">
        <v>2203</v>
      </c>
      <c r="AH388" s="2" t="s">
        <v>1481</v>
      </c>
      <c r="AI388" s="2">
        <f t="shared" si="84"/>
        <v>7</v>
      </c>
      <c r="AJ388" s="2">
        <f t="shared" si="83"/>
        <v>3</v>
      </c>
    </row>
    <row r="389" spans="28:36">
      <c r="AB389" s="2">
        <v>2803</v>
      </c>
      <c r="AC389" s="2" t="s">
        <v>2497</v>
      </c>
      <c r="AD389" s="3" t="s">
        <v>2856</v>
      </c>
      <c r="AE389" s="2" t="s">
        <v>2499</v>
      </c>
      <c r="AF389" s="3" t="s">
        <v>2500</v>
      </c>
      <c r="AG389" s="3" t="s">
        <v>2203</v>
      </c>
      <c r="AH389" s="2" t="s">
        <v>2501</v>
      </c>
      <c r="AI389" s="2">
        <f t="shared" si="84"/>
        <v>8</v>
      </c>
      <c r="AJ389" s="2">
        <f t="shared" si="83"/>
        <v>3</v>
      </c>
    </row>
    <row r="390" spans="28:36">
      <c r="AB390" s="2">
        <v>2804</v>
      </c>
      <c r="AC390" s="2" t="s">
        <v>2857</v>
      </c>
      <c r="AD390" s="3" t="s">
        <v>2858</v>
      </c>
      <c r="AE390" s="2" t="s">
        <v>2585</v>
      </c>
      <c r="AF390" s="3" t="s">
        <v>2586</v>
      </c>
      <c r="AG390" s="3" t="s">
        <v>2203</v>
      </c>
      <c r="AH390" s="2" t="s">
        <v>2587</v>
      </c>
      <c r="AI390" s="2">
        <f t="shared" si="84"/>
        <v>9</v>
      </c>
      <c r="AJ390" s="2">
        <f t="shared" si="83"/>
        <v>4</v>
      </c>
    </row>
    <row r="391" spans="28:36">
      <c r="AB391" s="2">
        <v>2805</v>
      </c>
      <c r="AC391" s="2" t="s">
        <v>2859</v>
      </c>
      <c r="AD391" s="3" t="s">
        <v>2860</v>
      </c>
      <c r="AE391" s="2" t="s">
        <v>2791</v>
      </c>
      <c r="AF391" s="3" t="s">
        <v>2792</v>
      </c>
      <c r="AG391" s="3" t="s">
        <v>2203</v>
      </c>
      <c r="AH391" s="2" t="s">
        <v>2793</v>
      </c>
      <c r="AI391" s="2">
        <f t="shared" si="84"/>
        <v>10</v>
      </c>
      <c r="AJ391" s="2">
        <f t="shared" si="83"/>
        <v>4</v>
      </c>
    </row>
    <row r="392" spans="28:36">
      <c r="AB392" s="2">
        <v>2806</v>
      </c>
      <c r="AC392" s="2" t="s">
        <v>2861</v>
      </c>
      <c r="AD392" s="3" t="s">
        <v>2862</v>
      </c>
      <c r="AE392" s="2" t="s">
        <v>2796</v>
      </c>
      <c r="AF392" s="3" t="s">
        <v>2797</v>
      </c>
      <c r="AG392" s="3" t="s">
        <v>2203</v>
      </c>
      <c r="AH392" s="2" t="s">
        <v>2798</v>
      </c>
      <c r="AI392" s="2">
        <f t="shared" si="84"/>
        <v>16</v>
      </c>
      <c r="AJ392" s="2">
        <f t="shared" si="83"/>
        <v>6</v>
      </c>
    </row>
    <row r="393" spans="28:36">
      <c r="AB393" s="2">
        <v>2807</v>
      </c>
      <c r="AC393" s="2" t="s">
        <v>2799</v>
      </c>
      <c r="AD393" s="3" t="s">
        <v>2863</v>
      </c>
      <c r="AE393" s="2" t="s">
        <v>2566</v>
      </c>
      <c r="AF393" s="3" t="s">
        <v>2567</v>
      </c>
      <c r="AG393" s="3" t="s">
        <v>2203</v>
      </c>
      <c r="AH393" s="2" t="s">
        <v>2568</v>
      </c>
      <c r="AI393" s="2">
        <f t="shared" si="84"/>
        <v>22</v>
      </c>
      <c r="AJ393" s="2">
        <f t="shared" ref="AJ393:AJ456" si="85">INT(AI393/3)+1</f>
        <v>8</v>
      </c>
    </row>
    <row r="394" spans="28:36">
      <c r="AB394" s="2">
        <v>2808</v>
      </c>
      <c r="AC394" s="2" t="s">
        <v>2864</v>
      </c>
      <c r="AD394" s="3" t="s">
        <v>2865</v>
      </c>
      <c r="AE394" s="2" t="s">
        <v>2803</v>
      </c>
      <c r="AF394" s="3" t="s">
        <v>2804</v>
      </c>
      <c r="AG394" s="3" t="s">
        <v>2203</v>
      </c>
      <c r="AH394" s="2" t="s">
        <v>2805</v>
      </c>
      <c r="AI394" s="2">
        <f t="shared" si="84"/>
        <v>28</v>
      </c>
      <c r="AJ394" s="2">
        <f t="shared" si="85"/>
        <v>10</v>
      </c>
    </row>
    <row r="395" spans="28:36">
      <c r="AB395" s="2">
        <v>2809</v>
      </c>
      <c r="AC395" s="2" t="s">
        <v>2866</v>
      </c>
      <c r="AD395" s="3" t="s">
        <v>2867</v>
      </c>
      <c r="AE395" s="2" t="s">
        <v>2808</v>
      </c>
      <c r="AF395" s="3" t="s">
        <v>2809</v>
      </c>
      <c r="AG395" s="3" t="s">
        <v>2203</v>
      </c>
      <c r="AH395" s="2" t="s">
        <v>2810</v>
      </c>
      <c r="AI395" s="2">
        <f t="shared" ref="AI395:AI458" si="86">INT(LEFT(AC395,FIND("-",AC395)-1)/2.5)+1</f>
        <v>34</v>
      </c>
      <c r="AJ395" s="2">
        <f t="shared" si="85"/>
        <v>12</v>
      </c>
    </row>
    <row r="396" spans="28:36">
      <c r="AB396" s="2">
        <v>2810</v>
      </c>
      <c r="AC396" s="2" t="s">
        <v>2868</v>
      </c>
      <c r="AD396" s="3" t="s">
        <v>2869</v>
      </c>
      <c r="AE396" s="2" t="s">
        <v>2688</v>
      </c>
      <c r="AF396" s="3" t="s">
        <v>2689</v>
      </c>
      <c r="AG396" s="3" t="s">
        <v>2203</v>
      </c>
      <c r="AH396" s="2" t="s">
        <v>2690</v>
      </c>
      <c r="AI396" s="2">
        <f t="shared" si="86"/>
        <v>40</v>
      </c>
      <c r="AJ396" s="2">
        <f t="shared" si="85"/>
        <v>14</v>
      </c>
    </row>
    <row r="397" spans="28:36">
      <c r="AB397" s="2">
        <v>2811</v>
      </c>
      <c r="AC397" s="2" t="s">
        <v>2870</v>
      </c>
      <c r="AD397" s="3" t="s">
        <v>2871</v>
      </c>
      <c r="AE397" s="2" t="s">
        <v>2758</v>
      </c>
      <c r="AF397" s="3" t="s">
        <v>2759</v>
      </c>
      <c r="AG397" s="3" t="s">
        <v>2203</v>
      </c>
      <c r="AH397" s="2" t="s">
        <v>2760</v>
      </c>
      <c r="AI397" s="2">
        <f t="shared" si="86"/>
        <v>46</v>
      </c>
      <c r="AJ397" s="2">
        <f t="shared" si="85"/>
        <v>16</v>
      </c>
    </row>
    <row r="398" spans="28:36">
      <c r="AB398" s="2">
        <v>2812</v>
      </c>
      <c r="AC398" s="2" t="s">
        <v>2872</v>
      </c>
      <c r="AD398" s="3" t="s">
        <v>2873</v>
      </c>
      <c r="AE398" s="2" t="s">
        <v>2763</v>
      </c>
      <c r="AF398" s="3" t="s">
        <v>2764</v>
      </c>
      <c r="AG398" s="3" t="s">
        <v>2203</v>
      </c>
      <c r="AH398" s="2" t="s">
        <v>2765</v>
      </c>
      <c r="AI398" s="2">
        <f t="shared" si="86"/>
        <v>52</v>
      </c>
      <c r="AJ398" s="2">
        <f t="shared" si="85"/>
        <v>18</v>
      </c>
    </row>
    <row r="399" spans="28:36">
      <c r="AB399" s="2">
        <v>2813</v>
      </c>
      <c r="AC399" s="2" t="s">
        <v>2874</v>
      </c>
      <c r="AD399" s="3" t="s">
        <v>2875</v>
      </c>
      <c r="AE399" s="2" t="s">
        <v>2768</v>
      </c>
      <c r="AF399" s="3" t="s">
        <v>2769</v>
      </c>
      <c r="AG399" s="3" t="s">
        <v>2203</v>
      </c>
      <c r="AH399" s="2" t="s">
        <v>2770</v>
      </c>
      <c r="AI399" s="2">
        <f t="shared" si="86"/>
        <v>58</v>
      </c>
      <c r="AJ399" s="2">
        <f t="shared" si="85"/>
        <v>20</v>
      </c>
    </row>
    <row r="400" spans="28:36">
      <c r="AB400" s="2">
        <v>2814</v>
      </c>
      <c r="AC400" s="2" t="s">
        <v>2876</v>
      </c>
      <c r="AD400" s="3" t="s">
        <v>2877</v>
      </c>
      <c r="AE400" s="2" t="s">
        <v>2773</v>
      </c>
      <c r="AF400" s="3" t="s">
        <v>2774</v>
      </c>
      <c r="AG400" s="3" t="s">
        <v>2203</v>
      </c>
      <c r="AH400" s="2" t="s">
        <v>2775</v>
      </c>
      <c r="AI400" s="2">
        <f t="shared" si="86"/>
        <v>64</v>
      </c>
      <c r="AJ400" s="2">
        <f t="shared" si="85"/>
        <v>22</v>
      </c>
    </row>
    <row r="401" spans="28:36">
      <c r="AB401" s="2">
        <v>2815</v>
      </c>
      <c r="AC401" s="2" t="s">
        <v>2878</v>
      </c>
      <c r="AD401" s="3" t="s">
        <v>2879</v>
      </c>
      <c r="AE401" s="2" t="s">
        <v>2778</v>
      </c>
      <c r="AF401" s="3" t="s">
        <v>2779</v>
      </c>
      <c r="AG401" s="3" t="s">
        <v>2203</v>
      </c>
      <c r="AH401" s="2" t="s">
        <v>2780</v>
      </c>
      <c r="AI401" s="2">
        <f t="shared" si="86"/>
        <v>71</v>
      </c>
      <c r="AJ401" s="2">
        <f t="shared" si="85"/>
        <v>24</v>
      </c>
    </row>
    <row r="402" spans="28:36">
      <c r="AB402" s="2">
        <v>2901</v>
      </c>
      <c r="AC402" s="2" t="s">
        <v>2880</v>
      </c>
      <c r="AD402" s="3" t="s">
        <v>1481</v>
      </c>
      <c r="AE402" s="2" t="s">
        <v>2783</v>
      </c>
      <c r="AF402" s="3" t="s">
        <v>2784</v>
      </c>
      <c r="AG402" s="3" t="s">
        <v>2203</v>
      </c>
      <c r="AH402" s="2" t="s">
        <v>1481</v>
      </c>
      <c r="AI402" s="2">
        <f t="shared" si="86"/>
        <v>7</v>
      </c>
      <c r="AJ402" s="2">
        <f t="shared" si="85"/>
        <v>3</v>
      </c>
    </row>
    <row r="403" spans="28:36">
      <c r="AB403" s="2">
        <v>2902</v>
      </c>
      <c r="AC403" s="2" t="s">
        <v>2880</v>
      </c>
      <c r="AD403" s="3" t="s">
        <v>1481</v>
      </c>
      <c r="AE403" s="2" t="s">
        <v>2783</v>
      </c>
      <c r="AF403" s="3" t="s">
        <v>2784</v>
      </c>
      <c r="AG403" s="3" t="s">
        <v>2203</v>
      </c>
      <c r="AH403" s="2" t="s">
        <v>1481</v>
      </c>
      <c r="AI403" s="2">
        <f t="shared" si="86"/>
        <v>7</v>
      </c>
      <c r="AJ403" s="2">
        <f t="shared" si="85"/>
        <v>3</v>
      </c>
    </row>
    <row r="404" spans="28:36">
      <c r="AB404" s="2">
        <v>2903</v>
      </c>
      <c r="AC404" s="2" t="s">
        <v>2542</v>
      </c>
      <c r="AD404" s="3" t="s">
        <v>2881</v>
      </c>
      <c r="AE404" s="2" t="s">
        <v>2499</v>
      </c>
      <c r="AF404" s="3" t="s">
        <v>2500</v>
      </c>
      <c r="AG404" s="3" t="s">
        <v>2203</v>
      </c>
      <c r="AH404" s="2" t="s">
        <v>2501</v>
      </c>
      <c r="AI404" s="2">
        <f t="shared" si="86"/>
        <v>8</v>
      </c>
      <c r="AJ404" s="2">
        <f t="shared" si="85"/>
        <v>3</v>
      </c>
    </row>
    <row r="405" spans="28:36">
      <c r="AB405" s="2">
        <v>2904</v>
      </c>
      <c r="AC405" s="2" t="s">
        <v>2882</v>
      </c>
      <c r="AD405" s="3" t="s">
        <v>2883</v>
      </c>
      <c r="AE405" s="2" t="s">
        <v>2585</v>
      </c>
      <c r="AF405" s="3" t="s">
        <v>2586</v>
      </c>
      <c r="AG405" s="3" t="s">
        <v>2203</v>
      </c>
      <c r="AH405" s="2" t="s">
        <v>2587</v>
      </c>
      <c r="AI405" s="2">
        <f t="shared" si="86"/>
        <v>9</v>
      </c>
      <c r="AJ405" s="2">
        <f t="shared" si="85"/>
        <v>4</v>
      </c>
    </row>
    <row r="406" spans="28:36">
      <c r="AB406" s="2">
        <v>2905</v>
      </c>
      <c r="AC406" s="2" t="s">
        <v>2884</v>
      </c>
      <c r="AD406" s="3" t="s">
        <v>2885</v>
      </c>
      <c r="AE406" s="2" t="s">
        <v>2791</v>
      </c>
      <c r="AF406" s="3" t="s">
        <v>2792</v>
      </c>
      <c r="AG406" s="3" t="s">
        <v>2203</v>
      </c>
      <c r="AH406" s="2" t="s">
        <v>2793</v>
      </c>
      <c r="AI406" s="2">
        <f t="shared" si="86"/>
        <v>10</v>
      </c>
      <c r="AJ406" s="2">
        <f t="shared" si="85"/>
        <v>4</v>
      </c>
    </row>
    <row r="407" spans="28:36">
      <c r="AB407" s="2">
        <v>2906</v>
      </c>
      <c r="AC407" s="2" t="s">
        <v>2886</v>
      </c>
      <c r="AD407" s="3" t="s">
        <v>2887</v>
      </c>
      <c r="AE407" s="2" t="s">
        <v>2796</v>
      </c>
      <c r="AF407" s="3" t="s">
        <v>2797</v>
      </c>
      <c r="AG407" s="3" t="s">
        <v>2203</v>
      </c>
      <c r="AH407" s="2" t="s">
        <v>2798</v>
      </c>
      <c r="AI407" s="2">
        <f t="shared" si="86"/>
        <v>16</v>
      </c>
      <c r="AJ407" s="2">
        <f t="shared" si="85"/>
        <v>6</v>
      </c>
    </row>
    <row r="408" spans="28:36">
      <c r="AB408" s="2">
        <v>2907</v>
      </c>
      <c r="AC408" s="2" t="s">
        <v>2888</v>
      </c>
      <c r="AD408" s="3" t="s">
        <v>2889</v>
      </c>
      <c r="AE408" s="2" t="s">
        <v>2566</v>
      </c>
      <c r="AF408" s="3" t="s">
        <v>2567</v>
      </c>
      <c r="AG408" s="3" t="s">
        <v>2203</v>
      </c>
      <c r="AH408" s="2" t="s">
        <v>2568</v>
      </c>
      <c r="AI408" s="2">
        <f t="shared" si="86"/>
        <v>22</v>
      </c>
      <c r="AJ408" s="2">
        <f t="shared" si="85"/>
        <v>8</v>
      </c>
    </row>
    <row r="409" spans="28:36">
      <c r="AB409" s="2">
        <v>2908</v>
      </c>
      <c r="AC409" s="2" t="s">
        <v>2890</v>
      </c>
      <c r="AD409" s="3" t="s">
        <v>2891</v>
      </c>
      <c r="AE409" s="2" t="s">
        <v>2803</v>
      </c>
      <c r="AF409" s="3" t="s">
        <v>2804</v>
      </c>
      <c r="AG409" s="3" t="s">
        <v>2203</v>
      </c>
      <c r="AH409" s="2" t="s">
        <v>2805</v>
      </c>
      <c r="AI409" s="2">
        <f t="shared" si="86"/>
        <v>28</v>
      </c>
      <c r="AJ409" s="2">
        <f t="shared" si="85"/>
        <v>10</v>
      </c>
    </row>
    <row r="410" spans="28:36">
      <c r="AB410" s="2">
        <v>2909</v>
      </c>
      <c r="AC410" s="2" t="s">
        <v>2892</v>
      </c>
      <c r="AD410" s="3" t="s">
        <v>2893</v>
      </c>
      <c r="AE410" s="2" t="s">
        <v>2808</v>
      </c>
      <c r="AF410" s="3" t="s">
        <v>2809</v>
      </c>
      <c r="AG410" s="3" t="s">
        <v>2203</v>
      </c>
      <c r="AH410" s="2" t="s">
        <v>2810</v>
      </c>
      <c r="AI410" s="2">
        <f t="shared" si="86"/>
        <v>34</v>
      </c>
      <c r="AJ410" s="2">
        <f t="shared" si="85"/>
        <v>12</v>
      </c>
    </row>
    <row r="411" spans="28:36">
      <c r="AB411" s="2">
        <v>2910</v>
      </c>
      <c r="AC411" s="2" t="s">
        <v>2868</v>
      </c>
      <c r="AD411" s="3" t="s">
        <v>2894</v>
      </c>
      <c r="AE411" s="2" t="s">
        <v>2688</v>
      </c>
      <c r="AF411" s="3" t="s">
        <v>2689</v>
      </c>
      <c r="AG411" s="3" t="s">
        <v>2203</v>
      </c>
      <c r="AH411" s="2" t="s">
        <v>2690</v>
      </c>
      <c r="AI411" s="2">
        <f t="shared" si="86"/>
        <v>40</v>
      </c>
      <c r="AJ411" s="2">
        <f t="shared" si="85"/>
        <v>14</v>
      </c>
    </row>
    <row r="412" spans="28:36">
      <c r="AB412" s="2">
        <v>2911</v>
      </c>
      <c r="AC412" s="2" t="s">
        <v>2895</v>
      </c>
      <c r="AD412" s="3" t="s">
        <v>2896</v>
      </c>
      <c r="AE412" s="2" t="s">
        <v>2758</v>
      </c>
      <c r="AF412" s="3" t="s">
        <v>2759</v>
      </c>
      <c r="AG412" s="3" t="s">
        <v>2203</v>
      </c>
      <c r="AH412" s="2" t="s">
        <v>2760</v>
      </c>
      <c r="AI412" s="2">
        <f t="shared" si="86"/>
        <v>46</v>
      </c>
      <c r="AJ412" s="2">
        <f t="shared" si="85"/>
        <v>16</v>
      </c>
    </row>
    <row r="413" spans="28:36">
      <c r="AB413" s="2">
        <v>2912</v>
      </c>
      <c r="AC413" s="2" t="s">
        <v>2761</v>
      </c>
      <c r="AD413" s="3" t="s">
        <v>2897</v>
      </c>
      <c r="AE413" s="2" t="s">
        <v>2763</v>
      </c>
      <c r="AF413" s="3" t="s">
        <v>2764</v>
      </c>
      <c r="AG413" s="3" t="s">
        <v>2203</v>
      </c>
      <c r="AH413" s="2" t="s">
        <v>2765</v>
      </c>
      <c r="AI413" s="2">
        <f t="shared" si="86"/>
        <v>52</v>
      </c>
      <c r="AJ413" s="2">
        <f t="shared" si="85"/>
        <v>18</v>
      </c>
    </row>
    <row r="414" spans="28:36">
      <c r="AB414" s="2">
        <v>2913</v>
      </c>
      <c r="AC414" s="2" t="s">
        <v>2766</v>
      </c>
      <c r="AD414" s="3" t="s">
        <v>2898</v>
      </c>
      <c r="AE414" s="2" t="s">
        <v>2768</v>
      </c>
      <c r="AF414" s="3" t="s">
        <v>2769</v>
      </c>
      <c r="AG414" s="3" t="s">
        <v>2203</v>
      </c>
      <c r="AH414" s="2" t="s">
        <v>2770</v>
      </c>
      <c r="AI414" s="2">
        <f t="shared" si="86"/>
        <v>58</v>
      </c>
      <c r="AJ414" s="2">
        <f t="shared" si="85"/>
        <v>20</v>
      </c>
    </row>
    <row r="415" spans="28:36">
      <c r="AB415" s="2">
        <v>2914</v>
      </c>
      <c r="AC415" s="2" t="s">
        <v>2771</v>
      </c>
      <c r="AD415" s="3" t="s">
        <v>2899</v>
      </c>
      <c r="AE415" s="2" t="s">
        <v>2773</v>
      </c>
      <c r="AF415" s="3" t="s">
        <v>2774</v>
      </c>
      <c r="AG415" s="3" t="s">
        <v>2203</v>
      </c>
      <c r="AH415" s="2" t="s">
        <v>2775</v>
      </c>
      <c r="AI415" s="2">
        <f t="shared" si="86"/>
        <v>64</v>
      </c>
      <c r="AJ415" s="2">
        <f t="shared" si="85"/>
        <v>22</v>
      </c>
    </row>
    <row r="416" spans="28:36">
      <c r="AB416" s="2">
        <v>2915</v>
      </c>
      <c r="AC416" s="2" t="s">
        <v>2776</v>
      </c>
      <c r="AD416" s="3" t="s">
        <v>2900</v>
      </c>
      <c r="AE416" s="2" t="s">
        <v>2778</v>
      </c>
      <c r="AF416" s="3" t="s">
        <v>2779</v>
      </c>
      <c r="AG416" s="3" t="s">
        <v>2203</v>
      </c>
      <c r="AH416" s="2" t="s">
        <v>2780</v>
      </c>
      <c r="AI416" s="2">
        <f t="shared" si="86"/>
        <v>71</v>
      </c>
      <c r="AJ416" s="2">
        <f t="shared" si="85"/>
        <v>24</v>
      </c>
    </row>
    <row r="417" spans="28:36">
      <c r="AB417" s="2">
        <v>3001</v>
      </c>
      <c r="AC417" s="2" t="s">
        <v>2880</v>
      </c>
      <c r="AD417" s="3" t="s">
        <v>1481</v>
      </c>
      <c r="AE417" s="2" t="s">
        <v>2783</v>
      </c>
      <c r="AF417" s="3" t="s">
        <v>2784</v>
      </c>
      <c r="AG417" s="3" t="s">
        <v>2203</v>
      </c>
      <c r="AH417" s="2" t="s">
        <v>1481</v>
      </c>
      <c r="AI417" s="2">
        <f t="shared" si="86"/>
        <v>7</v>
      </c>
      <c r="AJ417" s="2">
        <f t="shared" si="85"/>
        <v>3</v>
      </c>
    </row>
    <row r="418" spans="28:36">
      <c r="AB418" s="2">
        <v>3002</v>
      </c>
      <c r="AC418" s="2" t="s">
        <v>2880</v>
      </c>
      <c r="AD418" s="3" t="s">
        <v>1481</v>
      </c>
      <c r="AE418" s="2" t="s">
        <v>2783</v>
      </c>
      <c r="AF418" s="3" t="s">
        <v>2784</v>
      </c>
      <c r="AG418" s="3" t="s">
        <v>2203</v>
      </c>
      <c r="AH418" s="2" t="s">
        <v>1481</v>
      </c>
      <c r="AI418" s="2">
        <f t="shared" si="86"/>
        <v>7</v>
      </c>
      <c r="AJ418" s="2">
        <f t="shared" si="85"/>
        <v>3</v>
      </c>
    </row>
    <row r="419" spans="28:36">
      <c r="AB419" s="2">
        <v>3003</v>
      </c>
      <c r="AC419" s="2" t="s">
        <v>2542</v>
      </c>
      <c r="AD419" s="3" t="s">
        <v>2881</v>
      </c>
      <c r="AE419" s="2" t="s">
        <v>2499</v>
      </c>
      <c r="AF419" s="3" t="s">
        <v>2500</v>
      </c>
      <c r="AG419" s="3" t="s">
        <v>2203</v>
      </c>
      <c r="AH419" s="2" t="s">
        <v>2501</v>
      </c>
      <c r="AI419" s="2">
        <f t="shared" si="86"/>
        <v>8</v>
      </c>
      <c r="AJ419" s="2">
        <f t="shared" si="85"/>
        <v>3</v>
      </c>
    </row>
    <row r="420" spans="28:36">
      <c r="AB420" s="2">
        <v>3004</v>
      </c>
      <c r="AC420" s="2" t="s">
        <v>2882</v>
      </c>
      <c r="AD420" s="3" t="s">
        <v>2883</v>
      </c>
      <c r="AE420" s="2" t="s">
        <v>2585</v>
      </c>
      <c r="AF420" s="3" t="s">
        <v>2586</v>
      </c>
      <c r="AG420" s="3" t="s">
        <v>2203</v>
      </c>
      <c r="AH420" s="2" t="s">
        <v>2587</v>
      </c>
      <c r="AI420" s="2">
        <f t="shared" si="86"/>
        <v>9</v>
      </c>
      <c r="AJ420" s="2">
        <f t="shared" si="85"/>
        <v>4</v>
      </c>
    </row>
    <row r="421" spans="28:36">
      <c r="AB421" s="2">
        <v>3005</v>
      </c>
      <c r="AC421" s="2" t="s">
        <v>2884</v>
      </c>
      <c r="AD421" s="3" t="s">
        <v>2885</v>
      </c>
      <c r="AE421" s="2" t="s">
        <v>2791</v>
      </c>
      <c r="AF421" s="3" t="s">
        <v>2792</v>
      </c>
      <c r="AG421" s="3" t="s">
        <v>2203</v>
      </c>
      <c r="AH421" s="2" t="s">
        <v>2793</v>
      </c>
      <c r="AI421" s="2">
        <f t="shared" si="86"/>
        <v>10</v>
      </c>
      <c r="AJ421" s="2">
        <f t="shared" si="85"/>
        <v>4</v>
      </c>
    </row>
    <row r="422" spans="28:36">
      <c r="AB422" s="2">
        <v>3006</v>
      </c>
      <c r="AC422" s="2" t="s">
        <v>2886</v>
      </c>
      <c r="AD422" s="3" t="s">
        <v>2887</v>
      </c>
      <c r="AE422" s="2" t="s">
        <v>2796</v>
      </c>
      <c r="AF422" s="3" t="s">
        <v>2797</v>
      </c>
      <c r="AG422" s="3" t="s">
        <v>2203</v>
      </c>
      <c r="AH422" s="2" t="s">
        <v>2798</v>
      </c>
      <c r="AI422" s="2">
        <f t="shared" si="86"/>
        <v>16</v>
      </c>
      <c r="AJ422" s="2">
        <f t="shared" si="85"/>
        <v>6</v>
      </c>
    </row>
    <row r="423" spans="28:36">
      <c r="AB423" s="2">
        <v>3007</v>
      </c>
      <c r="AC423" s="2" t="s">
        <v>2888</v>
      </c>
      <c r="AD423" s="3" t="s">
        <v>2889</v>
      </c>
      <c r="AE423" s="2" t="s">
        <v>2566</v>
      </c>
      <c r="AF423" s="3" t="s">
        <v>2567</v>
      </c>
      <c r="AG423" s="3" t="s">
        <v>2203</v>
      </c>
      <c r="AH423" s="2" t="s">
        <v>2568</v>
      </c>
      <c r="AI423" s="2">
        <f t="shared" si="86"/>
        <v>22</v>
      </c>
      <c r="AJ423" s="2">
        <f t="shared" si="85"/>
        <v>8</v>
      </c>
    </row>
    <row r="424" spans="28:36">
      <c r="AB424" s="2">
        <v>3008</v>
      </c>
      <c r="AC424" s="2" t="s">
        <v>2890</v>
      </c>
      <c r="AD424" s="3" t="s">
        <v>2891</v>
      </c>
      <c r="AE424" s="2" t="s">
        <v>2803</v>
      </c>
      <c r="AF424" s="3" t="s">
        <v>2804</v>
      </c>
      <c r="AG424" s="3" t="s">
        <v>2203</v>
      </c>
      <c r="AH424" s="2" t="s">
        <v>2805</v>
      </c>
      <c r="AI424" s="2">
        <f t="shared" si="86"/>
        <v>28</v>
      </c>
      <c r="AJ424" s="2">
        <f t="shared" si="85"/>
        <v>10</v>
      </c>
    </row>
    <row r="425" spans="28:36">
      <c r="AB425" s="2">
        <v>3009</v>
      </c>
      <c r="AC425" s="2" t="s">
        <v>2892</v>
      </c>
      <c r="AD425" s="3" t="s">
        <v>2893</v>
      </c>
      <c r="AE425" s="2" t="s">
        <v>2808</v>
      </c>
      <c r="AF425" s="3" t="s">
        <v>2809</v>
      </c>
      <c r="AG425" s="3" t="s">
        <v>2203</v>
      </c>
      <c r="AH425" s="2" t="s">
        <v>2810</v>
      </c>
      <c r="AI425" s="2">
        <f t="shared" si="86"/>
        <v>34</v>
      </c>
      <c r="AJ425" s="2">
        <f t="shared" si="85"/>
        <v>12</v>
      </c>
    </row>
    <row r="426" spans="28:36">
      <c r="AB426" s="2">
        <v>3010</v>
      </c>
      <c r="AC426" s="2" t="s">
        <v>2868</v>
      </c>
      <c r="AD426" s="3" t="s">
        <v>2894</v>
      </c>
      <c r="AE426" s="2" t="s">
        <v>2688</v>
      </c>
      <c r="AF426" s="3" t="s">
        <v>2689</v>
      </c>
      <c r="AG426" s="3" t="s">
        <v>2203</v>
      </c>
      <c r="AH426" s="2" t="s">
        <v>2690</v>
      </c>
      <c r="AI426" s="2">
        <f t="shared" si="86"/>
        <v>40</v>
      </c>
      <c r="AJ426" s="2">
        <f t="shared" si="85"/>
        <v>14</v>
      </c>
    </row>
    <row r="427" spans="28:36">
      <c r="AB427" s="2">
        <v>3011</v>
      </c>
      <c r="AC427" s="2" t="s">
        <v>2895</v>
      </c>
      <c r="AD427" s="3" t="s">
        <v>2896</v>
      </c>
      <c r="AE427" s="2" t="s">
        <v>2758</v>
      </c>
      <c r="AF427" s="3" t="s">
        <v>2759</v>
      </c>
      <c r="AG427" s="3" t="s">
        <v>2203</v>
      </c>
      <c r="AH427" s="2" t="s">
        <v>2760</v>
      </c>
      <c r="AI427" s="2">
        <f t="shared" si="86"/>
        <v>46</v>
      </c>
      <c r="AJ427" s="2">
        <f t="shared" si="85"/>
        <v>16</v>
      </c>
    </row>
    <row r="428" spans="28:36">
      <c r="AB428" s="2">
        <v>3012</v>
      </c>
      <c r="AC428" s="2" t="s">
        <v>2761</v>
      </c>
      <c r="AD428" s="3" t="s">
        <v>2897</v>
      </c>
      <c r="AE428" s="2" t="s">
        <v>2763</v>
      </c>
      <c r="AF428" s="3" t="s">
        <v>2764</v>
      </c>
      <c r="AG428" s="3" t="s">
        <v>2203</v>
      </c>
      <c r="AH428" s="2" t="s">
        <v>2765</v>
      </c>
      <c r="AI428" s="2">
        <f t="shared" si="86"/>
        <v>52</v>
      </c>
      <c r="AJ428" s="2">
        <f t="shared" si="85"/>
        <v>18</v>
      </c>
    </row>
    <row r="429" spans="28:36">
      <c r="AB429" s="2">
        <v>3013</v>
      </c>
      <c r="AC429" s="2" t="s">
        <v>2766</v>
      </c>
      <c r="AD429" s="3" t="s">
        <v>2898</v>
      </c>
      <c r="AE429" s="2" t="s">
        <v>2768</v>
      </c>
      <c r="AF429" s="3" t="s">
        <v>2769</v>
      </c>
      <c r="AG429" s="3" t="s">
        <v>2203</v>
      </c>
      <c r="AH429" s="2" t="s">
        <v>2770</v>
      </c>
      <c r="AI429" s="2">
        <f t="shared" si="86"/>
        <v>58</v>
      </c>
      <c r="AJ429" s="2">
        <f t="shared" si="85"/>
        <v>20</v>
      </c>
    </row>
    <row r="430" spans="28:36">
      <c r="AB430" s="2">
        <v>3014</v>
      </c>
      <c r="AC430" s="2" t="s">
        <v>2771</v>
      </c>
      <c r="AD430" s="3" t="s">
        <v>2899</v>
      </c>
      <c r="AE430" s="2" t="s">
        <v>2773</v>
      </c>
      <c r="AF430" s="3" t="s">
        <v>2774</v>
      </c>
      <c r="AG430" s="3" t="s">
        <v>2203</v>
      </c>
      <c r="AH430" s="2" t="s">
        <v>2775</v>
      </c>
      <c r="AI430" s="2">
        <f t="shared" si="86"/>
        <v>64</v>
      </c>
      <c r="AJ430" s="2">
        <f t="shared" si="85"/>
        <v>22</v>
      </c>
    </row>
    <row r="431" spans="28:36">
      <c r="AB431" s="2">
        <v>3015</v>
      </c>
      <c r="AC431" s="2" t="s">
        <v>2776</v>
      </c>
      <c r="AD431" s="3" t="s">
        <v>2900</v>
      </c>
      <c r="AE431" s="2" t="s">
        <v>2778</v>
      </c>
      <c r="AF431" s="3" t="s">
        <v>2779</v>
      </c>
      <c r="AG431" s="3" t="s">
        <v>2203</v>
      </c>
      <c r="AH431" s="2" t="s">
        <v>2780</v>
      </c>
      <c r="AI431" s="2">
        <f t="shared" si="86"/>
        <v>71</v>
      </c>
      <c r="AJ431" s="2">
        <f t="shared" si="85"/>
        <v>24</v>
      </c>
    </row>
    <row r="432" spans="28:36">
      <c r="AB432" s="2">
        <v>3101</v>
      </c>
      <c r="AC432" s="2" t="s">
        <v>2534</v>
      </c>
      <c r="AD432" s="3" t="s">
        <v>2535</v>
      </c>
      <c r="AE432" s="2" t="s">
        <v>2434</v>
      </c>
      <c r="AF432" s="3" t="s">
        <v>2435</v>
      </c>
      <c r="AG432" s="3" t="s">
        <v>2203</v>
      </c>
      <c r="AH432" s="2" t="s">
        <v>2436</v>
      </c>
      <c r="AI432" s="2">
        <f t="shared" si="86"/>
        <v>5</v>
      </c>
      <c r="AJ432" s="2">
        <f t="shared" si="85"/>
        <v>2</v>
      </c>
    </row>
    <row r="433" spans="28:36">
      <c r="AB433" s="2">
        <v>3102</v>
      </c>
      <c r="AC433" s="2" t="s">
        <v>2534</v>
      </c>
      <c r="AD433" s="3" t="s">
        <v>2535</v>
      </c>
      <c r="AE433" s="2" t="s">
        <v>2434</v>
      </c>
      <c r="AF433" s="3" t="s">
        <v>2435</v>
      </c>
      <c r="AG433" s="3" t="s">
        <v>2203</v>
      </c>
      <c r="AH433" s="2" t="s">
        <v>2436</v>
      </c>
      <c r="AI433" s="2">
        <f t="shared" si="86"/>
        <v>5</v>
      </c>
      <c r="AJ433" s="2">
        <f t="shared" si="85"/>
        <v>2</v>
      </c>
    </row>
    <row r="434" spans="28:36">
      <c r="AB434" s="2">
        <v>3103</v>
      </c>
      <c r="AC434" s="2" t="s">
        <v>2536</v>
      </c>
      <c r="AD434" s="3" t="s">
        <v>2537</v>
      </c>
      <c r="AE434" s="2" t="s">
        <v>2179</v>
      </c>
      <c r="AF434" s="3" t="s">
        <v>2180</v>
      </c>
      <c r="AG434" s="3" t="s">
        <v>2203</v>
      </c>
      <c r="AH434" s="2" t="s">
        <v>2182</v>
      </c>
      <c r="AI434" s="2">
        <f t="shared" si="86"/>
        <v>6</v>
      </c>
      <c r="AJ434" s="2">
        <f t="shared" si="85"/>
        <v>3</v>
      </c>
    </row>
    <row r="435" spans="28:36">
      <c r="AB435" s="2">
        <v>3104</v>
      </c>
      <c r="AC435" s="2" t="s">
        <v>2538</v>
      </c>
      <c r="AD435" s="3" t="s">
        <v>2539</v>
      </c>
      <c r="AE435" s="2" t="s">
        <v>2191</v>
      </c>
      <c r="AF435" s="3" t="s">
        <v>2192</v>
      </c>
      <c r="AG435" s="3" t="s">
        <v>2203</v>
      </c>
      <c r="AH435" s="2" t="s">
        <v>2194</v>
      </c>
      <c r="AI435" s="2">
        <f t="shared" si="86"/>
        <v>6</v>
      </c>
      <c r="AJ435" s="2">
        <f t="shared" si="85"/>
        <v>3</v>
      </c>
    </row>
    <row r="436" spans="28:36">
      <c r="AB436" s="2">
        <v>3105</v>
      </c>
      <c r="AC436" s="2" t="s">
        <v>2540</v>
      </c>
      <c r="AD436" s="3" t="s">
        <v>2541</v>
      </c>
      <c r="AE436" s="2" t="s">
        <v>2291</v>
      </c>
      <c r="AF436" s="3" t="s">
        <v>2292</v>
      </c>
      <c r="AG436" s="3" t="s">
        <v>2203</v>
      </c>
      <c r="AH436" s="2" t="s">
        <v>2293</v>
      </c>
      <c r="AI436" s="2">
        <f t="shared" si="86"/>
        <v>7</v>
      </c>
      <c r="AJ436" s="2">
        <f t="shared" si="85"/>
        <v>3</v>
      </c>
    </row>
    <row r="437" spans="28:36">
      <c r="AB437" s="2">
        <v>3106</v>
      </c>
      <c r="AC437" s="2" t="s">
        <v>2542</v>
      </c>
      <c r="AD437" s="3" t="s">
        <v>2543</v>
      </c>
      <c r="AE437" s="2" t="s">
        <v>2499</v>
      </c>
      <c r="AF437" s="3" t="s">
        <v>2500</v>
      </c>
      <c r="AG437" s="3" t="s">
        <v>2203</v>
      </c>
      <c r="AH437" s="2" t="s">
        <v>2501</v>
      </c>
      <c r="AI437" s="2">
        <f t="shared" si="86"/>
        <v>8</v>
      </c>
      <c r="AJ437" s="2">
        <f t="shared" si="85"/>
        <v>3</v>
      </c>
    </row>
    <row r="438" spans="28:36">
      <c r="AB438" s="2">
        <v>3107</v>
      </c>
      <c r="AC438" s="2" t="s">
        <v>2544</v>
      </c>
      <c r="AD438" s="3" t="s">
        <v>2545</v>
      </c>
      <c r="AE438" s="2" t="s">
        <v>2297</v>
      </c>
      <c r="AF438" s="3" t="s">
        <v>2298</v>
      </c>
      <c r="AG438" s="3" t="s">
        <v>2203</v>
      </c>
      <c r="AH438" s="2" t="s">
        <v>2299</v>
      </c>
      <c r="AI438" s="2">
        <f t="shared" si="86"/>
        <v>11</v>
      </c>
      <c r="AJ438" s="2">
        <f t="shared" si="85"/>
        <v>4</v>
      </c>
    </row>
    <row r="439" spans="28:36">
      <c r="AB439" s="2">
        <v>3108</v>
      </c>
      <c r="AC439" s="2" t="s">
        <v>2546</v>
      </c>
      <c r="AD439" s="3" t="s">
        <v>2547</v>
      </c>
      <c r="AE439" s="2" t="s">
        <v>2548</v>
      </c>
      <c r="AF439" s="3" t="s">
        <v>2549</v>
      </c>
      <c r="AG439" s="3" t="s">
        <v>2203</v>
      </c>
      <c r="AH439" s="2" t="s">
        <v>2550</v>
      </c>
      <c r="AI439" s="2">
        <f t="shared" si="86"/>
        <v>13</v>
      </c>
      <c r="AJ439" s="2">
        <f t="shared" si="85"/>
        <v>5</v>
      </c>
    </row>
    <row r="440" spans="28:36">
      <c r="AB440" s="2">
        <v>3109</v>
      </c>
      <c r="AC440" s="2" t="s">
        <v>2551</v>
      </c>
      <c r="AD440" s="3" t="s">
        <v>2552</v>
      </c>
      <c r="AE440" s="2" t="s">
        <v>2553</v>
      </c>
      <c r="AF440" s="3" t="s">
        <v>2554</v>
      </c>
      <c r="AG440" s="3" t="s">
        <v>2203</v>
      </c>
      <c r="AH440" s="2" t="s">
        <v>2555</v>
      </c>
      <c r="AI440" s="2">
        <f t="shared" si="86"/>
        <v>14</v>
      </c>
      <c r="AJ440" s="2">
        <f t="shared" si="85"/>
        <v>5</v>
      </c>
    </row>
    <row r="441" spans="28:36">
      <c r="AB441" s="2">
        <v>3110</v>
      </c>
      <c r="AC441" s="2" t="s">
        <v>2556</v>
      </c>
      <c r="AD441" s="3" t="s">
        <v>2557</v>
      </c>
      <c r="AE441" s="2" t="s">
        <v>2558</v>
      </c>
      <c r="AF441" s="3" t="s">
        <v>2559</v>
      </c>
      <c r="AG441" s="3" t="s">
        <v>2203</v>
      </c>
      <c r="AH441" s="2" t="s">
        <v>2560</v>
      </c>
      <c r="AI441" s="2">
        <f t="shared" si="86"/>
        <v>16</v>
      </c>
      <c r="AJ441" s="2">
        <f t="shared" si="85"/>
        <v>6</v>
      </c>
    </row>
    <row r="442" spans="28:36">
      <c r="AB442" s="2">
        <v>3111</v>
      </c>
      <c r="AC442" s="2" t="s">
        <v>2561</v>
      </c>
      <c r="AD442" s="3" t="s">
        <v>2562</v>
      </c>
      <c r="AE442" s="2" t="s">
        <v>2310</v>
      </c>
      <c r="AF442" s="3" t="s">
        <v>2311</v>
      </c>
      <c r="AG442" s="3" t="s">
        <v>2203</v>
      </c>
      <c r="AH442" s="2" t="s">
        <v>2312</v>
      </c>
      <c r="AI442" s="2">
        <f t="shared" si="86"/>
        <v>18</v>
      </c>
      <c r="AJ442" s="2">
        <f t="shared" si="85"/>
        <v>7</v>
      </c>
    </row>
    <row r="443" spans="28:36">
      <c r="AB443" s="2">
        <v>3112</v>
      </c>
      <c r="AC443" s="2" t="s">
        <v>2333</v>
      </c>
      <c r="AD443" s="3" t="s">
        <v>2563</v>
      </c>
      <c r="AE443" s="2" t="s">
        <v>2335</v>
      </c>
      <c r="AF443" s="3" t="s">
        <v>2336</v>
      </c>
      <c r="AG443" s="3" t="s">
        <v>2203</v>
      </c>
      <c r="AH443" s="2" t="s">
        <v>2337</v>
      </c>
      <c r="AI443" s="2">
        <f t="shared" si="86"/>
        <v>20</v>
      </c>
      <c r="AJ443" s="2">
        <f t="shared" si="85"/>
        <v>7</v>
      </c>
    </row>
    <row r="444" spans="28:36">
      <c r="AB444" s="2">
        <v>3113</v>
      </c>
      <c r="AC444" s="2" t="s">
        <v>2564</v>
      </c>
      <c r="AD444" s="3" t="s">
        <v>2565</v>
      </c>
      <c r="AE444" s="2" t="s">
        <v>2566</v>
      </c>
      <c r="AF444" s="3" t="s">
        <v>2567</v>
      </c>
      <c r="AG444" s="3" t="s">
        <v>2203</v>
      </c>
      <c r="AH444" s="2" t="s">
        <v>2568</v>
      </c>
      <c r="AI444" s="2">
        <f t="shared" si="86"/>
        <v>22</v>
      </c>
      <c r="AJ444" s="2">
        <f t="shared" si="85"/>
        <v>8</v>
      </c>
    </row>
    <row r="445" spans="28:36">
      <c r="AB445" s="2">
        <v>3114</v>
      </c>
      <c r="AC445" s="2" t="s">
        <v>2569</v>
      </c>
      <c r="AD445" s="3" t="s">
        <v>2570</v>
      </c>
      <c r="AE445" s="2" t="s">
        <v>2384</v>
      </c>
      <c r="AF445" s="3" t="s">
        <v>2385</v>
      </c>
      <c r="AG445" s="3" t="s">
        <v>2203</v>
      </c>
      <c r="AH445" s="2" t="s">
        <v>2386</v>
      </c>
      <c r="AI445" s="2">
        <f t="shared" si="86"/>
        <v>25</v>
      </c>
      <c r="AJ445" s="2">
        <f t="shared" si="85"/>
        <v>9</v>
      </c>
    </row>
    <row r="446" spans="28:36">
      <c r="AB446" s="2">
        <v>3115</v>
      </c>
      <c r="AC446" s="2" t="s">
        <v>2571</v>
      </c>
      <c r="AD446" s="3" t="s">
        <v>2572</v>
      </c>
      <c r="AE446" s="2" t="s">
        <v>2573</v>
      </c>
      <c r="AF446" s="3" t="s">
        <v>2574</v>
      </c>
      <c r="AG446" s="3" t="s">
        <v>2203</v>
      </c>
      <c r="AH446" s="2" t="s">
        <v>2575</v>
      </c>
      <c r="AI446" s="2">
        <f t="shared" si="86"/>
        <v>28</v>
      </c>
      <c r="AJ446" s="2">
        <f t="shared" si="85"/>
        <v>10</v>
      </c>
    </row>
    <row r="447" spans="28:36">
      <c r="AB447" s="2">
        <v>3201</v>
      </c>
      <c r="AC447" s="2" t="s">
        <v>2534</v>
      </c>
      <c r="AD447" s="3" t="s">
        <v>2535</v>
      </c>
      <c r="AE447" s="2" t="s">
        <v>2434</v>
      </c>
      <c r="AF447" s="3" t="s">
        <v>2435</v>
      </c>
      <c r="AG447" s="3" t="s">
        <v>2203</v>
      </c>
      <c r="AH447" s="2" t="s">
        <v>2436</v>
      </c>
      <c r="AI447" s="2">
        <f t="shared" si="86"/>
        <v>5</v>
      </c>
      <c r="AJ447" s="2">
        <f t="shared" si="85"/>
        <v>2</v>
      </c>
    </row>
    <row r="448" spans="28:36">
      <c r="AB448" s="2">
        <v>3202</v>
      </c>
      <c r="AC448" s="2" t="s">
        <v>2534</v>
      </c>
      <c r="AD448" s="3" t="s">
        <v>2535</v>
      </c>
      <c r="AE448" s="2" t="s">
        <v>2434</v>
      </c>
      <c r="AF448" s="3" t="s">
        <v>2435</v>
      </c>
      <c r="AG448" s="3" t="s">
        <v>2203</v>
      </c>
      <c r="AH448" s="2" t="s">
        <v>2436</v>
      </c>
      <c r="AI448" s="2">
        <f t="shared" si="86"/>
        <v>5</v>
      </c>
      <c r="AJ448" s="2">
        <f t="shared" si="85"/>
        <v>2</v>
      </c>
    </row>
    <row r="449" spans="28:36">
      <c r="AB449" s="2">
        <v>3203</v>
      </c>
      <c r="AC449" s="2" t="s">
        <v>2536</v>
      </c>
      <c r="AD449" s="3" t="s">
        <v>2537</v>
      </c>
      <c r="AE449" s="2" t="s">
        <v>2179</v>
      </c>
      <c r="AF449" s="3" t="s">
        <v>2180</v>
      </c>
      <c r="AG449" s="3" t="s">
        <v>2203</v>
      </c>
      <c r="AH449" s="2" t="s">
        <v>2182</v>
      </c>
      <c r="AI449" s="2">
        <f t="shared" si="86"/>
        <v>6</v>
      </c>
      <c r="AJ449" s="2">
        <f t="shared" si="85"/>
        <v>3</v>
      </c>
    </row>
    <row r="450" spans="28:36">
      <c r="AB450" s="2">
        <v>3204</v>
      </c>
      <c r="AC450" s="2" t="s">
        <v>2538</v>
      </c>
      <c r="AD450" s="3" t="s">
        <v>2539</v>
      </c>
      <c r="AE450" s="2" t="s">
        <v>2191</v>
      </c>
      <c r="AF450" s="3" t="s">
        <v>2192</v>
      </c>
      <c r="AG450" s="3" t="s">
        <v>2203</v>
      </c>
      <c r="AH450" s="2" t="s">
        <v>2194</v>
      </c>
      <c r="AI450" s="2">
        <f t="shared" si="86"/>
        <v>6</v>
      </c>
      <c r="AJ450" s="2">
        <f t="shared" si="85"/>
        <v>3</v>
      </c>
    </row>
    <row r="451" spans="28:36">
      <c r="AB451" s="2">
        <v>3205</v>
      </c>
      <c r="AC451" s="2" t="s">
        <v>2540</v>
      </c>
      <c r="AD451" s="3" t="s">
        <v>2541</v>
      </c>
      <c r="AE451" s="2" t="s">
        <v>2291</v>
      </c>
      <c r="AF451" s="3" t="s">
        <v>2292</v>
      </c>
      <c r="AG451" s="3" t="s">
        <v>2203</v>
      </c>
      <c r="AH451" s="2" t="s">
        <v>2293</v>
      </c>
      <c r="AI451" s="2">
        <f t="shared" si="86"/>
        <v>7</v>
      </c>
      <c r="AJ451" s="2">
        <f t="shared" si="85"/>
        <v>3</v>
      </c>
    </row>
    <row r="452" spans="28:36">
      <c r="AB452" s="2">
        <v>3206</v>
      </c>
      <c r="AC452" s="2" t="s">
        <v>2542</v>
      </c>
      <c r="AD452" s="3" t="s">
        <v>2543</v>
      </c>
      <c r="AE452" s="2" t="s">
        <v>2499</v>
      </c>
      <c r="AF452" s="3" t="s">
        <v>2500</v>
      </c>
      <c r="AG452" s="3" t="s">
        <v>2203</v>
      </c>
      <c r="AH452" s="2" t="s">
        <v>2501</v>
      </c>
      <c r="AI452" s="2">
        <f t="shared" si="86"/>
        <v>8</v>
      </c>
      <c r="AJ452" s="2">
        <f t="shared" si="85"/>
        <v>3</v>
      </c>
    </row>
    <row r="453" spans="28:36">
      <c r="AB453" s="2">
        <v>3207</v>
      </c>
      <c r="AC453" s="2" t="s">
        <v>2544</v>
      </c>
      <c r="AD453" s="3" t="s">
        <v>2545</v>
      </c>
      <c r="AE453" s="2" t="s">
        <v>2297</v>
      </c>
      <c r="AF453" s="3" t="s">
        <v>2298</v>
      </c>
      <c r="AG453" s="3" t="s">
        <v>2203</v>
      </c>
      <c r="AH453" s="2" t="s">
        <v>2299</v>
      </c>
      <c r="AI453" s="2">
        <f t="shared" si="86"/>
        <v>11</v>
      </c>
      <c r="AJ453" s="2">
        <f t="shared" si="85"/>
        <v>4</v>
      </c>
    </row>
    <row r="454" spans="28:36">
      <c r="AB454" s="2">
        <v>3208</v>
      </c>
      <c r="AC454" s="2" t="s">
        <v>2546</v>
      </c>
      <c r="AD454" s="3" t="s">
        <v>2547</v>
      </c>
      <c r="AE454" s="2" t="s">
        <v>2548</v>
      </c>
      <c r="AF454" s="3" t="s">
        <v>2549</v>
      </c>
      <c r="AG454" s="3" t="s">
        <v>2203</v>
      </c>
      <c r="AH454" s="2" t="s">
        <v>2550</v>
      </c>
      <c r="AI454" s="2">
        <f t="shared" si="86"/>
        <v>13</v>
      </c>
      <c r="AJ454" s="2">
        <f t="shared" si="85"/>
        <v>5</v>
      </c>
    </row>
    <row r="455" spans="28:36">
      <c r="AB455" s="2">
        <v>3209</v>
      </c>
      <c r="AC455" s="2" t="s">
        <v>2551</v>
      </c>
      <c r="AD455" s="3" t="s">
        <v>2552</v>
      </c>
      <c r="AE455" s="2" t="s">
        <v>2553</v>
      </c>
      <c r="AF455" s="3" t="s">
        <v>2554</v>
      </c>
      <c r="AG455" s="3" t="s">
        <v>2203</v>
      </c>
      <c r="AH455" s="2" t="s">
        <v>2555</v>
      </c>
      <c r="AI455" s="2">
        <f t="shared" si="86"/>
        <v>14</v>
      </c>
      <c r="AJ455" s="2">
        <f t="shared" si="85"/>
        <v>5</v>
      </c>
    </row>
    <row r="456" spans="28:36">
      <c r="AB456" s="2">
        <v>3210</v>
      </c>
      <c r="AC456" s="2" t="s">
        <v>2556</v>
      </c>
      <c r="AD456" s="3" t="s">
        <v>2557</v>
      </c>
      <c r="AE456" s="2" t="s">
        <v>2558</v>
      </c>
      <c r="AF456" s="3" t="s">
        <v>2559</v>
      </c>
      <c r="AG456" s="3" t="s">
        <v>2203</v>
      </c>
      <c r="AH456" s="2" t="s">
        <v>2560</v>
      </c>
      <c r="AI456" s="2">
        <f t="shared" si="86"/>
        <v>16</v>
      </c>
      <c r="AJ456" s="2">
        <f t="shared" si="85"/>
        <v>6</v>
      </c>
    </row>
    <row r="457" spans="28:36">
      <c r="AB457" s="2">
        <v>3211</v>
      </c>
      <c r="AC457" s="2" t="s">
        <v>2561</v>
      </c>
      <c r="AD457" s="3" t="s">
        <v>2562</v>
      </c>
      <c r="AE457" s="2" t="s">
        <v>2310</v>
      </c>
      <c r="AF457" s="3" t="s">
        <v>2311</v>
      </c>
      <c r="AG457" s="3" t="s">
        <v>2203</v>
      </c>
      <c r="AH457" s="2" t="s">
        <v>2312</v>
      </c>
      <c r="AI457" s="2">
        <f t="shared" si="86"/>
        <v>18</v>
      </c>
      <c r="AJ457" s="2">
        <f t="shared" ref="AJ457:AJ520" si="87">INT(AI457/3)+1</f>
        <v>7</v>
      </c>
    </row>
    <row r="458" spans="28:36">
      <c r="AB458" s="2">
        <v>3212</v>
      </c>
      <c r="AC458" s="2" t="s">
        <v>2333</v>
      </c>
      <c r="AD458" s="3" t="s">
        <v>2563</v>
      </c>
      <c r="AE458" s="2" t="s">
        <v>2335</v>
      </c>
      <c r="AF458" s="3" t="s">
        <v>2336</v>
      </c>
      <c r="AG458" s="3" t="s">
        <v>2203</v>
      </c>
      <c r="AH458" s="2" t="s">
        <v>2337</v>
      </c>
      <c r="AI458" s="2">
        <f t="shared" si="86"/>
        <v>20</v>
      </c>
      <c r="AJ458" s="2">
        <f t="shared" si="87"/>
        <v>7</v>
      </c>
    </row>
    <row r="459" spans="28:36">
      <c r="AB459" s="2">
        <v>3213</v>
      </c>
      <c r="AC459" s="2" t="s">
        <v>2564</v>
      </c>
      <c r="AD459" s="3" t="s">
        <v>2565</v>
      </c>
      <c r="AE459" s="2" t="s">
        <v>2566</v>
      </c>
      <c r="AF459" s="3" t="s">
        <v>2567</v>
      </c>
      <c r="AG459" s="3" t="s">
        <v>2203</v>
      </c>
      <c r="AH459" s="2" t="s">
        <v>2568</v>
      </c>
      <c r="AI459" s="2">
        <f t="shared" ref="AI459:AI522" si="88">INT(LEFT(AC459,FIND("-",AC459)-1)/2.5)+1</f>
        <v>22</v>
      </c>
      <c r="AJ459" s="2">
        <f t="shared" si="87"/>
        <v>8</v>
      </c>
    </row>
    <row r="460" spans="28:36">
      <c r="AB460" s="2">
        <v>3214</v>
      </c>
      <c r="AC460" s="2" t="s">
        <v>2569</v>
      </c>
      <c r="AD460" s="3" t="s">
        <v>2570</v>
      </c>
      <c r="AE460" s="2" t="s">
        <v>2384</v>
      </c>
      <c r="AF460" s="3" t="s">
        <v>2385</v>
      </c>
      <c r="AG460" s="3" t="s">
        <v>2203</v>
      </c>
      <c r="AH460" s="2" t="s">
        <v>2386</v>
      </c>
      <c r="AI460" s="2">
        <f t="shared" si="88"/>
        <v>25</v>
      </c>
      <c r="AJ460" s="2">
        <f t="shared" si="87"/>
        <v>9</v>
      </c>
    </row>
    <row r="461" spans="28:36">
      <c r="AB461" s="2">
        <v>3215</v>
      </c>
      <c r="AC461" s="2" t="s">
        <v>2571</v>
      </c>
      <c r="AD461" s="3" t="s">
        <v>2572</v>
      </c>
      <c r="AE461" s="2" t="s">
        <v>2573</v>
      </c>
      <c r="AF461" s="3" t="s">
        <v>2574</v>
      </c>
      <c r="AG461" s="3" t="s">
        <v>2203</v>
      </c>
      <c r="AH461" s="2" t="s">
        <v>2575</v>
      </c>
      <c r="AI461" s="2">
        <f t="shared" si="88"/>
        <v>28</v>
      </c>
      <c r="AJ461" s="2">
        <f t="shared" si="87"/>
        <v>10</v>
      </c>
    </row>
    <row r="462" spans="28:36">
      <c r="AB462" s="2">
        <v>3301</v>
      </c>
      <c r="AC462" s="2" t="s">
        <v>2576</v>
      </c>
      <c r="AD462" s="3" t="s">
        <v>2577</v>
      </c>
      <c r="AE462" s="2" t="s">
        <v>2434</v>
      </c>
      <c r="AF462" s="3" t="s">
        <v>2435</v>
      </c>
      <c r="AG462" s="3" t="s">
        <v>2203</v>
      </c>
      <c r="AH462" s="2" t="s">
        <v>2436</v>
      </c>
      <c r="AI462" s="2">
        <f t="shared" si="88"/>
        <v>5</v>
      </c>
      <c r="AJ462" s="2">
        <f t="shared" si="87"/>
        <v>2</v>
      </c>
    </row>
    <row r="463" spans="28:36">
      <c r="AB463" s="2">
        <v>3302</v>
      </c>
      <c r="AC463" s="2" t="s">
        <v>2576</v>
      </c>
      <c r="AD463" s="3" t="s">
        <v>2577</v>
      </c>
      <c r="AE463" s="2" t="s">
        <v>2434</v>
      </c>
      <c r="AF463" s="3" t="s">
        <v>2435</v>
      </c>
      <c r="AG463" s="3" t="s">
        <v>2203</v>
      </c>
      <c r="AH463" s="2" t="s">
        <v>2436</v>
      </c>
      <c r="AI463" s="2">
        <f t="shared" si="88"/>
        <v>5</v>
      </c>
      <c r="AJ463" s="2">
        <f t="shared" si="87"/>
        <v>2</v>
      </c>
    </row>
    <row r="464" spans="28:36">
      <c r="AB464" s="2">
        <v>3303</v>
      </c>
      <c r="AC464" s="2" t="s">
        <v>2578</v>
      </c>
      <c r="AD464" s="3" t="s">
        <v>2579</v>
      </c>
      <c r="AE464" s="2" t="s">
        <v>2179</v>
      </c>
      <c r="AF464" s="3" t="s">
        <v>2180</v>
      </c>
      <c r="AG464" s="3" t="s">
        <v>2203</v>
      </c>
      <c r="AH464" s="2" t="s">
        <v>2182</v>
      </c>
      <c r="AI464" s="2">
        <f t="shared" si="88"/>
        <v>6</v>
      </c>
      <c r="AJ464" s="2">
        <f t="shared" si="87"/>
        <v>3</v>
      </c>
    </row>
    <row r="465" spans="28:36">
      <c r="AB465" s="2">
        <v>3304</v>
      </c>
      <c r="AC465" s="2" t="s">
        <v>2244</v>
      </c>
      <c r="AD465" s="3" t="s">
        <v>2580</v>
      </c>
      <c r="AE465" s="2" t="s">
        <v>2191</v>
      </c>
      <c r="AF465" s="3" t="s">
        <v>2192</v>
      </c>
      <c r="AG465" s="3" t="s">
        <v>2203</v>
      </c>
      <c r="AH465" s="2" t="s">
        <v>2194</v>
      </c>
      <c r="AI465" s="2">
        <f t="shared" si="88"/>
        <v>6</v>
      </c>
      <c r="AJ465" s="2">
        <f t="shared" si="87"/>
        <v>3</v>
      </c>
    </row>
    <row r="466" spans="28:36">
      <c r="AB466" s="2">
        <v>3305</v>
      </c>
      <c r="AC466" s="2" t="s">
        <v>2581</v>
      </c>
      <c r="AD466" s="3" t="s">
        <v>2582</v>
      </c>
      <c r="AE466" s="2" t="s">
        <v>2291</v>
      </c>
      <c r="AF466" s="3" t="s">
        <v>2292</v>
      </c>
      <c r="AG466" s="3" t="s">
        <v>2203</v>
      </c>
      <c r="AH466" s="2" t="s">
        <v>2293</v>
      </c>
      <c r="AI466" s="2">
        <f t="shared" si="88"/>
        <v>7</v>
      </c>
      <c r="AJ466" s="2">
        <f t="shared" si="87"/>
        <v>3</v>
      </c>
    </row>
    <row r="467" spans="28:36">
      <c r="AB467" s="2">
        <v>3306</v>
      </c>
      <c r="AC467" s="2" t="s">
        <v>2583</v>
      </c>
      <c r="AD467" s="3" t="s">
        <v>2584</v>
      </c>
      <c r="AE467" s="2" t="s">
        <v>2585</v>
      </c>
      <c r="AF467" s="3" t="s">
        <v>2586</v>
      </c>
      <c r="AG467" s="3" t="s">
        <v>2203</v>
      </c>
      <c r="AH467" s="2" t="s">
        <v>2587</v>
      </c>
      <c r="AI467" s="2">
        <f t="shared" si="88"/>
        <v>9</v>
      </c>
      <c r="AJ467" s="2">
        <f t="shared" si="87"/>
        <v>4</v>
      </c>
    </row>
    <row r="468" spans="28:36">
      <c r="AB468" s="2">
        <v>3307</v>
      </c>
      <c r="AC468" s="2" t="s">
        <v>2438</v>
      </c>
      <c r="AD468" s="3" t="s">
        <v>2588</v>
      </c>
      <c r="AE468" s="2" t="s">
        <v>2440</v>
      </c>
      <c r="AF468" s="3" t="s">
        <v>2441</v>
      </c>
      <c r="AG468" s="3" t="s">
        <v>2203</v>
      </c>
      <c r="AH468" s="2" t="s">
        <v>2442</v>
      </c>
      <c r="AI468" s="2">
        <f t="shared" si="88"/>
        <v>11</v>
      </c>
      <c r="AJ468" s="2">
        <f t="shared" si="87"/>
        <v>4</v>
      </c>
    </row>
    <row r="469" spans="28:36">
      <c r="AB469" s="2">
        <v>3308</v>
      </c>
      <c r="AC469" s="2" t="s">
        <v>2589</v>
      </c>
      <c r="AD469" s="3" t="s">
        <v>2590</v>
      </c>
      <c r="AE469" s="2" t="s">
        <v>2591</v>
      </c>
      <c r="AF469" s="3" t="s">
        <v>2592</v>
      </c>
      <c r="AG469" s="3" t="s">
        <v>2203</v>
      </c>
      <c r="AH469" s="2" t="s">
        <v>2593</v>
      </c>
      <c r="AI469" s="2">
        <f t="shared" si="88"/>
        <v>13</v>
      </c>
      <c r="AJ469" s="2">
        <f t="shared" si="87"/>
        <v>5</v>
      </c>
    </row>
    <row r="470" spans="28:36">
      <c r="AB470" s="2">
        <v>3309</v>
      </c>
      <c r="AC470" s="2" t="s">
        <v>2594</v>
      </c>
      <c r="AD470" s="3" t="s">
        <v>2595</v>
      </c>
      <c r="AE470" s="2" t="s">
        <v>2304</v>
      </c>
      <c r="AF470" s="3" t="s">
        <v>2305</v>
      </c>
      <c r="AG470" s="3" t="s">
        <v>2203</v>
      </c>
      <c r="AH470" s="2" t="s">
        <v>2306</v>
      </c>
      <c r="AI470" s="2">
        <f t="shared" si="88"/>
        <v>15</v>
      </c>
      <c r="AJ470" s="2">
        <f t="shared" si="87"/>
        <v>6</v>
      </c>
    </row>
    <row r="471" spans="28:36">
      <c r="AB471" s="2">
        <v>3310</v>
      </c>
      <c r="AC471" s="2" t="s">
        <v>2596</v>
      </c>
      <c r="AD471" s="3" t="s">
        <v>2597</v>
      </c>
      <c r="AE471" s="2" t="s">
        <v>2598</v>
      </c>
      <c r="AF471" s="3" t="s">
        <v>2599</v>
      </c>
      <c r="AG471" s="3" t="s">
        <v>2203</v>
      </c>
      <c r="AH471" s="2" t="s">
        <v>2600</v>
      </c>
      <c r="AI471" s="2">
        <f t="shared" si="88"/>
        <v>19</v>
      </c>
      <c r="AJ471" s="2">
        <f t="shared" si="87"/>
        <v>7</v>
      </c>
    </row>
    <row r="472" spans="28:36">
      <c r="AB472" s="2">
        <v>3311</v>
      </c>
      <c r="AC472" s="2" t="s">
        <v>2601</v>
      </c>
      <c r="AD472" s="3" t="s">
        <v>2602</v>
      </c>
      <c r="AE472" s="2" t="s">
        <v>2603</v>
      </c>
      <c r="AF472" s="3" t="s">
        <v>2604</v>
      </c>
      <c r="AG472" s="3" t="s">
        <v>2203</v>
      </c>
      <c r="AH472" s="2" t="s">
        <v>2605</v>
      </c>
      <c r="AI472" s="2">
        <f t="shared" si="88"/>
        <v>23</v>
      </c>
      <c r="AJ472" s="2">
        <f t="shared" si="87"/>
        <v>8</v>
      </c>
    </row>
    <row r="473" spans="28:36">
      <c r="AB473" s="2">
        <v>3312</v>
      </c>
      <c r="AC473" s="2" t="s">
        <v>2453</v>
      </c>
      <c r="AD473" s="3" t="s">
        <v>2606</v>
      </c>
      <c r="AE473" s="2" t="s">
        <v>2455</v>
      </c>
      <c r="AF473" s="3" t="s">
        <v>2456</v>
      </c>
      <c r="AG473" s="3" t="s">
        <v>2203</v>
      </c>
      <c r="AH473" s="2" t="s">
        <v>2457</v>
      </c>
      <c r="AI473" s="2">
        <f t="shared" si="88"/>
        <v>27</v>
      </c>
      <c r="AJ473" s="2">
        <f t="shared" si="87"/>
        <v>10</v>
      </c>
    </row>
    <row r="474" spans="28:36">
      <c r="AB474" s="2">
        <v>3313</v>
      </c>
      <c r="AC474" s="2" t="s">
        <v>2348</v>
      </c>
      <c r="AD474" s="3" t="s">
        <v>2607</v>
      </c>
      <c r="AE474" s="2" t="s">
        <v>2350</v>
      </c>
      <c r="AF474" s="3" t="s">
        <v>2351</v>
      </c>
      <c r="AG474" s="3" t="s">
        <v>2203</v>
      </c>
      <c r="AH474" s="2" t="s">
        <v>2352</v>
      </c>
      <c r="AI474" s="2">
        <f t="shared" si="88"/>
        <v>31</v>
      </c>
      <c r="AJ474" s="2">
        <f t="shared" si="87"/>
        <v>11</v>
      </c>
    </row>
    <row r="475" spans="28:36">
      <c r="AB475" s="2">
        <v>3314</v>
      </c>
      <c r="AC475" s="2" t="s">
        <v>2608</v>
      </c>
      <c r="AD475" s="3" t="s">
        <v>2609</v>
      </c>
      <c r="AE475" s="2" t="s">
        <v>2610</v>
      </c>
      <c r="AF475" s="3" t="s">
        <v>2611</v>
      </c>
      <c r="AG475" s="3" t="s">
        <v>2203</v>
      </c>
      <c r="AH475" s="2" t="s">
        <v>2612</v>
      </c>
      <c r="AI475" s="2">
        <f t="shared" si="88"/>
        <v>35</v>
      </c>
      <c r="AJ475" s="2">
        <f t="shared" si="87"/>
        <v>12</v>
      </c>
    </row>
    <row r="476" spans="28:36">
      <c r="AB476" s="2">
        <v>3315</v>
      </c>
      <c r="AC476" s="2" t="s">
        <v>2613</v>
      </c>
      <c r="AD476" s="3" t="s">
        <v>2614</v>
      </c>
      <c r="AE476" s="2" t="s">
        <v>2615</v>
      </c>
      <c r="AF476" s="3" t="s">
        <v>2616</v>
      </c>
      <c r="AG476" s="3" t="s">
        <v>2203</v>
      </c>
      <c r="AH476" s="2" t="s">
        <v>2617</v>
      </c>
      <c r="AI476" s="2">
        <f t="shared" si="88"/>
        <v>39</v>
      </c>
      <c r="AJ476" s="2">
        <f t="shared" si="87"/>
        <v>14</v>
      </c>
    </row>
    <row r="477" spans="28:36">
      <c r="AB477" s="2">
        <v>3401</v>
      </c>
      <c r="AC477" s="2" t="s">
        <v>2576</v>
      </c>
      <c r="AD477" s="3" t="s">
        <v>2577</v>
      </c>
      <c r="AE477" s="2" t="s">
        <v>2434</v>
      </c>
      <c r="AF477" s="3" t="s">
        <v>2435</v>
      </c>
      <c r="AG477" s="3" t="s">
        <v>2203</v>
      </c>
      <c r="AH477" s="2" t="s">
        <v>2436</v>
      </c>
      <c r="AI477" s="2">
        <f t="shared" si="88"/>
        <v>5</v>
      </c>
      <c r="AJ477" s="2">
        <f t="shared" si="87"/>
        <v>2</v>
      </c>
    </row>
    <row r="478" spans="28:36">
      <c r="AB478" s="2">
        <v>3402</v>
      </c>
      <c r="AC478" s="2" t="s">
        <v>2576</v>
      </c>
      <c r="AD478" s="3" t="s">
        <v>2577</v>
      </c>
      <c r="AE478" s="2" t="s">
        <v>2434</v>
      </c>
      <c r="AF478" s="3" t="s">
        <v>2435</v>
      </c>
      <c r="AG478" s="3" t="s">
        <v>2203</v>
      </c>
      <c r="AH478" s="2" t="s">
        <v>2436</v>
      </c>
      <c r="AI478" s="2">
        <f t="shared" si="88"/>
        <v>5</v>
      </c>
      <c r="AJ478" s="2">
        <f t="shared" si="87"/>
        <v>2</v>
      </c>
    </row>
    <row r="479" spans="28:36">
      <c r="AB479" s="2">
        <v>3403</v>
      </c>
      <c r="AC479" s="2" t="s">
        <v>2578</v>
      </c>
      <c r="AD479" s="3" t="s">
        <v>2579</v>
      </c>
      <c r="AE479" s="2" t="s">
        <v>2179</v>
      </c>
      <c r="AF479" s="3" t="s">
        <v>2180</v>
      </c>
      <c r="AG479" s="3" t="s">
        <v>2203</v>
      </c>
      <c r="AH479" s="2" t="s">
        <v>2182</v>
      </c>
      <c r="AI479" s="2">
        <f t="shared" si="88"/>
        <v>6</v>
      </c>
      <c r="AJ479" s="2">
        <f t="shared" si="87"/>
        <v>3</v>
      </c>
    </row>
    <row r="480" spans="28:36">
      <c r="AB480" s="2">
        <v>3404</v>
      </c>
      <c r="AC480" s="2" t="s">
        <v>2244</v>
      </c>
      <c r="AD480" s="3" t="s">
        <v>2580</v>
      </c>
      <c r="AE480" s="2" t="s">
        <v>2191</v>
      </c>
      <c r="AF480" s="3" t="s">
        <v>2192</v>
      </c>
      <c r="AG480" s="3" t="s">
        <v>2203</v>
      </c>
      <c r="AH480" s="2" t="s">
        <v>2194</v>
      </c>
      <c r="AI480" s="2">
        <f t="shared" si="88"/>
        <v>6</v>
      </c>
      <c r="AJ480" s="2">
        <f t="shared" si="87"/>
        <v>3</v>
      </c>
    </row>
    <row r="481" spans="28:36">
      <c r="AB481" s="2">
        <v>3405</v>
      </c>
      <c r="AC481" s="2" t="s">
        <v>2581</v>
      </c>
      <c r="AD481" s="3" t="s">
        <v>2582</v>
      </c>
      <c r="AE481" s="2" t="s">
        <v>2291</v>
      </c>
      <c r="AF481" s="3" t="s">
        <v>2292</v>
      </c>
      <c r="AG481" s="3" t="s">
        <v>2203</v>
      </c>
      <c r="AH481" s="2" t="s">
        <v>2293</v>
      </c>
      <c r="AI481" s="2">
        <f t="shared" si="88"/>
        <v>7</v>
      </c>
      <c r="AJ481" s="2">
        <f t="shared" si="87"/>
        <v>3</v>
      </c>
    </row>
    <row r="482" spans="28:36">
      <c r="AB482" s="2">
        <v>3406</v>
      </c>
      <c r="AC482" s="2" t="s">
        <v>2583</v>
      </c>
      <c r="AD482" s="3" t="s">
        <v>2584</v>
      </c>
      <c r="AE482" s="2" t="s">
        <v>2585</v>
      </c>
      <c r="AF482" s="3" t="s">
        <v>2586</v>
      </c>
      <c r="AG482" s="3" t="s">
        <v>2203</v>
      </c>
      <c r="AH482" s="2" t="s">
        <v>2587</v>
      </c>
      <c r="AI482" s="2">
        <f t="shared" si="88"/>
        <v>9</v>
      </c>
      <c r="AJ482" s="2">
        <f t="shared" si="87"/>
        <v>4</v>
      </c>
    </row>
    <row r="483" spans="28:36">
      <c r="AB483" s="2">
        <v>3407</v>
      </c>
      <c r="AC483" s="2" t="s">
        <v>2438</v>
      </c>
      <c r="AD483" s="3" t="s">
        <v>2588</v>
      </c>
      <c r="AE483" s="2" t="s">
        <v>2440</v>
      </c>
      <c r="AF483" s="3" t="s">
        <v>2441</v>
      </c>
      <c r="AG483" s="3" t="s">
        <v>2203</v>
      </c>
      <c r="AH483" s="2" t="s">
        <v>2442</v>
      </c>
      <c r="AI483" s="2">
        <f t="shared" si="88"/>
        <v>11</v>
      </c>
      <c r="AJ483" s="2">
        <f t="shared" si="87"/>
        <v>4</v>
      </c>
    </row>
    <row r="484" spans="28:36">
      <c r="AB484" s="2">
        <v>3408</v>
      </c>
      <c r="AC484" s="2" t="s">
        <v>2589</v>
      </c>
      <c r="AD484" s="3" t="s">
        <v>2590</v>
      </c>
      <c r="AE484" s="2" t="s">
        <v>2591</v>
      </c>
      <c r="AF484" s="3" t="s">
        <v>2592</v>
      </c>
      <c r="AG484" s="3" t="s">
        <v>2203</v>
      </c>
      <c r="AH484" s="2" t="s">
        <v>2593</v>
      </c>
      <c r="AI484" s="2">
        <f t="shared" si="88"/>
        <v>13</v>
      </c>
      <c r="AJ484" s="2">
        <f t="shared" si="87"/>
        <v>5</v>
      </c>
    </row>
    <row r="485" spans="28:36">
      <c r="AB485" s="2">
        <v>3409</v>
      </c>
      <c r="AC485" s="2" t="s">
        <v>2594</v>
      </c>
      <c r="AD485" s="3" t="s">
        <v>2595</v>
      </c>
      <c r="AE485" s="2" t="s">
        <v>2304</v>
      </c>
      <c r="AF485" s="3" t="s">
        <v>2305</v>
      </c>
      <c r="AG485" s="3" t="s">
        <v>2203</v>
      </c>
      <c r="AH485" s="2" t="s">
        <v>2306</v>
      </c>
      <c r="AI485" s="2">
        <f t="shared" si="88"/>
        <v>15</v>
      </c>
      <c r="AJ485" s="2">
        <f t="shared" si="87"/>
        <v>6</v>
      </c>
    </row>
    <row r="486" spans="28:36">
      <c r="AB486" s="2">
        <v>3410</v>
      </c>
      <c r="AC486" s="2" t="s">
        <v>2596</v>
      </c>
      <c r="AD486" s="3" t="s">
        <v>2597</v>
      </c>
      <c r="AE486" s="2" t="s">
        <v>2598</v>
      </c>
      <c r="AF486" s="3" t="s">
        <v>2599</v>
      </c>
      <c r="AG486" s="3" t="s">
        <v>2203</v>
      </c>
      <c r="AH486" s="2" t="s">
        <v>2600</v>
      </c>
      <c r="AI486" s="2">
        <f t="shared" si="88"/>
        <v>19</v>
      </c>
      <c r="AJ486" s="2">
        <f t="shared" si="87"/>
        <v>7</v>
      </c>
    </row>
    <row r="487" spans="28:36">
      <c r="AB487" s="2">
        <v>3411</v>
      </c>
      <c r="AC487" s="2" t="s">
        <v>2601</v>
      </c>
      <c r="AD487" s="3" t="s">
        <v>2602</v>
      </c>
      <c r="AE487" s="2" t="s">
        <v>2603</v>
      </c>
      <c r="AF487" s="3" t="s">
        <v>2604</v>
      </c>
      <c r="AG487" s="3" t="s">
        <v>2203</v>
      </c>
      <c r="AH487" s="2" t="s">
        <v>2605</v>
      </c>
      <c r="AI487" s="2">
        <f t="shared" si="88"/>
        <v>23</v>
      </c>
      <c r="AJ487" s="2">
        <f t="shared" si="87"/>
        <v>8</v>
      </c>
    </row>
    <row r="488" spans="28:36">
      <c r="AB488" s="2">
        <v>3412</v>
      </c>
      <c r="AC488" s="2" t="s">
        <v>2453</v>
      </c>
      <c r="AD488" s="3" t="s">
        <v>2606</v>
      </c>
      <c r="AE488" s="2" t="s">
        <v>2455</v>
      </c>
      <c r="AF488" s="3" t="s">
        <v>2456</v>
      </c>
      <c r="AG488" s="3" t="s">
        <v>2203</v>
      </c>
      <c r="AH488" s="2" t="s">
        <v>2457</v>
      </c>
      <c r="AI488" s="2">
        <f t="shared" si="88"/>
        <v>27</v>
      </c>
      <c r="AJ488" s="2">
        <f t="shared" si="87"/>
        <v>10</v>
      </c>
    </row>
    <row r="489" spans="28:36">
      <c r="AB489" s="2">
        <v>3413</v>
      </c>
      <c r="AC489" s="2" t="s">
        <v>2348</v>
      </c>
      <c r="AD489" s="3" t="s">
        <v>2607</v>
      </c>
      <c r="AE489" s="2" t="s">
        <v>2350</v>
      </c>
      <c r="AF489" s="3" t="s">
        <v>2351</v>
      </c>
      <c r="AG489" s="3" t="s">
        <v>2203</v>
      </c>
      <c r="AH489" s="2" t="s">
        <v>2352</v>
      </c>
      <c r="AI489" s="2">
        <f t="shared" si="88"/>
        <v>31</v>
      </c>
      <c r="AJ489" s="2">
        <f t="shared" si="87"/>
        <v>11</v>
      </c>
    </row>
    <row r="490" spans="28:36">
      <c r="AB490" s="2">
        <v>3414</v>
      </c>
      <c r="AC490" s="2" t="s">
        <v>2608</v>
      </c>
      <c r="AD490" s="3" t="s">
        <v>2609</v>
      </c>
      <c r="AE490" s="2" t="s">
        <v>2610</v>
      </c>
      <c r="AF490" s="3" t="s">
        <v>2611</v>
      </c>
      <c r="AG490" s="3" t="s">
        <v>2203</v>
      </c>
      <c r="AH490" s="2" t="s">
        <v>2612</v>
      </c>
      <c r="AI490" s="2">
        <f t="shared" si="88"/>
        <v>35</v>
      </c>
      <c r="AJ490" s="2">
        <f t="shared" si="87"/>
        <v>12</v>
      </c>
    </row>
    <row r="491" spans="28:36">
      <c r="AB491" s="2">
        <v>3415</v>
      </c>
      <c r="AC491" s="2" t="s">
        <v>2613</v>
      </c>
      <c r="AD491" s="3" t="s">
        <v>2614</v>
      </c>
      <c r="AE491" s="2" t="s">
        <v>2615</v>
      </c>
      <c r="AF491" s="3" t="s">
        <v>2616</v>
      </c>
      <c r="AG491" s="3" t="s">
        <v>2203</v>
      </c>
      <c r="AH491" s="2" t="s">
        <v>2617</v>
      </c>
      <c r="AI491" s="2">
        <f t="shared" si="88"/>
        <v>39</v>
      </c>
      <c r="AJ491" s="2">
        <f t="shared" si="87"/>
        <v>14</v>
      </c>
    </row>
    <row r="492" spans="28:36">
      <c r="AB492" s="2">
        <v>3501</v>
      </c>
      <c r="AC492" s="2" t="s">
        <v>2618</v>
      </c>
      <c r="AD492" s="3" t="s">
        <v>2619</v>
      </c>
      <c r="AE492" s="2" t="s">
        <v>2434</v>
      </c>
      <c r="AF492" s="3" t="s">
        <v>2435</v>
      </c>
      <c r="AG492" s="3" t="s">
        <v>2203</v>
      </c>
      <c r="AH492" s="2" t="s">
        <v>2436</v>
      </c>
      <c r="AI492" s="2">
        <f t="shared" si="88"/>
        <v>5</v>
      </c>
      <c r="AJ492" s="2">
        <f t="shared" si="87"/>
        <v>2</v>
      </c>
    </row>
    <row r="493" spans="28:36">
      <c r="AB493" s="2">
        <v>3502</v>
      </c>
      <c r="AC493" s="2" t="s">
        <v>2618</v>
      </c>
      <c r="AD493" s="3" t="s">
        <v>2620</v>
      </c>
      <c r="AE493" s="2" t="s">
        <v>2434</v>
      </c>
      <c r="AF493" s="3" t="s">
        <v>2435</v>
      </c>
      <c r="AG493" s="3" t="s">
        <v>2203</v>
      </c>
      <c r="AH493" s="2" t="s">
        <v>2436</v>
      </c>
      <c r="AI493" s="2">
        <f t="shared" si="88"/>
        <v>5</v>
      </c>
      <c r="AJ493" s="2">
        <f t="shared" si="87"/>
        <v>2</v>
      </c>
    </row>
    <row r="494" spans="28:36">
      <c r="AB494" s="2">
        <v>3503</v>
      </c>
      <c r="AC494" s="2" t="s">
        <v>2621</v>
      </c>
      <c r="AD494" s="3" t="s">
        <v>2622</v>
      </c>
      <c r="AE494" s="2" t="s">
        <v>2179</v>
      </c>
      <c r="AF494" s="3" t="s">
        <v>2180</v>
      </c>
      <c r="AG494" s="3" t="s">
        <v>2203</v>
      </c>
      <c r="AH494" s="2" t="s">
        <v>2182</v>
      </c>
      <c r="AI494" s="2">
        <f t="shared" si="88"/>
        <v>6</v>
      </c>
      <c r="AJ494" s="2">
        <f t="shared" si="87"/>
        <v>3</v>
      </c>
    </row>
    <row r="495" spans="28:36">
      <c r="AB495" s="2">
        <v>3504</v>
      </c>
      <c r="AC495" s="2" t="s">
        <v>2623</v>
      </c>
      <c r="AD495" s="3" t="s">
        <v>2624</v>
      </c>
      <c r="AE495" s="2" t="s">
        <v>2291</v>
      </c>
      <c r="AF495" s="3" t="s">
        <v>2292</v>
      </c>
      <c r="AG495" s="3" t="s">
        <v>2203</v>
      </c>
      <c r="AH495" s="2" t="s">
        <v>2293</v>
      </c>
      <c r="AI495" s="2">
        <f t="shared" si="88"/>
        <v>7</v>
      </c>
      <c r="AJ495" s="2">
        <f t="shared" si="87"/>
        <v>3</v>
      </c>
    </row>
    <row r="496" spans="28:36">
      <c r="AB496" s="2">
        <v>3505</v>
      </c>
      <c r="AC496" s="2" t="s">
        <v>2625</v>
      </c>
      <c r="AD496" s="3" t="s">
        <v>2626</v>
      </c>
      <c r="AE496" s="2" t="s">
        <v>2365</v>
      </c>
      <c r="AF496" s="3" t="s">
        <v>2366</v>
      </c>
      <c r="AG496" s="3" t="s">
        <v>2203</v>
      </c>
      <c r="AH496" s="2" t="s">
        <v>2367</v>
      </c>
      <c r="AI496" s="2">
        <f t="shared" si="88"/>
        <v>7</v>
      </c>
      <c r="AJ496" s="2">
        <f t="shared" si="87"/>
        <v>3</v>
      </c>
    </row>
    <row r="497" spans="28:36">
      <c r="AB497" s="2">
        <v>3506</v>
      </c>
      <c r="AC497" s="2" t="s">
        <v>2627</v>
      </c>
      <c r="AD497" s="3" t="s">
        <v>2628</v>
      </c>
      <c r="AE497" s="2" t="s">
        <v>2585</v>
      </c>
      <c r="AF497" s="3" t="s">
        <v>2586</v>
      </c>
      <c r="AG497" s="3" t="s">
        <v>2203</v>
      </c>
      <c r="AH497" s="2" t="s">
        <v>2587</v>
      </c>
      <c r="AI497" s="2">
        <f t="shared" si="88"/>
        <v>9</v>
      </c>
      <c r="AJ497" s="2">
        <f t="shared" si="87"/>
        <v>4</v>
      </c>
    </row>
    <row r="498" spans="28:36">
      <c r="AB498" s="2">
        <v>3507</v>
      </c>
      <c r="AC498" s="2" t="s">
        <v>2413</v>
      </c>
      <c r="AD498" s="3" t="s">
        <v>2629</v>
      </c>
      <c r="AE498" s="2" t="s">
        <v>2371</v>
      </c>
      <c r="AF498" s="3" t="s">
        <v>2372</v>
      </c>
      <c r="AG498" s="3" t="s">
        <v>2203</v>
      </c>
      <c r="AH498" s="2" t="s">
        <v>2373</v>
      </c>
      <c r="AI498" s="2">
        <f t="shared" si="88"/>
        <v>12</v>
      </c>
      <c r="AJ498" s="2">
        <f t="shared" si="87"/>
        <v>5</v>
      </c>
    </row>
    <row r="499" spans="28:36">
      <c r="AB499" s="2">
        <v>3508</v>
      </c>
      <c r="AC499" s="2" t="s">
        <v>2630</v>
      </c>
      <c r="AD499" s="3" t="s">
        <v>2631</v>
      </c>
      <c r="AE499" s="2" t="s">
        <v>2548</v>
      </c>
      <c r="AF499" s="3" t="s">
        <v>2549</v>
      </c>
      <c r="AG499" s="3" t="s">
        <v>2203</v>
      </c>
      <c r="AH499" s="2" t="s">
        <v>2550</v>
      </c>
      <c r="AI499" s="2">
        <f t="shared" si="88"/>
        <v>13</v>
      </c>
      <c r="AJ499" s="2">
        <f t="shared" si="87"/>
        <v>5</v>
      </c>
    </row>
    <row r="500" spans="28:36">
      <c r="AB500" s="2">
        <v>3509</v>
      </c>
      <c r="AC500" s="2" t="s">
        <v>2632</v>
      </c>
      <c r="AD500" s="3" t="s">
        <v>2633</v>
      </c>
      <c r="AE500" s="2" t="s">
        <v>2207</v>
      </c>
      <c r="AF500" s="3" t="s">
        <v>2208</v>
      </c>
      <c r="AG500" s="3" t="s">
        <v>2203</v>
      </c>
      <c r="AH500" s="2" t="s">
        <v>2210</v>
      </c>
      <c r="AI500" s="2">
        <f t="shared" si="88"/>
        <v>14</v>
      </c>
      <c r="AJ500" s="2">
        <f t="shared" si="87"/>
        <v>5</v>
      </c>
    </row>
    <row r="501" spans="28:36">
      <c r="AB501" s="2">
        <v>3510</v>
      </c>
      <c r="AC501" s="2" t="s">
        <v>2634</v>
      </c>
      <c r="AD501" s="3" t="s">
        <v>2635</v>
      </c>
      <c r="AE501" s="2" t="s">
        <v>2558</v>
      </c>
      <c r="AF501" s="3" t="s">
        <v>2559</v>
      </c>
      <c r="AG501" s="3" t="s">
        <v>2203</v>
      </c>
      <c r="AH501" s="2" t="s">
        <v>2560</v>
      </c>
      <c r="AI501" s="2">
        <f t="shared" si="88"/>
        <v>16</v>
      </c>
      <c r="AJ501" s="2">
        <f t="shared" si="87"/>
        <v>6</v>
      </c>
    </row>
    <row r="502" spans="28:36">
      <c r="AB502" s="2">
        <v>3511</v>
      </c>
      <c r="AC502" s="2" t="s">
        <v>2636</v>
      </c>
      <c r="AD502" s="3" t="s">
        <v>2637</v>
      </c>
      <c r="AE502" s="2" t="s">
        <v>2598</v>
      </c>
      <c r="AF502" s="3" t="s">
        <v>2599</v>
      </c>
      <c r="AG502" s="3" t="s">
        <v>2203</v>
      </c>
      <c r="AH502" s="2" t="s">
        <v>2600</v>
      </c>
      <c r="AI502" s="2">
        <f t="shared" si="88"/>
        <v>19</v>
      </c>
      <c r="AJ502" s="2">
        <f t="shared" si="87"/>
        <v>7</v>
      </c>
    </row>
    <row r="503" spans="28:36">
      <c r="AB503" s="2">
        <v>3512</v>
      </c>
      <c r="AC503" s="2" t="s">
        <v>2638</v>
      </c>
      <c r="AD503" s="3" t="s">
        <v>2639</v>
      </c>
      <c r="AE503" s="2" t="s">
        <v>2603</v>
      </c>
      <c r="AF503" s="3" t="s">
        <v>2604</v>
      </c>
      <c r="AG503" s="3" t="s">
        <v>2203</v>
      </c>
      <c r="AH503" s="2" t="s">
        <v>2605</v>
      </c>
      <c r="AI503" s="2">
        <f t="shared" si="88"/>
        <v>23</v>
      </c>
      <c r="AJ503" s="2">
        <f t="shared" si="87"/>
        <v>8</v>
      </c>
    </row>
    <row r="504" spans="28:36">
      <c r="AB504" s="2">
        <v>3513</v>
      </c>
      <c r="AC504" s="2" t="s">
        <v>2640</v>
      </c>
      <c r="AD504" s="3" t="s">
        <v>2641</v>
      </c>
      <c r="AE504" s="2" t="s">
        <v>2316</v>
      </c>
      <c r="AF504" s="3" t="s">
        <v>2317</v>
      </c>
      <c r="AG504" s="3" t="s">
        <v>2203</v>
      </c>
      <c r="AH504" s="2" t="s">
        <v>2318</v>
      </c>
      <c r="AI504" s="2">
        <f t="shared" si="88"/>
        <v>26</v>
      </c>
      <c r="AJ504" s="2">
        <f t="shared" si="87"/>
        <v>9</v>
      </c>
    </row>
    <row r="505" spans="28:36">
      <c r="AB505" s="2">
        <v>3514</v>
      </c>
      <c r="AC505" s="2" t="s">
        <v>2642</v>
      </c>
      <c r="AD505" s="3" t="s">
        <v>2643</v>
      </c>
      <c r="AE505" s="2" t="s">
        <v>2463</v>
      </c>
      <c r="AF505" s="3" t="s">
        <v>2464</v>
      </c>
      <c r="AG505" s="3" t="s">
        <v>2203</v>
      </c>
      <c r="AH505" s="2" t="s">
        <v>2465</v>
      </c>
      <c r="AI505" s="2">
        <f t="shared" si="88"/>
        <v>29</v>
      </c>
      <c r="AJ505" s="2">
        <f t="shared" si="87"/>
        <v>10</v>
      </c>
    </row>
    <row r="506" spans="28:36">
      <c r="AB506" s="2">
        <v>3515</v>
      </c>
      <c r="AC506" s="2" t="s">
        <v>2644</v>
      </c>
      <c r="AD506" s="3" t="s">
        <v>2645</v>
      </c>
      <c r="AE506" s="2" t="s">
        <v>2646</v>
      </c>
      <c r="AF506" s="3" t="s">
        <v>2647</v>
      </c>
      <c r="AG506" s="3" t="s">
        <v>2203</v>
      </c>
      <c r="AH506" s="2" t="s">
        <v>2648</v>
      </c>
      <c r="AI506" s="2">
        <f t="shared" si="88"/>
        <v>33</v>
      </c>
      <c r="AJ506" s="2">
        <f t="shared" si="87"/>
        <v>12</v>
      </c>
    </row>
    <row r="507" spans="28:36">
      <c r="AB507" s="2">
        <v>3601</v>
      </c>
      <c r="AC507" s="2" t="s">
        <v>2618</v>
      </c>
      <c r="AD507" s="3" t="s">
        <v>2619</v>
      </c>
      <c r="AE507" s="2" t="s">
        <v>2434</v>
      </c>
      <c r="AF507" s="3" t="s">
        <v>2435</v>
      </c>
      <c r="AG507" s="3" t="s">
        <v>2203</v>
      </c>
      <c r="AH507" s="2" t="s">
        <v>2436</v>
      </c>
      <c r="AI507" s="2">
        <f t="shared" si="88"/>
        <v>5</v>
      </c>
      <c r="AJ507" s="2">
        <f t="shared" si="87"/>
        <v>2</v>
      </c>
    </row>
    <row r="508" spans="28:36">
      <c r="AB508" s="2">
        <v>3602</v>
      </c>
      <c r="AC508" s="2" t="s">
        <v>2618</v>
      </c>
      <c r="AD508" s="3" t="s">
        <v>2620</v>
      </c>
      <c r="AE508" s="2" t="s">
        <v>2434</v>
      </c>
      <c r="AF508" s="3" t="s">
        <v>2435</v>
      </c>
      <c r="AG508" s="3" t="s">
        <v>2203</v>
      </c>
      <c r="AH508" s="2" t="s">
        <v>2436</v>
      </c>
      <c r="AI508" s="2">
        <f t="shared" si="88"/>
        <v>5</v>
      </c>
      <c r="AJ508" s="2">
        <f t="shared" si="87"/>
        <v>2</v>
      </c>
    </row>
    <row r="509" spans="28:36">
      <c r="AB509" s="2">
        <v>3603</v>
      </c>
      <c r="AC509" s="2" t="s">
        <v>2621</v>
      </c>
      <c r="AD509" s="3" t="s">
        <v>2622</v>
      </c>
      <c r="AE509" s="2" t="s">
        <v>2179</v>
      </c>
      <c r="AF509" s="3" t="s">
        <v>2180</v>
      </c>
      <c r="AG509" s="3" t="s">
        <v>2203</v>
      </c>
      <c r="AH509" s="2" t="s">
        <v>2182</v>
      </c>
      <c r="AI509" s="2">
        <f t="shared" si="88"/>
        <v>6</v>
      </c>
      <c r="AJ509" s="2">
        <f t="shared" si="87"/>
        <v>3</v>
      </c>
    </row>
    <row r="510" spans="28:36">
      <c r="AB510" s="2">
        <v>3604</v>
      </c>
      <c r="AC510" s="2" t="s">
        <v>2623</v>
      </c>
      <c r="AD510" s="3" t="s">
        <v>2624</v>
      </c>
      <c r="AE510" s="2" t="s">
        <v>2291</v>
      </c>
      <c r="AF510" s="3" t="s">
        <v>2292</v>
      </c>
      <c r="AG510" s="3" t="s">
        <v>2203</v>
      </c>
      <c r="AH510" s="2" t="s">
        <v>2293</v>
      </c>
      <c r="AI510" s="2">
        <f t="shared" si="88"/>
        <v>7</v>
      </c>
      <c r="AJ510" s="2">
        <f t="shared" si="87"/>
        <v>3</v>
      </c>
    </row>
    <row r="511" spans="28:36">
      <c r="AB511" s="2">
        <v>3605</v>
      </c>
      <c r="AC511" s="2" t="s">
        <v>2625</v>
      </c>
      <c r="AD511" s="3" t="s">
        <v>2626</v>
      </c>
      <c r="AE511" s="2" t="s">
        <v>2365</v>
      </c>
      <c r="AF511" s="3" t="s">
        <v>2366</v>
      </c>
      <c r="AG511" s="3" t="s">
        <v>2203</v>
      </c>
      <c r="AH511" s="2" t="s">
        <v>2367</v>
      </c>
      <c r="AI511" s="2">
        <f t="shared" si="88"/>
        <v>7</v>
      </c>
      <c r="AJ511" s="2">
        <f t="shared" si="87"/>
        <v>3</v>
      </c>
    </row>
    <row r="512" spans="28:36">
      <c r="AB512" s="2">
        <v>3606</v>
      </c>
      <c r="AC512" s="2" t="s">
        <v>2627</v>
      </c>
      <c r="AD512" s="3" t="s">
        <v>2628</v>
      </c>
      <c r="AE512" s="2" t="s">
        <v>2585</v>
      </c>
      <c r="AF512" s="3" t="s">
        <v>2586</v>
      </c>
      <c r="AG512" s="3" t="s">
        <v>2203</v>
      </c>
      <c r="AH512" s="2" t="s">
        <v>2587</v>
      </c>
      <c r="AI512" s="2">
        <f t="shared" si="88"/>
        <v>9</v>
      </c>
      <c r="AJ512" s="2">
        <f t="shared" si="87"/>
        <v>4</v>
      </c>
    </row>
    <row r="513" spans="28:36">
      <c r="AB513" s="2">
        <v>3607</v>
      </c>
      <c r="AC513" s="2" t="s">
        <v>2413</v>
      </c>
      <c r="AD513" s="3" t="s">
        <v>2629</v>
      </c>
      <c r="AE513" s="2" t="s">
        <v>2371</v>
      </c>
      <c r="AF513" s="3" t="s">
        <v>2372</v>
      </c>
      <c r="AG513" s="3" t="s">
        <v>2203</v>
      </c>
      <c r="AH513" s="2" t="s">
        <v>2373</v>
      </c>
      <c r="AI513" s="2">
        <f t="shared" si="88"/>
        <v>12</v>
      </c>
      <c r="AJ513" s="2">
        <f t="shared" si="87"/>
        <v>5</v>
      </c>
    </row>
    <row r="514" spans="28:36">
      <c r="AB514" s="2">
        <v>3608</v>
      </c>
      <c r="AC514" s="2" t="s">
        <v>2630</v>
      </c>
      <c r="AD514" s="3" t="s">
        <v>2631</v>
      </c>
      <c r="AE514" s="2" t="s">
        <v>2548</v>
      </c>
      <c r="AF514" s="3" t="s">
        <v>2549</v>
      </c>
      <c r="AG514" s="3" t="s">
        <v>2203</v>
      </c>
      <c r="AH514" s="2" t="s">
        <v>2550</v>
      </c>
      <c r="AI514" s="2">
        <f t="shared" si="88"/>
        <v>13</v>
      </c>
      <c r="AJ514" s="2">
        <f t="shared" si="87"/>
        <v>5</v>
      </c>
    </row>
    <row r="515" spans="28:36">
      <c r="AB515" s="2">
        <v>3609</v>
      </c>
      <c r="AC515" s="2" t="s">
        <v>2632</v>
      </c>
      <c r="AD515" s="3" t="s">
        <v>2633</v>
      </c>
      <c r="AE515" s="2" t="s">
        <v>2207</v>
      </c>
      <c r="AF515" s="3" t="s">
        <v>2208</v>
      </c>
      <c r="AG515" s="3" t="s">
        <v>2203</v>
      </c>
      <c r="AH515" s="2" t="s">
        <v>2210</v>
      </c>
      <c r="AI515" s="2">
        <f t="shared" si="88"/>
        <v>14</v>
      </c>
      <c r="AJ515" s="2">
        <f t="shared" si="87"/>
        <v>5</v>
      </c>
    </row>
    <row r="516" spans="28:36">
      <c r="AB516" s="2">
        <v>3610</v>
      </c>
      <c r="AC516" s="2" t="s">
        <v>2634</v>
      </c>
      <c r="AD516" s="3" t="s">
        <v>2635</v>
      </c>
      <c r="AE516" s="2" t="s">
        <v>2558</v>
      </c>
      <c r="AF516" s="3" t="s">
        <v>2559</v>
      </c>
      <c r="AG516" s="3" t="s">
        <v>2203</v>
      </c>
      <c r="AH516" s="2" t="s">
        <v>2560</v>
      </c>
      <c r="AI516" s="2">
        <f t="shared" si="88"/>
        <v>16</v>
      </c>
      <c r="AJ516" s="2">
        <f t="shared" si="87"/>
        <v>6</v>
      </c>
    </row>
    <row r="517" spans="28:36">
      <c r="AB517" s="2">
        <v>3611</v>
      </c>
      <c r="AC517" s="2" t="s">
        <v>2636</v>
      </c>
      <c r="AD517" s="3" t="s">
        <v>2637</v>
      </c>
      <c r="AE517" s="2" t="s">
        <v>2598</v>
      </c>
      <c r="AF517" s="3" t="s">
        <v>2599</v>
      </c>
      <c r="AG517" s="3" t="s">
        <v>2203</v>
      </c>
      <c r="AH517" s="2" t="s">
        <v>2600</v>
      </c>
      <c r="AI517" s="2">
        <f t="shared" si="88"/>
        <v>19</v>
      </c>
      <c r="AJ517" s="2">
        <f t="shared" si="87"/>
        <v>7</v>
      </c>
    </row>
    <row r="518" spans="28:36">
      <c r="AB518" s="2">
        <v>3612</v>
      </c>
      <c r="AC518" s="2" t="s">
        <v>2638</v>
      </c>
      <c r="AD518" s="3" t="s">
        <v>2639</v>
      </c>
      <c r="AE518" s="2" t="s">
        <v>2603</v>
      </c>
      <c r="AF518" s="3" t="s">
        <v>2604</v>
      </c>
      <c r="AG518" s="3" t="s">
        <v>2203</v>
      </c>
      <c r="AH518" s="2" t="s">
        <v>2605</v>
      </c>
      <c r="AI518" s="2">
        <f t="shared" si="88"/>
        <v>23</v>
      </c>
      <c r="AJ518" s="2">
        <f t="shared" si="87"/>
        <v>8</v>
      </c>
    </row>
    <row r="519" spans="28:36">
      <c r="AB519" s="2">
        <v>3613</v>
      </c>
      <c r="AC519" s="2" t="s">
        <v>2640</v>
      </c>
      <c r="AD519" s="3" t="s">
        <v>2641</v>
      </c>
      <c r="AE519" s="2" t="s">
        <v>2316</v>
      </c>
      <c r="AF519" s="3" t="s">
        <v>2317</v>
      </c>
      <c r="AG519" s="3" t="s">
        <v>2203</v>
      </c>
      <c r="AH519" s="2" t="s">
        <v>2318</v>
      </c>
      <c r="AI519" s="2">
        <f t="shared" si="88"/>
        <v>26</v>
      </c>
      <c r="AJ519" s="2">
        <f t="shared" si="87"/>
        <v>9</v>
      </c>
    </row>
    <row r="520" spans="28:36">
      <c r="AB520" s="2">
        <v>3614</v>
      </c>
      <c r="AC520" s="2" t="s">
        <v>2642</v>
      </c>
      <c r="AD520" s="3" t="s">
        <v>2643</v>
      </c>
      <c r="AE520" s="2" t="s">
        <v>2463</v>
      </c>
      <c r="AF520" s="3" t="s">
        <v>2464</v>
      </c>
      <c r="AG520" s="3" t="s">
        <v>2203</v>
      </c>
      <c r="AH520" s="2" t="s">
        <v>2465</v>
      </c>
      <c r="AI520" s="2">
        <f t="shared" si="88"/>
        <v>29</v>
      </c>
      <c r="AJ520" s="2">
        <f t="shared" si="87"/>
        <v>10</v>
      </c>
    </row>
    <row r="521" spans="28:36">
      <c r="AB521" s="2">
        <v>3615</v>
      </c>
      <c r="AC521" s="2" t="s">
        <v>2644</v>
      </c>
      <c r="AD521" s="3" t="s">
        <v>2645</v>
      </c>
      <c r="AE521" s="2" t="s">
        <v>2646</v>
      </c>
      <c r="AF521" s="3" t="s">
        <v>2647</v>
      </c>
      <c r="AG521" s="3" t="s">
        <v>2203</v>
      </c>
      <c r="AH521" s="2" t="s">
        <v>2648</v>
      </c>
      <c r="AI521" s="2">
        <f t="shared" si="88"/>
        <v>33</v>
      </c>
      <c r="AJ521" s="2">
        <f t="shared" ref="AJ521:AJ584" si="89">INT(AI521/3)+1</f>
        <v>12</v>
      </c>
    </row>
    <row r="522" spans="28:36">
      <c r="AB522" s="2">
        <v>3701</v>
      </c>
      <c r="AC522" s="2" t="s">
        <v>2649</v>
      </c>
      <c r="AD522" s="3" t="s">
        <v>2650</v>
      </c>
      <c r="AE522" s="2" t="s">
        <v>2434</v>
      </c>
      <c r="AF522" s="3" t="s">
        <v>2435</v>
      </c>
      <c r="AG522" s="3" t="s">
        <v>2203</v>
      </c>
      <c r="AH522" s="2" t="s">
        <v>2436</v>
      </c>
      <c r="AI522" s="2">
        <f t="shared" si="88"/>
        <v>5</v>
      </c>
      <c r="AJ522" s="2">
        <f t="shared" si="89"/>
        <v>2</v>
      </c>
    </row>
    <row r="523" spans="28:36">
      <c r="AB523" s="2">
        <v>3702</v>
      </c>
      <c r="AC523" s="2" t="s">
        <v>2649</v>
      </c>
      <c r="AD523" s="3" t="s">
        <v>2650</v>
      </c>
      <c r="AE523" s="2" t="s">
        <v>2434</v>
      </c>
      <c r="AF523" s="3" t="s">
        <v>2435</v>
      </c>
      <c r="AG523" s="3" t="s">
        <v>2203</v>
      </c>
      <c r="AH523" s="2" t="s">
        <v>2436</v>
      </c>
      <c r="AI523" s="2">
        <f t="shared" ref="AI523:AI586" si="90">INT(LEFT(AC523,FIND("-",AC523)-1)/2.5)+1</f>
        <v>5</v>
      </c>
      <c r="AJ523" s="2">
        <f t="shared" si="89"/>
        <v>2</v>
      </c>
    </row>
    <row r="524" spans="28:36">
      <c r="AB524" s="2">
        <v>3703</v>
      </c>
      <c r="AC524" s="2" t="s">
        <v>2651</v>
      </c>
      <c r="AD524" s="3" t="s">
        <v>2652</v>
      </c>
      <c r="AE524" s="2" t="s">
        <v>2291</v>
      </c>
      <c r="AF524" s="3" t="s">
        <v>2292</v>
      </c>
      <c r="AG524" s="3" t="s">
        <v>2203</v>
      </c>
      <c r="AH524" s="2" t="s">
        <v>2293</v>
      </c>
      <c r="AI524" s="2">
        <f t="shared" si="90"/>
        <v>7</v>
      </c>
      <c r="AJ524" s="2">
        <f t="shared" si="89"/>
        <v>3</v>
      </c>
    </row>
    <row r="525" spans="28:36">
      <c r="AB525" s="2">
        <v>3704</v>
      </c>
      <c r="AC525" s="2" t="s">
        <v>2653</v>
      </c>
      <c r="AD525" s="3" t="s">
        <v>2654</v>
      </c>
      <c r="AE525" s="2" t="s">
        <v>2365</v>
      </c>
      <c r="AF525" s="3" t="s">
        <v>2366</v>
      </c>
      <c r="AG525" s="3" t="s">
        <v>2203</v>
      </c>
      <c r="AH525" s="2" t="s">
        <v>2367</v>
      </c>
      <c r="AI525" s="2">
        <f t="shared" si="90"/>
        <v>7</v>
      </c>
      <c r="AJ525" s="2">
        <f t="shared" si="89"/>
        <v>3</v>
      </c>
    </row>
    <row r="526" spans="28:36">
      <c r="AB526" s="2">
        <v>3705</v>
      </c>
      <c r="AC526" s="2" t="s">
        <v>2655</v>
      </c>
      <c r="AD526" s="3" t="s">
        <v>2656</v>
      </c>
      <c r="AE526" s="2" t="s">
        <v>2657</v>
      </c>
      <c r="AF526" s="3" t="s">
        <v>2658</v>
      </c>
      <c r="AG526" s="3" t="s">
        <v>2203</v>
      </c>
      <c r="AH526" s="2" t="s">
        <v>2659</v>
      </c>
      <c r="AI526" s="2">
        <f t="shared" si="90"/>
        <v>9</v>
      </c>
      <c r="AJ526" s="2">
        <f t="shared" si="89"/>
        <v>4</v>
      </c>
    </row>
    <row r="527" spans="28:36">
      <c r="AB527" s="2">
        <v>3706</v>
      </c>
      <c r="AC527" s="2" t="s">
        <v>2660</v>
      </c>
      <c r="AD527" s="3" t="s">
        <v>2661</v>
      </c>
      <c r="AE527" s="2" t="s">
        <v>2440</v>
      </c>
      <c r="AF527" s="3" t="s">
        <v>2441</v>
      </c>
      <c r="AG527" s="3" t="s">
        <v>2203</v>
      </c>
      <c r="AH527" s="2" t="s">
        <v>2442</v>
      </c>
      <c r="AI527" s="2">
        <f t="shared" si="90"/>
        <v>11</v>
      </c>
      <c r="AJ527" s="2">
        <f t="shared" si="89"/>
        <v>4</v>
      </c>
    </row>
    <row r="528" spans="28:36">
      <c r="AB528" s="2">
        <v>3707</v>
      </c>
      <c r="AC528" s="2" t="s">
        <v>2662</v>
      </c>
      <c r="AD528" s="3" t="s">
        <v>2663</v>
      </c>
      <c r="AE528" s="2" t="s">
        <v>2304</v>
      </c>
      <c r="AF528" s="3" t="s">
        <v>2305</v>
      </c>
      <c r="AG528" s="3" t="s">
        <v>2203</v>
      </c>
      <c r="AH528" s="2" t="s">
        <v>2306</v>
      </c>
      <c r="AI528" s="2">
        <f t="shared" si="90"/>
        <v>15</v>
      </c>
      <c r="AJ528" s="2">
        <f t="shared" si="89"/>
        <v>6</v>
      </c>
    </row>
    <row r="529" spans="28:36">
      <c r="AB529" s="2">
        <v>3708</v>
      </c>
      <c r="AC529" s="2" t="s">
        <v>2664</v>
      </c>
      <c r="AD529" s="3" t="s">
        <v>2665</v>
      </c>
      <c r="AE529" s="2" t="s">
        <v>2666</v>
      </c>
      <c r="AF529" s="3" t="s">
        <v>2667</v>
      </c>
      <c r="AG529" s="3" t="s">
        <v>2203</v>
      </c>
      <c r="AH529" s="2" t="s">
        <v>2668</v>
      </c>
      <c r="AI529" s="2">
        <f t="shared" si="90"/>
        <v>17</v>
      </c>
      <c r="AJ529" s="2">
        <f t="shared" si="89"/>
        <v>6</v>
      </c>
    </row>
    <row r="530" spans="28:36">
      <c r="AB530" s="2">
        <v>3709</v>
      </c>
      <c r="AC530" s="2" t="s">
        <v>2669</v>
      </c>
      <c r="AD530" s="3" t="s">
        <v>2670</v>
      </c>
      <c r="AE530" s="2" t="s">
        <v>2671</v>
      </c>
      <c r="AF530" s="3" t="s">
        <v>2672</v>
      </c>
      <c r="AG530" s="3" t="s">
        <v>2203</v>
      </c>
      <c r="AH530" s="2" t="s">
        <v>2673</v>
      </c>
      <c r="AI530" s="2">
        <f t="shared" si="90"/>
        <v>20</v>
      </c>
      <c r="AJ530" s="2">
        <f t="shared" si="89"/>
        <v>7</v>
      </c>
    </row>
    <row r="531" spans="28:36">
      <c r="AB531" s="2">
        <v>3710</v>
      </c>
      <c r="AC531" s="2" t="s">
        <v>2674</v>
      </c>
      <c r="AD531" s="3" t="s">
        <v>2675</v>
      </c>
      <c r="AE531" s="2" t="s">
        <v>2676</v>
      </c>
      <c r="AF531" s="3" t="s">
        <v>2677</v>
      </c>
      <c r="AG531" s="3" t="s">
        <v>2203</v>
      </c>
      <c r="AH531" s="2" t="s">
        <v>2678</v>
      </c>
      <c r="AI531" s="2">
        <f t="shared" si="90"/>
        <v>25</v>
      </c>
      <c r="AJ531" s="2">
        <f t="shared" si="89"/>
        <v>9</v>
      </c>
    </row>
    <row r="532" spans="28:36">
      <c r="AB532" s="2">
        <v>3711</v>
      </c>
      <c r="AC532" s="2" t="s">
        <v>2679</v>
      </c>
      <c r="AD532" s="3" t="s">
        <v>2680</v>
      </c>
      <c r="AE532" s="2" t="s">
        <v>2681</v>
      </c>
      <c r="AF532" s="3" t="s">
        <v>2682</v>
      </c>
      <c r="AG532" s="3" t="s">
        <v>2203</v>
      </c>
      <c r="AH532" s="2" t="s">
        <v>2683</v>
      </c>
      <c r="AI532" s="2">
        <f t="shared" si="90"/>
        <v>30</v>
      </c>
      <c r="AJ532" s="2">
        <f t="shared" si="89"/>
        <v>11</v>
      </c>
    </row>
    <row r="533" spans="28:36">
      <c r="AB533" s="2">
        <v>3712</v>
      </c>
      <c r="AC533" s="2" t="s">
        <v>2684</v>
      </c>
      <c r="AD533" s="3" t="s">
        <v>2685</v>
      </c>
      <c r="AE533" s="2" t="s">
        <v>2610</v>
      </c>
      <c r="AF533" s="3" t="s">
        <v>2611</v>
      </c>
      <c r="AG533" s="3" t="s">
        <v>2203</v>
      </c>
      <c r="AH533" s="2" t="s">
        <v>2612</v>
      </c>
      <c r="AI533" s="2">
        <f t="shared" si="90"/>
        <v>35</v>
      </c>
      <c r="AJ533" s="2">
        <f t="shared" si="89"/>
        <v>12</v>
      </c>
    </row>
    <row r="534" spans="28:36">
      <c r="AB534" s="2">
        <v>3713</v>
      </c>
      <c r="AC534" s="2" t="s">
        <v>2686</v>
      </c>
      <c r="AD534" s="3" t="s">
        <v>2687</v>
      </c>
      <c r="AE534" s="2" t="s">
        <v>2688</v>
      </c>
      <c r="AF534" s="3" t="s">
        <v>2689</v>
      </c>
      <c r="AG534" s="3" t="s">
        <v>2203</v>
      </c>
      <c r="AH534" s="2" t="s">
        <v>2690</v>
      </c>
      <c r="AI534" s="2">
        <f t="shared" si="90"/>
        <v>40</v>
      </c>
      <c r="AJ534" s="2">
        <f t="shared" si="89"/>
        <v>14</v>
      </c>
    </row>
    <row r="535" spans="28:36">
      <c r="AB535" s="2">
        <v>3714</v>
      </c>
      <c r="AC535" s="2" t="s">
        <v>2691</v>
      </c>
      <c r="AD535" s="3" t="s">
        <v>2692</v>
      </c>
      <c r="AE535" s="2" t="s">
        <v>2693</v>
      </c>
      <c r="AF535" s="3" t="s">
        <v>2694</v>
      </c>
      <c r="AG535" s="3" t="s">
        <v>2203</v>
      </c>
      <c r="AH535" s="2" t="s">
        <v>2695</v>
      </c>
      <c r="AI535" s="2">
        <f t="shared" si="90"/>
        <v>45</v>
      </c>
      <c r="AJ535" s="2">
        <f t="shared" si="89"/>
        <v>16</v>
      </c>
    </row>
    <row r="536" spans="28:36">
      <c r="AB536" s="2">
        <v>3715</v>
      </c>
      <c r="AC536" s="2" t="s">
        <v>2696</v>
      </c>
      <c r="AD536" s="3" t="s">
        <v>2697</v>
      </c>
      <c r="AE536" s="2" t="s">
        <v>2698</v>
      </c>
      <c r="AF536" s="3" t="s">
        <v>2699</v>
      </c>
      <c r="AG536" s="3" t="s">
        <v>2203</v>
      </c>
      <c r="AH536" s="2" t="s">
        <v>2700</v>
      </c>
      <c r="AI536" s="2">
        <f t="shared" si="90"/>
        <v>51</v>
      </c>
      <c r="AJ536" s="2">
        <f t="shared" si="89"/>
        <v>18</v>
      </c>
    </row>
    <row r="537" spans="28:36">
      <c r="AB537" s="2">
        <v>3801</v>
      </c>
      <c r="AC537" s="2" t="s">
        <v>2649</v>
      </c>
      <c r="AD537" s="3" t="s">
        <v>2650</v>
      </c>
      <c r="AE537" s="2" t="s">
        <v>2434</v>
      </c>
      <c r="AF537" s="3" t="s">
        <v>2435</v>
      </c>
      <c r="AG537" s="3" t="s">
        <v>2203</v>
      </c>
      <c r="AH537" s="2" t="s">
        <v>2436</v>
      </c>
      <c r="AI537" s="2">
        <f t="shared" si="90"/>
        <v>5</v>
      </c>
      <c r="AJ537" s="2">
        <f t="shared" si="89"/>
        <v>2</v>
      </c>
    </row>
    <row r="538" spans="28:36">
      <c r="AB538" s="2">
        <v>3802</v>
      </c>
      <c r="AC538" s="2" t="s">
        <v>2649</v>
      </c>
      <c r="AD538" s="3" t="s">
        <v>2650</v>
      </c>
      <c r="AE538" s="2" t="s">
        <v>2434</v>
      </c>
      <c r="AF538" s="3" t="s">
        <v>2435</v>
      </c>
      <c r="AG538" s="3" t="s">
        <v>2203</v>
      </c>
      <c r="AH538" s="2" t="s">
        <v>2436</v>
      </c>
      <c r="AI538" s="2">
        <f t="shared" si="90"/>
        <v>5</v>
      </c>
      <c r="AJ538" s="2">
        <f t="shared" si="89"/>
        <v>2</v>
      </c>
    </row>
    <row r="539" spans="28:36">
      <c r="AB539" s="2">
        <v>3803</v>
      </c>
      <c r="AC539" s="2" t="s">
        <v>2651</v>
      </c>
      <c r="AD539" s="3" t="s">
        <v>2652</v>
      </c>
      <c r="AE539" s="2" t="s">
        <v>2291</v>
      </c>
      <c r="AF539" s="3" t="s">
        <v>2292</v>
      </c>
      <c r="AG539" s="3" t="s">
        <v>2203</v>
      </c>
      <c r="AH539" s="2" t="s">
        <v>2293</v>
      </c>
      <c r="AI539" s="2">
        <f t="shared" si="90"/>
        <v>7</v>
      </c>
      <c r="AJ539" s="2">
        <f t="shared" si="89"/>
        <v>3</v>
      </c>
    </row>
    <row r="540" spans="28:36">
      <c r="AB540" s="2">
        <v>3804</v>
      </c>
      <c r="AC540" s="2" t="s">
        <v>2653</v>
      </c>
      <c r="AD540" s="3" t="s">
        <v>2654</v>
      </c>
      <c r="AE540" s="2" t="s">
        <v>2365</v>
      </c>
      <c r="AF540" s="3" t="s">
        <v>2366</v>
      </c>
      <c r="AG540" s="3" t="s">
        <v>2203</v>
      </c>
      <c r="AH540" s="2" t="s">
        <v>2367</v>
      </c>
      <c r="AI540" s="2">
        <f t="shared" si="90"/>
        <v>7</v>
      </c>
      <c r="AJ540" s="2">
        <f t="shared" si="89"/>
        <v>3</v>
      </c>
    </row>
    <row r="541" spans="28:36">
      <c r="AB541" s="2">
        <v>3805</v>
      </c>
      <c r="AC541" s="2" t="s">
        <v>2655</v>
      </c>
      <c r="AD541" s="3" t="s">
        <v>2656</v>
      </c>
      <c r="AE541" s="2" t="s">
        <v>2657</v>
      </c>
      <c r="AF541" s="3" t="s">
        <v>2658</v>
      </c>
      <c r="AG541" s="3" t="s">
        <v>2203</v>
      </c>
      <c r="AH541" s="2" t="s">
        <v>2659</v>
      </c>
      <c r="AI541" s="2">
        <f t="shared" si="90"/>
        <v>9</v>
      </c>
      <c r="AJ541" s="2">
        <f t="shared" si="89"/>
        <v>4</v>
      </c>
    </row>
    <row r="542" spans="28:36">
      <c r="AB542" s="2">
        <v>3806</v>
      </c>
      <c r="AC542" s="2" t="s">
        <v>2660</v>
      </c>
      <c r="AD542" s="3" t="s">
        <v>2661</v>
      </c>
      <c r="AE542" s="2" t="s">
        <v>2440</v>
      </c>
      <c r="AF542" s="3" t="s">
        <v>2441</v>
      </c>
      <c r="AG542" s="3" t="s">
        <v>2203</v>
      </c>
      <c r="AH542" s="2" t="s">
        <v>2442</v>
      </c>
      <c r="AI542" s="2">
        <f t="shared" si="90"/>
        <v>11</v>
      </c>
      <c r="AJ542" s="2">
        <f t="shared" si="89"/>
        <v>4</v>
      </c>
    </row>
    <row r="543" spans="28:36">
      <c r="AB543" s="2">
        <v>3807</v>
      </c>
      <c r="AC543" s="2" t="s">
        <v>2662</v>
      </c>
      <c r="AD543" s="3" t="s">
        <v>2663</v>
      </c>
      <c r="AE543" s="2" t="s">
        <v>2304</v>
      </c>
      <c r="AF543" s="3" t="s">
        <v>2305</v>
      </c>
      <c r="AG543" s="3" t="s">
        <v>2203</v>
      </c>
      <c r="AH543" s="2" t="s">
        <v>2306</v>
      </c>
      <c r="AI543" s="2">
        <f t="shared" si="90"/>
        <v>15</v>
      </c>
      <c r="AJ543" s="2">
        <f t="shared" si="89"/>
        <v>6</v>
      </c>
    </row>
    <row r="544" spans="28:36">
      <c r="AB544" s="2">
        <v>3808</v>
      </c>
      <c r="AC544" s="2" t="s">
        <v>2664</v>
      </c>
      <c r="AD544" s="3" t="s">
        <v>2665</v>
      </c>
      <c r="AE544" s="2" t="s">
        <v>2666</v>
      </c>
      <c r="AF544" s="3" t="s">
        <v>2667</v>
      </c>
      <c r="AG544" s="3" t="s">
        <v>2203</v>
      </c>
      <c r="AH544" s="2" t="s">
        <v>2668</v>
      </c>
      <c r="AI544" s="2">
        <f t="shared" si="90"/>
        <v>17</v>
      </c>
      <c r="AJ544" s="2">
        <f t="shared" si="89"/>
        <v>6</v>
      </c>
    </row>
    <row r="545" spans="28:36">
      <c r="AB545" s="2">
        <v>3809</v>
      </c>
      <c r="AC545" s="2" t="s">
        <v>2669</v>
      </c>
      <c r="AD545" s="3" t="s">
        <v>2670</v>
      </c>
      <c r="AE545" s="2" t="s">
        <v>2671</v>
      </c>
      <c r="AF545" s="3" t="s">
        <v>2672</v>
      </c>
      <c r="AG545" s="3" t="s">
        <v>2203</v>
      </c>
      <c r="AH545" s="2" t="s">
        <v>2673</v>
      </c>
      <c r="AI545" s="2">
        <f t="shared" si="90"/>
        <v>20</v>
      </c>
      <c r="AJ545" s="2">
        <f t="shared" si="89"/>
        <v>7</v>
      </c>
    </row>
    <row r="546" spans="28:36">
      <c r="AB546" s="2">
        <v>3810</v>
      </c>
      <c r="AC546" s="2" t="s">
        <v>2674</v>
      </c>
      <c r="AD546" s="3" t="s">
        <v>2675</v>
      </c>
      <c r="AE546" s="2" t="s">
        <v>2676</v>
      </c>
      <c r="AF546" s="3" t="s">
        <v>2677</v>
      </c>
      <c r="AG546" s="3" t="s">
        <v>2203</v>
      </c>
      <c r="AH546" s="2" t="s">
        <v>2678</v>
      </c>
      <c r="AI546" s="2">
        <f t="shared" si="90"/>
        <v>25</v>
      </c>
      <c r="AJ546" s="2">
        <f t="shared" si="89"/>
        <v>9</v>
      </c>
    </row>
    <row r="547" spans="28:36">
      <c r="AB547" s="2">
        <v>3811</v>
      </c>
      <c r="AC547" s="2" t="s">
        <v>2679</v>
      </c>
      <c r="AD547" s="3" t="s">
        <v>2680</v>
      </c>
      <c r="AE547" s="2" t="s">
        <v>2681</v>
      </c>
      <c r="AF547" s="3" t="s">
        <v>2682</v>
      </c>
      <c r="AG547" s="3" t="s">
        <v>2203</v>
      </c>
      <c r="AH547" s="2" t="s">
        <v>2683</v>
      </c>
      <c r="AI547" s="2">
        <f t="shared" si="90"/>
        <v>30</v>
      </c>
      <c r="AJ547" s="2">
        <f t="shared" si="89"/>
        <v>11</v>
      </c>
    </row>
    <row r="548" spans="28:36">
      <c r="AB548" s="2">
        <v>3812</v>
      </c>
      <c r="AC548" s="2" t="s">
        <v>2684</v>
      </c>
      <c r="AD548" s="3" t="s">
        <v>2685</v>
      </c>
      <c r="AE548" s="2" t="s">
        <v>2610</v>
      </c>
      <c r="AF548" s="3" t="s">
        <v>2611</v>
      </c>
      <c r="AG548" s="3" t="s">
        <v>2203</v>
      </c>
      <c r="AH548" s="2" t="s">
        <v>2612</v>
      </c>
      <c r="AI548" s="2">
        <f t="shared" si="90"/>
        <v>35</v>
      </c>
      <c r="AJ548" s="2">
        <f t="shared" si="89"/>
        <v>12</v>
      </c>
    </row>
    <row r="549" spans="28:36">
      <c r="AB549" s="2">
        <v>3813</v>
      </c>
      <c r="AC549" s="2" t="s">
        <v>2686</v>
      </c>
      <c r="AD549" s="3" t="s">
        <v>2687</v>
      </c>
      <c r="AE549" s="2" t="s">
        <v>2688</v>
      </c>
      <c r="AF549" s="3" t="s">
        <v>2689</v>
      </c>
      <c r="AG549" s="3" t="s">
        <v>2203</v>
      </c>
      <c r="AH549" s="2" t="s">
        <v>2690</v>
      </c>
      <c r="AI549" s="2">
        <f t="shared" si="90"/>
        <v>40</v>
      </c>
      <c r="AJ549" s="2">
        <f t="shared" si="89"/>
        <v>14</v>
      </c>
    </row>
    <row r="550" spans="28:36">
      <c r="AB550" s="2">
        <v>3814</v>
      </c>
      <c r="AC550" s="2" t="s">
        <v>2691</v>
      </c>
      <c r="AD550" s="3" t="s">
        <v>2692</v>
      </c>
      <c r="AE550" s="2" t="s">
        <v>2693</v>
      </c>
      <c r="AF550" s="3" t="s">
        <v>2694</v>
      </c>
      <c r="AG550" s="3" t="s">
        <v>2203</v>
      </c>
      <c r="AH550" s="2" t="s">
        <v>2695</v>
      </c>
      <c r="AI550" s="2">
        <f t="shared" si="90"/>
        <v>45</v>
      </c>
      <c r="AJ550" s="2">
        <f t="shared" si="89"/>
        <v>16</v>
      </c>
    </row>
    <row r="551" spans="28:36">
      <c r="AB551" s="2">
        <v>3815</v>
      </c>
      <c r="AC551" s="2" t="s">
        <v>2696</v>
      </c>
      <c r="AD551" s="3" t="s">
        <v>2697</v>
      </c>
      <c r="AE551" s="2" t="s">
        <v>2698</v>
      </c>
      <c r="AF551" s="3" t="s">
        <v>2699</v>
      </c>
      <c r="AG551" s="3" t="s">
        <v>2203</v>
      </c>
      <c r="AH551" s="2" t="s">
        <v>2700</v>
      </c>
      <c r="AI551" s="2">
        <f t="shared" si="90"/>
        <v>51</v>
      </c>
      <c r="AJ551" s="2">
        <f t="shared" si="89"/>
        <v>18</v>
      </c>
    </row>
    <row r="552" spans="28:36">
      <c r="AB552" s="2">
        <v>3901</v>
      </c>
      <c r="AC552" s="2" t="s">
        <v>2649</v>
      </c>
      <c r="AD552" s="3" t="s">
        <v>2650</v>
      </c>
      <c r="AE552" s="2" t="s">
        <v>2434</v>
      </c>
      <c r="AF552" s="3" t="s">
        <v>2435</v>
      </c>
      <c r="AG552" s="3" t="s">
        <v>2203</v>
      </c>
      <c r="AH552" s="2" t="s">
        <v>2436</v>
      </c>
      <c r="AI552" s="2">
        <f t="shared" si="90"/>
        <v>5</v>
      </c>
      <c r="AJ552" s="2">
        <f t="shared" si="89"/>
        <v>2</v>
      </c>
    </row>
    <row r="553" spans="28:36">
      <c r="AB553" s="2">
        <v>3902</v>
      </c>
      <c r="AC553" s="2" t="s">
        <v>2649</v>
      </c>
      <c r="AD553" s="3" t="s">
        <v>2650</v>
      </c>
      <c r="AE553" s="2" t="s">
        <v>2434</v>
      </c>
      <c r="AF553" s="3" t="s">
        <v>2435</v>
      </c>
      <c r="AG553" s="3" t="s">
        <v>2203</v>
      </c>
      <c r="AH553" s="2" t="s">
        <v>2436</v>
      </c>
      <c r="AI553" s="2">
        <f t="shared" si="90"/>
        <v>5</v>
      </c>
      <c r="AJ553" s="2">
        <f t="shared" si="89"/>
        <v>2</v>
      </c>
    </row>
    <row r="554" spans="28:36">
      <c r="AB554" s="2">
        <v>3903</v>
      </c>
      <c r="AC554" s="2" t="s">
        <v>2651</v>
      </c>
      <c r="AD554" s="3" t="s">
        <v>2701</v>
      </c>
      <c r="AE554" s="2" t="s">
        <v>2291</v>
      </c>
      <c r="AF554" s="3" t="s">
        <v>2292</v>
      </c>
      <c r="AG554" s="3" t="s">
        <v>2203</v>
      </c>
      <c r="AH554" s="2" t="s">
        <v>2293</v>
      </c>
      <c r="AI554" s="2">
        <f t="shared" si="90"/>
        <v>7</v>
      </c>
      <c r="AJ554" s="2">
        <f t="shared" si="89"/>
        <v>3</v>
      </c>
    </row>
    <row r="555" spans="28:36">
      <c r="AB555" s="2">
        <v>3904</v>
      </c>
      <c r="AC555" s="2" t="s">
        <v>2653</v>
      </c>
      <c r="AD555" s="3" t="s">
        <v>2702</v>
      </c>
      <c r="AE555" s="2" t="s">
        <v>2365</v>
      </c>
      <c r="AF555" s="3" t="s">
        <v>2366</v>
      </c>
      <c r="AG555" s="3" t="s">
        <v>2203</v>
      </c>
      <c r="AH555" s="2" t="s">
        <v>2367</v>
      </c>
      <c r="AI555" s="2">
        <f t="shared" si="90"/>
        <v>7</v>
      </c>
      <c r="AJ555" s="2">
        <f t="shared" si="89"/>
        <v>3</v>
      </c>
    </row>
    <row r="556" spans="28:36">
      <c r="AB556" s="2">
        <v>3905</v>
      </c>
      <c r="AC556" s="2" t="s">
        <v>2703</v>
      </c>
      <c r="AD556" s="3" t="s">
        <v>2704</v>
      </c>
      <c r="AE556" s="2" t="s">
        <v>2657</v>
      </c>
      <c r="AF556" s="3" t="s">
        <v>2658</v>
      </c>
      <c r="AG556" s="3" t="s">
        <v>2203</v>
      </c>
      <c r="AH556" s="2" t="s">
        <v>2659</v>
      </c>
      <c r="AI556" s="2">
        <f t="shared" si="90"/>
        <v>9</v>
      </c>
      <c r="AJ556" s="2">
        <f t="shared" si="89"/>
        <v>4</v>
      </c>
    </row>
    <row r="557" spans="28:36">
      <c r="AB557" s="2">
        <v>3906</v>
      </c>
      <c r="AC557" s="2" t="s">
        <v>2630</v>
      </c>
      <c r="AD557" s="3" t="s">
        <v>2705</v>
      </c>
      <c r="AE557" s="2" t="s">
        <v>2548</v>
      </c>
      <c r="AF557" s="3" t="s">
        <v>2549</v>
      </c>
      <c r="AG557" s="3" t="s">
        <v>2203</v>
      </c>
      <c r="AH557" s="2" t="s">
        <v>2550</v>
      </c>
      <c r="AI557" s="2">
        <f t="shared" si="90"/>
        <v>13</v>
      </c>
      <c r="AJ557" s="2">
        <f t="shared" si="89"/>
        <v>5</v>
      </c>
    </row>
    <row r="558" spans="28:36">
      <c r="AB558" s="2">
        <v>3907</v>
      </c>
      <c r="AC558" s="2" t="s">
        <v>2415</v>
      </c>
      <c r="AD558" s="3" t="s">
        <v>2706</v>
      </c>
      <c r="AE558" s="2" t="s">
        <v>2377</v>
      </c>
      <c r="AF558" s="3" t="s">
        <v>2378</v>
      </c>
      <c r="AG558" s="3" t="s">
        <v>2203</v>
      </c>
      <c r="AH558" s="2" t="s">
        <v>2379</v>
      </c>
      <c r="AI558" s="2">
        <f t="shared" si="90"/>
        <v>17</v>
      </c>
      <c r="AJ558" s="2">
        <f t="shared" si="89"/>
        <v>6</v>
      </c>
    </row>
    <row r="559" spans="28:36">
      <c r="AB559" s="2">
        <v>3908</v>
      </c>
      <c r="AC559" s="2" t="s">
        <v>2707</v>
      </c>
      <c r="AD559" s="3" t="s">
        <v>2708</v>
      </c>
      <c r="AE559" s="2" t="s">
        <v>2709</v>
      </c>
      <c r="AF559" s="3" t="s">
        <v>2710</v>
      </c>
      <c r="AG559" s="3" t="s">
        <v>2203</v>
      </c>
      <c r="AH559" s="2" t="s">
        <v>2711</v>
      </c>
      <c r="AI559" s="2">
        <f t="shared" si="90"/>
        <v>21</v>
      </c>
      <c r="AJ559" s="2">
        <f t="shared" si="89"/>
        <v>8</v>
      </c>
    </row>
    <row r="560" spans="28:36">
      <c r="AB560" s="2">
        <v>3909</v>
      </c>
      <c r="AC560" s="2" t="s">
        <v>2712</v>
      </c>
      <c r="AD560" s="3" t="s">
        <v>2713</v>
      </c>
      <c r="AE560" s="2" t="s">
        <v>2316</v>
      </c>
      <c r="AF560" s="3" t="s">
        <v>2317</v>
      </c>
      <c r="AG560" s="3" t="s">
        <v>2203</v>
      </c>
      <c r="AH560" s="2" t="s">
        <v>2318</v>
      </c>
      <c r="AI560" s="2">
        <f t="shared" si="90"/>
        <v>26</v>
      </c>
      <c r="AJ560" s="2">
        <f t="shared" si="89"/>
        <v>9</v>
      </c>
    </row>
    <row r="561" spans="28:36">
      <c r="AB561" s="2">
        <v>3910</v>
      </c>
      <c r="AC561" s="2" t="s">
        <v>2714</v>
      </c>
      <c r="AD561" s="3" t="s">
        <v>2715</v>
      </c>
      <c r="AE561" s="2" t="s">
        <v>2716</v>
      </c>
      <c r="AF561" s="3" t="s">
        <v>2717</v>
      </c>
      <c r="AG561" s="3" t="s">
        <v>2203</v>
      </c>
      <c r="AH561" s="2" t="s">
        <v>2718</v>
      </c>
      <c r="AI561" s="2">
        <f t="shared" si="90"/>
        <v>32</v>
      </c>
      <c r="AJ561" s="2">
        <f t="shared" si="89"/>
        <v>11</v>
      </c>
    </row>
    <row r="562" spans="28:36">
      <c r="AB562" s="2">
        <v>3911</v>
      </c>
      <c r="AC562" s="2" t="s">
        <v>2719</v>
      </c>
      <c r="AD562" s="3" t="s">
        <v>2720</v>
      </c>
      <c r="AE562" s="2" t="s">
        <v>2721</v>
      </c>
      <c r="AF562" s="3" t="s">
        <v>2722</v>
      </c>
      <c r="AG562" s="3" t="s">
        <v>2203</v>
      </c>
      <c r="AH562" s="2" t="s">
        <v>2723</v>
      </c>
      <c r="AI562" s="2">
        <f t="shared" si="90"/>
        <v>37</v>
      </c>
      <c r="AJ562" s="2">
        <f t="shared" si="89"/>
        <v>13</v>
      </c>
    </row>
    <row r="563" spans="28:36">
      <c r="AB563" s="2">
        <v>3912</v>
      </c>
      <c r="AC563" s="2" t="s">
        <v>2724</v>
      </c>
      <c r="AD563" s="3" t="s">
        <v>2725</v>
      </c>
      <c r="AE563" s="2" t="s">
        <v>2726</v>
      </c>
      <c r="AF563" s="3" t="s">
        <v>2727</v>
      </c>
      <c r="AG563" s="3" t="s">
        <v>2203</v>
      </c>
      <c r="AH563" s="2" t="s">
        <v>2728</v>
      </c>
      <c r="AI563" s="2">
        <f t="shared" si="90"/>
        <v>43</v>
      </c>
      <c r="AJ563" s="2">
        <f t="shared" si="89"/>
        <v>15</v>
      </c>
    </row>
    <row r="564" spans="28:36">
      <c r="AB564" s="2">
        <v>3913</v>
      </c>
      <c r="AC564" s="2" t="s">
        <v>2729</v>
      </c>
      <c r="AD564" s="3" t="s">
        <v>2730</v>
      </c>
      <c r="AE564" s="2" t="s">
        <v>2731</v>
      </c>
      <c r="AF564" s="3" t="s">
        <v>2732</v>
      </c>
      <c r="AG564" s="3" t="s">
        <v>2203</v>
      </c>
      <c r="AH564" s="2" t="s">
        <v>2733</v>
      </c>
      <c r="AI564" s="2">
        <f t="shared" si="90"/>
        <v>49</v>
      </c>
      <c r="AJ564" s="2">
        <f t="shared" si="89"/>
        <v>17</v>
      </c>
    </row>
    <row r="565" spans="28:36">
      <c r="AB565" s="2">
        <v>3914</v>
      </c>
      <c r="AC565" s="2" t="s">
        <v>2734</v>
      </c>
      <c r="AD565" s="3" t="s">
        <v>2735</v>
      </c>
      <c r="AE565" s="2" t="s">
        <v>2736</v>
      </c>
      <c r="AF565" s="3" t="s">
        <v>2737</v>
      </c>
      <c r="AG565" s="3" t="s">
        <v>2203</v>
      </c>
      <c r="AH565" s="2" t="s">
        <v>2738</v>
      </c>
      <c r="AI565" s="2">
        <f t="shared" si="90"/>
        <v>55</v>
      </c>
      <c r="AJ565" s="2">
        <f t="shared" si="89"/>
        <v>19</v>
      </c>
    </row>
    <row r="566" spans="28:36">
      <c r="AB566" s="2">
        <v>3915</v>
      </c>
      <c r="AC566" s="2" t="s">
        <v>2739</v>
      </c>
      <c r="AD566" s="3" t="s">
        <v>2740</v>
      </c>
      <c r="AE566" s="2" t="s">
        <v>2741</v>
      </c>
      <c r="AF566" s="3" t="s">
        <v>2742</v>
      </c>
      <c r="AG566" s="3" t="s">
        <v>2203</v>
      </c>
      <c r="AH566" s="2" t="s">
        <v>2743</v>
      </c>
      <c r="AI566" s="2">
        <f t="shared" si="90"/>
        <v>61</v>
      </c>
      <c r="AJ566" s="2">
        <f t="shared" si="89"/>
        <v>21</v>
      </c>
    </row>
    <row r="567" spans="28:36">
      <c r="AB567" s="2">
        <v>4001</v>
      </c>
      <c r="AC567" s="2" t="s">
        <v>2649</v>
      </c>
      <c r="AD567" s="3" t="s">
        <v>2650</v>
      </c>
      <c r="AE567" s="2" t="s">
        <v>2434</v>
      </c>
      <c r="AF567" s="3" t="s">
        <v>2435</v>
      </c>
      <c r="AG567" s="3" t="s">
        <v>2203</v>
      </c>
      <c r="AH567" s="2" t="s">
        <v>2436</v>
      </c>
      <c r="AI567" s="2">
        <f t="shared" si="90"/>
        <v>5</v>
      </c>
      <c r="AJ567" s="2">
        <f t="shared" si="89"/>
        <v>2</v>
      </c>
    </row>
    <row r="568" spans="28:36">
      <c r="AB568" s="2">
        <v>4002</v>
      </c>
      <c r="AC568" s="2" t="s">
        <v>2649</v>
      </c>
      <c r="AD568" s="3" t="s">
        <v>2650</v>
      </c>
      <c r="AE568" s="2" t="s">
        <v>2434</v>
      </c>
      <c r="AF568" s="3" t="s">
        <v>2435</v>
      </c>
      <c r="AG568" s="3" t="s">
        <v>2203</v>
      </c>
      <c r="AH568" s="2" t="s">
        <v>2436</v>
      </c>
      <c r="AI568" s="2">
        <f t="shared" si="90"/>
        <v>5</v>
      </c>
      <c r="AJ568" s="2">
        <f t="shared" si="89"/>
        <v>2</v>
      </c>
    </row>
    <row r="569" spans="28:36">
      <c r="AB569" s="2">
        <v>4003</v>
      </c>
      <c r="AC569" s="2" t="s">
        <v>2651</v>
      </c>
      <c r="AD569" s="3" t="s">
        <v>2701</v>
      </c>
      <c r="AE569" s="2" t="s">
        <v>2291</v>
      </c>
      <c r="AF569" s="3" t="s">
        <v>2292</v>
      </c>
      <c r="AG569" s="3" t="s">
        <v>2203</v>
      </c>
      <c r="AH569" s="2" t="s">
        <v>2293</v>
      </c>
      <c r="AI569" s="2">
        <f t="shared" si="90"/>
        <v>7</v>
      </c>
      <c r="AJ569" s="2">
        <f t="shared" si="89"/>
        <v>3</v>
      </c>
    </row>
    <row r="570" spans="28:36">
      <c r="AB570" s="2">
        <v>4004</v>
      </c>
      <c r="AC570" s="2" t="s">
        <v>2653</v>
      </c>
      <c r="AD570" s="3" t="s">
        <v>2702</v>
      </c>
      <c r="AE570" s="2" t="s">
        <v>2365</v>
      </c>
      <c r="AF570" s="3" t="s">
        <v>2366</v>
      </c>
      <c r="AG570" s="3" t="s">
        <v>2203</v>
      </c>
      <c r="AH570" s="2" t="s">
        <v>2367</v>
      </c>
      <c r="AI570" s="2">
        <f t="shared" si="90"/>
        <v>7</v>
      </c>
      <c r="AJ570" s="2">
        <f t="shared" si="89"/>
        <v>3</v>
      </c>
    </row>
    <row r="571" spans="28:36">
      <c r="AB571" s="2">
        <v>4005</v>
      </c>
      <c r="AC571" s="2" t="s">
        <v>2703</v>
      </c>
      <c r="AD571" s="3" t="s">
        <v>2704</v>
      </c>
      <c r="AE571" s="2" t="s">
        <v>2657</v>
      </c>
      <c r="AF571" s="3" t="s">
        <v>2658</v>
      </c>
      <c r="AG571" s="3" t="s">
        <v>2203</v>
      </c>
      <c r="AH571" s="2" t="s">
        <v>2659</v>
      </c>
      <c r="AI571" s="2">
        <f t="shared" si="90"/>
        <v>9</v>
      </c>
      <c r="AJ571" s="2">
        <f t="shared" si="89"/>
        <v>4</v>
      </c>
    </row>
    <row r="572" spans="28:36">
      <c r="AB572" s="2">
        <v>4006</v>
      </c>
      <c r="AC572" s="2" t="s">
        <v>2630</v>
      </c>
      <c r="AD572" s="3" t="s">
        <v>2705</v>
      </c>
      <c r="AE572" s="2" t="s">
        <v>2548</v>
      </c>
      <c r="AF572" s="3" t="s">
        <v>2549</v>
      </c>
      <c r="AG572" s="3" t="s">
        <v>2203</v>
      </c>
      <c r="AH572" s="2" t="s">
        <v>2550</v>
      </c>
      <c r="AI572" s="2">
        <f t="shared" si="90"/>
        <v>13</v>
      </c>
      <c r="AJ572" s="2">
        <f t="shared" si="89"/>
        <v>5</v>
      </c>
    </row>
    <row r="573" spans="28:36">
      <c r="AB573" s="2">
        <v>4007</v>
      </c>
      <c r="AC573" s="2" t="s">
        <v>2415</v>
      </c>
      <c r="AD573" s="3" t="s">
        <v>2706</v>
      </c>
      <c r="AE573" s="2" t="s">
        <v>2377</v>
      </c>
      <c r="AF573" s="3" t="s">
        <v>2378</v>
      </c>
      <c r="AG573" s="3" t="s">
        <v>2203</v>
      </c>
      <c r="AH573" s="2" t="s">
        <v>2379</v>
      </c>
      <c r="AI573" s="2">
        <f t="shared" si="90"/>
        <v>17</v>
      </c>
      <c r="AJ573" s="2">
        <f t="shared" si="89"/>
        <v>6</v>
      </c>
    </row>
    <row r="574" spans="28:36">
      <c r="AB574" s="2">
        <v>4008</v>
      </c>
      <c r="AC574" s="2" t="s">
        <v>2707</v>
      </c>
      <c r="AD574" s="3" t="s">
        <v>2708</v>
      </c>
      <c r="AE574" s="2" t="s">
        <v>2709</v>
      </c>
      <c r="AF574" s="3" t="s">
        <v>2710</v>
      </c>
      <c r="AG574" s="3" t="s">
        <v>2203</v>
      </c>
      <c r="AH574" s="2" t="s">
        <v>2711</v>
      </c>
      <c r="AI574" s="2">
        <f t="shared" si="90"/>
        <v>21</v>
      </c>
      <c r="AJ574" s="2">
        <f t="shared" si="89"/>
        <v>8</v>
      </c>
    </row>
    <row r="575" spans="28:36">
      <c r="AB575" s="2">
        <v>4009</v>
      </c>
      <c r="AC575" s="2" t="s">
        <v>2712</v>
      </c>
      <c r="AD575" s="3" t="s">
        <v>2713</v>
      </c>
      <c r="AE575" s="2" t="s">
        <v>2316</v>
      </c>
      <c r="AF575" s="3" t="s">
        <v>2317</v>
      </c>
      <c r="AG575" s="3" t="s">
        <v>2203</v>
      </c>
      <c r="AH575" s="2" t="s">
        <v>2318</v>
      </c>
      <c r="AI575" s="2">
        <f t="shared" si="90"/>
        <v>26</v>
      </c>
      <c r="AJ575" s="2">
        <f t="shared" si="89"/>
        <v>9</v>
      </c>
    </row>
    <row r="576" spans="28:36">
      <c r="AB576" s="2">
        <v>4010</v>
      </c>
      <c r="AC576" s="2" t="s">
        <v>2714</v>
      </c>
      <c r="AD576" s="3" t="s">
        <v>2715</v>
      </c>
      <c r="AE576" s="2" t="s">
        <v>2716</v>
      </c>
      <c r="AF576" s="3" t="s">
        <v>2717</v>
      </c>
      <c r="AG576" s="3" t="s">
        <v>2203</v>
      </c>
      <c r="AH576" s="2" t="s">
        <v>2718</v>
      </c>
      <c r="AI576" s="2">
        <f t="shared" si="90"/>
        <v>32</v>
      </c>
      <c r="AJ576" s="2">
        <f t="shared" si="89"/>
        <v>11</v>
      </c>
    </row>
    <row r="577" spans="28:36">
      <c r="AB577" s="2">
        <v>4011</v>
      </c>
      <c r="AC577" s="2" t="s">
        <v>2719</v>
      </c>
      <c r="AD577" s="3" t="s">
        <v>2720</v>
      </c>
      <c r="AE577" s="2" t="s">
        <v>2721</v>
      </c>
      <c r="AF577" s="3" t="s">
        <v>2722</v>
      </c>
      <c r="AG577" s="3" t="s">
        <v>2203</v>
      </c>
      <c r="AH577" s="2" t="s">
        <v>2723</v>
      </c>
      <c r="AI577" s="2">
        <f t="shared" si="90"/>
        <v>37</v>
      </c>
      <c r="AJ577" s="2">
        <f t="shared" si="89"/>
        <v>13</v>
      </c>
    </row>
    <row r="578" spans="28:36">
      <c r="AB578" s="2">
        <v>4012</v>
      </c>
      <c r="AC578" s="2" t="s">
        <v>2724</v>
      </c>
      <c r="AD578" s="3" t="s">
        <v>2725</v>
      </c>
      <c r="AE578" s="2" t="s">
        <v>2726</v>
      </c>
      <c r="AF578" s="3" t="s">
        <v>2727</v>
      </c>
      <c r="AG578" s="3" t="s">
        <v>2203</v>
      </c>
      <c r="AH578" s="2" t="s">
        <v>2728</v>
      </c>
      <c r="AI578" s="2">
        <f t="shared" si="90"/>
        <v>43</v>
      </c>
      <c r="AJ578" s="2">
        <f t="shared" si="89"/>
        <v>15</v>
      </c>
    </row>
    <row r="579" spans="28:36">
      <c r="AB579" s="2">
        <v>4013</v>
      </c>
      <c r="AC579" s="2" t="s">
        <v>2729</v>
      </c>
      <c r="AD579" s="3" t="s">
        <v>2730</v>
      </c>
      <c r="AE579" s="2" t="s">
        <v>2731</v>
      </c>
      <c r="AF579" s="3" t="s">
        <v>2732</v>
      </c>
      <c r="AG579" s="3" t="s">
        <v>2203</v>
      </c>
      <c r="AH579" s="2" t="s">
        <v>2733</v>
      </c>
      <c r="AI579" s="2">
        <f t="shared" si="90"/>
        <v>49</v>
      </c>
      <c r="AJ579" s="2">
        <f t="shared" si="89"/>
        <v>17</v>
      </c>
    </row>
    <row r="580" spans="28:36">
      <c r="AB580" s="2">
        <v>4014</v>
      </c>
      <c r="AC580" s="2" t="s">
        <v>2734</v>
      </c>
      <c r="AD580" s="3" t="s">
        <v>2735</v>
      </c>
      <c r="AE580" s="2" t="s">
        <v>2736</v>
      </c>
      <c r="AF580" s="3" t="s">
        <v>2737</v>
      </c>
      <c r="AG580" s="3" t="s">
        <v>2203</v>
      </c>
      <c r="AH580" s="2" t="s">
        <v>2738</v>
      </c>
      <c r="AI580" s="2">
        <f t="shared" si="90"/>
        <v>55</v>
      </c>
      <c r="AJ580" s="2">
        <f t="shared" si="89"/>
        <v>19</v>
      </c>
    </row>
    <row r="581" spans="28:36">
      <c r="AB581" s="2">
        <v>4015</v>
      </c>
      <c r="AC581" s="2" t="s">
        <v>2739</v>
      </c>
      <c r="AD581" s="3" t="s">
        <v>2740</v>
      </c>
      <c r="AE581" s="2" t="s">
        <v>2741</v>
      </c>
      <c r="AF581" s="3" t="s">
        <v>2742</v>
      </c>
      <c r="AG581" s="3" t="s">
        <v>2203</v>
      </c>
      <c r="AH581" s="2" t="s">
        <v>2743</v>
      </c>
      <c r="AI581" s="2">
        <f t="shared" si="90"/>
        <v>61</v>
      </c>
      <c r="AJ581" s="2">
        <f t="shared" si="89"/>
        <v>21</v>
      </c>
    </row>
    <row r="582" spans="28:36">
      <c r="AB582" s="2">
        <v>4101</v>
      </c>
      <c r="AC582" s="2" t="s">
        <v>2618</v>
      </c>
      <c r="AD582" s="3" t="s">
        <v>2619</v>
      </c>
      <c r="AE582" s="2" t="s">
        <v>2434</v>
      </c>
      <c r="AF582" s="3" t="s">
        <v>2435</v>
      </c>
      <c r="AG582" s="3" t="s">
        <v>2203</v>
      </c>
      <c r="AH582" s="2" t="s">
        <v>2436</v>
      </c>
      <c r="AI582" s="2">
        <f t="shared" si="90"/>
        <v>5</v>
      </c>
      <c r="AJ582" s="2">
        <f t="shared" si="89"/>
        <v>2</v>
      </c>
    </row>
    <row r="583" spans="28:36">
      <c r="AB583" s="2">
        <v>4102</v>
      </c>
      <c r="AC583" s="2" t="s">
        <v>2534</v>
      </c>
      <c r="AD583" s="3" t="s">
        <v>2535</v>
      </c>
      <c r="AE583" s="2" t="s">
        <v>2434</v>
      </c>
      <c r="AF583" s="3" t="s">
        <v>2435</v>
      </c>
      <c r="AG583" s="3" t="s">
        <v>2203</v>
      </c>
      <c r="AH583" s="2" t="s">
        <v>2436</v>
      </c>
      <c r="AI583" s="2">
        <f t="shared" si="90"/>
        <v>5</v>
      </c>
      <c r="AJ583" s="2">
        <f t="shared" si="89"/>
        <v>2</v>
      </c>
    </row>
    <row r="584" spans="28:36">
      <c r="AB584" s="2">
        <v>4103</v>
      </c>
      <c r="AC584" s="2" t="s">
        <v>2540</v>
      </c>
      <c r="AD584" s="3" t="s">
        <v>2744</v>
      </c>
      <c r="AE584" s="2" t="s">
        <v>2291</v>
      </c>
      <c r="AF584" s="3" t="s">
        <v>2292</v>
      </c>
      <c r="AG584" s="3" t="s">
        <v>2203</v>
      </c>
      <c r="AH584" s="2" t="s">
        <v>2293</v>
      </c>
      <c r="AI584" s="2">
        <f t="shared" si="90"/>
        <v>7</v>
      </c>
      <c r="AJ584" s="2">
        <f t="shared" si="89"/>
        <v>3</v>
      </c>
    </row>
    <row r="585" spans="28:36">
      <c r="AB585" s="2">
        <v>4104</v>
      </c>
      <c r="AC585" s="2" t="s">
        <v>2745</v>
      </c>
      <c r="AD585" s="3" t="s">
        <v>2746</v>
      </c>
      <c r="AE585" s="2" t="s">
        <v>2365</v>
      </c>
      <c r="AF585" s="3" t="s">
        <v>2366</v>
      </c>
      <c r="AG585" s="3" t="s">
        <v>2203</v>
      </c>
      <c r="AH585" s="2" t="s">
        <v>2367</v>
      </c>
      <c r="AI585" s="2">
        <f t="shared" si="90"/>
        <v>7</v>
      </c>
      <c r="AJ585" s="2">
        <f t="shared" ref="AJ585:AJ648" si="91">INT(AI585/3)+1</f>
        <v>3</v>
      </c>
    </row>
    <row r="586" spans="28:36">
      <c r="AB586" s="2">
        <v>4105</v>
      </c>
      <c r="AC586" s="2" t="s">
        <v>2747</v>
      </c>
      <c r="AD586" s="3" t="s">
        <v>2748</v>
      </c>
      <c r="AE586" s="2" t="s">
        <v>2657</v>
      </c>
      <c r="AF586" s="3" t="s">
        <v>2658</v>
      </c>
      <c r="AG586" s="3" t="s">
        <v>2203</v>
      </c>
      <c r="AH586" s="2" t="s">
        <v>2659</v>
      </c>
      <c r="AI586" s="2">
        <f t="shared" si="90"/>
        <v>9</v>
      </c>
      <c r="AJ586" s="2">
        <f t="shared" si="91"/>
        <v>4</v>
      </c>
    </row>
    <row r="587" spans="28:36">
      <c r="AB587" s="2">
        <v>4106</v>
      </c>
      <c r="AC587" s="2" t="s">
        <v>2546</v>
      </c>
      <c r="AD587" s="3" t="s">
        <v>2749</v>
      </c>
      <c r="AE587" s="2" t="s">
        <v>2548</v>
      </c>
      <c r="AF587" s="3" t="s">
        <v>2549</v>
      </c>
      <c r="AG587" s="3" t="s">
        <v>2203</v>
      </c>
      <c r="AH587" s="2" t="s">
        <v>2550</v>
      </c>
      <c r="AI587" s="2">
        <f t="shared" ref="AI587:AI650" si="92">INT(LEFT(AC587,FIND("-",AC587)-1)/2.5)+1</f>
        <v>13</v>
      </c>
      <c r="AJ587" s="2">
        <f t="shared" si="91"/>
        <v>5</v>
      </c>
    </row>
    <row r="588" spans="28:36">
      <c r="AB588" s="2">
        <v>4107</v>
      </c>
      <c r="AC588" s="2" t="s">
        <v>2417</v>
      </c>
      <c r="AD588" s="3" t="s">
        <v>2750</v>
      </c>
      <c r="AE588" s="2" t="s">
        <v>2377</v>
      </c>
      <c r="AF588" s="3" t="s">
        <v>2378</v>
      </c>
      <c r="AG588" s="3" t="s">
        <v>2203</v>
      </c>
      <c r="AH588" s="2" t="s">
        <v>2379</v>
      </c>
      <c r="AI588" s="2">
        <f t="shared" si="92"/>
        <v>17</v>
      </c>
      <c r="AJ588" s="2">
        <f t="shared" si="91"/>
        <v>6</v>
      </c>
    </row>
    <row r="589" spans="28:36">
      <c r="AB589" s="2">
        <v>4108</v>
      </c>
      <c r="AC589" s="2" t="s">
        <v>2751</v>
      </c>
      <c r="AD589" s="3" t="s">
        <v>2752</v>
      </c>
      <c r="AE589" s="2" t="s">
        <v>2709</v>
      </c>
      <c r="AF589" s="3" t="s">
        <v>2710</v>
      </c>
      <c r="AG589" s="3" t="s">
        <v>2203</v>
      </c>
      <c r="AH589" s="2" t="s">
        <v>2711</v>
      </c>
      <c r="AI589" s="2">
        <f t="shared" si="92"/>
        <v>21</v>
      </c>
      <c r="AJ589" s="2">
        <f t="shared" si="91"/>
        <v>8</v>
      </c>
    </row>
    <row r="590" spans="28:36">
      <c r="AB590" s="2">
        <v>4109</v>
      </c>
      <c r="AC590" s="2" t="s">
        <v>2640</v>
      </c>
      <c r="AD590" s="3" t="s">
        <v>2753</v>
      </c>
      <c r="AE590" s="2" t="s">
        <v>2316</v>
      </c>
      <c r="AF590" s="3" t="s">
        <v>2317</v>
      </c>
      <c r="AG590" s="3" t="s">
        <v>2203</v>
      </c>
      <c r="AH590" s="2" t="s">
        <v>2318</v>
      </c>
      <c r="AI590" s="2">
        <f t="shared" si="92"/>
        <v>26</v>
      </c>
      <c r="AJ590" s="2">
        <f t="shared" si="91"/>
        <v>9</v>
      </c>
    </row>
    <row r="591" spans="28:36">
      <c r="AB591" s="2">
        <v>4110</v>
      </c>
      <c r="AC591" s="2" t="s">
        <v>2754</v>
      </c>
      <c r="AD591" s="3" t="s">
        <v>2755</v>
      </c>
      <c r="AE591" s="2" t="s">
        <v>2688</v>
      </c>
      <c r="AF591" s="3" t="s">
        <v>2689</v>
      </c>
      <c r="AG591" s="3" t="s">
        <v>2203</v>
      </c>
      <c r="AH591" s="2" t="s">
        <v>2690</v>
      </c>
      <c r="AI591" s="2">
        <f t="shared" si="92"/>
        <v>40</v>
      </c>
      <c r="AJ591" s="2">
        <f t="shared" si="91"/>
        <v>14</v>
      </c>
    </row>
    <row r="592" spans="28:36">
      <c r="AB592" s="2">
        <v>4111</v>
      </c>
      <c r="AC592" s="2" t="s">
        <v>2756</v>
      </c>
      <c r="AD592" s="3" t="s">
        <v>2757</v>
      </c>
      <c r="AE592" s="2" t="s">
        <v>2758</v>
      </c>
      <c r="AF592" s="3" t="s">
        <v>2759</v>
      </c>
      <c r="AG592" s="3" t="s">
        <v>2203</v>
      </c>
      <c r="AH592" s="2" t="s">
        <v>2760</v>
      </c>
      <c r="AI592" s="2">
        <f t="shared" si="92"/>
        <v>46</v>
      </c>
      <c r="AJ592" s="2">
        <f t="shared" si="91"/>
        <v>16</v>
      </c>
    </row>
    <row r="593" spans="28:36">
      <c r="AB593" s="2">
        <v>4112</v>
      </c>
      <c r="AC593" s="2" t="s">
        <v>2761</v>
      </c>
      <c r="AD593" s="3" t="s">
        <v>2762</v>
      </c>
      <c r="AE593" s="2" t="s">
        <v>2763</v>
      </c>
      <c r="AF593" s="3" t="s">
        <v>2764</v>
      </c>
      <c r="AG593" s="3" t="s">
        <v>2203</v>
      </c>
      <c r="AH593" s="2" t="s">
        <v>2765</v>
      </c>
      <c r="AI593" s="2">
        <f t="shared" si="92"/>
        <v>52</v>
      </c>
      <c r="AJ593" s="2">
        <f t="shared" si="91"/>
        <v>18</v>
      </c>
    </row>
    <row r="594" spans="28:36">
      <c r="AB594" s="2">
        <v>4113</v>
      </c>
      <c r="AC594" s="2" t="s">
        <v>2766</v>
      </c>
      <c r="AD594" s="3" t="s">
        <v>2767</v>
      </c>
      <c r="AE594" s="2" t="s">
        <v>2768</v>
      </c>
      <c r="AF594" s="3" t="s">
        <v>2769</v>
      </c>
      <c r="AG594" s="3" t="s">
        <v>2203</v>
      </c>
      <c r="AH594" s="2" t="s">
        <v>2770</v>
      </c>
      <c r="AI594" s="2">
        <f t="shared" si="92"/>
        <v>58</v>
      </c>
      <c r="AJ594" s="2">
        <f t="shared" si="91"/>
        <v>20</v>
      </c>
    </row>
    <row r="595" spans="28:36">
      <c r="AB595" s="2">
        <v>4114</v>
      </c>
      <c r="AC595" s="2" t="s">
        <v>2771</v>
      </c>
      <c r="AD595" s="3" t="s">
        <v>2772</v>
      </c>
      <c r="AE595" s="2" t="s">
        <v>2773</v>
      </c>
      <c r="AF595" s="3" t="s">
        <v>2774</v>
      </c>
      <c r="AG595" s="3" t="s">
        <v>2203</v>
      </c>
      <c r="AH595" s="2" t="s">
        <v>2775</v>
      </c>
      <c r="AI595" s="2">
        <f t="shared" si="92"/>
        <v>64</v>
      </c>
      <c r="AJ595" s="2">
        <f t="shared" si="91"/>
        <v>22</v>
      </c>
    </row>
    <row r="596" spans="28:36">
      <c r="AB596" s="2">
        <v>4115</v>
      </c>
      <c r="AC596" s="2" t="s">
        <v>2776</v>
      </c>
      <c r="AD596" s="3" t="s">
        <v>2777</v>
      </c>
      <c r="AE596" s="2" t="s">
        <v>2778</v>
      </c>
      <c r="AF596" s="3" t="s">
        <v>2779</v>
      </c>
      <c r="AG596" s="3" t="s">
        <v>2203</v>
      </c>
      <c r="AH596" s="2" t="s">
        <v>2780</v>
      </c>
      <c r="AI596" s="2">
        <f t="shared" si="92"/>
        <v>71</v>
      </c>
      <c r="AJ596" s="2">
        <f t="shared" si="91"/>
        <v>24</v>
      </c>
    </row>
    <row r="597" spans="28:36">
      <c r="AB597" s="2">
        <v>4201</v>
      </c>
      <c r="AC597" s="2" t="s">
        <v>2618</v>
      </c>
      <c r="AD597" s="3" t="s">
        <v>2619</v>
      </c>
      <c r="AE597" s="2" t="s">
        <v>2434</v>
      </c>
      <c r="AF597" s="3" t="s">
        <v>2435</v>
      </c>
      <c r="AG597" s="3" t="s">
        <v>2203</v>
      </c>
      <c r="AH597" s="2" t="s">
        <v>2436</v>
      </c>
      <c r="AI597" s="2">
        <f t="shared" si="92"/>
        <v>5</v>
      </c>
      <c r="AJ597" s="2">
        <f t="shared" si="91"/>
        <v>2</v>
      </c>
    </row>
    <row r="598" spans="28:36">
      <c r="AB598" s="2">
        <v>4202</v>
      </c>
      <c r="AC598" s="2" t="s">
        <v>2534</v>
      </c>
      <c r="AD598" s="3" t="s">
        <v>2535</v>
      </c>
      <c r="AE598" s="2" t="s">
        <v>2434</v>
      </c>
      <c r="AF598" s="3" t="s">
        <v>2435</v>
      </c>
      <c r="AG598" s="3" t="s">
        <v>2203</v>
      </c>
      <c r="AH598" s="2" t="s">
        <v>2436</v>
      </c>
      <c r="AI598" s="2">
        <f t="shared" si="92"/>
        <v>5</v>
      </c>
      <c r="AJ598" s="2">
        <f t="shared" si="91"/>
        <v>2</v>
      </c>
    </row>
    <row r="599" spans="28:36">
      <c r="AB599" s="2">
        <v>4203</v>
      </c>
      <c r="AC599" s="2" t="s">
        <v>2540</v>
      </c>
      <c r="AD599" s="3" t="s">
        <v>2744</v>
      </c>
      <c r="AE599" s="2" t="s">
        <v>2291</v>
      </c>
      <c r="AF599" s="3" t="s">
        <v>2292</v>
      </c>
      <c r="AG599" s="3" t="s">
        <v>2203</v>
      </c>
      <c r="AH599" s="2" t="s">
        <v>2293</v>
      </c>
      <c r="AI599" s="2">
        <f t="shared" si="92"/>
        <v>7</v>
      </c>
      <c r="AJ599" s="2">
        <f t="shared" si="91"/>
        <v>3</v>
      </c>
    </row>
    <row r="600" spans="28:36">
      <c r="AB600" s="2">
        <v>4204</v>
      </c>
      <c r="AC600" s="2" t="s">
        <v>2745</v>
      </c>
      <c r="AD600" s="3" t="s">
        <v>2746</v>
      </c>
      <c r="AE600" s="2" t="s">
        <v>2365</v>
      </c>
      <c r="AF600" s="3" t="s">
        <v>2366</v>
      </c>
      <c r="AG600" s="3" t="s">
        <v>2203</v>
      </c>
      <c r="AH600" s="2" t="s">
        <v>2367</v>
      </c>
      <c r="AI600" s="2">
        <f t="shared" si="92"/>
        <v>7</v>
      </c>
      <c r="AJ600" s="2">
        <f t="shared" si="91"/>
        <v>3</v>
      </c>
    </row>
    <row r="601" spans="28:36">
      <c r="AB601" s="2">
        <v>4205</v>
      </c>
      <c r="AC601" s="2" t="s">
        <v>2747</v>
      </c>
      <c r="AD601" s="3" t="s">
        <v>2748</v>
      </c>
      <c r="AE601" s="2" t="s">
        <v>2657</v>
      </c>
      <c r="AF601" s="3" t="s">
        <v>2658</v>
      </c>
      <c r="AG601" s="3" t="s">
        <v>2203</v>
      </c>
      <c r="AH601" s="2" t="s">
        <v>2659</v>
      </c>
      <c r="AI601" s="2">
        <f t="shared" si="92"/>
        <v>9</v>
      </c>
      <c r="AJ601" s="2">
        <f t="shared" si="91"/>
        <v>4</v>
      </c>
    </row>
    <row r="602" spans="28:36">
      <c r="AB602" s="2">
        <v>4206</v>
      </c>
      <c r="AC602" s="2" t="s">
        <v>2546</v>
      </c>
      <c r="AD602" s="3" t="s">
        <v>2749</v>
      </c>
      <c r="AE602" s="2" t="s">
        <v>2548</v>
      </c>
      <c r="AF602" s="3" t="s">
        <v>2549</v>
      </c>
      <c r="AG602" s="3" t="s">
        <v>2203</v>
      </c>
      <c r="AH602" s="2" t="s">
        <v>2550</v>
      </c>
      <c r="AI602" s="2">
        <f t="shared" si="92"/>
        <v>13</v>
      </c>
      <c r="AJ602" s="2">
        <f t="shared" si="91"/>
        <v>5</v>
      </c>
    </row>
    <row r="603" spans="28:36">
      <c r="AB603" s="2">
        <v>4207</v>
      </c>
      <c r="AC603" s="2" t="s">
        <v>2417</v>
      </c>
      <c r="AD603" s="3" t="s">
        <v>2750</v>
      </c>
      <c r="AE603" s="2" t="s">
        <v>2377</v>
      </c>
      <c r="AF603" s="3" t="s">
        <v>2378</v>
      </c>
      <c r="AG603" s="3" t="s">
        <v>2203</v>
      </c>
      <c r="AH603" s="2" t="s">
        <v>2379</v>
      </c>
      <c r="AI603" s="2">
        <f t="shared" si="92"/>
        <v>17</v>
      </c>
      <c r="AJ603" s="2">
        <f t="shared" si="91"/>
        <v>6</v>
      </c>
    </row>
    <row r="604" spans="28:36">
      <c r="AB604" s="2">
        <v>4208</v>
      </c>
      <c r="AC604" s="2" t="s">
        <v>2751</v>
      </c>
      <c r="AD604" s="3" t="s">
        <v>2752</v>
      </c>
      <c r="AE604" s="2" t="s">
        <v>2709</v>
      </c>
      <c r="AF604" s="3" t="s">
        <v>2710</v>
      </c>
      <c r="AG604" s="3" t="s">
        <v>2203</v>
      </c>
      <c r="AH604" s="2" t="s">
        <v>2711</v>
      </c>
      <c r="AI604" s="2">
        <f t="shared" si="92"/>
        <v>21</v>
      </c>
      <c r="AJ604" s="2">
        <f t="shared" si="91"/>
        <v>8</v>
      </c>
    </row>
    <row r="605" spans="28:36">
      <c r="AB605" s="2">
        <v>4209</v>
      </c>
      <c r="AC605" s="2" t="s">
        <v>2640</v>
      </c>
      <c r="AD605" s="3" t="s">
        <v>2753</v>
      </c>
      <c r="AE605" s="2" t="s">
        <v>2316</v>
      </c>
      <c r="AF605" s="3" t="s">
        <v>2317</v>
      </c>
      <c r="AG605" s="3" t="s">
        <v>2203</v>
      </c>
      <c r="AH605" s="2" t="s">
        <v>2318</v>
      </c>
      <c r="AI605" s="2">
        <f t="shared" si="92"/>
        <v>26</v>
      </c>
      <c r="AJ605" s="2">
        <f t="shared" si="91"/>
        <v>9</v>
      </c>
    </row>
    <row r="606" spans="28:36">
      <c r="AB606" s="2">
        <v>4210</v>
      </c>
      <c r="AC606" s="2" t="s">
        <v>2754</v>
      </c>
      <c r="AD606" s="3" t="s">
        <v>2755</v>
      </c>
      <c r="AE606" s="2" t="s">
        <v>2688</v>
      </c>
      <c r="AF606" s="3" t="s">
        <v>2689</v>
      </c>
      <c r="AG606" s="3" t="s">
        <v>2203</v>
      </c>
      <c r="AH606" s="2" t="s">
        <v>2690</v>
      </c>
      <c r="AI606" s="2">
        <f t="shared" si="92"/>
        <v>40</v>
      </c>
      <c r="AJ606" s="2">
        <f t="shared" si="91"/>
        <v>14</v>
      </c>
    </row>
    <row r="607" spans="28:36">
      <c r="AB607" s="2">
        <v>4211</v>
      </c>
      <c r="AC607" s="2" t="s">
        <v>2756</v>
      </c>
      <c r="AD607" s="3" t="s">
        <v>2757</v>
      </c>
      <c r="AE607" s="2" t="s">
        <v>2758</v>
      </c>
      <c r="AF607" s="3" t="s">
        <v>2759</v>
      </c>
      <c r="AG607" s="3" t="s">
        <v>2203</v>
      </c>
      <c r="AH607" s="2" t="s">
        <v>2760</v>
      </c>
      <c r="AI607" s="2">
        <f t="shared" si="92"/>
        <v>46</v>
      </c>
      <c r="AJ607" s="2">
        <f t="shared" si="91"/>
        <v>16</v>
      </c>
    </row>
    <row r="608" spans="28:36">
      <c r="AB608" s="2">
        <v>4212</v>
      </c>
      <c r="AC608" s="2" t="s">
        <v>2761</v>
      </c>
      <c r="AD608" s="3" t="s">
        <v>2762</v>
      </c>
      <c r="AE608" s="2" t="s">
        <v>2763</v>
      </c>
      <c r="AF608" s="3" t="s">
        <v>2764</v>
      </c>
      <c r="AG608" s="3" t="s">
        <v>2203</v>
      </c>
      <c r="AH608" s="2" t="s">
        <v>2765</v>
      </c>
      <c r="AI608" s="2">
        <f t="shared" si="92"/>
        <v>52</v>
      </c>
      <c r="AJ608" s="2">
        <f t="shared" si="91"/>
        <v>18</v>
      </c>
    </row>
    <row r="609" spans="28:36">
      <c r="AB609" s="2">
        <v>4213</v>
      </c>
      <c r="AC609" s="2" t="s">
        <v>2766</v>
      </c>
      <c r="AD609" s="3" t="s">
        <v>2767</v>
      </c>
      <c r="AE609" s="2" t="s">
        <v>2768</v>
      </c>
      <c r="AF609" s="3" t="s">
        <v>2769</v>
      </c>
      <c r="AG609" s="3" t="s">
        <v>2203</v>
      </c>
      <c r="AH609" s="2" t="s">
        <v>2770</v>
      </c>
      <c r="AI609" s="2">
        <f t="shared" si="92"/>
        <v>58</v>
      </c>
      <c r="AJ609" s="2">
        <f t="shared" si="91"/>
        <v>20</v>
      </c>
    </row>
    <row r="610" spans="28:36">
      <c r="AB610" s="2">
        <v>4214</v>
      </c>
      <c r="AC610" s="2" t="s">
        <v>2771</v>
      </c>
      <c r="AD610" s="3" t="s">
        <v>2772</v>
      </c>
      <c r="AE610" s="2" t="s">
        <v>2773</v>
      </c>
      <c r="AF610" s="3" t="s">
        <v>2774</v>
      </c>
      <c r="AG610" s="3" t="s">
        <v>2203</v>
      </c>
      <c r="AH610" s="2" t="s">
        <v>2775</v>
      </c>
      <c r="AI610" s="2">
        <f t="shared" si="92"/>
        <v>64</v>
      </c>
      <c r="AJ610" s="2">
        <f t="shared" si="91"/>
        <v>22</v>
      </c>
    </row>
    <row r="611" spans="28:36">
      <c r="AB611" s="2">
        <v>4215</v>
      </c>
      <c r="AC611" s="2" t="s">
        <v>2776</v>
      </c>
      <c r="AD611" s="3" t="s">
        <v>2777</v>
      </c>
      <c r="AE611" s="2" t="s">
        <v>2778</v>
      </c>
      <c r="AF611" s="3" t="s">
        <v>2779</v>
      </c>
      <c r="AG611" s="3" t="s">
        <v>2203</v>
      </c>
      <c r="AH611" s="2" t="s">
        <v>2780</v>
      </c>
      <c r="AI611" s="2">
        <f t="shared" si="92"/>
        <v>71</v>
      </c>
      <c r="AJ611" s="2">
        <f t="shared" si="91"/>
        <v>24</v>
      </c>
    </row>
    <row r="612" spans="28:36">
      <c r="AB612" s="2">
        <v>4301</v>
      </c>
      <c r="AC612" s="2" t="s">
        <v>2781</v>
      </c>
      <c r="AD612" s="3" t="s">
        <v>2782</v>
      </c>
      <c r="AE612" s="2" t="s">
        <v>2783</v>
      </c>
      <c r="AF612" s="3" t="s">
        <v>2784</v>
      </c>
      <c r="AG612" s="3" t="s">
        <v>2203</v>
      </c>
      <c r="AH612" s="2" t="s">
        <v>1481</v>
      </c>
      <c r="AI612" s="2">
        <f t="shared" si="92"/>
        <v>7</v>
      </c>
      <c r="AJ612" s="2">
        <f t="shared" si="91"/>
        <v>3</v>
      </c>
    </row>
    <row r="613" spans="28:36">
      <c r="AB613" s="2">
        <v>4302</v>
      </c>
      <c r="AC613" s="2" t="s">
        <v>2781</v>
      </c>
      <c r="AD613" s="3" t="s">
        <v>2782</v>
      </c>
      <c r="AE613" s="2" t="s">
        <v>2783</v>
      </c>
      <c r="AF613" s="3" t="s">
        <v>2784</v>
      </c>
      <c r="AG613" s="3" t="s">
        <v>2203</v>
      </c>
      <c r="AH613" s="2" t="s">
        <v>1481</v>
      </c>
      <c r="AI613" s="2">
        <f t="shared" si="92"/>
        <v>7</v>
      </c>
      <c r="AJ613" s="2">
        <f t="shared" si="91"/>
        <v>3</v>
      </c>
    </row>
    <row r="614" spans="28:36">
      <c r="AB614" s="2">
        <v>4303</v>
      </c>
      <c r="AC614" s="2" t="s">
        <v>2785</v>
      </c>
      <c r="AD614" s="3" t="s">
        <v>2786</v>
      </c>
      <c r="AE614" s="2" t="s">
        <v>2499</v>
      </c>
      <c r="AF614" s="3" t="s">
        <v>2500</v>
      </c>
      <c r="AG614" s="3" t="s">
        <v>2203</v>
      </c>
      <c r="AH614" s="2" t="s">
        <v>2501</v>
      </c>
      <c r="AI614" s="2">
        <f t="shared" si="92"/>
        <v>8</v>
      </c>
      <c r="AJ614" s="2">
        <f t="shared" si="91"/>
        <v>3</v>
      </c>
    </row>
    <row r="615" spans="28:36">
      <c r="AB615" s="2">
        <v>4304</v>
      </c>
      <c r="AC615" s="2" t="s">
        <v>2787</v>
      </c>
      <c r="AD615" s="3" t="s">
        <v>2788</v>
      </c>
      <c r="AE615" s="2" t="s">
        <v>2585</v>
      </c>
      <c r="AF615" s="3" t="s">
        <v>2586</v>
      </c>
      <c r="AG615" s="3" t="s">
        <v>2203</v>
      </c>
      <c r="AH615" s="2" t="s">
        <v>2587</v>
      </c>
      <c r="AI615" s="2">
        <f t="shared" si="92"/>
        <v>9</v>
      </c>
      <c r="AJ615" s="2">
        <f t="shared" si="91"/>
        <v>4</v>
      </c>
    </row>
    <row r="616" spans="28:36">
      <c r="AB616" s="2">
        <v>4305</v>
      </c>
      <c r="AC616" s="2" t="s">
        <v>2789</v>
      </c>
      <c r="AD616" s="3" t="s">
        <v>2790</v>
      </c>
      <c r="AE616" s="2" t="s">
        <v>2791</v>
      </c>
      <c r="AF616" s="3" t="s">
        <v>2792</v>
      </c>
      <c r="AG616" s="3" t="s">
        <v>2203</v>
      </c>
      <c r="AH616" s="2" t="s">
        <v>2793</v>
      </c>
      <c r="AI616" s="2">
        <f t="shared" si="92"/>
        <v>10</v>
      </c>
      <c r="AJ616" s="2">
        <f t="shared" si="91"/>
        <v>4</v>
      </c>
    </row>
    <row r="617" spans="28:36">
      <c r="AB617" s="2">
        <v>4306</v>
      </c>
      <c r="AC617" s="2" t="s">
        <v>2794</v>
      </c>
      <c r="AD617" s="3" t="s">
        <v>2795</v>
      </c>
      <c r="AE617" s="2" t="s">
        <v>2796</v>
      </c>
      <c r="AF617" s="3" t="s">
        <v>2797</v>
      </c>
      <c r="AG617" s="3" t="s">
        <v>2203</v>
      </c>
      <c r="AH617" s="2" t="s">
        <v>2798</v>
      </c>
      <c r="AI617" s="2">
        <f t="shared" si="92"/>
        <v>16</v>
      </c>
      <c r="AJ617" s="2">
        <f t="shared" si="91"/>
        <v>6</v>
      </c>
    </row>
    <row r="618" spans="28:36">
      <c r="AB618" s="2">
        <v>4307</v>
      </c>
      <c r="AC618" s="2" t="s">
        <v>2799</v>
      </c>
      <c r="AD618" s="3" t="s">
        <v>2800</v>
      </c>
      <c r="AE618" s="2" t="s">
        <v>2566</v>
      </c>
      <c r="AF618" s="3" t="s">
        <v>2567</v>
      </c>
      <c r="AG618" s="3" t="s">
        <v>2203</v>
      </c>
      <c r="AH618" s="2" t="s">
        <v>2568</v>
      </c>
      <c r="AI618" s="2">
        <f t="shared" si="92"/>
        <v>22</v>
      </c>
      <c r="AJ618" s="2">
        <f t="shared" si="91"/>
        <v>8</v>
      </c>
    </row>
    <row r="619" spans="28:36">
      <c r="AB619" s="2">
        <v>4308</v>
      </c>
      <c r="AC619" s="2" t="s">
        <v>2801</v>
      </c>
      <c r="AD619" s="3" t="s">
        <v>2802</v>
      </c>
      <c r="AE619" s="2" t="s">
        <v>2803</v>
      </c>
      <c r="AF619" s="3" t="s">
        <v>2804</v>
      </c>
      <c r="AG619" s="3" t="s">
        <v>2203</v>
      </c>
      <c r="AH619" s="2" t="s">
        <v>2805</v>
      </c>
      <c r="AI619" s="2">
        <f t="shared" si="92"/>
        <v>28</v>
      </c>
      <c r="AJ619" s="2">
        <f t="shared" si="91"/>
        <v>10</v>
      </c>
    </row>
    <row r="620" spans="28:36">
      <c r="AB620" s="2">
        <v>4309</v>
      </c>
      <c r="AC620" s="2" t="s">
        <v>2806</v>
      </c>
      <c r="AD620" s="3" t="s">
        <v>2807</v>
      </c>
      <c r="AE620" s="2" t="s">
        <v>2808</v>
      </c>
      <c r="AF620" s="3" t="s">
        <v>2809</v>
      </c>
      <c r="AG620" s="3" t="s">
        <v>2203</v>
      </c>
      <c r="AH620" s="2" t="s">
        <v>2810</v>
      </c>
      <c r="AI620" s="2">
        <f t="shared" si="92"/>
        <v>34</v>
      </c>
      <c r="AJ620" s="2">
        <f t="shared" si="91"/>
        <v>12</v>
      </c>
    </row>
    <row r="621" spans="28:36">
      <c r="AB621" s="2">
        <v>4310</v>
      </c>
      <c r="AC621" s="2" t="s">
        <v>2811</v>
      </c>
      <c r="AD621" s="3" t="s">
        <v>2812</v>
      </c>
      <c r="AE621" s="2" t="s">
        <v>2688</v>
      </c>
      <c r="AF621" s="3" t="s">
        <v>2689</v>
      </c>
      <c r="AG621" s="3" t="s">
        <v>2203</v>
      </c>
      <c r="AH621" s="2" t="s">
        <v>2690</v>
      </c>
      <c r="AI621" s="2">
        <f t="shared" si="92"/>
        <v>40</v>
      </c>
      <c r="AJ621" s="2">
        <f t="shared" si="91"/>
        <v>14</v>
      </c>
    </row>
    <row r="622" spans="28:36">
      <c r="AB622" s="2">
        <v>4311</v>
      </c>
      <c r="AC622" s="2" t="s">
        <v>2813</v>
      </c>
      <c r="AD622" s="3" t="s">
        <v>2814</v>
      </c>
      <c r="AE622" s="2" t="s">
        <v>2815</v>
      </c>
      <c r="AF622" s="3" t="s">
        <v>2816</v>
      </c>
      <c r="AG622" s="3" t="s">
        <v>2203</v>
      </c>
      <c r="AH622" s="2" t="s">
        <v>2817</v>
      </c>
      <c r="AI622" s="2">
        <f t="shared" si="92"/>
        <v>45</v>
      </c>
      <c r="AJ622" s="2">
        <f t="shared" si="91"/>
        <v>16</v>
      </c>
    </row>
    <row r="623" spans="28:36">
      <c r="AB623" s="2">
        <v>4312</v>
      </c>
      <c r="AC623" s="2" t="s">
        <v>2818</v>
      </c>
      <c r="AD623" s="3" t="s">
        <v>2819</v>
      </c>
      <c r="AE623" s="2" t="s">
        <v>2763</v>
      </c>
      <c r="AF623" s="3" t="s">
        <v>2764</v>
      </c>
      <c r="AG623" s="3" t="s">
        <v>2203</v>
      </c>
      <c r="AH623" s="2" t="s">
        <v>2765</v>
      </c>
      <c r="AI623" s="2">
        <f t="shared" si="92"/>
        <v>52</v>
      </c>
      <c r="AJ623" s="2">
        <f t="shared" si="91"/>
        <v>18</v>
      </c>
    </row>
    <row r="624" spans="28:36">
      <c r="AB624" s="2">
        <v>4313</v>
      </c>
      <c r="AC624" s="2" t="s">
        <v>2820</v>
      </c>
      <c r="AD624" s="3" t="s">
        <v>2821</v>
      </c>
      <c r="AE624" s="2" t="s">
        <v>2768</v>
      </c>
      <c r="AF624" s="3" t="s">
        <v>2769</v>
      </c>
      <c r="AG624" s="3" t="s">
        <v>2203</v>
      </c>
      <c r="AH624" s="2" t="s">
        <v>2770</v>
      </c>
      <c r="AI624" s="2">
        <f t="shared" si="92"/>
        <v>58</v>
      </c>
      <c r="AJ624" s="2">
        <f t="shared" si="91"/>
        <v>20</v>
      </c>
    </row>
    <row r="625" spans="28:36">
      <c r="AB625" s="2">
        <v>4314</v>
      </c>
      <c r="AC625" s="2" t="s">
        <v>2822</v>
      </c>
      <c r="AD625" s="3" t="s">
        <v>2823</v>
      </c>
      <c r="AE625" s="2" t="s">
        <v>2773</v>
      </c>
      <c r="AF625" s="3" t="s">
        <v>2774</v>
      </c>
      <c r="AG625" s="3" t="s">
        <v>2203</v>
      </c>
      <c r="AH625" s="2" t="s">
        <v>2775</v>
      </c>
      <c r="AI625" s="2">
        <f t="shared" si="92"/>
        <v>64</v>
      </c>
      <c r="AJ625" s="2">
        <f t="shared" si="91"/>
        <v>22</v>
      </c>
    </row>
    <row r="626" spans="28:36">
      <c r="AB626" s="2">
        <v>4315</v>
      </c>
      <c r="AC626" s="2" t="s">
        <v>2824</v>
      </c>
      <c r="AD626" s="3" t="s">
        <v>2825</v>
      </c>
      <c r="AE626" s="2" t="s">
        <v>2778</v>
      </c>
      <c r="AF626" s="3" t="s">
        <v>2779</v>
      </c>
      <c r="AG626" s="3" t="s">
        <v>2203</v>
      </c>
      <c r="AH626" s="2" t="s">
        <v>2780</v>
      </c>
      <c r="AI626" s="2">
        <f t="shared" si="92"/>
        <v>71</v>
      </c>
      <c r="AJ626" s="2">
        <f t="shared" si="91"/>
        <v>24</v>
      </c>
    </row>
    <row r="627" spans="28:36">
      <c r="AB627" s="2">
        <v>4401</v>
      </c>
      <c r="AC627" s="2" t="s">
        <v>2781</v>
      </c>
      <c r="AD627" s="3" t="s">
        <v>2782</v>
      </c>
      <c r="AE627" s="2" t="s">
        <v>2783</v>
      </c>
      <c r="AF627" s="3" t="s">
        <v>2784</v>
      </c>
      <c r="AG627" s="3" t="s">
        <v>2203</v>
      </c>
      <c r="AH627" s="2" t="s">
        <v>1481</v>
      </c>
      <c r="AI627" s="2">
        <f t="shared" si="92"/>
        <v>7</v>
      </c>
      <c r="AJ627" s="2">
        <f t="shared" si="91"/>
        <v>3</v>
      </c>
    </row>
    <row r="628" spans="28:36">
      <c r="AB628" s="2">
        <v>4402</v>
      </c>
      <c r="AC628" s="2" t="s">
        <v>2781</v>
      </c>
      <c r="AD628" s="3" t="s">
        <v>2782</v>
      </c>
      <c r="AE628" s="2" t="s">
        <v>2783</v>
      </c>
      <c r="AF628" s="3" t="s">
        <v>2784</v>
      </c>
      <c r="AG628" s="3" t="s">
        <v>2203</v>
      </c>
      <c r="AH628" s="2" t="s">
        <v>1481</v>
      </c>
      <c r="AI628" s="2">
        <f t="shared" si="92"/>
        <v>7</v>
      </c>
      <c r="AJ628" s="2">
        <f t="shared" si="91"/>
        <v>3</v>
      </c>
    </row>
    <row r="629" spans="28:36">
      <c r="AB629" s="2">
        <v>4403</v>
      </c>
      <c r="AC629" s="2" t="s">
        <v>2785</v>
      </c>
      <c r="AD629" s="3" t="s">
        <v>2786</v>
      </c>
      <c r="AE629" s="2" t="s">
        <v>2499</v>
      </c>
      <c r="AF629" s="3" t="s">
        <v>2500</v>
      </c>
      <c r="AG629" s="3" t="s">
        <v>2203</v>
      </c>
      <c r="AH629" s="2" t="s">
        <v>2501</v>
      </c>
      <c r="AI629" s="2">
        <f t="shared" si="92"/>
        <v>8</v>
      </c>
      <c r="AJ629" s="2">
        <f t="shared" si="91"/>
        <v>3</v>
      </c>
    </row>
    <row r="630" spans="28:36">
      <c r="AB630" s="2">
        <v>4404</v>
      </c>
      <c r="AC630" s="2" t="s">
        <v>2787</v>
      </c>
      <c r="AD630" s="3" t="s">
        <v>2788</v>
      </c>
      <c r="AE630" s="2" t="s">
        <v>2585</v>
      </c>
      <c r="AF630" s="3" t="s">
        <v>2586</v>
      </c>
      <c r="AG630" s="3" t="s">
        <v>2203</v>
      </c>
      <c r="AH630" s="2" t="s">
        <v>2587</v>
      </c>
      <c r="AI630" s="2">
        <f t="shared" si="92"/>
        <v>9</v>
      </c>
      <c r="AJ630" s="2">
        <f t="shared" si="91"/>
        <v>4</v>
      </c>
    </row>
    <row r="631" spans="28:36">
      <c r="AB631" s="2">
        <v>4405</v>
      </c>
      <c r="AC631" s="2" t="s">
        <v>2789</v>
      </c>
      <c r="AD631" s="3" t="s">
        <v>2790</v>
      </c>
      <c r="AE631" s="2" t="s">
        <v>2791</v>
      </c>
      <c r="AF631" s="3" t="s">
        <v>2792</v>
      </c>
      <c r="AG631" s="3" t="s">
        <v>2203</v>
      </c>
      <c r="AH631" s="2" t="s">
        <v>2793</v>
      </c>
      <c r="AI631" s="2">
        <f t="shared" si="92"/>
        <v>10</v>
      </c>
      <c r="AJ631" s="2">
        <f t="shared" si="91"/>
        <v>4</v>
      </c>
    </row>
    <row r="632" spans="28:36">
      <c r="AB632" s="2">
        <v>4406</v>
      </c>
      <c r="AC632" s="2" t="s">
        <v>2794</v>
      </c>
      <c r="AD632" s="3" t="s">
        <v>2795</v>
      </c>
      <c r="AE632" s="2" t="s">
        <v>2796</v>
      </c>
      <c r="AF632" s="3" t="s">
        <v>2797</v>
      </c>
      <c r="AG632" s="3" t="s">
        <v>2203</v>
      </c>
      <c r="AH632" s="2" t="s">
        <v>2798</v>
      </c>
      <c r="AI632" s="2">
        <f t="shared" si="92"/>
        <v>16</v>
      </c>
      <c r="AJ632" s="2">
        <f t="shared" si="91"/>
        <v>6</v>
      </c>
    </row>
    <row r="633" spans="28:36">
      <c r="AB633" s="2">
        <v>4407</v>
      </c>
      <c r="AC633" s="2" t="s">
        <v>2799</v>
      </c>
      <c r="AD633" s="3" t="s">
        <v>2800</v>
      </c>
      <c r="AE633" s="2" t="s">
        <v>2566</v>
      </c>
      <c r="AF633" s="3" t="s">
        <v>2567</v>
      </c>
      <c r="AG633" s="3" t="s">
        <v>2203</v>
      </c>
      <c r="AH633" s="2" t="s">
        <v>2568</v>
      </c>
      <c r="AI633" s="2">
        <f t="shared" si="92"/>
        <v>22</v>
      </c>
      <c r="AJ633" s="2">
        <f t="shared" si="91"/>
        <v>8</v>
      </c>
    </row>
    <row r="634" spans="28:36">
      <c r="AB634" s="2">
        <v>4408</v>
      </c>
      <c r="AC634" s="2" t="s">
        <v>2801</v>
      </c>
      <c r="AD634" s="3" t="s">
        <v>2802</v>
      </c>
      <c r="AE634" s="2" t="s">
        <v>2803</v>
      </c>
      <c r="AF634" s="3" t="s">
        <v>2804</v>
      </c>
      <c r="AG634" s="3" t="s">
        <v>2203</v>
      </c>
      <c r="AH634" s="2" t="s">
        <v>2805</v>
      </c>
      <c r="AI634" s="2">
        <f t="shared" si="92"/>
        <v>28</v>
      </c>
      <c r="AJ634" s="2">
        <f t="shared" si="91"/>
        <v>10</v>
      </c>
    </row>
    <row r="635" spans="28:36">
      <c r="AB635" s="2">
        <v>4409</v>
      </c>
      <c r="AC635" s="2" t="s">
        <v>2806</v>
      </c>
      <c r="AD635" s="3" t="s">
        <v>2807</v>
      </c>
      <c r="AE635" s="2" t="s">
        <v>2808</v>
      </c>
      <c r="AF635" s="3" t="s">
        <v>2809</v>
      </c>
      <c r="AG635" s="3" t="s">
        <v>2203</v>
      </c>
      <c r="AH635" s="2" t="s">
        <v>2810</v>
      </c>
      <c r="AI635" s="2">
        <f t="shared" si="92"/>
        <v>34</v>
      </c>
      <c r="AJ635" s="2">
        <f t="shared" si="91"/>
        <v>12</v>
      </c>
    </row>
    <row r="636" spans="28:36">
      <c r="AB636" s="2">
        <v>4410</v>
      </c>
      <c r="AC636" s="2" t="s">
        <v>2811</v>
      </c>
      <c r="AD636" s="3" t="s">
        <v>2812</v>
      </c>
      <c r="AE636" s="2" t="s">
        <v>2688</v>
      </c>
      <c r="AF636" s="3" t="s">
        <v>2689</v>
      </c>
      <c r="AG636" s="3" t="s">
        <v>2203</v>
      </c>
      <c r="AH636" s="2" t="s">
        <v>2690</v>
      </c>
      <c r="AI636" s="2">
        <f t="shared" si="92"/>
        <v>40</v>
      </c>
      <c r="AJ636" s="2">
        <f t="shared" si="91"/>
        <v>14</v>
      </c>
    </row>
    <row r="637" spans="28:36">
      <c r="AB637" s="2">
        <v>4411</v>
      </c>
      <c r="AC637" s="2" t="s">
        <v>2813</v>
      </c>
      <c r="AD637" s="3" t="s">
        <v>2814</v>
      </c>
      <c r="AE637" s="2" t="s">
        <v>2815</v>
      </c>
      <c r="AF637" s="3" t="s">
        <v>2816</v>
      </c>
      <c r="AG637" s="3" t="s">
        <v>2203</v>
      </c>
      <c r="AH637" s="2" t="s">
        <v>2817</v>
      </c>
      <c r="AI637" s="2">
        <f t="shared" si="92"/>
        <v>45</v>
      </c>
      <c r="AJ637" s="2">
        <f t="shared" si="91"/>
        <v>16</v>
      </c>
    </row>
    <row r="638" spans="28:36">
      <c r="AB638" s="2">
        <v>4412</v>
      </c>
      <c r="AC638" s="2" t="s">
        <v>2818</v>
      </c>
      <c r="AD638" s="3" t="s">
        <v>2819</v>
      </c>
      <c r="AE638" s="2" t="s">
        <v>2763</v>
      </c>
      <c r="AF638" s="3" t="s">
        <v>2764</v>
      </c>
      <c r="AG638" s="3" t="s">
        <v>2203</v>
      </c>
      <c r="AH638" s="2" t="s">
        <v>2765</v>
      </c>
      <c r="AI638" s="2">
        <f t="shared" si="92"/>
        <v>52</v>
      </c>
      <c r="AJ638" s="2">
        <f t="shared" si="91"/>
        <v>18</v>
      </c>
    </row>
    <row r="639" spans="28:36">
      <c r="AB639" s="2">
        <v>4413</v>
      </c>
      <c r="AC639" s="2" t="s">
        <v>2820</v>
      </c>
      <c r="AD639" s="3" t="s">
        <v>2821</v>
      </c>
      <c r="AE639" s="2" t="s">
        <v>2768</v>
      </c>
      <c r="AF639" s="3" t="s">
        <v>2769</v>
      </c>
      <c r="AG639" s="3" t="s">
        <v>2203</v>
      </c>
      <c r="AH639" s="2" t="s">
        <v>2770</v>
      </c>
      <c r="AI639" s="2">
        <f t="shared" si="92"/>
        <v>58</v>
      </c>
      <c r="AJ639" s="2">
        <f t="shared" si="91"/>
        <v>20</v>
      </c>
    </row>
    <row r="640" spans="28:36">
      <c r="AB640" s="2">
        <v>4414</v>
      </c>
      <c r="AC640" s="2" t="s">
        <v>2822</v>
      </c>
      <c r="AD640" s="3" t="s">
        <v>2823</v>
      </c>
      <c r="AE640" s="2" t="s">
        <v>2773</v>
      </c>
      <c r="AF640" s="3" t="s">
        <v>2774</v>
      </c>
      <c r="AG640" s="3" t="s">
        <v>2203</v>
      </c>
      <c r="AH640" s="2" t="s">
        <v>2775</v>
      </c>
      <c r="AI640" s="2">
        <f t="shared" si="92"/>
        <v>64</v>
      </c>
      <c r="AJ640" s="2">
        <f t="shared" si="91"/>
        <v>22</v>
      </c>
    </row>
    <row r="641" spans="28:36">
      <c r="AB641" s="2">
        <v>4415</v>
      </c>
      <c r="AC641" s="2" t="s">
        <v>2824</v>
      </c>
      <c r="AD641" s="3" t="s">
        <v>2825</v>
      </c>
      <c r="AE641" s="2" t="s">
        <v>2778</v>
      </c>
      <c r="AF641" s="3" t="s">
        <v>2779</v>
      </c>
      <c r="AG641" s="3" t="s">
        <v>2203</v>
      </c>
      <c r="AH641" s="2" t="s">
        <v>2780</v>
      </c>
      <c r="AI641" s="2">
        <f t="shared" si="92"/>
        <v>71</v>
      </c>
      <c r="AJ641" s="2">
        <f t="shared" si="91"/>
        <v>24</v>
      </c>
    </row>
    <row r="642" spans="28:36">
      <c r="AB642" s="2">
        <v>4501</v>
      </c>
      <c r="AC642" s="2" t="s">
        <v>2826</v>
      </c>
      <c r="AD642" s="3" t="s">
        <v>2827</v>
      </c>
      <c r="AE642" s="2" t="s">
        <v>2783</v>
      </c>
      <c r="AF642" s="3" t="s">
        <v>2784</v>
      </c>
      <c r="AG642" s="3" t="s">
        <v>2203</v>
      </c>
      <c r="AH642" s="2" t="s">
        <v>1481</v>
      </c>
      <c r="AI642" s="2">
        <f t="shared" si="92"/>
        <v>7</v>
      </c>
      <c r="AJ642" s="2">
        <f t="shared" si="91"/>
        <v>3</v>
      </c>
    </row>
    <row r="643" spans="28:36">
      <c r="AB643" s="2">
        <v>4502</v>
      </c>
      <c r="AC643" s="2" t="s">
        <v>2826</v>
      </c>
      <c r="AD643" s="3" t="s">
        <v>2827</v>
      </c>
      <c r="AE643" s="2" t="s">
        <v>2783</v>
      </c>
      <c r="AF643" s="3" t="s">
        <v>2784</v>
      </c>
      <c r="AG643" s="3" t="s">
        <v>2203</v>
      </c>
      <c r="AH643" s="2" t="s">
        <v>1481</v>
      </c>
      <c r="AI643" s="2">
        <f t="shared" si="92"/>
        <v>7</v>
      </c>
      <c r="AJ643" s="2">
        <f t="shared" si="91"/>
        <v>3</v>
      </c>
    </row>
    <row r="644" spans="28:36">
      <c r="AB644" s="2">
        <v>4503</v>
      </c>
      <c r="AC644" s="2" t="s">
        <v>2828</v>
      </c>
      <c r="AD644" s="3" t="s">
        <v>2829</v>
      </c>
      <c r="AE644" s="2" t="s">
        <v>2499</v>
      </c>
      <c r="AF644" s="3" t="s">
        <v>2500</v>
      </c>
      <c r="AG644" s="3" t="s">
        <v>2203</v>
      </c>
      <c r="AH644" s="2" t="s">
        <v>2501</v>
      </c>
      <c r="AI644" s="2">
        <f t="shared" si="92"/>
        <v>8</v>
      </c>
      <c r="AJ644" s="2">
        <f t="shared" si="91"/>
        <v>3</v>
      </c>
    </row>
    <row r="645" spans="28:36">
      <c r="AB645" s="2">
        <v>4504</v>
      </c>
      <c r="AC645" s="2" t="s">
        <v>2830</v>
      </c>
      <c r="AD645" s="3" t="s">
        <v>2831</v>
      </c>
      <c r="AE645" s="2" t="s">
        <v>2585</v>
      </c>
      <c r="AF645" s="3" t="s">
        <v>2586</v>
      </c>
      <c r="AG645" s="3" t="s">
        <v>2203</v>
      </c>
      <c r="AH645" s="2" t="s">
        <v>2587</v>
      </c>
      <c r="AI645" s="2">
        <f t="shared" si="92"/>
        <v>9</v>
      </c>
      <c r="AJ645" s="2">
        <f t="shared" si="91"/>
        <v>4</v>
      </c>
    </row>
    <row r="646" spans="28:36">
      <c r="AB646" s="2">
        <v>4505</v>
      </c>
      <c r="AC646" s="2" t="s">
        <v>2832</v>
      </c>
      <c r="AD646" s="3" t="s">
        <v>2833</v>
      </c>
      <c r="AE646" s="2" t="s">
        <v>2791</v>
      </c>
      <c r="AF646" s="3" t="s">
        <v>2792</v>
      </c>
      <c r="AG646" s="3" t="s">
        <v>2203</v>
      </c>
      <c r="AH646" s="2" t="s">
        <v>2793</v>
      </c>
      <c r="AI646" s="2">
        <f t="shared" si="92"/>
        <v>10</v>
      </c>
      <c r="AJ646" s="2">
        <f t="shared" si="91"/>
        <v>4</v>
      </c>
    </row>
    <row r="647" spans="28:36">
      <c r="AB647" s="2">
        <v>4506</v>
      </c>
      <c r="AC647" s="2" t="s">
        <v>2834</v>
      </c>
      <c r="AD647" s="3" t="s">
        <v>2835</v>
      </c>
      <c r="AE647" s="2" t="s">
        <v>2796</v>
      </c>
      <c r="AF647" s="3" t="s">
        <v>2797</v>
      </c>
      <c r="AG647" s="3" t="s">
        <v>2203</v>
      </c>
      <c r="AH647" s="2" t="s">
        <v>2798</v>
      </c>
      <c r="AI647" s="2">
        <f t="shared" si="92"/>
        <v>16</v>
      </c>
      <c r="AJ647" s="2">
        <f t="shared" si="91"/>
        <v>6</v>
      </c>
    </row>
    <row r="648" spans="28:36">
      <c r="AB648" s="2">
        <v>4507</v>
      </c>
      <c r="AC648" s="2" t="s">
        <v>2836</v>
      </c>
      <c r="AD648" s="3" t="s">
        <v>2837</v>
      </c>
      <c r="AE648" s="2" t="s">
        <v>2566</v>
      </c>
      <c r="AF648" s="3" t="s">
        <v>2567</v>
      </c>
      <c r="AG648" s="3" t="s">
        <v>2203</v>
      </c>
      <c r="AH648" s="2" t="s">
        <v>2568</v>
      </c>
      <c r="AI648" s="2">
        <f t="shared" si="92"/>
        <v>22</v>
      </c>
      <c r="AJ648" s="2">
        <f t="shared" si="91"/>
        <v>8</v>
      </c>
    </row>
    <row r="649" spans="28:36">
      <c r="AB649" s="2">
        <v>4508</v>
      </c>
      <c r="AC649" s="2" t="s">
        <v>2838</v>
      </c>
      <c r="AD649" s="3" t="s">
        <v>2839</v>
      </c>
      <c r="AE649" s="2" t="s">
        <v>2803</v>
      </c>
      <c r="AF649" s="3" t="s">
        <v>2804</v>
      </c>
      <c r="AG649" s="3" t="s">
        <v>2203</v>
      </c>
      <c r="AH649" s="2" t="s">
        <v>2805</v>
      </c>
      <c r="AI649" s="2">
        <f t="shared" si="92"/>
        <v>28</v>
      </c>
      <c r="AJ649" s="2">
        <f t="shared" ref="AJ649:AJ712" si="93">INT(AI649/3)+1</f>
        <v>10</v>
      </c>
    </row>
    <row r="650" spans="28:36">
      <c r="AB650" s="2">
        <v>4509</v>
      </c>
      <c r="AC650" s="2" t="s">
        <v>2840</v>
      </c>
      <c r="AD650" s="3" t="s">
        <v>2841</v>
      </c>
      <c r="AE650" s="2" t="s">
        <v>2808</v>
      </c>
      <c r="AF650" s="3" t="s">
        <v>2809</v>
      </c>
      <c r="AG650" s="3" t="s">
        <v>2203</v>
      </c>
      <c r="AH650" s="2" t="s">
        <v>2810</v>
      </c>
      <c r="AI650" s="2">
        <f t="shared" si="92"/>
        <v>34</v>
      </c>
      <c r="AJ650" s="2">
        <f t="shared" si="93"/>
        <v>12</v>
      </c>
    </row>
    <row r="651" spans="28:36">
      <c r="AB651" s="2">
        <v>4510</v>
      </c>
      <c r="AC651" s="2" t="s">
        <v>2842</v>
      </c>
      <c r="AD651" s="3" t="s">
        <v>2843</v>
      </c>
      <c r="AE651" s="2" t="s">
        <v>2688</v>
      </c>
      <c r="AF651" s="3" t="s">
        <v>2689</v>
      </c>
      <c r="AG651" s="3" t="s">
        <v>2203</v>
      </c>
      <c r="AH651" s="2" t="s">
        <v>2690</v>
      </c>
      <c r="AI651" s="2">
        <f t="shared" ref="AI651:AI714" si="94">INT(LEFT(AC651,FIND("-",AC651)-1)/2.5)+1</f>
        <v>40</v>
      </c>
      <c r="AJ651" s="2">
        <f t="shared" si="93"/>
        <v>14</v>
      </c>
    </row>
    <row r="652" spans="28:36">
      <c r="AB652" s="2">
        <v>4511</v>
      </c>
      <c r="AC652" s="2" t="s">
        <v>2844</v>
      </c>
      <c r="AD652" s="3" t="s">
        <v>2845</v>
      </c>
      <c r="AE652" s="2" t="s">
        <v>2815</v>
      </c>
      <c r="AF652" s="3" t="s">
        <v>2816</v>
      </c>
      <c r="AG652" s="3" t="s">
        <v>2203</v>
      </c>
      <c r="AH652" s="2" t="s">
        <v>2817</v>
      </c>
      <c r="AI652" s="2">
        <f t="shared" si="94"/>
        <v>45</v>
      </c>
      <c r="AJ652" s="2">
        <f t="shared" si="93"/>
        <v>16</v>
      </c>
    </row>
    <row r="653" spans="28:36">
      <c r="AB653" s="2">
        <v>4512</v>
      </c>
      <c r="AC653" s="2" t="s">
        <v>2846</v>
      </c>
      <c r="AD653" s="3" t="s">
        <v>2847</v>
      </c>
      <c r="AE653" s="2" t="s">
        <v>2763</v>
      </c>
      <c r="AF653" s="3" t="s">
        <v>2764</v>
      </c>
      <c r="AG653" s="3" t="s">
        <v>2203</v>
      </c>
      <c r="AH653" s="2" t="s">
        <v>2765</v>
      </c>
      <c r="AI653" s="2">
        <f t="shared" si="94"/>
        <v>52</v>
      </c>
      <c r="AJ653" s="2">
        <f t="shared" si="93"/>
        <v>18</v>
      </c>
    </row>
    <row r="654" spans="28:36">
      <c r="AB654" s="2">
        <v>4513</v>
      </c>
      <c r="AC654" s="2" t="s">
        <v>2848</v>
      </c>
      <c r="AD654" s="3" t="s">
        <v>2849</v>
      </c>
      <c r="AE654" s="2" t="s">
        <v>2768</v>
      </c>
      <c r="AF654" s="3" t="s">
        <v>2769</v>
      </c>
      <c r="AG654" s="3" t="s">
        <v>2203</v>
      </c>
      <c r="AH654" s="2" t="s">
        <v>2770</v>
      </c>
      <c r="AI654" s="2">
        <f t="shared" si="94"/>
        <v>58</v>
      </c>
      <c r="AJ654" s="2">
        <f t="shared" si="93"/>
        <v>20</v>
      </c>
    </row>
    <row r="655" spans="28:36">
      <c r="AB655" s="2">
        <v>4514</v>
      </c>
      <c r="AC655" s="2" t="s">
        <v>2850</v>
      </c>
      <c r="AD655" s="3" t="s">
        <v>2851</v>
      </c>
      <c r="AE655" s="2" t="s">
        <v>2773</v>
      </c>
      <c r="AF655" s="3" t="s">
        <v>2774</v>
      </c>
      <c r="AG655" s="3" t="s">
        <v>2203</v>
      </c>
      <c r="AH655" s="2" t="s">
        <v>2775</v>
      </c>
      <c r="AI655" s="2">
        <f t="shared" si="94"/>
        <v>64</v>
      </c>
      <c r="AJ655" s="2">
        <f t="shared" si="93"/>
        <v>22</v>
      </c>
    </row>
    <row r="656" spans="28:36">
      <c r="AB656" s="2">
        <v>4515</v>
      </c>
      <c r="AC656" s="2" t="s">
        <v>2852</v>
      </c>
      <c r="AD656" s="3" t="s">
        <v>2853</v>
      </c>
      <c r="AE656" s="2" t="s">
        <v>2778</v>
      </c>
      <c r="AF656" s="3" t="s">
        <v>2779</v>
      </c>
      <c r="AG656" s="3" t="s">
        <v>2203</v>
      </c>
      <c r="AH656" s="2" t="s">
        <v>2780</v>
      </c>
      <c r="AI656" s="2">
        <f t="shared" si="94"/>
        <v>71</v>
      </c>
      <c r="AJ656" s="2">
        <f t="shared" si="93"/>
        <v>24</v>
      </c>
    </row>
    <row r="657" spans="28:36">
      <c r="AB657" s="2">
        <v>4601</v>
      </c>
      <c r="AC657" s="2" t="s">
        <v>2826</v>
      </c>
      <c r="AD657" s="3" t="s">
        <v>2827</v>
      </c>
      <c r="AE657" s="2" t="s">
        <v>2783</v>
      </c>
      <c r="AF657" s="3" t="s">
        <v>2784</v>
      </c>
      <c r="AG657" s="3" t="s">
        <v>2203</v>
      </c>
      <c r="AH657" s="2" t="s">
        <v>1481</v>
      </c>
      <c r="AI657" s="2">
        <f t="shared" si="94"/>
        <v>7</v>
      </c>
      <c r="AJ657" s="2">
        <f t="shared" si="93"/>
        <v>3</v>
      </c>
    </row>
    <row r="658" spans="28:36">
      <c r="AB658" s="2">
        <v>4602</v>
      </c>
      <c r="AC658" s="2" t="s">
        <v>2826</v>
      </c>
      <c r="AD658" s="3" t="s">
        <v>2827</v>
      </c>
      <c r="AE658" s="2" t="s">
        <v>2783</v>
      </c>
      <c r="AF658" s="3" t="s">
        <v>2784</v>
      </c>
      <c r="AG658" s="3" t="s">
        <v>2203</v>
      </c>
      <c r="AH658" s="2" t="s">
        <v>1481</v>
      </c>
      <c r="AI658" s="2">
        <f t="shared" si="94"/>
        <v>7</v>
      </c>
      <c r="AJ658" s="2">
        <f t="shared" si="93"/>
        <v>3</v>
      </c>
    </row>
    <row r="659" spans="28:36">
      <c r="AB659" s="2">
        <v>4603</v>
      </c>
      <c r="AC659" s="2" t="s">
        <v>2828</v>
      </c>
      <c r="AD659" s="3" t="s">
        <v>2829</v>
      </c>
      <c r="AE659" s="2" t="s">
        <v>2499</v>
      </c>
      <c r="AF659" s="3" t="s">
        <v>2500</v>
      </c>
      <c r="AG659" s="3" t="s">
        <v>2203</v>
      </c>
      <c r="AH659" s="2" t="s">
        <v>2501</v>
      </c>
      <c r="AI659" s="2">
        <f t="shared" si="94"/>
        <v>8</v>
      </c>
      <c r="AJ659" s="2">
        <f t="shared" si="93"/>
        <v>3</v>
      </c>
    </row>
    <row r="660" spans="28:36">
      <c r="AB660" s="2">
        <v>4604</v>
      </c>
      <c r="AC660" s="2" t="s">
        <v>2830</v>
      </c>
      <c r="AD660" s="3" t="s">
        <v>2831</v>
      </c>
      <c r="AE660" s="2" t="s">
        <v>2585</v>
      </c>
      <c r="AF660" s="3" t="s">
        <v>2586</v>
      </c>
      <c r="AG660" s="3" t="s">
        <v>2203</v>
      </c>
      <c r="AH660" s="2" t="s">
        <v>2587</v>
      </c>
      <c r="AI660" s="2">
        <f t="shared" si="94"/>
        <v>9</v>
      </c>
      <c r="AJ660" s="2">
        <f t="shared" si="93"/>
        <v>4</v>
      </c>
    </row>
    <row r="661" spans="28:36">
      <c r="AB661" s="2">
        <v>4605</v>
      </c>
      <c r="AC661" s="2" t="s">
        <v>2832</v>
      </c>
      <c r="AD661" s="3" t="s">
        <v>2833</v>
      </c>
      <c r="AE661" s="2" t="s">
        <v>2791</v>
      </c>
      <c r="AF661" s="3" t="s">
        <v>2792</v>
      </c>
      <c r="AG661" s="3" t="s">
        <v>2203</v>
      </c>
      <c r="AH661" s="2" t="s">
        <v>2793</v>
      </c>
      <c r="AI661" s="2">
        <f t="shared" si="94"/>
        <v>10</v>
      </c>
      <c r="AJ661" s="2">
        <f t="shared" si="93"/>
        <v>4</v>
      </c>
    </row>
    <row r="662" spans="28:36">
      <c r="AB662" s="2">
        <v>4606</v>
      </c>
      <c r="AC662" s="2" t="s">
        <v>2834</v>
      </c>
      <c r="AD662" s="3" t="s">
        <v>2835</v>
      </c>
      <c r="AE662" s="2" t="s">
        <v>2796</v>
      </c>
      <c r="AF662" s="3" t="s">
        <v>2797</v>
      </c>
      <c r="AG662" s="3" t="s">
        <v>2203</v>
      </c>
      <c r="AH662" s="2" t="s">
        <v>2798</v>
      </c>
      <c r="AI662" s="2">
        <f t="shared" si="94"/>
        <v>16</v>
      </c>
      <c r="AJ662" s="2">
        <f t="shared" si="93"/>
        <v>6</v>
      </c>
    </row>
    <row r="663" spans="28:36">
      <c r="AB663" s="2">
        <v>4607</v>
      </c>
      <c r="AC663" s="2" t="s">
        <v>2836</v>
      </c>
      <c r="AD663" s="3" t="s">
        <v>2837</v>
      </c>
      <c r="AE663" s="2" t="s">
        <v>2566</v>
      </c>
      <c r="AF663" s="3" t="s">
        <v>2567</v>
      </c>
      <c r="AG663" s="3" t="s">
        <v>2203</v>
      </c>
      <c r="AH663" s="2" t="s">
        <v>2568</v>
      </c>
      <c r="AI663" s="2">
        <f t="shared" si="94"/>
        <v>22</v>
      </c>
      <c r="AJ663" s="2">
        <f t="shared" si="93"/>
        <v>8</v>
      </c>
    </row>
    <row r="664" spans="28:36">
      <c r="AB664" s="2">
        <v>4608</v>
      </c>
      <c r="AC664" s="2" t="s">
        <v>2838</v>
      </c>
      <c r="AD664" s="3" t="s">
        <v>2839</v>
      </c>
      <c r="AE664" s="2" t="s">
        <v>2803</v>
      </c>
      <c r="AF664" s="3" t="s">
        <v>2804</v>
      </c>
      <c r="AG664" s="3" t="s">
        <v>2203</v>
      </c>
      <c r="AH664" s="2" t="s">
        <v>2805</v>
      </c>
      <c r="AI664" s="2">
        <f t="shared" si="94"/>
        <v>28</v>
      </c>
      <c r="AJ664" s="2">
        <f t="shared" si="93"/>
        <v>10</v>
      </c>
    </row>
    <row r="665" spans="28:36">
      <c r="AB665" s="2">
        <v>4609</v>
      </c>
      <c r="AC665" s="2" t="s">
        <v>2840</v>
      </c>
      <c r="AD665" s="3" t="s">
        <v>2841</v>
      </c>
      <c r="AE665" s="2" t="s">
        <v>2808</v>
      </c>
      <c r="AF665" s="3" t="s">
        <v>2809</v>
      </c>
      <c r="AG665" s="3" t="s">
        <v>2203</v>
      </c>
      <c r="AH665" s="2" t="s">
        <v>2810</v>
      </c>
      <c r="AI665" s="2">
        <f t="shared" si="94"/>
        <v>34</v>
      </c>
      <c r="AJ665" s="2">
        <f t="shared" si="93"/>
        <v>12</v>
      </c>
    </row>
    <row r="666" spans="28:36">
      <c r="AB666" s="2">
        <v>4610</v>
      </c>
      <c r="AC666" s="2" t="s">
        <v>2842</v>
      </c>
      <c r="AD666" s="3" t="s">
        <v>2843</v>
      </c>
      <c r="AE666" s="2" t="s">
        <v>2688</v>
      </c>
      <c r="AF666" s="3" t="s">
        <v>2689</v>
      </c>
      <c r="AG666" s="3" t="s">
        <v>2203</v>
      </c>
      <c r="AH666" s="2" t="s">
        <v>2690</v>
      </c>
      <c r="AI666" s="2">
        <f t="shared" si="94"/>
        <v>40</v>
      </c>
      <c r="AJ666" s="2">
        <f t="shared" si="93"/>
        <v>14</v>
      </c>
    </row>
    <row r="667" spans="28:36">
      <c r="AB667" s="2">
        <v>4611</v>
      </c>
      <c r="AC667" s="2" t="s">
        <v>2844</v>
      </c>
      <c r="AD667" s="3" t="s">
        <v>2845</v>
      </c>
      <c r="AE667" s="2" t="s">
        <v>2815</v>
      </c>
      <c r="AF667" s="3" t="s">
        <v>2816</v>
      </c>
      <c r="AG667" s="3" t="s">
        <v>2203</v>
      </c>
      <c r="AH667" s="2" t="s">
        <v>2817</v>
      </c>
      <c r="AI667" s="2">
        <f t="shared" si="94"/>
        <v>45</v>
      </c>
      <c r="AJ667" s="2">
        <f t="shared" si="93"/>
        <v>16</v>
      </c>
    </row>
    <row r="668" spans="28:36">
      <c r="AB668" s="2">
        <v>4612</v>
      </c>
      <c r="AC668" s="2" t="s">
        <v>2846</v>
      </c>
      <c r="AD668" s="3" t="s">
        <v>2847</v>
      </c>
      <c r="AE668" s="2" t="s">
        <v>2763</v>
      </c>
      <c r="AF668" s="3" t="s">
        <v>2764</v>
      </c>
      <c r="AG668" s="3" t="s">
        <v>2203</v>
      </c>
      <c r="AH668" s="2" t="s">
        <v>2765</v>
      </c>
      <c r="AI668" s="2">
        <f t="shared" si="94"/>
        <v>52</v>
      </c>
      <c r="AJ668" s="2">
        <f t="shared" si="93"/>
        <v>18</v>
      </c>
    </row>
    <row r="669" spans="28:36">
      <c r="AB669" s="2">
        <v>4613</v>
      </c>
      <c r="AC669" s="2" t="s">
        <v>2848</v>
      </c>
      <c r="AD669" s="3" t="s">
        <v>2849</v>
      </c>
      <c r="AE669" s="2" t="s">
        <v>2768</v>
      </c>
      <c r="AF669" s="3" t="s">
        <v>2769</v>
      </c>
      <c r="AG669" s="3" t="s">
        <v>2203</v>
      </c>
      <c r="AH669" s="2" t="s">
        <v>2770</v>
      </c>
      <c r="AI669" s="2">
        <f t="shared" si="94"/>
        <v>58</v>
      </c>
      <c r="AJ669" s="2">
        <f t="shared" si="93"/>
        <v>20</v>
      </c>
    </row>
    <row r="670" spans="28:36">
      <c r="AB670" s="2">
        <v>4614</v>
      </c>
      <c r="AC670" s="2" t="s">
        <v>2850</v>
      </c>
      <c r="AD670" s="3" t="s">
        <v>2851</v>
      </c>
      <c r="AE670" s="2" t="s">
        <v>2773</v>
      </c>
      <c r="AF670" s="3" t="s">
        <v>2774</v>
      </c>
      <c r="AG670" s="3" t="s">
        <v>2203</v>
      </c>
      <c r="AH670" s="2" t="s">
        <v>2775</v>
      </c>
      <c r="AI670" s="2">
        <f t="shared" si="94"/>
        <v>64</v>
      </c>
      <c r="AJ670" s="2">
        <f t="shared" si="93"/>
        <v>22</v>
      </c>
    </row>
    <row r="671" spans="28:36">
      <c r="AB671" s="2">
        <v>4615</v>
      </c>
      <c r="AC671" s="2" t="s">
        <v>2852</v>
      </c>
      <c r="AD671" s="3" t="s">
        <v>2853</v>
      </c>
      <c r="AE671" s="2" t="s">
        <v>2778</v>
      </c>
      <c r="AF671" s="3" t="s">
        <v>2779</v>
      </c>
      <c r="AG671" s="3" t="s">
        <v>2203</v>
      </c>
      <c r="AH671" s="2" t="s">
        <v>2780</v>
      </c>
      <c r="AI671" s="2">
        <f t="shared" si="94"/>
        <v>71</v>
      </c>
      <c r="AJ671" s="2">
        <f t="shared" si="93"/>
        <v>24</v>
      </c>
    </row>
    <row r="672" spans="28:36">
      <c r="AB672" s="2">
        <v>4701</v>
      </c>
      <c r="AC672" s="2" t="s">
        <v>2854</v>
      </c>
      <c r="AD672" s="3" t="s">
        <v>2855</v>
      </c>
      <c r="AE672" s="2" t="s">
        <v>2783</v>
      </c>
      <c r="AF672" s="3" t="s">
        <v>2784</v>
      </c>
      <c r="AG672" s="3" t="s">
        <v>2203</v>
      </c>
      <c r="AH672" s="2" t="s">
        <v>1481</v>
      </c>
      <c r="AI672" s="2">
        <f t="shared" si="94"/>
        <v>7</v>
      </c>
      <c r="AJ672" s="2">
        <f t="shared" si="93"/>
        <v>3</v>
      </c>
    </row>
    <row r="673" spans="28:36">
      <c r="AB673" s="2">
        <v>4702</v>
      </c>
      <c r="AC673" s="2" t="s">
        <v>2854</v>
      </c>
      <c r="AD673" s="3" t="s">
        <v>2855</v>
      </c>
      <c r="AE673" s="2" t="s">
        <v>2783</v>
      </c>
      <c r="AF673" s="3" t="s">
        <v>2784</v>
      </c>
      <c r="AG673" s="3" t="s">
        <v>2203</v>
      </c>
      <c r="AH673" s="2" t="s">
        <v>1481</v>
      </c>
      <c r="AI673" s="2">
        <f t="shared" si="94"/>
        <v>7</v>
      </c>
      <c r="AJ673" s="2">
        <f t="shared" si="93"/>
        <v>3</v>
      </c>
    </row>
    <row r="674" spans="28:36">
      <c r="AB674" s="2">
        <v>4703</v>
      </c>
      <c r="AC674" s="2" t="s">
        <v>2497</v>
      </c>
      <c r="AD674" s="3" t="s">
        <v>2856</v>
      </c>
      <c r="AE674" s="2" t="s">
        <v>2499</v>
      </c>
      <c r="AF674" s="3" t="s">
        <v>2500</v>
      </c>
      <c r="AG674" s="3" t="s">
        <v>2203</v>
      </c>
      <c r="AH674" s="2" t="s">
        <v>2501</v>
      </c>
      <c r="AI674" s="2">
        <f t="shared" si="94"/>
        <v>8</v>
      </c>
      <c r="AJ674" s="2">
        <f t="shared" si="93"/>
        <v>3</v>
      </c>
    </row>
    <row r="675" spans="28:36">
      <c r="AB675" s="2">
        <v>4704</v>
      </c>
      <c r="AC675" s="2" t="s">
        <v>2857</v>
      </c>
      <c r="AD675" s="3" t="s">
        <v>2858</v>
      </c>
      <c r="AE675" s="2" t="s">
        <v>2585</v>
      </c>
      <c r="AF675" s="3" t="s">
        <v>2586</v>
      </c>
      <c r="AG675" s="3" t="s">
        <v>2203</v>
      </c>
      <c r="AH675" s="2" t="s">
        <v>2587</v>
      </c>
      <c r="AI675" s="2">
        <f t="shared" si="94"/>
        <v>9</v>
      </c>
      <c r="AJ675" s="2">
        <f t="shared" si="93"/>
        <v>4</v>
      </c>
    </row>
    <row r="676" spans="28:36">
      <c r="AB676" s="2">
        <v>4705</v>
      </c>
      <c r="AC676" s="2" t="s">
        <v>2859</v>
      </c>
      <c r="AD676" s="3" t="s">
        <v>2860</v>
      </c>
      <c r="AE676" s="2" t="s">
        <v>2791</v>
      </c>
      <c r="AF676" s="3" t="s">
        <v>2792</v>
      </c>
      <c r="AG676" s="3" t="s">
        <v>2203</v>
      </c>
      <c r="AH676" s="2" t="s">
        <v>2793</v>
      </c>
      <c r="AI676" s="2">
        <f t="shared" si="94"/>
        <v>10</v>
      </c>
      <c r="AJ676" s="2">
        <f t="shared" si="93"/>
        <v>4</v>
      </c>
    </row>
    <row r="677" spans="28:36">
      <c r="AB677" s="2">
        <v>4706</v>
      </c>
      <c r="AC677" s="2" t="s">
        <v>2861</v>
      </c>
      <c r="AD677" s="3" t="s">
        <v>2862</v>
      </c>
      <c r="AE677" s="2" t="s">
        <v>2796</v>
      </c>
      <c r="AF677" s="3" t="s">
        <v>2797</v>
      </c>
      <c r="AG677" s="3" t="s">
        <v>2203</v>
      </c>
      <c r="AH677" s="2" t="s">
        <v>2798</v>
      </c>
      <c r="AI677" s="2">
        <f t="shared" si="94"/>
        <v>16</v>
      </c>
      <c r="AJ677" s="2">
        <f t="shared" si="93"/>
        <v>6</v>
      </c>
    </row>
    <row r="678" spans="28:36">
      <c r="AB678" s="2">
        <v>4707</v>
      </c>
      <c r="AC678" s="2" t="s">
        <v>2799</v>
      </c>
      <c r="AD678" s="3" t="s">
        <v>2863</v>
      </c>
      <c r="AE678" s="2" t="s">
        <v>2566</v>
      </c>
      <c r="AF678" s="3" t="s">
        <v>2567</v>
      </c>
      <c r="AG678" s="3" t="s">
        <v>2203</v>
      </c>
      <c r="AH678" s="2" t="s">
        <v>2568</v>
      </c>
      <c r="AI678" s="2">
        <f t="shared" si="94"/>
        <v>22</v>
      </c>
      <c r="AJ678" s="2">
        <f t="shared" si="93"/>
        <v>8</v>
      </c>
    </row>
    <row r="679" spans="28:36">
      <c r="AB679" s="2">
        <v>4708</v>
      </c>
      <c r="AC679" s="2" t="s">
        <v>2864</v>
      </c>
      <c r="AD679" s="3" t="s">
        <v>2865</v>
      </c>
      <c r="AE679" s="2" t="s">
        <v>2803</v>
      </c>
      <c r="AF679" s="3" t="s">
        <v>2804</v>
      </c>
      <c r="AG679" s="3" t="s">
        <v>2203</v>
      </c>
      <c r="AH679" s="2" t="s">
        <v>2805</v>
      </c>
      <c r="AI679" s="2">
        <f t="shared" si="94"/>
        <v>28</v>
      </c>
      <c r="AJ679" s="2">
        <f t="shared" si="93"/>
        <v>10</v>
      </c>
    </row>
    <row r="680" spans="28:36">
      <c r="AB680" s="2">
        <v>4709</v>
      </c>
      <c r="AC680" s="2" t="s">
        <v>2866</v>
      </c>
      <c r="AD680" s="3" t="s">
        <v>2867</v>
      </c>
      <c r="AE680" s="2" t="s">
        <v>2808</v>
      </c>
      <c r="AF680" s="3" t="s">
        <v>2809</v>
      </c>
      <c r="AG680" s="3" t="s">
        <v>2203</v>
      </c>
      <c r="AH680" s="2" t="s">
        <v>2810</v>
      </c>
      <c r="AI680" s="2">
        <f t="shared" si="94"/>
        <v>34</v>
      </c>
      <c r="AJ680" s="2">
        <f t="shared" si="93"/>
        <v>12</v>
      </c>
    </row>
    <row r="681" spans="28:36">
      <c r="AB681" s="2">
        <v>4710</v>
      </c>
      <c r="AC681" s="2" t="s">
        <v>2868</v>
      </c>
      <c r="AD681" s="3" t="s">
        <v>2869</v>
      </c>
      <c r="AE681" s="2" t="s">
        <v>2688</v>
      </c>
      <c r="AF681" s="3" t="s">
        <v>2689</v>
      </c>
      <c r="AG681" s="3" t="s">
        <v>2203</v>
      </c>
      <c r="AH681" s="2" t="s">
        <v>2690</v>
      </c>
      <c r="AI681" s="2">
        <f t="shared" si="94"/>
        <v>40</v>
      </c>
      <c r="AJ681" s="2">
        <f t="shared" si="93"/>
        <v>14</v>
      </c>
    </row>
    <row r="682" spans="28:36">
      <c r="AB682" s="2">
        <v>4711</v>
      </c>
      <c r="AC682" s="2" t="s">
        <v>2870</v>
      </c>
      <c r="AD682" s="3" t="s">
        <v>2871</v>
      </c>
      <c r="AE682" s="2" t="s">
        <v>2758</v>
      </c>
      <c r="AF682" s="3" t="s">
        <v>2759</v>
      </c>
      <c r="AG682" s="3" t="s">
        <v>2203</v>
      </c>
      <c r="AH682" s="2" t="s">
        <v>2760</v>
      </c>
      <c r="AI682" s="2">
        <f t="shared" si="94"/>
        <v>46</v>
      </c>
      <c r="AJ682" s="2">
        <f t="shared" si="93"/>
        <v>16</v>
      </c>
    </row>
    <row r="683" spans="28:36">
      <c r="AB683" s="2">
        <v>4712</v>
      </c>
      <c r="AC683" s="2" t="s">
        <v>2872</v>
      </c>
      <c r="AD683" s="3" t="s">
        <v>2873</v>
      </c>
      <c r="AE683" s="2" t="s">
        <v>2763</v>
      </c>
      <c r="AF683" s="3" t="s">
        <v>2764</v>
      </c>
      <c r="AG683" s="3" t="s">
        <v>2203</v>
      </c>
      <c r="AH683" s="2" t="s">
        <v>2765</v>
      </c>
      <c r="AI683" s="2">
        <f t="shared" si="94"/>
        <v>52</v>
      </c>
      <c r="AJ683" s="2">
        <f t="shared" si="93"/>
        <v>18</v>
      </c>
    </row>
    <row r="684" spans="28:36">
      <c r="AB684" s="2">
        <v>4713</v>
      </c>
      <c r="AC684" s="2" t="s">
        <v>2874</v>
      </c>
      <c r="AD684" s="3" t="s">
        <v>2875</v>
      </c>
      <c r="AE684" s="2" t="s">
        <v>2768</v>
      </c>
      <c r="AF684" s="3" t="s">
        <v>2769</v>
      </c>
      <c r="AG684" s="3" t="s">
        <v>2203</v>
      </c>
      <c r="AH684" s="2" t="s">
        <v>2770</v>
      </c>
      <c r="AI684" s="2">
        <f t="shared" si="94"/>
        <v>58</v>
      </c>
      <c r="AJ684" s="2">
        <f t="shared" si="93"/>
        <v>20</v>
      </c>
    </row>
    <row r="685" spans="28:36">
      <c r="AB685" s="2">
        <v>4714</v>
      </c>
      <c r="AC685" s="2" t="s">
        <v>2876</v>
      </c>
      <c r="AD685" s="3" t="s">
        <v>2877</v>
      </c>
      <c r="AE685" s="2" t="s">
        <v>2773</v>
      </c>
      <c r="AF685" s="3" t="s">
        <v>2774</v>
      </c>
      <c r="AG685" s="3" t="s">
        <v>2203</v>
      </c>
      <c r="AH685" s="2" t="s">
        <v>2775</v>
      </c>
      <c r="AI685" s="2">
        <f t="shared" si="94"/>
        <v>64</v>
      </c>
      <c r="AJ685" s="2">
        <f t="shared" si="93"/>
        <v>22</v>
      </c>
    </row>
    <row r="686" spans="28:36">
      <c r="AB686" s="2">
        <v>4715</v>
      </c>
      <c r="AC686" s="2" t="s">
        <v>2878</v>
      </c>
      <c r="AD686" s="3" t="s">
        <v>2879</v>
      </c>
      <c r="AE686" s="2" t="s">
        <v>2778</v>
      </c>
      <c r="AF686" s="3" t="s">
        <v>2779</v>
      </c>
      <c r="AG686" s="3" t="s">
        <v>2203</v>
      </c>
      <c r="AH686" s="2" t="s">
        <v>2780</v>
      </c>
      <c r="AI686" s="2">
        <f t="shared" si="94"/>
        <v>71</v>
      </c>
      <c r="AJ686" s="2">
        <f t="shared" si="93"/>
        <v>24</v>
      </c>
    </row>
    <row r="687" spans="28:36">
      <c r="AB687" s="2">
        <v>4801</v>
      </c>
      <c r="AC687" s="2" t="s">
        <v>2854</v>
      </c>
      <c r="AD687" s="3" t="s">
        <v>2855</v>
      </c>
      <c r="AE687" s="2" t="s">
        <v>2783</v>
      </c>
      <c r="AF687" s="3" t="s">
        <v>2784</v>
      </c>
      <c r="AG687" s="3" t="s">
        <v>2203</v>
      </c>
      <c r="AH687" s="2" t="s">
        <v>1481</v>
      </c>
      <c r="AI687" s="2">
        <f t="shared" si="94"/>
        <v>7</v>
      </c>
      <c r="AJ687" s="2">
        <f t="shared" si="93"/>
        <v>3</v>
      </c>
    </row>
    <row r="688" spans="28:36">
      <c r="AB688" s="2">
        <v>4802</v>
      </c>
      <c r="AC688" s="2" t="s">
        <v>2854</v>
      </c>
      <c r="AD688" s="3" t="s">
        <v>2855</v>
      </c>
      <c r="AE688" s="2" t="s">
        <v>2783</v>
      </c>
      <c r="AF688" s="3" t="s">
        <v>2784</v>
      </c>
      <c r="AG688" s="3" t="s">
        <v>2203</v>
      </c>
      <c r="AH688" s="2" t="s">
        <v>1481</v>
      </c>
      <c r="AI688" s="2">
        <f t="shared" si="94"/>
        <v>7</v>
      </c>
      <c r="AJ688" s="2">
        <f t="shared" si="93"/>
        <v>3</v>
      </c>
    </row>
    <row r="689" spans="28:36">
      <c r="AB689" s="2">
        <v>4803</v>
      </c>
      <c r="AC689" s="2" t="s">
        <v>2497</v>
      </c>
      <c r="AD689" s="3" t="s">
        <v>2856</v>
      </c>
      <c r="AE689" s="2" t="s">
        <v>2499</v>
      </c>
      <c r="AF689" s="3" t="s">
        <v>2500</v>
      </c>
      <c r="AG689" s="3" t="s">
        <v>2203</v>
      </c>
      <c r="AH689" s="2" t="s">
        <v>2501</v>
      </c>
      <c r="AI689" s="2">
        <f t="shared" si="94"/>
        <v>8</v>
      </c>
      <c r="AJ689" s="2">
        <f t="shared" si="93"/>
        <v>3</v>
      </c>
    </row>
    <row r="690" spans="28:36">
      <c r="AB690" s="2">
        <v>4804</v>
      </c>
      <c r="AC690" s="2" t="s">
        <v>2857</v>
      </c>
      <c r="AD690" s="3" t="s">
        <v>2858</v>
      </c>
      <c r="AE690" s="2" t="s">
        <v>2585</v>
      </c>
      <c r="AF690" s="3" t="s">
        <v>2586</v>
      </c>
      <c r="AG690" s="3" t="s">
        <v>2203</v>
      </c>
      <c r="AH690" s="2" t="s">
        <v>2587</v>
      </c>
      <c r="AI690" s="2">
        <f t="shared" si="94"/>
        <v>9</v>
      </c>
      <c r="AJ690" s="2">
        <f t="shared" si="93"/>
        <v>4</v>
      </c>
    </row>
    <row r="691" spans="28:36">
      <c r="AB691" s="2">
        <v>4805</v>
      </c>
      <c r="AC691" s="2" t="s">
        <v>2859</v>
      </c>
      <c r="AD691" s="3" t="s">
        <v>2860</v>
      </c>
      <c r="AE691" s="2" t="s">
        <v>2791</v>
      </c>
      <c r="AF691" s="3" t="s">
        <v>2792</v>
      </c>
      <c r="AG691" s="3" t="s">
        <v>2203</v>
      </c>
      <c r="AH691" s="2" t="s">
        <v>2793</v>
      </c>
      <c r="AI691" s="2">
        <f t="shared" si="94"/>
        <v>10</v>
      </c>
      <c r="AJ691" s="2">
        <f t="shared" si="93"/>
        <v>4</v>
      </c>
    </row>
    <row r="692" spans="28:36">
      <c r="AB692" s="2">
        <v>4806</v>
      </c>
      <c r="AC692" s="2" t="s">
        <v>2861</v>
      </c>
      <c r="AD692" s="3" t="s">
        <v>2862</v>
      </c>
      <c r="AE692" s="2" t="s">
        <v>2796</v>
      </c>
      <c r="AF692" s="3" t="s">
        <v>2797</v>
      </c>
      <c r="AG692" s="3" t="s">
        <v>2203</v>
      </c>
      <c r="AH692" s="2" t="s">
        <v>2798</v>
      </c>
      <c r="AI692" s="2">
        <f t="shared" si="94"/>
        <v>16</v>
      </c>
      <c r="AJ692" s="2">
        <f t="shared" si="93"/>
        <v>6</v>
      </c>
    </row>
    <row r="693" spans="28:36">
      <c r="AB693" s="2">
        <v>4807</v>
      </c>
      <c r="AC693" s="2" t="s">
        <v>2799</v>
      </c>
      <c r="AD693" s="3" t="s">
        <v>2863</v>
      </c>
      <c r="AE693" s="2" t="s">
        <v>2566</v>
      </c>
      <c r="AF693" s="3" t="s">
        <v>2567</v>
      </c>
      <c r="AG693" s="3" t="s">
        <v>2203</v>
      </c>
      <c r="AH693" s="2" t="s">
        <v>2568</v>
      </c>
      <c r="AI693" s="2">
        <f t="shared" si="94"/>
        <v>22</v>
      </c>
      <c r="AJ693" s="2">
        <f t="shared" si="93"/>
        <v>8</v>
      </c>
    </row>
    <row r="694" spans="28:36">
      <c r="AB694" s="2">
        <v>4808</v>
      </c>
      <c r="AC694" s="2" t="s">
        <v>2864</v>
      </c>
      <c r="AD694" s="3" t="s">
        <v>2865</v>
      </c>
      <c r="AE694" s="2" t="s">
        <v>2803</v>
      </c>
      <c r="AF694" s="3" t="s">
        <v>2804</v>
      </c>
      <c r="AG694" s="3" t="s">
        <v>2203</v>
      </c>
      <c r="AH694" s="2" t="s">
        <v>2805</v>
      </c>
      <c r="AI694" s="2">
        <f t="shared" si="94"/>
        <v>28</v>
      </c>
      <c r="AJ694" s="2">
        <f t="shared" si="93"/>
        <v>10</v>
      </c>
    </row>
    <row r="695" spans="28:36">
      <c r="AB695" s="2">
        <v>4809</v>
      </c>
      <c r="AC695" s="2" t="s">
        <v>2866</v>
      </c>
      <c r="AD695" s="3" t="s">
        <v>2867</v>
      </c>
      <c r="AE695" s="2" t="s">
        <v>2808</v>
      </c>
      <c r="AF695" s="3" t="s">
        <v>2809</v>
      </c>
      <c r="AG695" s="3" t="s">
        <v>2203</v>
      </c>
      <c r="AH695" s="2" t="s">
        <v>2810</v>
      </c>
      <c r="AI695" s="2">
        <f t="shared" si="94"/>
        <v>34</v>
      </c>
      <c r="AJ695" s="2">
        <f t="shared" si="93"/>
        <v>12</v>
      </c>
    </row>
    <row r="696" spans="28:36">
      <c r="AB696" s="2">
        <v>4810</v>
      </c>
      <c r="AC696" s="2" t="s">
        <v>2868</v>
      </c>
      <c r="AD696" s="3" t="s">
        <v>2869</v>
      </c>
      <c r="AE696" s="2" t="s">
        <v>2688</v>
      </c>
      <c r="AF696" s="3" t="s">
        <v>2689</v>
      </c>
      <c r="AG696" s="3" t="s">
        <v>2203</v>
      </c>
      <c r="AH696" s="2" t="s">
        <v>2690</v>
      </c>
      <c r="AI696" s="2">
        <f t="shared" si="94"/>
        <v>40</v>
      </c>
      <c r="AJ696" s="2">
        <f t="shared" si="93"/>
        <v>14</v>
      </c>
    </row>
    <row r="697" spans="28:36">
      <c r="AB697" s="2">
        <v>4811</v>
      </c>
      <c r="AC697" s="2" t="s">
        <v>2870</v>
      </c>
      <c r="AD697" s="3" t="s">
        <v>2871</v>
      </c>
      <c r="AE697" s="2" t="s">
        <v>2758</v>
      </c>
      <c r="AF697" s="3" t="s">
        <v>2759</v>
      </c>
      <c r="AG697" s="3" t="s">
        <v>2203</v>
      </c>
      <c r="AH697" s="2" t="s">
        <v>2760</v>
      </c>
      <c r="AI697" s="2">
        <f t="shared" si="94"/>
        <v>46</v>
      </c>
      <c r="AJ697" s="2">
        <f t="shared" si="93"/>
        <v>16</v>
      </c>
    </row>
    <row r="698" spans="28:36">
      <c r="AB698" s="2">
        <v>4812</v>
      </c>
      <c r="AC698" s="2" t="s">
        <v>2872</v>
      </c>
      <c r="AD698" s="3" t="s">
        <v>2873</v>
      </c>
      <c r="AE698" s="2" t="s">
        <v>2763</v>
      </c>
      <c r="AF698" s="3" t="s">
        <v>2764</v>
      </c>
      <c r="AG698" s="3" t="s">
        <v>2203</v>
      </c>
      <c r="AH698" s="2" t="s">
        <v>2765</v>
      </c>
      <c r="AI698" s="2">
        <f t="shared" si="94"/>
        <v>52</v>
      </c>
      <c r="AJ698" s="2">
        <f t="shared" si="93"/>
        <v>18</v>
      </c>
    </row>
    <row r="699" spans="28:36">
      <c r="AB699" s="2">
        <v>4813</v>
      </c>
      <c r="AC699" s="2" t="s">
        <v>2874</v>
      </c>
      <c r="AD699" s="3" t="s">
        <v>2875</v>
      </c>
      <c r="AE699" s="2" t="s">
        <v>2768</v>
      </c>
      <c r="AF699" s="3" t="s">
        <v>2769</v>
      </c>
      <c r="AG699" s="3" t="s">
        <v>2203</v>
      </c>
      <c r="AH699" s="2" t="s">
        <v>2770</v>
      </c>
      <c r="AI699" s="2">
        <f t="shared" si="94"/>
        <v>58</v>
      </c>
      <c r="AJ699" s="2">
        <f t="shared" si="93"/>
        <v>20</v>
      </c>
    </row>
    <row r="700" spans="28:36">
      <c r="AB700" s="2">
        <v>4814</v>
      </c>
      <c r="AC700" s="2" t="s">
        <v>2876</v>
      </c>
      <c r="AD700" s="3" t="s">
        <v>2877</v>
      </c>
      <c r="AE700" s="2" t="s">
        <v>2773</v>
      </c>
      <c r="AF700" s="3" t="s">
        <v>2774</v>
      </c>
      <c r="AG700" s="3" t="s">
        <v>2203</v>
      </c>
      <c r="AH700" s="2" t="s">
        <v>2775</v>
      </c>
      <c r="AI700" s="2">
        <f t="shared" si="94"/>
        <v>64</v>
      </c>
      <c r="AJ700" s="2">
        <f t="shared" si="93"/>
        <v>22</v>
      </c>
    </row>
    <row r="701" spans="28:36">
      <c r="AB701" s="2">
        <v>4815</v>
      </c>
      <c r="AC701" s="2" t="s">
        <v>2878</v>
      </c>
      <c r="AD701" s="3" t="s">
        <v>2879</v>
      </c>
      <c r="AE701" s="2" t="s">
        <v>2778</v>
      </c>
      <c r="AF701" s="3" t="s">
        <v>2779</v>
      </c>
      <c r="AG701" s="3" t="s">
        <v>2203</v>
      </c>
      <c r="AH701" s="2" t="s">
        <v>2780</v>
      </c>
      <c r="AI701" s="2">
        <f t="shared" si="94"/>
        <v>71</v>
      </c>
      <c r="AJ701" s="2">
        <f t="shared" si="93"/>
        <v>24</v>
      </c>
    </row>
    <row r="702" spans="28:36">
      <c r="AB702" s="2">
        <v>4901</v>
      </c>
      <c r="AC702" s="2" t="s">
        <v>2880</v>
      </c>
      <c r="AD702" s="3" t="s">
        <v>1481</v>
      </c>
      <c r="AE702" s="2" t="s">
        <v>2783</v>
      </c>
      <c r="AF702" s="3" t="s">
        <v>2784</v>
      </c>
      <c r="AG702" s="3" t="s">
        <v>2203</v>
      </c>
      <c r="AH702" s="2" t="s">
        <v>1481</v>
      </c>
      <c r="AI702" s="2">
        <f t="shared" si="94"/>
        <v>7</v>
      </c>
      <c r="AJ702" s="2">
        <f t="shared" si="93"/>
        <v>3</v>
      </c>
    </row>
    <row r="703" spans="28:36">
      <c r="AB703" s="2">
        <v>4902</v>
      </c>
      <c r="AC703" s="2" t="s">
        <v>2880</v>
      </c>
      <c r="AD703" s="3" t="s">
        <v>1481</v>
      </c>
      <c r="AE703" s="2" t="s">
        <v>2783</v>
      </c>
      <c r="AF703" s="3" t="s">
        <v>2784</v>
      </c>
      <c r="AG703" s="3" t="s">
        <v>2203</v>
      </c>
      <c r="AH703" s="2" t="s">
        <v>1481</v>
      </c>
      <c r="AI703" s="2">
        <f t="shared" si="94"/>
        <v>7</v>
      </c>
      <c r="AJ703" s="2">
        <f t="shared" si="93"/>
        <v>3</v>
      </c>
    </row>
    <row r="704" spans="28:36">
      <c r="AB704" s="2">
        <v>4903</v>
      </c>
      <c r="AC704" s="2" t="s">
        <v>2542</v>
      </c>
      <c r="AD704" s="3" t="s">
        <v>2881</v>
      </c>
      <c r="AE704" s="2" t="s">
        <v>2499</v>
      </c>
      <c r="AF704" s="3" t="s">
        <v>2500</v>
      </c>
      <c r="AG704" s="3" t="s">
        <v>2203</v>
      </c>
      <c r="AH704" s="2" t="s">
        <v>2501</v>
      </c>
      <c r="AI704" s="2">
        <f t="shared" si="94"/>
        <v>8</v>
      </c>
      <c r="AJ704" s="2">
        <f t="shared" si="93"/>
        <v>3</v>
      </c>
    </row>
    <row r="705" spans="28:36">
      <c r="AB705" s="2">
        <v>4904</v>
      </c>
      <c r="AC705" s="2" t="s">
        <v>2882</v>
      </c>
      <c r="AD705" s="3" t="s">
        <v>2883</v>
      </c>
      <c r="AE705" s="2" t="s">
        <v>2585</v>
      </c>
      <c r="AF705" s="3" t="s">
        <v>2586</v>
      </c>
      <c r="AG705" s="3" t="s">
        <v>2203</v>
      </c>
      <c r="AH705" s="2" t="s">
        <v>2587</v>
      </c>
      <c r="AI705" s="2">
        <f t="shared" si="94"/>
        <v>9</v>
      </c>
      <c r="AJ705" s="2">
        <f t="shared" si="93"/>
        <v>4</v>
      </c>
    </row>
    <row r="706" spans="28:36">
      <c r="AB706" s="2">
        <v>4905</v>
      </c>
      <c r="AC706" s="2" t="s">
        <v>2884</v>
      </c>
      <c r="AD706" s="3" t="s">
        <v>2885</v>
      </c>
      <c r="AE706" s="2" t="s">
        <v>2791</v>
      </c>
      <c r="AF706" s="3" t="s">
        <v>2792</v>
      </c>
      <c r="AG706" s="3" t="s">
        <v>2203</v>
      </c>
      <c r="AH706" s="2" t="s">
        <v>2793</v>
      </c>
      <c r="AI706" s="2">
        <f t="shared" si="94"/>
        <v>10</v>
      </c>
      <c r="AJ706" s="2">
        <f t="shared" si="93"/>
        <v>4</v>
      </c>
    </row>
    <row r="707" spans="28:36">
      <c r="AB707" s="2">
        <v>4906</v>
      </c>
      <c r="AC707" s="2" t="s">
        <v>2886</v>
      </c>
      <c r="AD707" s="3" t="s">
        <v>2887</v>
      </c>
      <c r="AE707" s="2" t="s">
        <v>2796</v>
      </c>
      <c r="AF707" s="3" t="s">
        <v>2797</v>
      </c>
      <c r="AG707" s="3" t="s">
        <v>2203</v>
      </c>
      <c r="AH707" s="2" t="s">
        <v>2798</v>
      </c>
      <c r="AI707" s="2">
        <f t="shared" si="94"/>
        <v>16</v>
      </c>
      <c r="AJ707" s="2">
        <f t="shared" si="93"/>
        <v>6</v>
      </c>
    </row>
    <row r="708" spans="28:36">
      <c r="AB708" s="2">
        <v>4907</v>
      </c>
      <c r="AC708" s="2" t="s">
        <v>2888</v>
      </c>
      <c r="AD708" s="3" t="s">
        <v>2889</v>
      </c>
      <c r="AE708" s="2" t="s">
        <v>2566</v>
      </c>
      <c r="AF708" s="3" t="s">
        <v>2567</v>
      </c>
      <c r="AG708" s="3" t="s">
        <v>2203</v>
      </c>
      <c r="AH708" s="2" t="s">
        <v>2568</v>
      </c>
      <c r="AI708" s="2">
        <f t="shared" si="94"/>
        <v>22</v>
      </c>
      <c r="AJ708" s="2">
        <f t="shared" si="93"/>
        <v>8</v>
      </c>
    </row>
    <row r="709" spans="28:36">
      <c r="AB709" s="2">
        <v>4908</v>
      </c>
      <c r="AC709" s="2" t="s">
        <v>2890</v>
      </c>
      <c r="AD709" s="3" t="s">
        <v>2891</v>
      </c>
      <c r="AE709" s="2" t="s">
        <v>2803</v>
      </c>
      <c r="AF709" s="3" t="s">
        <v>2804</v>
      </c>
      <c r="AG709" s="3" t="s">
        <v>2203</v>
      </c>
      <c r="AH709" s="2" t="s">
        <v>2805</v>
      </c>
      <c r="AI709" s="2">
        <f t="shared" si="94"/>
        <v>28</v>
      </c>
      <c r="AJ709" s="2">
        <f t="shared" si="93"/>
        <v>10</v>
      </c>
    </row>
    <row r="710" spans="28:36">
      <c r="AB710" s="2">
        <v>4909</v>
      </c>
      <c r="AC710" s="2" t="s">
        <v>2892</v>
      </c>
      <c r="AD710" s="3" t="s">
        <v>2893</v>
      </c>
      <c r="AE710" s="2" t="s">
        <v>2808</v>
      </c>
      <c r="AF710" s="3" t="s">
        <v>2809</v>
      </c>
      <c r="AG710" s="3" t="s">
        <v>2203</v>
      </c>
      <c r="AH710" s="2" t="s">
        <v>2810</v>
      </c>
      <c r="AI710" s="2">
        <f t="shared" si="94"/>
        <v>34</v>
      </c>
      <c r="AJ710" s="2">
        <f t="shared" si="93"/>
        <v>12</v>
      </c>
    </row>
    <row r="711" spans="28:36">
      <c r="AB711" s="2">
        <v>4910</v>
      </c>
      <c r="AC711" s="2" t="s">
        <v>2868</v>
      </c>
      <c r="AD711" s="3" t="s">
        <v>2894</v>
      </c>
      <c r="AE711" s="2" t="s">
        <v>2688</v>
      </c>
      <c r="AF711" s="3" t="s">
        <v>2689</v>
      </c>
      <c r="AG711" s="3" t="s">
        <v>2203</v>
      </c>
      <c r="AH711" s="2" t="s">
        <v>2690</v>
      </c>
      <c r="AI711" s="2">
        <f t="shared" si="94"/>
        <v>40</v>
      </c>
      <c r="AJ711" s="2">
        <f t="shared" si="93"/>
        <v>14</v>
      </c>
    </row>
    <row r="712" spans="28:36">
      <c r="AB712" s="2">
        <v>4911</v>
      </c>
      <c r="AC712" s="2" t="s">
        <v>2895</v>
      </c>
      <c r="AD712" s="3" t="s">
        <v>2896</v>
      </c>
      <c r="AE712" s="2" t="s">
        <v>2758</v>
      </c>
      <c r="AF712" s="3" t="s">
        <v>2759</v>
      </c>
      <c r="AG712" s="3" t="s">
        <v>2203</v>
      </c>
      <c r="AH712" s="2" t="s">
        <v>2760</v>
      </c>
      <c r="AI712" s="2">
        <f t="shared" si="94"/>
        <v>46</v>
      </c>
      <c r="AJ712" s="2">
        <f t="shared" si="93"/>
        <v>16</v>
      </c>
    </row>
    <row r="713" spans="28:36">
      <c r="AB713" s="2">
        <v>4912</v>
      </c>
      <c r="AC713" s="2" t="s">
        <v>2761</v>
      </c>
      <c r="AD713" s="3" t="s">
        <v>2897</v>
      </c>
      <c r="AE713" s="2" t="s">
        <v>2763</v>
      </c>
      <c r="AF713" s="3" t="s">
        <v>2764</v>
      </c>
      <c r="AG713" s="3" t="s">
        <v>2203</v>
      </c>
      <c r="AH713" s="2" t="s">
        <v>2765</v>
      </c>
      <c r="AI713" s="2">
        <f t="shared" si="94"/>
        <v>52</v>
      </c>
      <c r="AJ713" s="2">
        <f t="shared" ref="AJ713:AJ731" si="95">INT(AI713/3)+1</f>
        <v>18</v>
      </c>
    </row>
    <row r="714" spans="28:36">
      <c r="AB714" s="2">
        <v>4913</v>
      </c>
      <c r="AC714" s="2" t="s">
        <v>2766</v>
      </c>
      <c r="AD714" s="3" t="s">
        <v>2898</v>
      </c>
      <c r="AE714" s="2" t="s">
        <v>2768</v>
      </c>
      <c r="AF714" s="3" t="s">
        <v>2769</v>
      </c>
      <c r="AG714" s="3" t="s">
        <v>2203</v>
      </c>
      <c r="AH714" s="2" t="s">
        <v>2770</v>
      </c>
      <c r="AI714" s="2">
        <f t="shared" si="94"/>
        <v>58</v>
      </c>
      <c r="AJ714" s="2">
        <f t="shared" si="95"/>
        <v>20</v>
      </c>
    </row>
    <row r="715" spans="28:36">
      <c r="AB715" s="2">
        <v>4914</v>
      </c>
      <c r="AC715" s="2" t="s">
        <v>2771</v>
      </c>
      <c r="AD715" s="3" t="s">
        <v>2899</v>
      </c>
      <c r="AE715" s="2" t="s">
        <v>2773</v>
      </c>
      <c r="AF715" s="3" t="s">
        <v>2774</v>
      </c>
      <c r="AG715" s="3" t="s">
        <v>2203</v>
      </c>
      <c r="AH715" s="2" t="s">
        <v>2775</v>
      </c>
      <c r="AI715" s="2">
        <f t="shared" ref="AI715:AI731" si="96">INT(LEFT(AC715,FIND("-",AC715)-1)/2.5)+1</f>
        <v>64</v>
      </c>
      <c r="AJ715" s="2">
        <f t="shared" si="95"/>
        <v>22</v>
      </c>
    </row>
    <row r="716" spans="28:36">
      <c r="AB716" s="2">
        <v>4915</v>
      </c>
      <c r="AC716" s="2" t="s">
        <v>2776</v>
      </c>
      <c r="AD716" s="3" t="s">
        <v>2900</v>
      </c>
      <c r="AE716" s="2" t="s">
        <v>2778</v>
      </c>
      <c r="AF716" s="3" t="s">
        <v>2779</v>
      </c>
      <c r="AG716" s="3" t="s">
        <v>2203</v>
      </c>
      <c r="AH716" s="2" t="s">
        <v>2780</v>
      </c>
      <c r="AI716" s="2">
        <f t="shared" si="96"/>
        <v>71</v>
      </c>
      <c r="AJ716" s="2">
        <f t="shared" si="95"/>
        <v>24</v>
      </c>
    </row>
    <row r="717" spans="28:36">
      <c r="AB717" s="2">
        <v>5001</v>
      </c>
      <c r="AC717" s="2" t="s">
        <v>2880</v>
      </c>
      <c r="AD717" s="3" t="s">
        <v>1481</v>
      </c>
      <c r="AE717" s="2" t="s">
        <v>2783</v>
      </c>
      <c r="AF717" s="3" t="s">
        <v>2784</v>
      </c>
      <c r="AG717" s="3" t="s">
        <v>2203</v>
      </c>
      <c r="AH717" s="2" t="s">
        <v>1481</v>
      </c>
      <c r="AI717" s="2">
        <f t="shared" si="96"/>
        <v>7</v>
      </c>
      <c r="AJ717" s="2">
        <f t="shared" si="95"/>
        <v>3</v>
      </c>
    </row>
    <row r="718" spans="28:36">
      <c r="AB718" s="2">
        <v>5002</v>
      </c>
      <c r="AC718" s="2" t="s">
        <v>2880</v>
      </c>
      <c r="AD718" s="3" t="s">
        <v>1481</v>
      </c>
      <c r="AE718" s="2" t="s">
        <v>2783</v>
      </c>
      <c r="AF718" s="3" t="s">
        <v>2784</v>
      </c>
      <c r="AG718" s="3" t="s">
        <v>2203</v>
      </c>
      <c r="AH718" s="2" t="s">
        <v>1481</v>
      </c>
      <c r="AI718" s="2">
        <f t="shared" si="96"/>
        <v>7</v>
      </c>
      <c r="AJ718" s="2">
        <f t="shared" si="95"/>
        <v>3</v>
      </c>
    </row>
    <row r="719" spans="28:36">
      <c r="AB719" s="2">
        <v>5003</v>
      </c>
      <c r="AC719" s="2" t="s">
        <v>2542</v>
      </c>
      <c r="AD719" s="3" t="s">
        <v>2881</v>
      </c>
      <c r="AE719" s="2" t="s">
        <v>2499</v>
      </c>
      <c r="AF719" s="3" t="s">
        <v>2500</v>
      </c>
      <c r="AG719" s="3" t="s">
        <v>2203</v>
      </c>
      <c r="AH719" s="2" t="s">
        <v>2501</v>
      </c>
      <c r="AI719" s="2">
        <f t="shared" si="96"/>
        <v>8</v>
      </c>
      <c r="AJ719" s="2">
        <f t="shared" si="95"/>
        <v>3</v>
      </c>
    </row>
    <row r="720" spans="28:36">
      <c r="AB720" s="2">
        <v>5004</v>
      </c>
      <c r="AC720" s="2" t="s">
        <v>2882</v>
      </c>
      <c r="AD720" s="3" t="s">
        <v>2883</v>
      </c>
      <c r="AE720" s="2" t="s">
        <v>2585</v>
      </c>
      <c r="AF720" s="3" t="s">
        <v>2586</v>
      </c>
      <c r="AG720" s="3" t="s">
        <v>2203</v>
      </c>
      <c r="AH720" s="2" t="s">
        <v>2587</v>
      </c>
      <c r="AI720" s="2">
        <f t="shared" si="96"/>
        <v>9</v>
      </c>
      <c r="AJ720" s="2">
        <f t="shared" si="95"/>
        <v>4</v>
      </c>
    </row>
    <row r="721" spans="28:36">
      <c r="AB721" s="2">
        <v>5005</v>
      </c>
      <c r="AC721" s="2" t="s">
        <v>2884</v>
      </c>
      <c r="AD721" s="3" t="s">
        <v>2885</v>
      </c>
      <c r="AE721" s="2" t="s">
        <v>2791</v>
      </c>
      <c r="AF721" s="3" t="s">
        <v>2792</v>
      </c>
      <c r="AG721" s="3" t="s">
        <v>2203</v>
      </c>
      <c r="AH721" s="2" t="s">
        <v>2793</v>
      </c>
      <c r="AI721" s="2">
        <f t="shared" si="96"/>
        <v>10</v>
      </c>
      <c r="AJ721" s="2">
        <f t="shared" si="95"/>
        <v>4</v>
      </c>
    </row>
    <row r="722" spans="28:36">
      <c r="AB722" s="2">
        <v>5006</v>
      </c>
      <c r="AC722" s="2" t="s">
        <v>2886</v>
      </c>
      <c r="AD722" s="3" t="s">
        <v>2887</v>
      </c>
      <c r="AE722" s="2" t="s">
        <v>2796</v>
      </c>
      <c r="AF722" s="3" t="s">
        <v>2797</v>
      </c>
      <c r="AG722" s="3" t="s">
        <v>2203</v>
      </c>
      <c r="AH722" s="2" t="s">
        <v>2798</v>
      </c>
      <c r="AI722" s="2">
        <f t="shared" si="96"/>
        <v>16</v>
      </c>
      <c r="AJ722" s="2">
        <f t="shared" si="95"/>
        <v>6</v>
      </c>
    </row>
    <row r="723" spans="28:36">
      <c r="AB723" s="2">
        <v>5007</v>
      </c>
      <c r="AC723" s="2" t="s">
        <v>2888</v>
      </c>
      <c r="AD723" s="3" t="s">
        <v>2889</v>
      </c>
      <c r="AE723" s="2" t="s">
        <v>2566</v>
      </c>
      <c r="AF723" s="3" t="s">
        <v>2567</v>
      </c>
      <c r="AG723" s="3" t="s">
        <v>2203</v>
      </c>
      <c r="AH723" s="2" t="s">
        <v>2568</v>
      </c>
      <c r="AI723" s="2">
        <f t="shared" si="96"/>
        <v>22</v>
      </c>
      <c r="AJ723" s="2">
        <f t="shared" si="95"/>
        <v>8</v>
      </c>
    </row>
    <row r="724" spans="28:36">
      <c r="AB724" s="2">
        <v>5008</v>
      </c>
      <c r="AC724" s="2" t="s">
        <v>2890</v>
      </c>
      <c r="AD724" s="3" t="s">
        <v>2891</v>
      </c>
      <c r="AE724" s="2" t="s">
        <v>2803</v>
      </c>
      <c r="AF724" s="3" t="s">
        <v>2804</v>
      </c>
      <c r="AG724" s="3" t="s">
        <v>2203</v>
      </c>
      <c r="AH724" s="2" t="s">
        <v>2805</v>
      </c>
      <c r="AI724" s="2">
        <f t="shared" si="96"/>
        <v>28</v>
      </c>
      <c r="AJ724" s="2">
        <f t="shared" si="95"/>
        <v>10</v>
      </c>
    </row>
    <row r="725" spans="28:36">
      <c r="AB725">
        <v>5009</v>
      </c>
      <c r="AC725" t="s">
        <v>2892</v>
      </c>
      <c r="AD725" t="s">
        <v>2893</v>
      </c>
      <c r="AE725" t="s">
        <v>2808</v>
      </c>
      <c r="AF725" t="s">
        <v>2809</v>
      </c>
      <c r="AG725" s="1" t="s">
        <v>2203</v>
      </c>
      <c r="AH725" t="s">
        <v>2810</v>
      </c>
      <c r="AI725" s="2">
        <f t="shared" si="96"/>
        <v>34</v>
      </c>
      <c r="AJ725" s="2">
        <f t="shared" si="95"/>
        <v>12</v>
      </c>
    </row>
    <row r="726" spans="28:36">
      <c r="AB726">
        <v>5010</v>
      </c>
      <c r="AC726" t="s">
        <v>2868</v>
      </c>
      <c r="AD726" t="s">
        <v>2894</v>
      </c>
      <c r="AE726" t="s">
        <v>2688</v>
      </c>
      <c r="AF726" t="s">
        <v>2689</v>
      </c>
      <c r="AG726" s="1" t="s">
        <v>2203</v>
      </c>
      <c r="AH726" t="s">
        <v>2690</v>
      </c>
      <c r="AI726" s="2">
        <f t="shared" si="96"/>
        <v>40</v>
      </c>
      <c r="AJ726" s="2">
        <f t="shared" si="95"/>
        <v>14</v>
      </c>
    </row>
    <row r="727" spans="28:36">
      <c r="AB727">
        <v>5011</v>
      </c>
      <c r="AC727" t="s">
        <v>2895</v>
      </c>
      <c r="AD727" t="s">
        <v>2896</v>
      </c>
      <c r="AE727" t="s">
        <v>2758</v>
      </c>
      <c r="AF727" t="s">
        <v>2759</v>
      </c>
      <c r="AG727" s="1" t="s">
        <v>2203</v>
      </c>
      <c r="AH727" t="s">
        <v>2760</v>
      </c>
      <c r="AI727" s="2">
        <f t="shared" si="96"/>
        <v>46</v>
      </c>
      <c r="AJ727" s="2">
        <f t="shared" si="95"/>
        <v>16</v>
      </c>
    </row>
    <row r="728" spans="28:36">
      <c r="AB728">
        <v>5012</v>
      </c>
      <c r="AC728" t="s">
        <v>2761</v>
      </c>
      <c r="AD728" t="s">
        <v>2897</v>
      </c>
      <c r="AE728" t="s">
        <v>2763</v>
      </c>
      <c r="AF728" t="s">
        <v>2764</v>
      </c>
      <c r="AG728" s="1" t="s">
        <v>2203</v>
      </c>
      <c r="AH728" t="s">
        <v>2765</v>
      </c>
      <c r="AI728" s="2">
        <f t="shared" si="96"/>
        <v>52</v>
      </c>
      <c r="AJ728" s="2">
        <f t="shared" si="95"/>
        <v>18</v>
      </c>
    </row>
    <row r="729" spans="28:36">
      <c r="AB729" s="33">
        <v>5013</v>
      </c>
      <c r="AC729" t="s">
        <v>2766</v>
      </c>
      <c r="AD729" t="s">
        <v>2898</v>
      </c>
      <c r="AE729" s="33" t="s">
        <v>2768</v>
      </c>
      <c r="AF729" s="68" t="s">
        <v>2769</v>
      </c>
      <c r="AG729" s="1" t="s">
        <v>2203</v>
      </c>
      <c r="AH729" t="s">
        <v>2770</v>
      </c>
      <c r="AI729" s="2">
        <f t="shared" si="96"/>
        <v>58</v>
      </c>
      <c r="AJ729" s="2">
        <f t="shared" si="95"/>
        <v>20</v>
      </c>
    </row>
    <row r="730" spans="28:36">
      <c r="AB730" s="33">
        <v>5014</v>
      </c>
      <c r="AC730" t="s">
        <v>2771</v>
      </c>
      <c r="AD730" t="s">
        <v>2899</v>
      </c>
      <c r="AE730" s="33" t="s">
        <v>2773</v>
      </c>
      <c r="AF730" s="68" t="s">
        <v>2774</v>
      </c>
      <c r="AG730" s="1" t="s">
        <v>2203</v>
      </c>
      <c r="AH730" t="s">
        <v>2775</v>
      </c>
      <c r="AI730" s="2">
        <f t="shared" si="96"/>
        <v>64</v>
      </c>
      <c r="AJ730" s="2">
        <f t="shared" si="95"/>
        <v>22</v>
      </c>
    </row>
    <row r="731" spans="28:36">
      <c r="AB731" s="33">
        <v>5015</v>
      </c>
      <c r="AC731" t="s">
        <v>2776</v>
      </c>
      <c r="AD731" t="s">
        <v>2900</v>
      </c>
      <c r="AE731" s="33" t="s">
        <v>2778</v>
      </c>
      <c r="AF731" s="68" t="s">
        <v>2779</v>
      </c>
      <c r="AG731" s="1" t="s">
        <v>2203</v>
      </c>
      <c r="AH731" t="s">
        <v>2780</v>
      </c>
      <c r="AI731" s="2">
        <f t="shared" si="96"/>
        <v>71</v>
      </c>
      <c r="AJ731" s="2">
        <f t="shared" si="95"/>
        <v>24</v>
      </c>
    </row>
    <row r="732" spans="28:36">
      <c r="AB732" s="33">
        <v>100101</v>
      </c>
      <c r="AC732" t="s">
        <v>2901</v>
      </c>
      <c r="AD732" t="s">
        <v>2902</v>
      </c>
      <c r="AE732" s="33">
        <v>4</v>
      </c>
      <c r="AF732" s="68" t="s">
        <v>2903</v>
      </c>
      <c r="AG732" s="1">
        <v>0</v>
      </c>
      <c r="AH732">
        <v>1</v>
      </c>
      <c r="AI732">
        <v>1</v>
      </c>
      <c r="AJ732">
        <v>1</v>
      </c>
    </row>
    <row r="733" spans="28:36">
      <c r="AB733" s="33">
        <v>100102</v>
      </c>
      <c r="AC733" t="s">
        <v>2904</v>
      </c>
      <c r="AD733" t="s">
        <v>1575</v>
      </c>
      <c r="AE733" s="33">
        <v>4</v>
      </c>
      <c r="AF733" s="68" t="s">
        <v>2903</v>
      </c>
      <c r="AG733" s="1">
        <v>0</v>
      </c>
      <c r="AH733">
        <v>1</v>
      </c>
      <c r="AI733">
        <v>1</v>
      </c>
      <c r="AJ733">
        <v>1</v>
      </c>
    </row>
    <row r="734" spans="28:36">
      <c r="AB734" s="33">
        <v>100103</v>
      </c>
      <c r="AC734" t="s">
        <v>2905</v>
      </c>
      <c r="AD734" t="s">
        <v>2906</v>
      </c>
      <c r="AE734" s="33">
        <v>4</v>
      </c>
      <c r="AF734" s="68" t="s">
        <v>2903</v>
      </c>
      <c r="AG734" s="1">
        <v>0</v>
      </c>
      <c r="AH734">
        <v>1</v>
      </c>
      <c r="AI734">
        <v>1</v>
      </c>
      <c r="AJ734">
        <v>1</v>
      </c>
    </row>
    <row r="735" spans="28:36">
      <c r="AB735" s="33">
        <v>100104</v>
      </c>
      <c r="AC735" t="s">
        <v>2907</v>
      </c>
      <c r="AD735" t="s">
        <v>1581</v>
      </c>
      <c r="AE735" s="33">
        <v>4</v>
      </c>
      <c r="AF735" s="68" t="s">
        <v>2903</v>
      </c>
      <c r="AG735" s="1">
        <v>0</v>
      </c>
      <c r="AH735">
        <v>1</v>
      </c>
      <c r="AI735">
        <v>1</v>
      </c>
      <c r="AJ735">
        <v>1</v>
      </c>
    </row>
    <row r="736" spans="28:36">
      <c r="AB736" s="33">
        <v>100111</v>
      </c>
      <c r="AC736" t="s">
        <v>2908</v>
      </c>
      <c r="AD736" t="s">
        <v>2909</v>
      </c>
      <c r="AE736" s="33" t="s">
        <v>1676</v>
      </c>
      <c r="AF736" s="68" t="s">
        <v>2910</v>
      </c>
      <c r="AG736" s="1" t="s">
        <v>2911</v>
      </c>
      <c r="AH736" t="s">
        <v>1454</v>
      </c>
      <c r="AI736">
        <v>50</v>
      </c>
      <c r="AJ736">
        <v>1</v>
      </c>
    </row>
    <row r="737" spans="28:36">
      <c r="AB737" s="33">
        <v>100112</v>
      </c>
      <c r="AC737" t="s">
        <v>2912</v>
      </c>
      <c r="AD737" t="s">
        <v>2913</v>
      </c>
      <c r="AE737" s="33" t="s">
        <v>1676</v>
      </c>
      <c r="AF737" s="68" t="s">
        <v>2910</v>
      </c>
      <c r="AG737" s="1" t="s">
        <v>2911</v>
      </c>
      <c r="AH737" t="s">
        <v>1454</v>
      </c>
      <c r="AI737">
        <v>50</v>
      </c>
      <c r="AJ737">
        <v>1</v>
      </c>
    </row>
    <row r="738" spans="28:36">
      <c r="AB738" s="33">
        <v>100113</v>
      </c>
      <c r="AC738" t="s">
        <v>2914</v>
      </c>
      <c r="AD738" t="s">
        <v>2915</v>
      </c>
      <c r="AE738" s="33" t="s">
        <v>2916</v>
      </c>
      <c r="AF738" s="68" t="s">
        <v>2917</v>
      </c>
      <c r="AG738" s="1" t="s">
        <v>2918</v>
      </c>
      <c r="AH738" t="s">
        <v>1532</v>
      </c>
      <c r="AI738">
        <v>50</v>
      </c>
      <c r="AJ738">
        <v>1</v>
      </c>
    </row>
    <row r="739" spans="28:36">
      <c r="AB739" s="33">
        <v>100114</v>
      </c>
      <c r="AC739" t="s">
        <v>2919</v>
      </c>
      <c r="AD739" t="s">
        <v>2920</v>
      </c>
      <c r="AE739" s="33" t="s">
        <v>2916</v>
      </c>
      <c r="AF739" s="68" t="s">
        <v>2917</v>
      </c>
      <c r="AG739" s="1" t="s">
        <v>2918</v>
      </c>
      <c r="AH739" t="s">
        <v>1532</v>
      </c>
      <c r="AI739">
        <v>50</v>
      </c>
      <c r="AJ739">
        <v>1</v>
      </c>
    </row>
    <row r="740" spans="28:36">
      <c r="AB740" s="2">
        <v>100115</v>
      </c>
      <c r="AC740" s="3" t="s">
        <v>2921</v>
      </c>
      <c r="AD740" s="2" t="s">
        <v>2922</v>
      </c>
      <c r="AE740" s="3" t="s">
        <v>2923</v>
      </c>
      <c r="AF740" s="3" t="s">
        <v>2924</v>
      </c>
      <c r="AG740" s="2" t="s">
        <v>2925</v>
      </c>
      <c r="AH740" s="2" t="s">
        <v>1471</v>
      </c>
      <c r="AI740" s="2">
        <v>50</v>
      </c>
      <c r="AJ740">
        <v>1</v>
      </c>
    </row>
    <row r="741" spans="28:36">
      <c r="AB741" s="2">
        <v>100116</v>
      </c>
      <c r="AC741" s="3" t="s">
        <v>2926</v>
      </c>
      <c r="AD741" s="3" t="s">
        <v>2927</v>
      </c>
      <c r="AE741" s="2" t="s">
        <v>2923</v>
      </c>
      <c r="AF741" s="3" t="s">
        <v>2924</v>
      </c>
      <c r="AG741" s="3" t="s">
        <v>2925</v>
      </c>
      <c r="AH741" s="2" t="s">
        <v>1471</v>
      </c>
      <c r="AI741" s="2">
        <v>50</v>
      </c>
      <c r="AJ741" s="2">
        <v>1</v>
      </c>
    </row>
    <row r="742" spans="28:36">
      <c r="AB742" s="33">
        <v>100117</v>
      </c>
      <c r="AC742" t="s">
        <v>2928</v>
      </c>
      <c r="AD742" t="s">
        <v>2929</v>
      </c>
      <c r="AE742" s="33" t="s">
        <v>2930</v>
      </c>
      <c r="AF742" s="68" t="s">
        <v>2931</v>
      </c>
      <c r="AG742" s="1" t="s">
        <v>2932</v>
      </c>
      <c r="AH742" t="s">
        <v>2933</v>
      </c>
      <c r="AI742">
        <v>50</v>
      </c>
      <c r="AJ742">
        <v>1</v>
      </c>
    </row>
    <row r="743" spans="28:36">
      <c r="AB743" s="33">
        <v>100118</v>
      </c>
      <c r="AC743" t="s">
        <v>2928</v>
      </c>
      <c r="AD743" t="s">
        <v>2934</v>
      </c>
      <c r="AE743" s="33" t="s">
        <v>2930</v>
      </c>
      <c r="AF743" s="68" t="s">
        <v>2931</v>
      </c>
      <c r="AG743" s="1" t="s">
        <v>2932</v>
      </c>
      <c r="AH743" t="s">
        <v>2933</v>
      </c>
      <c r="AI743">
        <v>50</v>
      </c>
      <c r="AJ743">
        <v>1</v>
      </c>
    </row>
    <row r="744" spans="28:36">
      <c r="AB744" s="33">
        <v>100119</v>
      </c>
      <c r="AC744" t="s">
        <v>2928</v>
      </c>
      <c r="AD744" t="s">
        <v>2935</v>
      </c>
      <c r="AE744" s="33" t="s">
        <v>2930</v>
      </c>
      <c r="AF744" s="68" t="s">
        <v>2931</v>
      </c>
      <c r="AG744" s="1" t="s">
        <v>2932</v>
      </c>
      <c r="AH744" t="s">
        <v>2933</v>
      </c>
      <c r="AI744">
        <v>50</v>
      </c>
      <c r="AJ744">
        <v>1</v>
      </c>
    </row>
    <row r="745" spans="28:36">
      <c r="AB745" s="33">
        <v>100120</v>
      </c>
      <c r="AC745" t="s">
        <v>2928</v>
      </c>
      <c r="AD745" t="s">
        <v>2936</v>
      </c>
      <c r="AE745" s="33" t="s">
        <v>2930</v>
      </c>
      <c r="AF745" s="68" t="s">
        <v>2931</v>
      </c>
      <c r="AG745" s="1" t="s">
        <v>2932</v>
      </c>
      <c r="AH745" t="s">
        <v>2933</v>
      </c>
      <c r="AI745">
        <v>50</v>
      </c>
      <c r="AJ745">
        <v>1</v>
      </c>
    </row>
    <row r="746" spans="28:36">
      <c r="AB746" s="33">
        <v>100121</v>
      </c>
      <c r="AC746" t="s">
        <v>2928</v>
      </c>
      <c r="AD746" t="s">
        <v>2937</v>
      </c>
      <c r="AE746" s="33" t="s">
        <v>2930</v>
      </c>
      <c r="AF746" s="68" t="s">
        <v>2931</v>
      </c>
      <c r="AG746" s="1" t="s">
        <v>2932</v>
      </c>
      <c r="AH746" t="s">
        <v>2933</v>
      </c>
      <c r="AI746">
        <v>50</v>
      </c>
      <c r="AJ746">
        <v>1</v>
      </c>
    </row>
    <row r="747" spans="28:36">
      <c r="AB747" s="2">
        <v>100201</v>
      </c>
      <c r="AC747" s="3" t="s">
        <v>2938</v>
      </c>
      <c r="AD747" s="2" t="s">
        <v>2939</v>
      </c>
      <c r="AE747" s="3" t="s">
        <v>2940</v>
      </c>
      <c r="AF747" s="3" t="s">
        <v>2941</v>
      </c>
      <c r="AG747" s="2" t="s">
        <v>2942</v>
      </c>
      <c r="AH747" s="2" t="s">
        <v>2359</v>
      </c>
      <c r="AI747" s="2">
        <v>70</v>
      </c>
      <c r="AJ747">
        <v>1</v>
      </c>
    </row>
    <row r="748" spans="28:36">
      <c r="AB748" s="2">
        <v>100202</v>
      </c>
      <c r="AC748" s="3" t="s">
        <v>2943</v>
      </c>
      <c r="AD748" s="3" t="s">
        <v>2944</v>
      </c>
      <c r="AE748" s="2" t="s">
        <v>2945</v>
      </c>
      <c r="AF748" s="3" t="s">
        <v>2946</v>
      </c>
      <c r="AG748" s="3" t="s">
        <v>2947</v>
      </c>
      <c r="AH748" s="2" t="s">
        <v>2948</v>
      </c>
      <c r="AI748" s="2">
        <v>100</v>
      </c>
      <c r="AJ748" s="2">
        <v>1</v>
      </c>
    </row>
    <row r="749" spans="28:36">
      <c r="AB749" s="33"/>
      <c r="AC749"/>
      <c r="AD749"/>
      <c r="AE749" s="33"/>
      <c r="AF749" s="68"/>
      <c r="AG749" s="1"/>
      <c r="AH749"/>
      <c r="AI749"/>
      <c r="AJ749"/>
    </row>
    <row r="750" spans="28:36">
      <c r="AB750" s="33"/>
      <c r="AC750"/>
      <c r="AD750"/>
      <c r="AE750" s="33"/>
      <c r="AF750" s="68"/>
      <c r="AG750" s="1"/>
      <c r="AH750"/>
      <c r="AI750"/>
      <c r="AJ750"/>
    </row>
    <row r="751" spans="28:36">
      <c r="AB751" s="33"/>
      <c r="AC751"/>
      <c r="AD751"/>
      <c r="AE751" s="33"/>
      <c r="AF751" s="68"/>
      <c r="AG751" s="1"/>
      <c r="AH751"/>
      <c r="AI751"/>
      <c r="AJ751"/>
    </row>
    <row r="752" spans="28:36">
      <c r="AB752" s="33"/>
      <c r="AC752"/>
      <c r="AD752"/>
      <c r="AE752" s="33"/>
      <c r="AF752" s="68"/>
      <c r="AG752" s="1"/>
      <c r="AH752"/>
      <c r="AI752"/>
      <c r="AJ752"/>
    </row>
    <row r="753" spans="28:36">
      <c r="AB753" s="33"/>
      <c r="AC753"/>
      <c r="AD753"/>
      <c r="AE753" s="33"/>
      <c r="AF753" s="68"/>
      <c r="AG753" s="1"/>
      <c r="AH753"/>
      <c r="AI753"/>
      <c r="AJ753"/>
    </row>
    <row r="754" spans="29:36">
      <c r="AC754" s="3"/>
      <c r="AD754" s="2"/>
      <c r="AE754" s="3"/>
      <c r="AG754" s="2"/>
      <c r="AJ754"/>
    </row>
    <row r="755" spans="29:29">
      <c r="AC755" s="3"/>
    </row>
  </sheetData>
  <mergeCells count="1">
    <mergeCell ref="R27:W27"/>
  </mergeCells>
  <pageMargins left="0.75" right="0.75" top="1" bottom="1" header="0.5" footer="0.5"/>
  <headerFooter/>
  <drawing r:id="rId2"/>
  <legacy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I3199"/>
  <sheetViews>
    <sheetView topLeftCell="BQ1" workbookViewId="0">
      <selection activeCell="BW6" sqref="BW6"/>
    </sheetView>
  </sheetViews>
  <sheetFormatPr defaultColWidth="9" defaultRowHeight="13.5"/>
  <cols>
    <col min="9" max="9" width="9" style="22"/>
    <col min="14" max="14" width="25.75" customWidth="1"/>
    <col min="15" max="15" width="10.25" customWidth="1"/>
    <col min="20" max="21" width="11.5" customWidth="1"/>
    <col min="23" max="23" width="12.625"/>
    <col min="26" max="26" width="12.625"/>
    <col min="30" max="33" width="12.625"/>
    <col min="38" max="38" width="12.625"/>
    <col min="43" max="43" width="12.625"/>
    <col min="44" max="44" width="9" style="22"/>
    <col min="56" max="56" width="12.625"/>
    <col min="60" max="62" width="9" style="1"/>
    <col min="70" max="70" width="15" customWidth="1"/>
    <col min="71" max="71" width="17.625" customWidth="1"/>
    <col min="72" max="73" width="29.25" customWidth="1"/>
    <col min="74" max="74" width="14.875" customWidth="1"/>
    <col min="75" max="75" width="53.75" style="1" customWidth="1"/>
    <col min="76" max="76" width="46" style="47" customWidth="1"/>
    <col min="77" max="78" width="12" style="47" customWidth="1"/>
    <col min="79" max="79" width="9" style="1"/>
  </cols>
  <sheetData>
    <row r="1" ht="14.25" spans="1:81">
      <c r="A1" t="s">
        <v>2949</v>
      </c>
      <c r="K1" t="s">
        <v>2950</v>
      </c>
      <c r="L1" t="s">
        <v>2951</v>
      </c>
      <c r="M1" t="s">
        <v>2952</v>
      </c>
      <c r="N1" s="7"/>
      <c r="O1" s="7"/>
      <c r="P1" s="7"/>
      <c r="Q1" s="7"/>
      <c r="R1" s="7"/>
      <c r="S1" s="7"/>
      <c r="T1" s="7"/>
      <c r="U1" s="7"/>
      <c r="V1" s="7"/>
      <c r="W1" s="7"/>
      <c r="X1" s="7"/>
      <c r="Y1" s="7"/>
      <c r="AH1" t="s">
        <v>2953</v>
      </c>
      <c r="AI1" s="37">
        <v>8</v>
      </c>
      <c r="AJ1" t="s">
        <v>2954</v>
      </c>
      <c r="AK1" s="37">
        <v>0.2</v>
      </c>
      <c r="AL1" t="s">
        <v>2955</v>
      </c>
      <c r="AQ1" s="7" t="str">
        <f>'M1'!G35</f>
        <v>平均每碎片标准抽价值</v>
      </c>
      <c r="AS1" s="2" t="s">
        <v>2956</v>
      </c>
      <c r="AT1" s="2" t="s">
        <v>327</v>
      </c>
      <c r="AU1" s="2" t="s">
        <v>2957</v>
      </c>
      <c r="AV1" s="2" t="s">
        <v>2958</v>
      </c>
      <c r="AW1" s="2" t="s">
        <v>2959</v>
      </c>
      <c r="AX1" s="2" t="s">
        <v>2960</v>
      </c>
      <c r="AY1" s="2" t="s">
        <v>2961</v>
      </c>
      <c r="AZ1" s="2" t="s">
        <v>2962</v>
      </c>
      <c r="BA1" s="2" t="s">
        <v>2963</v>
      </c>
      <c r="BB1" s="2" t="s">
        <v>2964</v>
      </c>
      <c r="BC1" s="2" t="s">
        <v>2965</v>
      </c>
      <c r="BD1" t="s">
        <v>2966</v>
      </c>
      <c r="BE1" t="s">
        <v>2967</v>
      </c>
      <c r="BF1" t="s">
        <v>2968</v>
      </c>
      <c r="BG1" s="2" t="s">
        <v>2969</v>
      </c>
      <c r="BH1" s="3" t="s">
        <v>2950</v>
      </c>
      <c r="BI1" s="3" t="s">
        <v>2951</v>
      </c>
      <c r="BJ1" s="3" t="s">
        <v>2952</v>
      </c>
      <c r="BK1" s="2" t="s">
        <v>2970</v>
      </c>
      <c r="BL1" s="7" t="s">
        <v>2971</v>
      </c>
      <c r="BM1" s="7" t="s">
        <v>2972</v>
      </c>
      <c r="BN1" t="s">
        <v>2973</v>
      </c>
      <c r="BO1" t="s">
        <v>2974</v>
      </c>
      <c r="BP1" t="s">
        <v>2975</v>
      </c>
      <c r="BQ1" t="s">
        <v>2976</v>
      </c>
      <c r="BR1" t="s">
        <v>2977</v>
      </c>
      <c r="BS1" t="s">
        <v>2978</v>
      </c>
      <c r="BT1" t="s">
        <v>2979</v>
      </c>
      <c r="BU1" t="s">
        <v>2980</v>
      </c>
      <c r="BV1" t="s">
        <v>2981</v>
      </c>
      <c r="BW1" s="1" t="s">
        <v>2982</v>
      </c>
      <c r="BX1" s="47" t="s">
        <v>2983</v>
      </c>
      <c r="BY1" s="47" t="s">
        <v>2984</v>
      </c>
      <c r="BZ1" s="47" t="s">
        <v>2985</v>
      </c>
      <c r="CA1" s="1" t="s">
        <v>2986</v>
      </c>
      <c r="CB1" t="s">
        <v>2987</v>
      </c>
      <c r="CC1" t="s">
        <v>2988</v>
      </c>
    </row>
    <row r="2" ht="14.25" spans="1:81">
      <c r="A2">
        <f>'英雄|hero'!F5</f>
        <v>200</v>
      </c>
      <c r="J2" s="7" t="s">
        <v>2989</v>
      </c>
      <c r="K2" s="7"/>
      <c r="L2" s="7"/>
      <c r="M2" s="7"/>
      <c r="N2" s="7"/>
      <c r="O2" s="7"/>
      <c r="P2" s="7"/>
      <c r="Q2" s="7"/>
      <c r="R2" s="7"/>
      <c r="S2" s="7"/>
      <c r="T2" s="7"/>
      <c r="U2" s="7"/>
      <c r="V2" s="7"/>
      <c r="W2" s="7"/>
      <c r="X2" s="7"/>
      <c r="Y2" s="7"/>
      <c r="Z2" t="s">
        <v>2990</v>
      </c>
      <c r="AH2" t="s">
        <v>2991</v>
      </c>
      <c r="AI2" s="37">
        <v>30</v>
      </c>
      <c r="AJ2" t="s">
        <v>2992</v>
      </c>
      <c r="AK2" s="37">
        <v>0.2</v>
      </c>
      <c r="AL2" s="37">
        <v>0.35</v>
      </c>
      <c r="AQ2" s="7">
        <f>'M1'!G36</f>
        <v>217.584745762712</v>
      </c>
      <c r="AS2" s="2" t="s">
        <v>141</v>
      </c>
      <c r="AT2" s="2"/>
      <c r="AU2" s="2" t="s">
        <v>141</v>
      </c>
      <c r="AV2" s="2" t="s">
        <v>142</v>
      </c>
      <c r="AW2" s="2" t="s">
        <v>141</v>
      </c>
      <c r="AX2" s="2" t="s">
        <v>141</v>
      </c>
      <c r="AY2" s="2" t="s">
        <v>142</v>
      </c>
      <c r="AZ2" s="2" t="s">
        <v>141</v>
      </c>
      <c r="BA2" s="2" t="s">
        <v>141</v>
      </c>
      <c r="BB2" s="2" t="s">
        <v>141</v>
      </c>
      <c r="BC2" s="2" t="s">
        <v>142</v>
      </c>
      <c r="BD2" s="7" t="s">
        <v>349</v>
      </c>
      <c r="BE2" s="7" t="s">
        <v>349</v>
      </c>
      <c r="BF2" s="7" t="s">
        <v>349</v>
      </c>
      <c r="BG2" s="2" t="s">
        <v>141</v>
      </c>
      <c r="BH2" s="3" t="s">
        <v>348</v>
      </c>
      <c r="BI2" s="3" t="s">
        <v>348</v>
      </c>
      <c r="BJ2" s="3" t="s">
        <v>348</v>
      </c>
      <c r="BK2" s="2" t="s">
        <v>695</v>
      </c>
      <c r="BL2" s="2" t="s">
        <v>349</v>
      </c>
      <c r="BM2" s="2" t="s">
        <v>349</v>
      </c>
      <c r="BN2" s="2" t="s">
        <v>349</v>
      </c>
      <c r="BO2" s="2" t="s">
        <v>349</v>
      </c>
      <c r="BP2" s="2" t="s">
        <v>141</v>
      </c>
      <c r="BQ2" s="2" t="s">
        <v>141</v>
      </c>
      <c r="BR2" s="2" t="s">
        <v>348</v>
      </c>
      <c r="BS2" s="2" t="s">
        <v>348</v>
      </c>
      <c r="BT2" s="2" t="s">
        <v>348</v>
      </c>
      <c r="BU2" s="2" t="s">
        <v>141</v>
      </c>
      <c r="BV2" s="2" t="s">
        <v>141</v>
      </c>
      <c r="BW2" s="3" t="s">
        <v>348</v>
      </c>
      <c r="BX2" s="57" t="s">
        <v>348</v>
      </c>
      <c r="BY2" s="57" t="s">
        <v>348</v>
      </c>
      <c r="BZ2" s="57" t="s">
        <v>348</v>
      </c>
      <c r="CA2" s="3" t="s">
        <v>348</v>
      </c>
      <c r="CB2" t="s">
        <v>142</v>
      </c>
      <c r="CC2" t="s">
        <v>141</v>
      </c>
    </row>
    <row r="3" ht="14.25" spans="10:81">
      <c r="J3" s="7" t="s">
        <v>2993</v>
      </c>
      <c r="K3" s="7"/>
      <c r="L3" s="7"/>
      <c r="M3" s="7"/>
      <c r="N3" s="7"/>
      <c r="O3" s="7"/>
      <c r="P3" s="7"/>
      <c r="Q3" s="7"/>
      <c r="R3" s="7"/>
      <c r="S3" s="7"/>
      <c r="T3" s="55">
        <v>5</v>
      </c>
      <c r="U3" s="55">
        <v>2</v>
      </c>
      <c r="V3" s="7"/>
      <c r="W3" s="55">
        <v>1</v>
      </c>
      <c r="X3" s="55">
        <v>1</v>
      </c>
      <c r="Y3" s="55">
        <v>1</v>
      </c>
      <c r="Z3" s="37">
        <v>2</v>
      </c>
      <c r="AS3" s="2" t="s">
        <v>143</v>
      </c>
      <c r="AT3" s="2"/>
      <c r="AU3" s="2" t="s">
        <v>145</v>
      </c>
      <c r="AV3" s="2" t="s">
        <v>144</v>
      </c>
      <c r="AW3" s="2" t="s">
        <v>2994</v>
      </c>
      <c r="AX3" s="2" t="s">
        <v>2995</v>
      </c>
      <c r="AY3" s="2" t="s">
        <v>2996</v>
      </c>
      <c r="AZ3" s="2" t="s">
        <v>2997</v>
      </c>
      <c r="BA3" s="2" t="s">
        <v>2998</v>
      </c>
      <c r="BB3" s="2" t="s">
        <v>2999</v>
      </c>
      <c r="BC3" s="2" t="s">
        <v>3000</v>
      </c>
      <c r="BD3" t="s">
        <v>3001</v>
      </c>
      <c r="BE3" t="s">
        <v>415</v>
      </c>
      <c r="BF3" t="s">
        <v>419</v>
      </c>
      <c r="BG3" s="2" t="s">
        <v>3002</v>
      </c>
      <c r="BH3" s="3" t="s">
        <v>3003</v>
      </c>
      <c r="BI3" s="3" t="s">
        <v>3004</v>
      </c>
      <c r="BJ3" s="3" t="s">
        <v>3005</v>
      </c>
      <c r="BK3" s="2" t="s">
        <v>3006</v>
      </c>
      <c r="BL3" s="7" t="s">
        <v>3007</v>
      </c>
      <c r="BM3" s="7" t="s">
        <v>3008</v>
      </c>
      <c r="BN3" t="s">
        <v>3009</v>
      </c>
      <c r="BO3" t="s">
        <v>3010</v>
      </c>
      <c r="BP3" t="s">
        <v>3011</v>
      </c>
      <c r="BQ3" t="s">
        <v>3012</v>
      </c>
      <c r="BR3" t="s">
        <v>3013</v>
      </c>
      <c r="BS3" t="s">
        <v>3014</v>
      </c>
      <c r="BT3" t="s">
        <v>3015</v>
      </c>
      <c r="BU3" t="s">
        <v>3016</v>
      </c>
      <c r="BV3" t="s">
        <v>3017</v>
      </c>
      <c r="BW3" s="1" t="s">
        <v>3018</v>
      </c>
      <c r="BX3" s="47" t="s">
        <v>3019</v>
      </c>
      <c r="BY3" s="47" t="s">
        <v>3020</v>
      </c>
      <c r="BZ3" s="47" t="s">
        <v>3021</v>
      </c>
      <c r="CA3" s="1" t="s">
        <v>3022</v>
      </c>
      <c r="CB3" t="s">
        <v>3023</v>
      </c>
      <c r="CC3" t="s">
        <v>3024</v>
      </c>
    </row>
    <row r="4" ht="14.25" spans="10:81">
      <c r="J4" s="7" t="s">
        <v>3025</v>
      </c>
      <c r="K4" s="7"/>
      <c r="L4" s="7"/>
      <c r="M4" s="7"/>
      <c r="N4" s="7"/>
      <c r="O4" s="7"/>
      <c r="P4" s="7"/>
      <c r="Q4" s="7"/>
      <c r="R4" s="7"/>
      <c r="S4" s="7"/>
      <c r="T4" s="7" t="s">
        <v>3026</v>
      </c>
      <c r="U4" s="7" t="s">
        <v>3027</v>
      </c>
      <c r="V4" s="7" t="s">
        <v>3028</v>
      </c>
      <c r="W4" s="7" t="s">
        <v>3029</v>
      </c>
      <c r="X4" s="7" t="s">
        <v>3030</v>
      </c>
      <c r="Y4" s="7" t="s">
        <v>3031</v>
      </c>
      <c r="Z4" s="7" t="s">
        <v>3032</v>
      </c>
      <c r="AA4" t="s">
        <v>3033</v>
      </c>
      <c r="AB4" t="s">
        <v>3034</v>
      </c>
      <c r="AC4" t="s">
        <v>3035</v>
      </c>
      <c r="AD4" t="s">
        <v>3036</v>
      </c>
      <c r="AE4" t="s">
        <v>3037</v>
      </c>
      <c r="AF4" t="s">
        <v>3038</v>
      </c>
      <c r="AG4" t="s">
        <v>3039</v>
      </c>
      <c r="AH4" t="s">
        <v>3040</v>
      </c>
      <c r="AI4" t="s">
        <v>3041</v>
      </c>
      <c r="AJ4" t="s">
        <v>3042</v>
      </c>
      <c r="AK4" t="s">
        <v>2967</v>
      </c>
      <c r="AL4" t="s">
        <v>2966</v>
      </c>
      <c r="AN4" t="s">
        <v>3043</v>
      </c>
      <c r="AO4" t="s">
        <v>3044</v>
      </c>
      <c r="AP4" t="s">
        <v>3045</v>
      </c>
      <c r="AQ4" t="s">
        <v>3046</v>
      </c>
      <c r="AS4" s="3" t="s">
        <v>153</v>
      </c>
      <c r="AT4" s="2"/>
      <c r="AU4" s="3" t="s">
        <v>153</v>
      </c>
      <c r="AV4" s="3" t="s">
        <v>153</v>
      </c>
      <c r="AW4" s="3" t="s">
        <v>153</v>
      </c>
      <c r="AX4" s="3" t="s">
        <v>153</v>
      </c>
      <c r="AY4" s="3" t="s">
        <v>153</v>
      </c>
      <c r="AZ4" s="3" t="s">
        <v>153</v>
      </c>
      <c r="BA4" s="3" t="s">
        <v>153</v>
      </c>
      <c r="BB4" s="3" t="s">
        <v>153</v>
      </c>
      <c r="BC4" s="3" t="s">
        <v>153</v>
      </c>
      <c r="BD4" s="3" t="s">
        <v>153</v>
      </c>
      <c r="BE4" s="3" t="s">
        <v>153</v>
      </c>
      <c r="BF4" s="3" t="s">
        <v>153</v>
      </c>
      <c r="BG4" s="3" t="s">
        <v>153</v>
      </c>
      <c r="BH4" s="3" t="s">
        <v>153</v>
      </c>
      <c r="BI4" s="3" t="s">
        <v>153</v>
      </c>
      <c r="BJ4" s="3" t="s">
        <v>153</v>
      </c>
      <c r="BK4" s="2" t="s">
        <v>153</v>
      </c>
      <c r="BL4" s="2" t="s">
        <v>153</v>
      </c>
      <c r="BM4" s="2" t="s">
        <v>153</v>
      </c>
      <c r="BN4" s="2" t="s">
        <v>153</v>
      </c>
      <c r="BO4" s="2" t="s">
        <v>153</v>
      </c>
      <c r="BP4" s="2" t="s">
        <v>153</v>
      </c>
      <c r="BQ4" s="2" t="s">
        <v>153</v>
      </c>
      <c r="BR4" s="2" t="s">
        <v>153</v>
      </c>
      <c r="BS4" s="2" t="s">
        <v>153</v>
      </c>
      <c r="BT4" s="2" t="s">
        <v>153</v>
      </c>
      <c r="BU4" s="2" t="s">
        <v>153</v>
      </c>
      <c r="BV4" s="2" t="s">
        <v>153</v>
      </c>
      <c r="BW4" s="3" t="s">
        <v>153</v>
      </c>
      <c r="BX4" s="57" t="s">
        <v>153</v>
      </c>
      <c r="BY4" s="57" t="s">
        <v>153</v>
      </c>
      <c r="BZ4" s="57" t="s">
        <v>153</v>
      </c>
      <c r="CA4" s="3" t="s">
        <v>153</v>
      </c>
      <c r="CB4" s="3" t="s">
        <v>153</v>
      </c>
      <c r="CC4" s="3" t="s">
        <v>153</v>
      </c>
    </row>
    <row r="5" ht="14.25" spans="10:81">
      <c r="J5" s="7" t="s">
        <v>3047</v>
      </c>
      <c r="K5" s="7"/>
      <c r="L5" s="7"/>
      <c r="M5" s="7"/>
      <c r="N5" s="7"/>
      <c r="O5" s="7"/>
      <c r="P5" s="7"/>
      <c r="Q5" s="7"/>
      <c r="R5" s="7"/>
      <c r="S5" s="7"/>
      <c r="T5" s="7" t="str">
        <f t="shared" ref="T5:T14" si="0">"-1,27,"&amp;$T$3*BL5&amp;","</f>
        <v>-1,27,100,</v>
      </c>
      <c r="U5" s="7" t="str">
        <f t="shared" ref="U5:U14" si="1">"-1,28,"&amp;$U$3*BM5&amp;","</f>
        <v>-1,28,20,</v>
      </c>
      <c r="V5" s="55">
        <v>0</v>
      </c>
      <c r="W5" s="7" t="str">
        <f t="shared" ref="W5:W14" si="2">"-2,24,"&amp;INT(W$3/($W$3+$X$3*$V5+$Y$3)*$Z5)&amp;","</f>
        <v>-2,24,1,</v>
      </c>
      <c r="X5" s="7" t="str">
        <f t="shared" ref="X5:X14" si="3">"-3,24,"&amp;_wpsfn.ROUNDBANK(X$3/($W$3+$X$3*$V5+$Y$3)*$Z5,0)*V5&amp;","</f>
        <v>-3,24,0,</v>
      </c>
      <c r="Y5" s="7" t="str">
        <f t="shared" ref="Y5:Y14" si="4">"-4,24,"&amp;ROUNDUP(Y$3/($W$3+$X$3*$V5+$Y$3)*$Z5,0)</f>
        <v>-4,24,1</v>
      </c>
      <c r="Z5" s="7">
        <f t="shared" ref="Z5:Z14" si="5">INT(BN5*BL5/$AQ$2*2)+$Z$3</f>
        <v>2</v>
      </c>
      <c r="AA5">
        <f>BL5*BN5</f>
        <v>100</v>
      </c>
      <c r="AB5">
        <f t="shared" ref="AB5:AB14" si="6">BM5*BO5</f>
        <v>50</v>
      </c>
      <c r="AC5">
        <f>INT('M1'!$A$29*BD5)</f>
        <v>55</v>
      </c>
      <c r="AD5">
        <f>AC5*'怪物|monster'!$A$15</f>
        <v>1650</v>
      </c>
      <c r="AE5">
        <f>'怪物|monster'!$A$11*AK5</f>
        <v>0.3</v>
      </c>
      <c r="AF5" s="37">
        <v>1</v>
      </c>
      <c r="AG5" s="21">
        <f>$AI$1/VLOOKUP(BB5,'地图配置|mapConfig'!$A$5:$H$114,8,FALSE)*$AI$2/100+(100-$AI$2)/100</f>
        <v>1</v>
      </c>
      <c r="AH5" s="37">
        <v>1</v>
      </c>
      <c r="AI5" s="37">
        <v>1</v>
      </c>
      <c r="AJ5" s="21">
        <f>VLOOKUP(AH5,'M1'!$A$8:$D$11,4,FALSE)*AG5*AF5</f>
        <v>1</v>
      </c>
      <c r="AK5" s="37">
        <v>1</v>
      </c>
      <c r="AL5" s="37">
        <v>2</v>
      </c>
      <c r="AN5">
        <f t="shared" ref="AN5:AN14" si="7">AO5/$A$2/AP5</f>
        <v>0.4875</v>
      </c>
      <c r="AO5">
        <f>VLOOKUP(BB5,'地图配置|mapConfig'!$A$5:$G$28,6)</f>
        <v>780</v>
      </c>
      <c r="AP5">
        <f>VLOOKUP(BB5,'地图配置|mapConfig'!$A$5:$G$28,7)</f>
        <v>8</v>
      </c>
      <c r="AQ5">
        <f>VLOOKUP(BB5,'地图配置|mapConfig'!$A$5:$H$142,8)</f>
        <v>8</v>
      </c>
      <c r="AS5" s="2">
        <v>1</v>
      </c>
      <c r="AU5" s="2">
        <v>0</v>
      </c>
      <c r="AV5" s="2" t="str">
        <f>"第"&amp;AS5&amp;"关"</f>
        <v>第1关</v>
      </c>
      <c r="AW5" s="2">
        <v>1</v>
      </c>
      <c r="AX5" s="2">
        <v>2</v>
      </c>
      <c r="AY5" s="2">
        <v>1</v>
      </c>
      <c r="AZ5" s="2"/>
      <c r="BA5" s="2">
        <v>1</v>
      </c>
      <c r="BB5" s="2">
        <v>1</v>
      </c>
      <c r="BC5" s="2">
        <v>1</v>
      </c>
      <c r="BD5">
        <f t="shared" ref="BD5:BD14" si="8">AL5/AN5</f>
        <v>4.1025641025641</v>
      </c>
      <c r="BE5">
        <f t="shared" ref="BE5:BE14" si="9">AK5</f>
        <v>1</v>
      </c>
      <c r="BF5">
        <v>1</v>
      </c>
      <c r="BG5" s="2">
        <v>1</v>
      </c>
      <c r="BH5" s="1" t="s">
        <v>3048</v>
      </c>
      <c r="BI5" s="1" t="s">
        <v>3049</v>
      </c>
      <c r="BJ5" s="1" t="s">
        <v>3049</v>
      </c>
      <c r="BK5" t="str">
        <f t="shared" ref="BK5:BK14" si="10">AI5&amp;","&amp;AJ5</f>
        <v>1,1</v>
      </c>
      <c r="BL5">
        <f>'M1'!$B$33+'M1'!$B$34*(AW5-1)</f>
        <v>20</v>
      </c>
      <c r="BM5">
        <f>'M1'!$C$33+'M1'!$C$34*(AW5-1)</f>
        <v>10</v>
      </c>
      <c r="BN5">
        <v>5</v>
      </c>
      <c r="BO5">
        <v>5</v>
      </c>
      <c r="BP5">
        <v>40</v>
      </c>
      <c r="BQ5">
        <v>250</v>
      </c>
      <c r="BR5" t="s">
        <v>3050</v>
      </c>
      <c r="BS5" t="s">
        <v>3050</v>
      </c>
      <c r="BT5" t="s">
        <v>3051</v>
      </c>
      <c r="BU5">
        <v>40</v>
      </c>
      <c r="BV5">
        <v>0</v>
      </c>
      <c r="BX5" s="47" t="str">
        <f t="shared" ref="BX5:BX14" si="11">T5&amp;U5&amp;W5&amp;X5&amp;Y5</f>
        <v>-1,27,100,-1,28,20,-2,24,1,-3,24,0,-4,24,1</v>
      </c>
      <c r="BY5" s="47" t="str">
        <f t="shared" ref="BY5:BY14" si="12">IF(Z5=0,"","25,"&amp;ROUNDUP(Z5/2,0))</f>
        <v>25,1</v>
      </c>
      <c r="BZ5" s="47" t="str">
        <f t="shared" ref="BZ5:BZ14" si="13">IF(Z5=0,"","206,"&amp;ROUNDUP(Z5/2,0))</f>
        <v>206,1</v>
      </c>
      <c r="CA5" s="3"/>
      <c r="CC5">
        <v>2</v>
      </c>
    </row>
    <row r="6" ht="14.25" spans="10:81">
      <c r="J6" s="7" t="s">
        <v>3052</v>
      </c>
      <c r="K6" s="7"/>
      <c r="L6" s="7"/>
      <c r="M6" s="7"/>
      <c r="N6" s="7"/>
      <c r="O6" s="7"/>
      <c r="P6" s="7"/>
      <c r="Q6" s="7"/>
      <c r="R6" s="7"/>
      <c r="S6" s="7"/>
      <c r="T6" s="7" t="str">
        <f t="shared" si="0"/>
        <v>-1,27,120,</v>
      </c>
      <c r="U6" s="7" t="str">
        <f t="shared" si="1"/>
        <v>-1,28,25,</v>
      </c>
      <c r="V6" s="55">
        <v>0</v>
      </c>
      <c r="W6" s="7" t="str">
        <f t="shared" si="2"/>
        <v>-2,24,1,</v>
      </c>
      <c r="X6" s="7" t="str">
        <f t="shared" si="3"/>
        <v>-3,24,0,</v>
      </c>
      <c r="Y6" s="7" t="str">
        <f t="shared" si="4"/>
        <v>-4,24,2</v>
      </c>
      <c r="Z6" s="7">
        <f t="shared" si="5"/>
        <v>3</v>
      </c>
      <c r="AA6">
        <f t="shared" ref="AA6:AA14" si="14">BL6*BN6+AA5</f>
        <v>220</v>
      </c>
      <c r="AB6">
        <f t="shared" si="6"/>
        <v>62.5</v>
      </c>
      <c r="AC6">
        <f>INT('M1'!$A$29*BD6)</f>
        <v>67</v>
      </c>
      <c r="AD6">
        <f>AC6*'怪物|monster'!$A$15</f>
        <v>2010</v>
      </c>
      <c r="AE6">
        <f>'怪物|monster'!$A$11*AK6</f>
        <v>0.36</v>
      </c>
      <c r="AF6" s="37">
        <v>1</v>
      </c>
      <c r="AG6" s="21">
        <f>$AI$1/VLOOKUP(BB6,'地图配置|mapConfig'!$A$5:$H$114,8,FALSE)*$AI$2/100+(100-$AI$2)/100</f>
        <v>1</v>
      </c>
      <c r="AH6" s="37">
        <v>1</v>
      </c>
      <c r="AI6" s="37">
        <v>0.7</v>
      </c>
      <c r="AJ6" s="21">
        <f>VLOOKUP(AH6,'M1'!$A$8:$D$11,4,FALSE)*AG6*AF6</f>
        <v>1</v>
      </c>
      <c r="AK6" s="37">
        <f t="shared" ref="AK6:AK14" si="15">$AK$5*(AS5*$AK$1+1)</f>
        <v>1.2</v>
      </c>
      <c r="AL6" s="37">
        <f t="shared" ref="AL6:AL14" si="16">$AL$5*(AS5*$AL$2+1)</f>
        <v>2.7</v>
      </c>
      <c r="AN6">
        <f t="shared" si="7"/>
        <v>0.538125</v>
      </c>
      <c r="AO6">
        <f>VLOOKUP(BB6,'地图配置|mapConfig'!$A$5:$G$28,6)</f>
        <v>861</v>
      </c>
      <c r="AP6">
        <f>VLOOKUP(BB6,'地图配置|mapConfig'!$A$5:$G$28,7)</f>
        <v>8</v>
      </c>
      <c r="AQ6">
        <f>VLOOKUP(BB6,'地图配置|mapConfig'!$A$5:$H$142,8)</f>
        <v>8</v>
      </c>
      <c r="AS6">
        <v>2</v>
      </c>
      <c r="AU6" s="2">
        <v>0</v>
      </c>
      <c r="AV6" s="2" t="str">
        <f t="shared" ref="AV6:AV14" si="17">"第"&amp;AS6&amp;"关"</f>
        <v>第2关</v>
      </c>
      <c r="AW6">
        <v>2</v>
      </c>
      <c r="AX6">
        <v>3</v>
      </c>
      <c r="AY6">
        <v>3</v>
      </c>
      <c r="AZ6">
        <v>3</v>
      </c>
      <c r="BA6" s="2"/>
      <c r="BB6">
        <v>2</v>
      </c>
      <c r="BC6">
        <v>3</v>
      </c>
      <c r="BD6">
        <f t="shared" si="8"/>
        <v>5.01742160278746</v>
      </c>
      <c r="BE6">
        <f t="shared" si="9"/>
        <v>1.2</v>
      </c>
      <c r="BF6">
        <v>1</v>
      </c>
      <c r="BG6" s="2">
        <v>1</v>
      </c>
      <c r="BH6" s="1" t="s">
        <v>3053</v>
      </c>
      <c r="BI6" s="1" t="s">
        <v>3054</v>
      </c>
      <c r="BJ6" s="1" t="s">
        <v>3055</v>
      </c>
      <c r="BK6" t="str">
        <f t="shared" si="10"/>
        <v>0.7,1</v>
      </c>
      <c r="BL6">
        <f>'M1'!$B$33+'M1'!$B$34*(AW6-1)</f>
        <v>24</v>
      </c>
      <c r="BM6">
        <f>'M1'!$C$33+'M1'!$C$34*(AW6-1)</f>
        <v>12.5</v>
      </c>
      <c r="BN6">
        <v>5</v>
      </c>
      <c r="BO6">
        <v>5</v>
      </c>
      <c r="BP6">
        <v>35</v>
      </c>
      <c r="BQ6">
        <v>250</v>
      </c>
      <c r="BR6" t="s">
        <v>3056</v>
      </c>
      <c r="BS6" t="s">
        <v>3056</v>
      </c>
      <c r="BT6" t="s">
        <v>3057</v>
      </c>
      <c r="BU6">
        <v>40</v>
      </c>
      <c r="BV6">
        <v>1</v>
      </c>
      <c r="BW6" s="58" t="s">
        <v>3058</v>
      </c>
      <c r="BX6" s="47" t="str">
        <f t="shared" si="11"/>
        <v>-1,27,120,-1,28,25,-2,24,1,-3,24,0,-4,24,2</v>
      </c>
      <c r="BY6" s="47" t="str">
        <f t="shared" si="12"/>
        <v>25,2</v>
      </c>
      <c r="BZ6" s="47" t="str">
        <f t="shared" si="13"/>
        <v>206,2</v>
      </c>
      <c r="CC6">
        <v>2</v>
      </c>
    </row>
    <row r="7" ht="14.25" spans="10:81">
      <c r="J7" s="7" t="s">
        <v>3059</v>
      </c>
      <c r="K7" s="7"/>
      <c r="L7" s="7"/>
      <c r="M7" s="7"/>
      <c r="N7" s="7"/>
      <c r="O7" s="7"/>
      <c r="P7" s="7"/>
      <c r="Q7" s="7"/>
      <c r="R7" s="7"/>
      <c r="S7" s="7"/>
      <c r="T7" s="7" t="str">
        <f t="shared" si="0"/>
        <v>-1,27,140,</v>
      </c>
      <c r="U7" s="7" t="str">
        <f t="shared" si="1"/>
        <v>-1,28,30,</v>
      </c>
      <c r="V7" s="55">
        <v>0</v>
      </c>
      <c r="W7" s="7" t="str">
        <f t="shared" si="2"/>
        <v>-2,24,1,</v>
      </c>
      <c r="X7" s="7" t="str">
        <f t="shared" si="3"/>
        <v>-3,24,0,</v>
      </c>
      <c r="Y7" s="7" t="str">
        <f t="shared" si="4"/>
        <v>-4,24,2</v>
      </c>
      <c r="Z7" s="7">
        <f t="shared" si="5"/>
        <v>3</v>
      </c>
      <c r="AA7">
        <f t="shared" si="14"/>
        <v>360</v>
      </c>
      <c r="AB7">
        <f t="shared" si="6"/>
        <v>75</v>
      </c>
      <c r="AC7">
        <f>INT('M1'!$A$29*BD7)</f>
        <v>86</v>
      </c>
      <c r="AD7">
        <f>AC7*'怪物|monster'!$A$15</f>
        <v>2580</v>
      </c>
      <c r="AE7">
        <f>'怪物|monster'!$A$11*AK7</f>
        <v>0.42</v>
      </c>
      <c r="AF7" s="37">
        <v>1</v>
      </c>
      <c r="AG7" s="21">
        <f>$AI$1/VLOOKUP(BB7,'地图配置|mapConfig'!$A$5:$H$114,8,FALSE)*$AI$2/100+(100-$AI$2)/100</f>
        <v>0.94</v>
      </c>
      <c r="AH7" s="37">
        <v>2</v>
      </c>
      <c r="AI7" s="37">
        <v>0.7</v>
      </c>
      <c r="AJ7" s="21">
        <f>VLOOKUP(AH7,'M1'!$A$8:$D$11,4,FALSE)*AG7*AF7</f>
        <v>1.88</v>
      </c>
      <c r="AK7" s="37">
        <f t="shared" si="15"/>
        <v>1.4</v>
      </c>
      <c r="AL7" s="37">
        <f t="shared" si="16"/>
        <v>3.4</v>
      </c>
      <c r="AN7">
        <f t="shared" si="7"/>
        <v>0.533</v>
      </c>
      <c r="AO7">
        <f>VLOOKUP(BB7,'地图配置|mapConfig'!$A$5:$G$28,6)</f>
        <v>1066</v>
      </c>
      <c r="AP7">
        <f>VLOOKUP(BB7,'地图配置|mapConfig'!$A$5:$G$28,7)</f>
        <v>10</v>
      </c>
      <c r="AQ7">
        <f>VLOOKUP(BB7,'地图配置|mapConfig'!$A$5:$H$142,8)</f>
        <v>10</v>
      </c>
      <c r="AS7" s="2">
        <v>3</v>
      </c>
      <c r="AU7" s="2">
        <v>0</v>
      </c>
      <c r="AV7" s="2" t="str">
        <f t="shared" si="17"/>
        <v>第3关</v>
      </c>
      <c r="AW7" s="2">
        <v>3</v>
      </c>
      <c r="AX7">
        <v>4</v>
      </c>
      <c r="AY7">
        <v>5</v>
      </c>
      <c r="AZ7">
        <v>2</v>
      </c>
      <c r="BA7" s="2">
        <v>1</v>
      </c>
      <c r="BB7">
        <v>3</v>
      </c>
      <c r="BC7">
        <v>5</v>
      </c>
      <c r="BD7">
        <f t="shared" si="8"/>
        <v>6.37898686679174</v>
      </c>
      <c r="BE7">
        <f t="shared" si="9"/>
        <v>1.4</v>
      </c>
      <c r="BF7">
        <v>1</v>
      </c>
      <c r="BG7" s="2">
        <v>1</v>
      </c>
      <c r="BH7" s="1" t="s">
        <v>3060</v>
      </c>
      <c r="BI7" s="1" t="s">
        <v>3061</v>
      </c>
      <c r="BJ7" s="1" t="s">
        <v>3062</v>
      </c>
      <c r="BK7" t="str">
        <f t="shared" si="10"/>
        <v>0.7,1.88</v>
      </c>
      <c r="BL7">
        <f>'M1'!$B$33+'M1'!$B$34*(AW7-1)</f>
        <v>28</v>
      </c>
      <c r="BM7">
        <f>'M1'!$C$33+'M1'!$C$34*(AW7-1)</f>
        <v>15</v>
      </c>
      <c r="BN7">
        <v>5</v>
      </c>
      <c r="BO7">
        <v>5</v>
      </c>
      <c r="BP7">
        <v>35</v>
      </c>
      <c r="BQ7">
        <v>250</v>
      </c>
      <c r="BR7" t="s">
        <v>3063</v>
      </c>
      <c r="BS7" t="s">
        <v>3063</v>
      </c>
      <c r="BT7" t="s">
        <v>3064</v>
      </c>
      <c r="BU7">
        <v>40</v>
      </c>
      <c r="BV7">
        <v>1</v>
      </c>
      <c r="BX7" s="47" t="str">
        <f t="shared" si="11"/>
        <v>-1,27,140,-1,28,30,-2,24,1,-3,24,0,-4,24,2</v>
      </c>
      <c r="BY7" s="47" t="str">
        <f t="shared" si="12"/>
        <v>25,2</v>
      </c>
      <c r="BZ7" s="47" t="str">
        <f t="shared" si="13"/>
        <v>206,2</v>
      </c>
      <c r="CC7">
        <v>2</v>
      </c>
    </row>
    <row r="8" ht="14.25" spans="10:81">
      <c r="J8" s="7" t="s">
        <v>3065</v>
      </c>
      <c r="K8" s="7"/>
      <c r="L8" s="7"/>
      <c r="M8" s="7"/>
      <c r="N8" s="7"/>
      <c r="O8" s="7"/>
      <c r="P8" s="7"/>
      <c r="Q8" s="7"/>
      <c r="R8" s="7"/>
      <c r="S8" s="7"/>
      <c r="T8" s="7" t="str">
        <f t="shared" si="0"/>
        <v>-1,27,160,</v>
      </c>
      <c r="U8" s="7" t="str">
        <f t="shared" si="1"/>
        <v>-1,28,35,</v>
      </c>
      <c r="V8" s="55">
        <v>0</v>
      </c>
      <c r="W8" s="7" t="str">
        <f t="shared" si="2"/>
        <v>-2,24,1,</v>
      </c>
      <c r="X8" s="7" t="str">
        <f t="shared" si="3"/>
        <v>-3,24,0,</v>
      </c>
      <c r="Y8" s="7" t="str">
        <f t="shared" si="4"/>
        <v>-4,24,2</v>
      </c>
      <c r="Z8" s="7">
        <f t="shared" si="5"/>
        <v>3</v>
      </c>
      <c r="AA8">
        <f t="shared" si="14"/>
        <v>520</v>
      </c>
      <c r="AB8">
        <f t="shared" si="6"/>
        <v>87.5</v>
      </c>
      <c r="AC8">
        <f>INT('M1'!$A$29*BD8)</f>
        <v>100</v>
      </c>
      <c r="AD8">
        <f>AC8*'怪物|monster'!$A$15</f>
        <v>3000</v>
      </c>
      <c r="AE8">
        <f>'怪物|monster'!$A$11*AK8</f>
        <v>0.48</v>
      </c>
      <c r="AF8" s="37">
        <v>1</v>
      </c>
      <c r="AG8" s="21">
        <f>$AI$1/VLOOKUP(BB8,'地图配置|mapConfig'!$A$5:$H$114,8,FALSE)*$AI$2/100+(100-$AI$2)/100</f>
        <v>0.966666666666667</v>
      </c>
      <c r="AH8" s="37">
        <v>2</v>
      </c>
      <c r="AI8" s="37">
        <v>0.7</v>
      </c>
      <c r="AJ8" s="21">
        <f>VLOOKUP(AH8,'M1'!$A$8:$D$11,4,FALSE)*AG8*AF8</f>
        <v>1.93333333333333</v>
      </c>
      <c r="AK8" s="37">
        <f t="shared" si="15"/>
        <v>1.6</v>
      </c>
      <c r="AL8" s="37">
        <f t="shared" si="16"/>
        <v>4.1</v>
      </c>
      <c r="AN8">
        <f t="shared" si="7"/>
        <v>0.552</v>
      </c>
      <c r="AO8">
        <f>VLOOKUP(BB8,'地图配置|mapConfig'!$A$5:$G$28,6)</f>
        <v>1104</v>
      </c>
      <c r="AP8">
        <f>VLOOKUP(BB8,'地图配置|mapConfig'!$A$5:$G$28,7)</f>
        <v>10</v>
      </c>
      <c r="AQ8">
        <f>VLOOKUP(BB8,'地图配置|mapConfig'!$A$5:$H$142,8)</f>
        <v>9</v>
      </c>
      <c r="AS8">
        <v>4</v>
      </c>
      <c r="AU8" s="2">
        <v>0</v>
      </c>
      <c r="AV8" s="2" t="str">
        <f t="shared" si="17"/>
        <v>第4关</v>
      </c>
      <c r="AW8">
        <v>4</v>
      </c>
      <c r="AX8">
        <v>5</v>
      </c>
      <c r="AY8">
        <v>2</v>
      </c>
      <c r="BA8" s="2">
        <v>1</v>
      </c>
      <c r="BB8" s="2">
        <v>4</v>
      </c>
      <c r="BC8">
        <v>2</v>
      </c>
      <c r="BD8">
        <f t="shared" si="8"/>
        <v>7.42753623188406</v>
      </c>
      <c r="BE8">
        <f t="shared" si="9"/>
        <v>1.6</v>
      </c>
      <c r="BF8">
        <v>1</v>
      </c>
      <c r="BG8" s="2">
        <v>1</v>
      </c>
      <c r="BH8" s="1" t="s">
        <v>3066</v>
      </c>
      <c r="BI8" s="1" t="s">
        <v>3067</v>
      </c>
      <c r="BJ8" s="1" t="s">
        <v>3068</v>
      </c>
      <c r="BK8" t="str">
        <f t="shared" si="10"/>
        <v>0.7,1.93333333333333</v>
      </c>
      <c r="BL8">
        <f>'M1'!$B$33+'M1'!$B$34*(AW8-1)</f>
        <v>32</v>
      </c>
      <c r="BM8">
        <f>'M1'!$C$33+'M1'!$C$34*(AW8-1)</f>
        <v>17.5</v>
      </c>
      <c r="BN8">
        <v>5</v>
      </c>
      <c r="BO8">
        <v>5</v>
      </c>
      <c r="BP8">
        <v>35</v>
      </c>
      <c r="BQ8">
        <v>250</v>
      </c>
      <c r="BR8" t="s">
        <v>3069</v>
      </c>
      <c r="BS8" t="s">
        <v>3070</v>
      </c>
      <c r="BT8" t="s">
        <v>3071</v>
      </c>
      <c r="BU8">
        <f t="shared" ref="BU8:BU55" si="18">BU5+1</f>
        <v>41</v>
      </c>
      <c r="BV8">
        <v>1</v>
      </c>
      <c r="BX8" s="47" t="str">
        <f t="shared" si="11"/>
        <v>-1,27,160,-1,28,35,-2,24,1,-3,24,0,-4,24,2</v>
      </c>
      <c r="BY8" s="47" t="str">
        <f t="shared" si="12"/>
        <v>25,2</v>
      </c>
      <c r="BZ8" s="47" t="str">
        <f t="shared" si="13"/>
        <v>206,2</v>
      </c>
      <c r="CC8">
        <v>2</v>
      </c>
    </row>
    <row r="9" ht="14.25" spans="10:81">
      <c r="J9" s="7" t="s">
        <v>3072</v>
      </c>
      <c r="K9" s="7"/>
      <c r="L9" s="7"/>
      <c r="M9" s="7"/>
      <c r="N9" s="7"/>
      <c r="O9" s="7"/>
      <c r="P9" s="7"/>
      <c r="Q9" s="7"/>
      <c r="R9" s="7"/>
      <c r="S9" s="7"/>
      <c r="T9" s="7" t="str">
        <f t="shared" si="0"/>
        <v>-1,27,180,</v>
      </c>
      <c r="U9" s="7" t="str">
        <f t="shared" si="1"/>
        <v>-1,28,40,</v>
      </c>
      <c r="V9" s="55">
        <v>0</v>
      </c>
      <c r="W9" s="7" t="str">
        <f t="shared" si="2"/>
        <v>-2,24,1,</v>
      </c>
      <c r="X9" s="7" t="str">
        <f t="shared" si="3"/>
        <v>-3,24,0,</v>
      </c>
      <c r="Y9" s="7" t="str">
        <f t="shared" si="4"/>
        <v>-4,24,2</v>
      </c>
      <c r="Z9" s="7">
        <f t="shared" si="5"/>
        <v>3</v>
      </c>
      <c r="AA9">
        <f t="shared" si="14"/>
        <v>700</v>
      </c>
      <c r="AB9">
        <f t="shared" si="6"/>
        <v>100</v>
      </c>
      <c r="AC9">
        <f>INT('M1'!$A$29*BD9)</f>
        <v>102</v>
      </c>
      <c r="AD9">
        <f>AC9*'怪物|monster'!$A$15</f>
        <v>3060</v>
      </c>
      <c r="AE9">
        <f>'怪物|monster'!$A$11*AK9</f>
        <v>0.54</v>
      </c>
      <c r="AF9" s="37">
        <v>1.3</v>
      </c>
      <c r="AG9" s="21">
        <f>$AI$1/VLOOKUP(BB9,'地图配置|mapConfig'!$A$5:$H$114,8,FALSE)*$AI$2/100+(100-$AI$2)/100</f>
        <v>0.966666666666667</v>
      </c>
      <c r="AH9" s="37">
        <v>2</v>
      </c>
      <c r="AI9" s="37">
        <v>0.7</v>
      </c>
      <c r="AJ9" s="21">
        <f>VLOOKUP(AH9,'M1'!$A$8:$D$11,4,FALSE)*AG9*AF9</f>
        <v>2.51333333333333</v>
      </c>
      <c r="AK9" s="37">
        <f t="shared" si="15"/>
        <v>1.8</v>
      </c>
      <c r="AL9" s="37">
        <f t="shared" si="16"/>
        <v>4.8</v>
      </c>
      <c r="AN9">
        <f t="shared" si="7"/>
        <v>0.633125</v>
      </c>
      <c r="AO9">
        <f>VLOOKUP(BB9,'地图配置|mapConfig'!$A$5:$G$28,6)</f>
        <v>2026</v>
      </c>
      <c r="AP9">
        <f>VLOOKUP(BB9,'地图配置|mapConfig'!$A$5:$G$28,7)</f>
        <v>16</v>
      </c>
      <c r="AQ9">
        <f>VLOOKUP(BB9,'地图配置|mapConfig'!$A$5:$H$142,8)</f>
        <v>9</v>
      </c>
      <c r="AS9" s="2">
        <v>5</v>
      </c>
      <c r="AU9" s="2">
        <v>0</v>
      </c>
      <c r="AV9" s="2" t="str">
        <f t="shared" si="17"/>
        <v>第5关</v>
      </c>
      <c r="AW9" s="2">
        <v>5</v>
      </c>
      <c r="AX9">
        <v>6</v>
      </c>
      <c r="AY9">
        <v>5</v>
      </c>
      <c r="AZ9">
        <v>3</v>
      </c>
      <c r="BA9" s="2"/>
      <c r="BB9">
        <v>5</v>
      </c>
      <c r="BC9">
        <v>5</v>
      </c>
      <c r="BD9">
        <f t="shared" si="8"/>
        <v>7.58144126357354</v>
      </c>
      <c r="BE9">
        <f t="shared" si="9"/>
        <v>1.8</v>
      </c>
      <c r="BF9">
        <v>1</v>
      </c>
      <c r="BG9" s="2">
        <v>1</v>
      </c>
      <c r="BH9" s="1" t="s">
        <v>3073</v>
      </c>
      <c r="BI9" s="1" t="s">
        <v>3074</v>
      </c>
      <c r="BJ9" s="1" t="s">
        <v>3075</v>
      </c>
      <c r="BK9" t="str">
        <f t="shared" si="10"/>
        <v>0.7,2.51333333333333</v>
      </c>
      <c r="BL9">
        <f>'M1'!$B$33+'M1'!$B$34*(AW9-1)</f>
        <v>36</v>
      </c>
      <c r="BM9">
        <f>'M1'!$C$33+'M1'!$C$34*(AW9-1)</f>
        <v>20</v>
      </c>
      <c r="BN9">
        <v>5</v>
      </c>
      <c r="BO9">
        <v>5</v>
      </c>
      <c r="BP9">
        <v>35</v>
      </c>
      <c r="BQ9">
        <v>250</v>
      </c>
      <c r="BR9" t="s">
        <v>3076</v>
      </c>
      <c r="BS9" t="s">
        <v>3077</v>
      </c>
      <c r="BT9" t="s">
        <v>3071</v>
      </c>
      <c r="BU9">
        <f t="shared" si="18"/>
        <v>41</v>
      </c>
      <c r="BV9">
        <v>1</v>
      </c>
      <c r="BX9" s="47" t="str">
        <f t="shared" si="11"/>
        <v>-1,27,180,-1,28,40,-2,24,1,-3,24,0,-4,24,2</v>
      </c>
      <c r="BY9" s="47" t="str">
        <f t="shared" si="12"/>
        <v>25,2</v>
      </c>
      <c r="BZ9" s="47" t="str">
        <f t="shared" si="13"/>
        <v>206,2</v>
      </c>
      <c r="CA9" s="1" t="s">
        <v>3078</v>
      </c>
      <c r="CB9" t="s">
        <v>3079</v>
      </c>
      <c r="CC9">
        <v>2</v>
      </c>
    </row>
    <row r="10" ht="14.25" spans="10:81">
      <c r="J10" s="7" t="s">
        <v>3080</v>
      </c>
      <c r="K10" s="7"/>
      <c r="L10" s="7"/>
      <c r="M10" s="7"/>
      <c r="N10" s="7"/>
      <c r="O10" s="7"/>
      <c r="P10" s="7"/>
      <c r="Q10" s="7"/>
      <c r="R10" s="7"/>
      <c r="S10" s="7"/>
      <c r="T10" s="7" t="str">
        <f t="shared" si="0"/>
        <v>-1,27,200,</v>
      </c>
      <c r="U10" s="7" t="str">
        <f t="shared" si="1"/>
        <v>-1,28,45,</v>
      </c>
      <c r="V10" s="55">
        <v>0</v>
      </c>
      <c r="W10" s="7" t="str">
        <f t="shared" si="2"/>
        <v>-2,24,1,</v>
      </c>
      <c r="X10" s="7" t="str">
        <f t="shared" si="3"/>
        <v>-3,24,0,</v>
      </c>
      <c r="Y10" s="7" t="str">
        <f t="shared" si="4"/>
        <v>-4,24,2</v>
      </c>
      <c r="Z10" s="7">
        <f t="shared" si="5"/>
        <v>3</v>
      </c>
      <c r="AA10">
        <f t="shared" si="14"/>
        <v>900</v>
      </c>
      <c r="AB10">
        <f t="shared" si="6"/>
        <v>112.5</v>
      </c>
      <c r="AC10">
        <f>INT('M1'!$A$29*BD10)</f>
        <v>130</v>
      </c>
      <c r="AD10">
        <f>AC10*'怪物|monster'!$A$15</f>
        <v>3900</v>
      </c>
      <c r="AE10">
        <f>'怪物|monster'!$A$11*AK10</f>
        <v>0.6</v>
      </c>
      <c r="AF10" s="37">
        <v>0.85</v>
      </c>
      <c r="AG10" s="21">
        <f>$AI$1/VLOOKUP(BB10,'地图配置|mapConfig'!$A$5:$H$114,8,FALSE)*$AI$2/100+(100-$AI$2)/100</f>
        <v>0.966666666666667</v>
      </c>
      <c r="AH10" s="37">
        <v>2</v>
      </c>
      <c r="AI10" s="37">
        <v>0.7</v>
      </c>
      <c r="AJ10" s="21">
        <f>VLOOKUP(AH10,'M1'!$A$8:$D$11,4,FALSE)*AG10*AF10</f>
        <v>1.64333333333333</v>
      </c>
      <c r="AK10" s="37">
        <f t="shared" si="15"/>
        <v>2</v>
      </c>
      <c r="AL10" s="37">
        <f t="shared" si="16"/>
        <v>5.5</v>
      </c>
      <c r="AN10">
        <f t="shared" si="7"/>
        <v>0.5709375</v>
      </c>
      <c r="AO10">
        <f>VLOOKUP(BB10,'地图配置|mapConfig'!$A$5:$G$28,6)</f>
        <v>1827</v>
      </c>
      <c r="AP10">
        <f>VLOOKUP(BB10,'地图配置|mapConfig'!$A$5:$G$28,7)</f>
        <v>16</v>
      </c>
      <c r="AQ10">
        <f>VLOOKUP(BB10,'地图配置|mapConfig'!$A$5:$H$142,8)</f>
        <v>9</v>
      </c>
      <c r="AS10">
        <v>6</v>
      </c>
      <c r="AU10" s="2">
        <v>0</v>
      </c>
      <c r="AV10" s="2" t="str">
        <f t="shared" si="17"/>
        <v>第6关</v>
      </c>
      <c r="AW10">
        <v>6</v>
      </c>
      <c r="AX10">
        <v>7</v>
      </c>
      <c r="AY10">
        <v>6</v>
      </c>
      <c r="AZ10">
        <v>2</v>
      </c>
      <c r="BA10" s="2">
        <v>1</v>
      </c>
      <c r="BB10">
        <v>6</v>
      </c>
      <c r="BC10">
        <v>6</v>
      </c>
      <c r="BD10">
        <f t="shared" si="8"/>
        <v>9.63327859879584</v>
      </c>
      <c r="BE10">
        <f t="shared" si="9"/>
        <v>2</v>
      </c>
      <c r="BF10">
        <v>1</v>
      </c>
      <c r="BG10" s="2">
        <v>1</v>
      </c>
      <c r="BH10" s="1" t="s">
        <v>3081</v>
      </c>
      <c r="BI10" s="1" t="s">
        <v>3074</v>
      </c>
      <c r="BJ10" s="1" t="s">
        <v>3075</v>
      </c>
      <c r="BK10" t="str">
        <f t="shared" si="10"/>
        <v>0.7,1.64333333333333</v>
      </c>
      <c r="BL10">
        <f>'M1'!$B$33+'M1'!$B$34*(AW10-1)</f>
        <v>40</v>
      </c>
      <c r="BM10">
        <f>'M1'!$C$33+'M1'!$C$34*(AW10-1)</f>
        <v>22.5</v>
      </c>
      <c r="BN10">
        <v>5</v>
      </c>
      <c r="BO10">
        <v>5</v>
      </c>
      <c r="BP10">
        <v>35</v>
      </c>
      <c r="BQ10">
        <v>250</v>
      </c>
      <c r="BR10" t="s">
        <v>3077</v>
      </c>
      <c r="BS10" t="s">
        <v>3077</v>
      </c>
      <c r="BT10" t="s">
        <v>3071</v>
      </c>
      <c r="BU10">
        <f t="shared" si="18"/>
        <v>41</v>
      </c>
      <c r="BV10">
        <v>1</v>
      </c>
      <c r="BW10" s="1" t="s">
        <v>3082</v>
      </c>
      <c r="BX10" s="47" t="str">
        <f t="shared" si="11"/>
        <v>-1,27,200,-1,28,45,-2,24,1,-3,24,0,-4,24,2</v>
      </c>
      <c r="BY10" s="47" t="str">
        <f t="shared" si="12"/>
        <v>25,2</v>
      </c>
      <c r="BZ10" s="47" t="str">
        <f t="shared" si="13"/>
        <v>206,2</v>
      </c>
      <c r="CC10">
        <v>2</v>
      </c>
    </row>
    <row r="11" ht="14.25" spans="10:81">
      <c r="J11" s="7" t="s">
        <v>3083</v>
      </c>
      <c r="K11" s="7"/>
      <c r="L11" s="7"/>
      <c r="M11" s="7"/>
      <c r="N11" s="7"/>
      <c r="O11" s="7"/>
      <c r="P11" s="7"/>
      <c r="Q11" s="7"/>
      <c r="R11" s="7"/>
      <c r="S11" s="7"/>
      <c r="T11" s="7" t="str">
        <f t="shared" si="0"/>
        <v>-1,27,220,</v>
      </c>
      <c r="U11" s="7" t="str">
        <f t="shared" si="1"/>
        <v>-1,28,50,</v>
      </c>
      <c r="V11" s="55">
        <v>0</v>
      </c>
      <c r="W11" s="7" t="str">
        <f t="shared" si="2"/>
        <v>-2,24,2,</v>
      </c>
      <c r="X11" s="7" t="str">
        <f t="shared" si="3"/>
        <v>-3,24,0,</v>
      </c>
      <c r="Y11" s="7" t="str">
        <f t="shared" si="4"/>
        <v>-4,24,2</v>
      </c>
      <c r="Z11" s="7">
        <f t="shared" si="5"/>
        <v>4</v>
      </c>
      <c r="AA11">
        <f t="shared" si="14"/>
        <v>1120</v>
      </c>
      <c r="AB11">
        <f t="shared" si="6"/>
        <v>125</v>
      </c>
      <c r="AC11">
        <f>INT('M1'!$A$29*BD11)</f>
        <v>141</v>
      </c>
      <c r="AD11">
        <f>AC11*'怪物|monster'!$A$15</f>
        <v>4230</v>
      </c>
      <c r="AE11">
        <f>'怪物|monster'!$A$11*AK11</f>
        <v>0.66</v>
      </c>
      <c r="AF11" s="37">
        <v>0.7</v>
      </c>
      <c r="AG11" s="21">
        <f>$AI$1/VLOOKUP(BB11,'地图配置|mapConfig'!$A$5:$H$114,8,FALSE)*$AI$2/100+(100-$AI$2)/100</f>
        <v>0.94</v>
      </c>
      <c r="AH11" s="37">
        <v>2</v>
      </c>
      <c r="AI11" s="37">
        <v>0.7</v>
      </c>
      <c r="AJ11" s="21">
        <f>VLOOKUP(AH11,'M1'!$A$8:$D$11,4,FALSE)*AG11*AF11</f>
        <v>1.316</v>
      </c>
      <c r="AK11" s="37">
        <f t="shared" si="15"/>
        <v>2.2</v>
      </c>
      <c r="AL11" s="37">
        <f t="shared" si="16"/>
        <v>6.2</v>
      </c>
      <c r="AN11">
        <f t="shared" si="7"/>
        <v>0.590833333333333</v>
      </c>
      <c r="AO11">
        <f>VLOOKUP(BB11,'地图配置|mapConfig'!$A$5:$G$28,6)</f>
        <v>1418</v>
      </c>
      <c r="AP11">
        <f>VLOOKUP(BB11,'地图配置|mapConfig'!$A$5:$G$28,7)</f>
        <v>12</v>
      </c>
      <c r="AQ11">
        <f>VLOOKUP(BB11,'地图配置|mapConfig'!$A$5:$H$142,8)</f>
        <v>10</v>
      </c>
      <c r="AS11" s="2">
        <v>7</v>
      </c>
      <c r="AU11" s="2">
        <v>0</v>
      </c>
      <c r="AV11" s="2" t="str">
        <f t="shared" si="17"/>
        <v>第7关</v>
      </c>
      <c r="AW11" s="2">
        <v>7</v>
      </c>
      <c r="AX11">
        <v>8</v>
      </c>
      <c r="AY11">
        <v>7</v>
      </c>
      <c r="BA11" s="2">
        <v>1</v>
      </c>
      <c r="BB11" s="2">
        <v>7</v>
      </c>
      <c r="BC11">
        <v>7</v>
      </c>
      <c r="BD11">
        <f t="shared" si="8"/>
        <v>10.4936530324401</v>
      </c>
      <c r="BE11">
        <f t="shared" si="9"/>
        <v>2.2</v>
      </c>
      <c r="BF11">
        <v>1</v>
      </c>
      <c r="BG11" s="2">
        <v>1</v>
      </c>
      <c r="BH11" s="1" t="s">
        <v>3084</v>
      </c>
      <c r="BI11" s="1" t="s">
        <v>3074</v>
      </c>
      <c r="BJ11" s="1" t="s">
        <v>3075</v>
      </c>
      <c r="BK11" t="str">
        <f t="shared" si="10"/>
        <v>0.7,1.316</v>
      </c>
      <c r="BL11">
        <f>'M1'!$B$33+'M1'!$B$34*(AW11-1)</f>
        <v>44</v>
      </c>
      <c r="BM11">
        <f>'M1'!$C$33+'M1'!$C$34*(AW11-1)</f>
        <v>25</v>
      </c>
      <c r="BN11">
        <v>5</v>
      </c>
      <c r="BO11">
        <v>5</v>
      </c>
      <c r="BP11">
        <v>35</v>
      </c>
      <c r="BQ11">
        <v>250</v>
      </c>
      <c r="BR11" t="s">
        <v>3077</v>
      </c>
      <c r="BS11" t="s">
        <v>3077</v>
      </c>
      <c r="BT11" t="s">
        <v>3071</v>
      </c>
      <c r="BU11">
        <f t="shared" si="18"/>
        <v>42</v>
      </c>
      <c r="BV11">
        <v>1</v>
      </c>
      <c r="BW11" s="1" t="s">
        <v>3082</v>
      </c>
      <c r="BX11" s="47" t="str">
        <f t="shared" si="11"/>
        <v>-1,27,220,-1,28,50,-2,24,2,-3,24,0,-4,24,2</v>
      </c>
      <c r="BY11" s="47" t="str">
        <f t="shared" si="12"/>
        <v>25,2</v>
      </c>
      <c r="BZ11" s="47" t="str">
        <f t="shared" si="13"/>
        <v>206,2</v>
      </c>
      <c r="CC11">
        <v>2</v>
      </c>
    </row>
    <row r="12" ht="14.25" spans="10:81">
      <c r="J12" s="7"/>
      <c r="K12" s="7"/>
      <c r="L12" s="7"/>
      <c r="M12" s="7"/>
      <c r="N12" s="7"/>
      <c r="O12" s="7"/>
      <c r="P12" s="7"/>
      <c r="Q12" s="7"/>
      <c r="R12" s="7"/>
      <c r="S12" s="7"/>
      <c r="T12" s="7" t="str">
        <f t="shared" si="0"/>
        <v>-1,27,240,</v>
      </c>
      <c r="U12" s="7" t="str">
        <f t="shared" si="1"/>
        <v>-1,28,55,</v>
      </c>
      <c r="V12" s="55">
        <v>0</v>
      </c>
      <c r="W12" s="7" t="str">
        <f t="shared" si="2"/>
        <v>-2,24,2,</v>
      </c>
      <c r="X12" s="7" t="str">
        <f t="shared" si="3"/>
        <v>-3,24,0,</v>
      </c>
      <c r="Y12" s="7" t="str">
        <f t="shared" si="4"/>
        <v>-4,24,2</v>
      </c>
      <c r="Z12" s="7">
        <f t="shared" si="5"/>
        <v>4</v>
      </c>
      <c r="AA12">
        <f t="shared" si="14"/>
        <v>1360</v>
      </c>
      <c r="AB12">
        <f t="shared" si="6"/>
        <v>137.5</v>
      </c>
      <c r="AC12">
        <f>INT('M1'!$A$29*BD12)</f>
        <v>159</v>
      </c>
      <c r="AD12">
        <f>AC12*'怪物|monster'!$A$15</f>
        <v>4770</v>
      </c>
      <c r="AE12">
        <f>'怪物|monster'!$A$11*AK12</f>
        <v>0.72</v>
      </c>
      <c r="AF12" s="37">
        <v>0.7</v>
      </c>
      <c r="AG12" s="21">
        <f>$AI$1/VLOOKUP(BB12,'地图配置|mapConfig'!$A$5:$H$114,8,FALSE)*$AI$2/100+(100-$AI$2)/100</f>
        <v>0.966666666666667</v>
      </c>
      <c r="AH12" s="37">
        <v>2</v>
      </c>
      <c r="AI12" s="37">
        <v>0.7</v>
      </c>
      <c r="AJ12" s="21">
        <f>VLOOKUP(AH12,'M1'!$A$8:$D$11,4,FALSE)*AG12*AF12</f>
        <v>1.35333333333333</v>
      </c>
      <c r="AK12" s="37">
        <f t="shared" si="15"/>
        <v>2.4</v>
      </c>
      <c r="AL12" s="37">
        <f t="shared" si="16"/>
        <v>6.9</v>
      </c>
      <c r="AN12">
        <f t="shared" si="7"/>
        <v>0.584</v>
      </c>
      <c r="AO12">
        <f>VLOOKUP(BB12,'地图配置|mapConfig'!$A$5:$G$28,6)</f>
        <v>1168</v>
      </c>
      <c r="AP12">
        <f>VLOOKUP(BB12,'地图配置|mapConfig'!$A$5:$G$28,7)</f>
        <v>10</v>
      </c>
      <c r="AQ12">
        <f>VLOOKUP(BB12,'地图配置|mapConfig'!$A$5:$H$142,8)</f>
        <v>9</v>
      </c>
      <c r="AS12">
        <v>8</v>
      </c>
      <c r="AU12" s="2">
        <v>0</v>
      </c>
      <c r="AV12" s="2" t="str">
        <f t="shared" si="17"/>
        <v>第8关</v>
      </c>
      <c r="AW12">
        <v>8</v>
      </c>
      <c r="AX12">
        <v>9</v>
      </c>
      <c r="AY12">
        <v>8</v>
      </c>
      <c r="AZ12">
        <v>3</v>
      </c>
      <c r="BA12" s="2"/>
      <c r="BB12">
        <v>8</v>
      </c>
      <c r="BC12">
        <v>8</v>
      </c>
      <c r="BD12">
        <f t="shared" si="8"/>
        <v>11.8150684931507</v>
      </c>
      <c r="BE12">
        <f t="shared" si="9"/>
        <v>2.4</v>
      </c>
      <c r="BF12">
        <v>1</v>
      </c>
      <c r="BG12" s="2">
        <v>1</v>
      </c>
      <c r="BH12" s="1" t="s">
        <v>3085</v>
      </c>
      <c r="BI12" s="1" t="s">
        <v>3074</v>
      </c>
      <c r="BJ12" s="1" t="s">
        <v>3075</v>
      </c>
      <c r="BK12" t="str">
        <f t="shared" si="10"/>
        <v>0.7,1.35333333333333</v>
      </c>
      <c r="BL12">
        <f>'M1'!$B$33+'M1'!$B$34*(AW12-1)</f>
        <v>48</v>
      </c>
      <c r="BM12">
        <f>'M1'!$C$33+'M1'!$C$34*(AW12-1)</f>
        <v>27.5</v>
      </c>
      <c r="BN12">
        <v>5</v>
      </c>
      <c r="BO12">
        <v>5</v>
      </c>
      <c r="BP12">
        <v>35</v>
      </c>
      <c r="BQ12">
        <v>250</v>
      </c>
      <c r="BR12" t="s">
        <v>3077</v>
      </c>
      <c r="BS12" t="s">
        <v>3077</v>
      </c>
      <c r="BT12" t="s">
        <v>3071</v>
      </c>
      <c r="BU12">
        <f t="shared" si="18"/>
        <v>42</v>
      </c>
      <c r="BV12">
        <v>1</v>
      </c>
      <c r="BW12" s="1" t="s">
        <v>3086</v>
      </c>
      <c r="BX12" s="47" t="str">
        <f t="shared" si="11"/>
        <v>-1,27,240,-1,28,55,-2,24,2,-3,24,0,-4,24,2</v>
      </c>
      <c r="BY12" s="47" t="str">
        <f t="shared" si="12"/>
        <v>25,2</v>
      </c>
      <c r="BZ12" s="47" t="str">
        <f t="shared" si="13"/>
        <v>206,2</v>
      </c>
      <c r="CC12">
        <v>2</v>
      </c>
    </row>
    <row r="13" ht="14.25" spans="10:81">
      <c r="J13" s="7"/>
      <c r="K13" s="7"/>
      <c r="L13" s="7"/>
      <c r="M13" s="7"/>
      <c r="N13" s="7"/>
      <c r="O13" s="7"/>
      <c r="P13" s="7"/>
      <c r="Q13" s="7"/>
      <c r="R13" s="7"/>
      <c r="S13" s="7"/>
      <c r="T13" s="7" t="str">
        <f t="shared" si="0"/>
        <v>-1,27,260,</v>
      </c>
      <c r="U13" s="7" t="str">
        <f t="shared" si="1"/>
        <v>-1,28,60,</v>
      </c>
      <c r="V13" s="55">
        <v>0</v>
      </c>
      <c r="W13" s="7" t="str">
        <f t="shared" si="2"/>
        <v>-2,24,2,</v>
      </c>
      <c r="X13" s="7" t="str">
        <f t="shared" si="3"/>
        <v>-3,24,0,</v>
      </c>
      <c r="Y13" s="7" t="str">
        <f t="shared" si="4"/>
        <v>-4,24,2</v>
      </c>
      <c r="Z13" s="7">
        <f t="shared" si="5"/>
        <v>4</v>
      </c>
      <c r="AA13">
        <f t="shared" si="14"/>
        <v>1620</v>
      </c>
      <c r="AB13">
        <f t="shared" si="6"/>
        <v>150</v>
      </c>
      <c r="AC13">
        <f>INT('M1'!$A$29*BD13)</f>
        <v>185</v>
      </c>
      <c r="AD13">
        <f>AC13*'怪物|monster'!$A$15</f>
        <v>5550</v>
      </c>
      <c r="AE13">
        <f>'怪物|monster'!$A$11*AK13</f>
        <v>0.78</v>
      </c>
      <c r="AF13" s="37">
        <v>0.7</v>
      </c>
      <c r="AG13" s="21">
        <f>$AI$1/VLOOKUP(BB13,'地图配置|mapConfig'!$A$5:$H$114,8,FALSE)*$AI$2/100+(100-$AI$2)/100</f>
        <v>0.94</v>
      </c>
      <c r="AH13" s="37">
        <v>2</v>
      </c>
      <c r="AI13" s="37">
        <v>0.7</v>
      </c>
      <c r="AJ13" s="21">
        <f>VLOOKUP(AH13,'M1'!$A$8:$D$11,4,FALSE)*AG13*AF13</f>
        <v>1.316</v>
      </c>
      <c r="AK13" s="37">
        <f t="shared" si="15"/>
        <v>2.6</v>
      </c>
      <c r="AL13" s="37">
        <f t="shared" si="16"/>
        <v>7.6</v>
      </c>
      <c r="AN13">
        <f t="shared" si="7"/>
        <v>0.5525</v>
      </c>
      <c r="AO13">
        <f>VLOOKUP(BB13,'地图配置|mapConfig'!$A$5:$G$28,6)</f>
        <v>1105</v>
      </c>
      <c r="AP13">
        <f>VLOOKUP(BB13,'地图配置|mapConfig'!$A$5:$G$28,7)</f>
        <v>10</v>
      </c>
      <c r="AQ13">
        <f>VLOOKUP(BB13,'地图配置|mapConfig'!$A$5:$H$142,8)</f>
        <v>10</v>
      </c>
      <c r="AS13" s="2">
        <v>9</v>
      </c>
      <c r="AU13" s="2">
        <v>0</v>
      </c>
      <c r="AV13" s="2" t="str">
        <f t="shared" si="17"/>
        <v>第9关</v>
      </c>
      <c r="AW13" s="2">
        <v>9</v>
      </c>
      <c r="AX13">
        <v>10</v>
      </c>
      <c r="AY13">
        <v>9</v>
      </c>
      <c r="AZ13">
        <v>2</v>
      </c>
      <c r="BA13" s="2">
        <v>1</v>
      </c>
      <c r="BB13">
        <v>9</v>
      </c>
      <c r="BC13">
        <v>9</v>
      </c>
      <c r="BD13">
        <f t="shared" si="8"/>
        <v>13.7556561085973</v>
      </c>
      <c r="BE13">
        <f t="shared" si="9"/>
        <v>2.6</v>
      </c>
      <c r="BF13">
        <v>1</v>
      </c>
      <c r="BG13" s="2">
        <v>1</v>
      </c>
      <c r="BH13" s="1" t="s">
        <v>3087</v>
      </c>
      <c r="BI13" s="1" t="s">
        <v>3074</v>
      </c>
      <c r="BJ13" s="1" t="s">
        <v>3075</v>
      </c>
      <c r="BK13" t="str">
        <f t="shared" si="10"/>
        <v>0.7,1.316</v>
      </c>
      <c r="BL13">
        <f>'M1'!$B$33+'M1'!$B$34*(AW13-1)</f>
        <v>52</v>
      </c>
      <c r="BM13">
        <f>'M1'!$C$33+'M1'!$C$34*(AW13-1)</f>
        <v>30</v>
      </c>
      <c r="BN13">
        <v>5</v>
      </c>
      <c r="BO13">
        <v>5</v>
      </c>
      <c r="BP13">
        <v>35</v>
      </c>
      <c r="BQ13">
        <v>250</v>
      </c>
      <c r="BR13" t="s">
        <v>3077</v>
      </c>
      <c r="BS13" t="s">
        <v>3077</v>
      </c>
      <c r="BT13" t="s">
        <v>3071</v>
      </c>
      <c r="BU13">
        <f t="shared" si="18"/>
        <v>42</v>
      </c>
      <c r="BV13">
        <v>1</v>
      </c>
      <c r="BW13" s="1" t="s">
        <v>3086</v>
      </c>
      <c r="BX13" s="47" t="str">
        <f t="shared" si="11"/>
        <v>-1,27,260,-1,28,60,-2,24,2,-3,24,0,-4,24,2</v>
      </c>
      <c r="BY13" s="47" t="str">
        <f t="shared" si="12"/>
        <v>25,2</v>
      </c>
      <c r="BZ13" s="47" t="str">
        <f t="shared" si="13"/>
        <v>206,2</v>
      </c>
      <c r="CC13">
        <v>2</v>
      </c>
    </row>
    <row r="14" ht="14.25" spans="10:81">
      <c r="J14" s="7"/>
      <c r="K14" s="7"/>
      <c r="L14" s="7"/>
      <c r="M14" s="7"/>
      <c r="N14" s="7"/>
      <c r="O14" s="7"/>
      <c r="P14" s="7"/>
      <c r="Q14" s="7"/>
      <c r="R14" s="7"/>
      <c r="S14" s="7"/>
      <c r="T14" s="7" t="str">
        <f t="shared" si="0"/>
        <v>-1,27,280,</v>
      </c>
      <c r="U14" s="7" t="str">
        <f t="shared" si="1"/>
        <v>-1,28,65,</v>
      </c>
      <c r="V14" s="55">
        <v>0</v>
      </c>
      <c r="W14" s="7" t="str">
        <f t="shared" si="2"/>
        <v>-2,24,2,</v>
      </c>
      <c r="X14" s="7" t="str">
        <f t="shared" si="3"/>
        <v>-3,24,0,</v>
      </c>
      <c r="Y14" s="7" t="str">
        <f t="shared" si="4"/>
        <v>-4,24,2</v>
      </c>
      <c r="Z14" s="7">
        <f t="shared" si="5"/>
        <v>4</v>
      </c>
      <c r="AA14">
        <f t="shared" si="14"/>
        <v>1900</v>
      </c>
      <c r="AB14">
        <f t="shared" si="6"/>
        <v>162.5</v>
      </c>
      <c r="AC14">
        <f>INT('M1'!$A$29*BD14)</f>
        <v>187</v>
      </c>
      <c r="AD14">
        <f>AC14*'怪物|monster'!$A$15</f>
        <v>5610</v>
      </c>
      <c r="AE14">
        <f>'怪物|monster'!$A$11*AK14</f>
        <v>0.84</v>
      </c>
      <c r="AF14" s="37">
        <f>AF13*1.5</f>
        <v>1.05</v>
      </c>
      <c r="AG14" s="21">
        <f>$AI$1/VLOOKUP(BB14,'地图配置|mapConfig'!$A$5:$H$114,8,FALSE)*$AI$2/100+(100-$AI$2)/100</f>
        <v>0.94</v>
      </c>
      <c r="AH14" s="37">
        <v>2</v>
      </c>
      <c r="AI14" s="37">
        <v>0.7</v>
      </c>
      <c r="AJ14" s="21">
        <f>VLOOKUP(AH14,'M1'!$A$8:$D$11,4,FALSE)*AG14*AF14</f>
        <v>1.974</v>
      </c>
      <c r="AK14" s="37">
        <f t="shared" si="15"/>
        <v>2.8</v>
      </c>
      <c r="AL14" s="37">
        <f t="shared" si="16"/>
        <v>8.3</v>
      </c>
      <c r="AN14">
        <f t="shared" si="7"/>
        <v>0.59625</v>
      </c>
      <c r="AO14">
        <f>VLOOKUP(BB14,'地图配置|mapConfig'!$A$5:$G$28,6)</f>
        <v>1431</v>
      </c>
      <c r="AP14">
        <f>VLOOKUP(BB14,'地图配置|mapConfig'!$A$5:$G$28,7)</f>
        <v>12</v>
      </c>
      <c r="AQ14">
        <f>VLOOKUP(BB14,'地图配置|mapConfig'!$A$5:$H$142,8)</f>
        <v>10</v>
      </c>
      <c r="AS14">
        <v>10</v>
      </c>
      <c r="AU14" s="2">
        <v>0</v>
      </c>
      <c r="AV14" s="2" t="str">
        <f t="shared" si="17"/>
        <v>第10关</v>
      </c>
      <c r="AW14">
        <v>10</v>
      </c>
      <c r="AX14">
        <v>11</v>
      </c>
      <c r="AY14">
        <v>10</v>
      </c>
      <c r="BA14" s="2">
        <v>1</v>
      </c>
      <c r="BB14" s="2">
        <v>10</v>
      </c>
      <c r="BC14">
        <v>10</v>
      </c>
      <c r="BD14">
        <f t="shared" si="8"/>
        <v>13.9203354297694</v>
      </c>
      <c r="BE14">
        <f t="shared" si="9"/>
        <v>2.8</v>
      </c>
      <c r="BF14">
        <v>1</v>
      </c>
      <c r="BG14" s="2">
        <v>1</v>
      </c>
      <c r="BH14" s="1" t="s">
        <v>3088</v>
      </c>
      <c r="BI14" s="1" t="s">
        <v>3074</v>
      </c>
      <c r="BJ14" s="1" t="s">
        <v>3075</v>
      </c>
      <c r="BK14" t="str">
        <f t="shared" si="10"/>
        <v>0.7,1.974</v>
      </c>
      <c r="BL14">
        <f>'M1'!$B$33+'M1'!$B$34*(AW14-1)</f>
        <v>56</v>
      </c>
      <c r="BM14">
        <f>'M1'!$C$33+'M1'!$C$34*(AW14-1)</f>
        <v>32.5</v>
      </c>
      <c r="BN14">
        <v>5</v>
      </c>
      <c r="BO14">
        <v>5</v>
      </c>
      <c r="BP14">
        <v>35</v>
      </c>
      <c r="BQ14">
        <v>250</v>
      </c>
      <c r="BR14" t="s">
        <v>3077</v>
      </c>
      <c r="BS14" t="s">
        <v>3077</v>
      </c>
      <c r="BT14" t="s">
        <v>3071</v>
      </c>
      <c r="BU14">
        <f t="shared" si="18"/>
        <v>43</v>
      </c>
      <c r="BV14">
        <v>1</v>
      </c>
      <c r="BX14" s="47" t="str">
        <f t="shared" si="11"/>
        <v>-1,27,280,-1,28,65,-2,24,2,-3,24,0,-4,24,2</v>
      </c>
      <c r="BY14" s="47" t="str">
        <f t="shared" si="12"/>
        <v>25,2</v>
      </c>
      <c r="BZ14" s="47" t="str">
        <f t="shared" si="13"/>
        <v>206,2</v>
      </c>
      <c r="CA14" s="1" t="s">
        <v>3089</v>
      </c>
      <c r="CB14" t="s">
        <v>3090</v>
      </c>
      <c r="CC14">
        <v>2</v>
      </c>
    </row>
    <row r="15" ht="14.25" spans="10:74">
      <c r="J15" s="7"/>
      <c r="K15" s="7"/>
      <c r="L15" s="7"/>
      <c r="M15" s="7"/>
      <c r="N15" s="7"/>
      <c r="O15" s="7"/>
      <c r="P15" s="7"/>
      <c r="Q15" s="7"/>
      <c r="R15" s="7"/>
      <c r="S15" s="7"/>
      <c r="T15" s="7"/>
      <c r="U15" s="7"/>
      <c r="V15" s="7"/>
      <c r="W15" s="7"/>
      <c r="X15" s="7"/>
      <c r="Y15" s="7"/>
      <c r="Z15" s="7"/>
      <c r="AG15" s="21"/>
      <c r="AS15">
        <v>9999</v>
      </c>
      <c r="AU15">
        <v>0</v>
      </c>
      <c r="AV15" t="s">
        <v>3091</v>
      </c>
      <c r="AY15">
        <v>1</v>
      </c>
      <c r="BB15">
        <v>1</v>
      </c>
      <c r="BC15">
        <v>1</v>
      </c>
      <c r="BD15">
        <v>4.65408805031447</v>
      </c>
      <c r="BE15">
        <v>1.85</v>
      </c>
      <c r="BF15">
        <v>1</v>
      </c>
      <c r="BG15">
        <v>1</v>
      </c>
      <c r="BH15" s="3" t="s">
        <v>3092</v>
      </c>
      <c r="BI15" s="1" t="s">
        <v>3093</v>
      </c>
      <c r="BJ15" s="1" t="s">
        <v>3094</v>
      </c>
      <c r="BK15" t="str">
        <f>BK5</f>
        <v>1,1</v>
      </c>
      <c r="BL15">
        <v>92</v>
      </c>
      <c r="BM15">
        <v>55</v>
      </c>
      <c r="BN15">
        <v>5</v>
      </c>
      <c r="BO15">
        <v>5</v>
      </c>
      <c r="BP15">
        <v>35</v>
      </c>
      <c r="BQ15">
        <v>250</v>
      </c>
      <c r="BR15" t="s">
        <v>3077</v>
      </c>
      <c r="BS15" t="s">
        <v>3077</v>
      </c>
      <c r="BT15" t="s">
        <v>3071</v>
      </c>
      <c r="BU15">
        <f t="shared" si="18"/>
        <v>43</v>
      </c>
      <c r="BV15">
        <v>1</v>
      </c>
    </row>
    <row r="16" ht="14.25" spans="10:81">
      <c r="J16" s="7"/>
      <c r="K16" s="7"/>
      <c r="L16" s="7"/>
      <c r="M16" s="7"/>
      <c r="N16" s="7"/>
      <c r="O16" s="7"/>
      <c r="P16" s="7"/>
      <c r="Q16" s="7"/>
      <c r="R16" s="7"/>
      <c r="S16" s="7"/>
      <c r="T16" s="7" t="str">
        <f t="shared" ref="T16:T55" si="19">"-1,27,"&amp;$T$3*BL16&amp;","</f>
        <v>-1,27,300,</v>
      </c>
      <c r="U16" s="7" t="str">
        <f t="shared" ref="U16:U55" si="20">"-1,28,"&amp;$U$3*BM16&amp;","</f>
        <v>-1,28,70,</v>
      </c>
      <c r="V16" s="55">
        <v>0</v>
      </c>
      <c r="W16" s="7" t="str">
        <f t="shared" ref="W16:W55" si="21">"-2,24,"&amp;INT(W$3/($W$3+$X$3*$V16+$Y$3)*$Z16)&amp;","</f>
        <v>-2,24,2,</v>
      </c>
      <c r="X16" s="7" t="str">
        <f t="shared" ref="X16:X55" si="22">"-3,24,"&amp;_wpsfn.ROUNDBANK(X$3/($W$3+$X$3*$V16+$Y$3)*$Z16,0)*V16&amp;","</f>
        <v>-3,24,0,</v>
      </c>
      <c r="Y16" s="7" t="str">
        <f t="shared" ref="Y16:Y55" si="23">"-4,24,"&amp;ROUNDUP(Y$3/($W$3+$X$3*$V16+$Y$3)*$Z16,0)</f>
        <v>-4,24,2</v>
      </c>
      <c r="Z16" s="7">
        <f t="shared" ref="Z16:Z55" si="24">INT(BN16*BL16/$AQ$2*2)+$Z$3</f>
        <v>4</v>
      </c>
      <c r="AA16">
        <f>BL16*BN16+AA14</f>
        <v>2200</v>
      </c>
      <c r="AB16">
        <f>BM16*BO16+AB14</f>
        <v>337.5</v>
      </c>
      <c r="AC16">
        <f>INT('M1'!$A$29*BD16)</f>
        <v>225</v>
      </c>
      <c r="AD16">
        <f>AC16*'怪物|monster'!$A$15</f>
        <v>6750</v>
      </c>
      <c r="AE16">
        <f>'怪物|monster'!$A$11*AK16</f>
        <v>0.9</v>
      </c>
      <c r="AF16" s="37">
        <f>AF13</f>
        <v>0.7</v>
      </c>
      <c r="AG16" s="21">
        <f>$AI$1/VLOOKUP(BB16,'地图配置|mapConfig'!$A$5:$H$114,8,FALSE)*$AI$2/100+(100-$AI$2)/100</f>
        <v>0.94</v>
      </c>
      <c r="AH16" s="37">
        <v>2</v>
      </c>
      <c r="AI16" s="37">
        <f>AI14</f>
        <v>0.7</v>
      </c>
      <c r="AJ16" s="21">
        <f>VLOOKUP(AH16,'M1'!$A$8:$D$11,4,FALSE)*AG16*AF16</f>
        <v>1.316</v>
      </c>
      <c r="AK16" s="37">
        <f>$AK$5*(AS14*AK2+1)</f>
        <v>3</v>
      </c>
      <c r="AL16" s="37">
        <f>$AL$5*(AS14*AL2+1)</f>
        <v>9</v>
      </c>
      <c r="AN16">
        <f t="shared" ref="AN16:AN55" si="25">AO16/$A$2/AP16</f>
        <v>0.539166666666667</v>
      </c>
      <c r="AO16">
        <f>VLOOKUP(BB16,'地图配置|mapConfig'!$A$5:$G$28,6)</f>
        <v>1294</v>
      </c>
      <c r="AP16">
        <f>VLOOKUP(BB16,'地图配置|mapConfig'!$A$5:$G$28,7)</f>
        <v>12</v>
      </c>
      <c r="AQ16">
        <f>VLOOKUP(BB16,'地图配置|mapConfig'!$A$5:$H$142,8)</f>
        <v>10</v>
      </c>
      <c r="AS16">
        <v>11</v>
      </c>
      <c r="AU16" s="2">
        <v>0</v>
      </c>
      <c r="AV16" s="2" t="str">
        <f t="shared" ref="AV16:AV55" si="26">"第"&amp;AS16&amp;"关"</f>
        <v>第11关</v>
      </c>
      <c r="AW16">
        <v>11</v>
      </c>
      <c r="AX16">
        <v>12</v>
      </c>
      <c r="AY16">
        <v>1</v>
      </c>
      <c r="AZ16">
        <v>3</v>
      </c>
      <c r="BA16" s="2">
        <v>1</v>
      </c>
      <c r="BB16" s="2">
        <v>11</v>
      </c>
      <c r="BC16" s="2">
        <v>1</v>
      </c>
      <c r="BD16">
        <f t="shared" ref="BD16:BD55" si="27">AL16/AN16</f>
        <v>16.6924265842349</v>
      </c>
      <c r="BE16">
        <f t="shared" ref="BE16:BE55" si="28">AK16</f>
        <v>3</v>
      </c>
      <c r="BF16">
        <v>1</v>
      </c>
      <c r="BG16" s="2">
        <v>1</v>
      </c>
      <c r="BH16" s="1" t="s">
        <v>3095</v>
      </c>
      <c r="BI16" s="1" t="s">
        <v>3096</v>
      </c>
      <c r="BJ16" s="1" t="s">
        <v>3097</v>
      </c>
      <c r="BK16" t="str">
        <f t="shared" ref="BK16:BK55" si="29">AI16&amp;","&amp;AJ16</f>
        <v>0.7,1.316</v>
      </c>
      <c r="BL16">
        <f>'M1'!$B$33+'M1'!$B$34*(AW16-1)</f>
        <v>60</v>
      </c>
      <c r="BM16">
        <f>'M1'!$C$33+'M1'!$C$34*(AW16-1)</f>
        <v>35</v>
      </c>
      <c r="BN16">
        <v>5</v>
      </c>
      <c r="BO16">
        <v>5</v>
      </c>
      <c r="BP16">
        <v>35</v>
      </c>
      <c r="BQ16">
        <v>250</v>
      </c>
      <c r="BR16" t="s">
        <v>3077</v>
      </c>
      <c r="BS16" t="s">
        <v>3077</v>
      </c>
      <c r="BT16" t="s">
        <v>3071</v>
      </c>
      <c r="BU16">
        <f t="shared" si="18"/>
        <v>43</v>
      </c>
      <c r="BV16">
        <v>1</v>
      </c>
      <c r="BW16" s="1" t="s">
        <v>3098</v>
      </c>
      <c r="BX16" s="47" t="str">
        <f t="shared" ref="BX16:BX55" si="30">T16&amp;U16&amp;W16&amp;X16&amp;Y16</f>
        <v>-1,27,300,-1,28,70,-2,24,2,-3,24,0,-4,24,2</v>
      </c>
      <c r="BY16" s="47" t="str">
        <f t="shared" ref="BY16:BY55" si="31">IF(Z16=0,"","25,"&amp;ROUNDUP(Z16/2,0))</f>
        <v>25,2</v>
      </c>
      <c r="BZ16" s="47" t="str">
        <f t="shared" ref="BZ16:BZ55" si="32">IF(Z16=0,"","206,"&amp;ROUNDUP(Z16/2,0))</f>
        <v>206,2</v>
      </c>
      <c r="CC16">
        <v>2</v>
      </c>
    </row>
    <row r="17" ht="14.25" spans="10:81">
      <c r="J17" s="7"/>
      <c r="K17" s="7"/>
      <c r="L17" s="7"/>
      <c r="M17" s="7"/>
      <c r="N17" s="7"/>
      <c r="O17" s="7"/>
      <c r="P17" s="7"/>
      <c r="Q17" s="7"/>
      <c r="R17" s="7"/>
      <c r="S17" s="7"/>
      <c r="T17" s="7" t="str">
        <f t="shared" si="19"/>
        <v>-1,27,320,</v>
      </c>
      <c r="U17" s="7" t="str">
        <f t="shared" si="20"/>
        <v>-1,28,75,</v>
      </c>
      <c r="V17" s="55">
        <v>0</v>
      </c>
      <c r="W17" s="7" t="str">
        <f t="shared" si="21"/>
        <v>-2,24,2,</v>
      </c>
      <c r="X17" s="7" t="str">
        <f t="shared" si="22"/>
        <v>-3,24,0,</v>
      </c>
      <c r="Y17" s="7" t="str">
        <f t="shared" si="23"/>
        <v>-4,24,2</v>
      </c>
      <c r="Z17" s="7">
        <f t="shared" si="24"/>
        <v>4</v>
      </c>
      <c r="AA17">
        <f t="shared" ref="AA17:AA55" si="33">BL17*BN17+AA16</f>
        <v>2520</v>
      </c>
      <c r="AB17">
        <f t="shared" ref="AB17:AB55" si="34">BM17*BO17+AB16</f>
        <v>525</v>
      </c>
      <c r="AC17">
        <f>INT('M1'!$A$29*BD17)</f>
        <v>239</v>
      </c>
      <c r="AD17">
        <f>AC17*'怪物|monster'!$A$15</f>
        <v>7170</v>
      </c>
      <c r="AE17">
        <f>'怪物|monster'!$A$11*AK17</f>
        <v>0.96</v>
      </c>
      <c r="AF17" s="37">
        <f t="shared" ref="AF17:AF19" si="35">AF16</f>
        <v>0.7</v>
      </c>
      <c r="AG17" s="21">
        <f>$AI$1/VLOOKUP(BB17,'地图配置|mapConfig'!$A$5:$H$114,8,FALSE)*$AI$2/100+(100-$AI$2)/100</f>
        <v>0.94</v>
      </c>
      <c r="AH17" s="37">
        <v>2</v>
      </c>
      <c r="AI17" s="37">
        <f t="shared" ref="AI17:AI55" si="36">AI16</f>
        <v>0.7</v>
      </c>
      <c r="AJ17" s="21">
        <f>VLOOKUP(AH17,'M1'!$A$8:$D$11,4,FALSE)*AG17*AF17</f>
        <v>1.316</v>
      </c>
      <c r="AK17" s="37">
        <f t="shared" ref="AK17:AK55" si="37">$AK$5*(AS16*$AK$2+1)</f>
        <v>3.2</v>
      </c>
      <c r="AL17" s="37">
        <f t="shared" ref="AL17:AL55" si="38">$AL$5*(AS16*$AL$2+1)</f>
        <v>9.7</v>
      </c>
      <c r="AN17">
        <f t="shared" si="25"/>
        <v>0.547</v>
      </c>
      <c r="AO17">
        <f>VLOOKUP(BB17,'地图配置|mapConfig'!$A$5:$G$28,6)</f>
        <v>1094</v>
      </c>
      <c r="AP17">
        <f>VLOOKUP(BB17,'地图配置|mapConfig'!$A$5:$G$28,7)</f>
        <v>10</v>
      </c>
      <c r="AQ17">
        <f>VLOOKUP(BB17,'地图配置|mapConfig'!$A$5:$H$142,8)</f>
        <v>10</v>
      </c>
      <c r="AS17">
        <f t="shared" ref="AS17:AS68" si="39">AS16+1</f>
        <v>12</v>
      </c>
      <c r="AU17" s="2">
        <v>0</v>
      </c>
      <c r="AV17" s="2" t="str">
        <f t="shared" si="26"/>
        <v>第12关</v>
      </c>
      <c r="AW17">
        <v>12</v>
      </c>
      <c r="AX17">
        <v>13</v>
      </c>
      <c r="AY17">
        <v>2</v>
      </c>
      <c r="AZ17">
        <v>2</v>
      </c>
      <c r="BA17" s="2">
        <v>1</v>
      </c>
      <c r="BB17" s="2">
        <v>12</v>
      </c>
      <c r="BC17" s="2">
        <v>2</v>
      </c>
      <c r="BD17">
        <f t="shared" si="27"/>
        <v>17.7330895795247</v>
      </c>
      <c r="BE17">
        <f t="shared" si="28"/>
        <v>3.2</v>
      </c>
      <c r="BF17">
        <v>1</v>
      </c>
      <c r="BG17" s="2">
        <v>1</v>
      </c>
      <c r="BH17" s="1" t="s">
        <v>3099</v>
      </c>
      <c r="BI17" s="1" t="s">
        <v>3096</v>
      </c>
      <c r="BJ17" s="1" t="s">
        <v>3097</v>
      </c>
      <c r="BK17" t="str">
        <f t="shared" si="29"/>
        <v>0.7,1.316</v>
      </c>
      <c r="BL17">
        <f>'M1'!$B$33+'M1'!$B$34*(AW17-1)</f>
        <v>64</v>
      </c>
      <c r="BM17">
        <f>'M1'!$C$33+'M1'!$C$34*(AW17-1)</f>
        <v>37.5</v>
      </c>
      <c r="BN17">
        <v>5</v>
      </c>
      <c r="BO17">
        <v>5</v>
      </c>
      <c r="BP17">
        <v>35</v>
      </c>
      <c r="BQ17">
        <v>250</v>
      </c>
      <c r="BR17" t="s">
        <v>3077</v>
      </c>
      <c r="BS17" t="s">
        <v>3077</v>
      </c>
      <c r="BT17" t="s">
        <v>3071</v>
      </c>
      <c r="BU17">
        <f t="shared" si="18"/>
        <v>44</v>
      </c>
      <c r="BV17">
        <v>1</v>
      </c>
      <c r="BW17" s="1" t="s">
        <v>3098</v>
      </c>
      <c r="BX17" s="47" t="str">
        <f t="shared" si="30"/>
        <v>-1,27,320,-1,28,75,-2,24,2,-3,24,0,-4,24,2</v>
      </c>
      <c r="BY17" s="47" t="str">
        <f t="shared" si="31"/>
        <v>25,2</v>
      </c>
      <c r="BZ17" s="47" t="str">
        <f t="shared" si="32"/>
        <v>206,2</v>
      </c>
      <c r="CC17">
        <v>2</v>
      </c>
    </row>
    <row r="18" ht="14.25" spans="10:81">
      <c r="J18" s="7"/>
      <c r="K18" s="7"/>
      <c r="L18" s="7"/>
      <c r="M18" s="7"/>
      <c r="N18" s="7"/>
      <c r="O18" s="7"/>
      <c r="P18" s="7"/>
      <c r="Q18" s="7"/>
      <c r="R18" s="7"/>
      <c r="S18" s="7"/>
      <c r="T18" s="7" t="str">
        <f t="shared" si="19"/>
        <v>-1,27,340,</v>
      </c>
      <c r="U18" s="7" t="str">
        <f t="shared" si="20"/>
        <v>-1,28,80,</v>
      </c>
      <c r="V18" s="55">
        <v>0</v>
      </c>
      <c r="W18" s="7" t="str">
        <f t="shared" si="21"/>
        <v>-2,24,2,</v>
      </c>
      <c r="X18" s="7" t="str">
        <f t="shared" si="22"/>
        <v>-3,24,0,</v>
      </c>
      <c r="Y18" s="7" t="str">
        <f t="shared" si="23"/>
        <v>-4,24,3</v>
      </c>
      <c r="Z18" s="7">
        <f t="shared" si="24"/>
        <v>5</v>
      </c>
      <c r="AA18">
        <f t="shared" si="33"/>
        <v>2860</v>
      </c>
      <c r="AB18">
        <f t="shared" si="34"/>
        <v>725</v>
      </c>
      <c r="AC18">
        <f>INT('M1'!$A$29*BD18)</f>
        <v>256</v>
      </c>
      <c r="AD18">
        <f>AC18*'怪物|monster'!$A$15</f>
        <v>7680</v>
      </c>
      <c r="AE18">
        <f>'怪物|monster'!$A$11*AK18</f>
        <v>1.02</v>
      </c>
      <c r="AF18" s="37">
        <f t="shared" si="35"/>
        <v>0.7</v>
      </c>
      <c r="AG18" s="21">
        <f>$AI$1/VLOOKUP(BB18,'地图配置|mapConfig'!$A$5:$H$114,8,FALSE)*$AI$2/100+(100-$AI$2)/100</f>
        <v>0.966666666666667</v>
      </c>
      <c r="AH18" s="37">
        <v>2</v>
      </c>
      <c r="AI18" s="37">
        <f t="shared" si="36"/>
        <v>0.7</v>
      </c>
      <c r="AJ18" s="21">
        <f>VLOOKUP(AH18,'M1'!$A$8:$D$11,4,FALSE)*AG18*AF18</f>
        <v>1.35333333333333</v>
      </c>
      <c r="AK18" s="37">
        <f t="shared" si="37"/>
        <v>3.4</v>
      </c>
      <c r="AL18" s="37">
        <f t="shared" si="38"/>
        <v>10.4</v>
      </c>
      <c r="AN18">
        <f t="shared" si="25"/>
        <v>0.547</v>
      </c>
      <c r="AO18">
        <f>VLOOKUP(BB18,'地图配置|mapConfig'!$A$5:$G$28,6)</f>
        <v>1094</v>
      </c>
      <c r="AP18">
        <f>VLOOKUP(BB18,'地图配置|mapConfig'!$A$5:$G$28,7)</f>
        <v>10</v>
      </c>
      <c r="AQ18">
        <f>VLOOKUP(BB18,'地图配置|mapConfig'!$A$5:$H$142,8)</f>
        <v>9</v>
      </c>
      <c r="AS18">
        <f t="shared" si="39"/>
        <v>13</v>
      </c>
      <c r="AU18" s="2">
        <v>0</v>
      </c>
      <c r="AV18" s="2" t="str">
        <f t="shared" si="26"/>
        <v>第13关</v>
      </c>
      <c r="AW18">
        <v>13</v>
      </c>
      <c r="AX18">
        <f t="shared" ref="AX18:AX55" si="40">AX17+1</f>
        <v>14</v>
      </c>
      <c r="AY18">
        <v>3</v>
      </c>
      <c r="BA18" s="2">
        <v>1</v>
      </c>
      <c r="BB18" s="2">
        <v>13</v>
      </c>
      <c r="BC18" s="2">
        <v>3</v>
      </c>
      <c r="BD18">
        <f t="shared" si="27"/>
        <v>19.0127970749543</v>
      </c>
      <c r="BE18">
        <f t="shared" si="28"/>
        <v>3.4</v>
      </c>
      <c r="BF18">
        <v>1</v>
      </c>
      <c r="BG18" s="2">
        <v>1</v>
      </c>
      <c r="BH18" s="1" t="s">
        <v>3100</v>
      </c>
      <c r="BI18" s="1" t="s">
        <v>3074</v>
      </c>
      <c r="BJ18" s="1" t="s">
        <v>3097</v>
      </c>
      <c r="BK18" t="str">
        <f t="shared" si="29"/>
        <v>0.7,1.35333333333333</v>
      </c>
      <c r="BL18">
        <f>'M1'!$B$33+'M1'!$B$34*(AW18-1)</f>
        <v>68</v>
      </c>
      <c r="BM18">
        <f>'M1'!$C$33+'M1'!$C$34*(AW18-1)</f>
        <v>40</v>
      </c>
      <c r="BN18">
        <v>5</v>
      </c>
      <c r="BO18">
        <v>5</v>
      </c>
      <c r="BP18">
        <v>35</v>
      </c>
      <c r="BQ18">
        <v>250</v>
      </c>
      <c r="BR18" t="s">
        <v>3077</v>
      </c>
      <c r="BS18" t="s">
        <v>3077</v>
      </c>
      <c r="BT18" t="s">
        <v>3071</v>
      </c>
      <c r="BU18">
        <f t="shared" si="18"/>
        <v>44</v>
      </c>
      <c r="BV18">
        <v>1</v>
      </c>
      <c r="BW18" s="1" t="s">
        <v>3098</v>
      </c>
      <c r="BX18" s="47" t="str">
        <f t="shared" si="30"/>
        <v>-1,27,340,-1,28,80,-2,24,2,-3,24,0,-4,24,3</v>
      </c>
      <c r="BY18" s="47" t="str">
        <f t="shared" si="31"/>
        <v>25,3</v>
      </c>
      <c r="BZ18" s="47" t="str">
        <f t="shared" si="32"/>
        <v>206,3</v>
      </c>
      <c r="CC18">
        <v>2</v>
      </c>
    </row>
    <row r="19" ht="14.25" spans="10:81">
      <c r="J19" s="48" t="s">
        <v>2950</v>
      </c>
      <c r="K19" s="49" t="s">
        <v>2951</v>
      </c>
      <c r="L19" s="50" t="s">
        <v>2952</v>
      </c>
      <c r="M19" s="7"/>
      <c r="N19" s="7"/>
      <c r="O19" s="7"/>
      <c r="P19" s="7"/>
      <c r="Q19" s="7"/>
      <c r="R19" s="7"/>
      <c r="S19" s="7"/>
      <c r="T19" s="7" t="str">
        <f t="shared" si="19"/>
        <v>-1,27,360,</v>
      </c>
      <c r="U19" s="7" t="str">
        <f t="shared" si="20"/>
        <v>-1,28,85,</v>
      </c>
      <c r="V19" s="55">
        <v>0</v>
      </c>
      <c r="W19" s="7" t="str">
        <f t="shared" si="21"/>
        <v>-2,24,2,</v>
      </c>
      <c r="X19" s="7" t="str">
        <f t="shared" si="22"/>
        <v>-3,24,0,</v>
      </c>
      <c r="Y19" s="7" t="str">
        <f t="shared" si="23"/>
        <v>-4,24,3</v>
      </c>
      <c r="Z19" s="7">
        <f t="shared" si="24"/>
        <v>5</v>
      </c>
      <c r="AA19">
        <f t="shared" si="33"/>
        <v>3220</v>
      </c>
      <c r="AB19">
        <f t="shared" si="34"/>
        <v>937.5</v>
      </c>
      <c r="AC19">
        <f>INT('M1'!$A$29*BD19)</f>
        <v>277</v>
      </c>
      <c r="AD19">
        <f>AC19*'怪物|monster'!$A$15</f>
        <v>8310</v>
      </c>
      <c r="AE19">
        <f>'怪物|monster'!$A$11*AK19</f>
        <v>1.08</v>
      </c>
      <c r="AF19" s="37">
        <f t="shared" si="35"/>
        <v>0.7</v>
      </c>
      <c r="AG19" s="21">
        <f>$AI$1/VLOOKUP(BB19,'地图配置|mapConfig'!$A$5:$H$114,8,FALSE)*$AI$2/100+(100-$AI$2)/100</f>
        <v>0.918181818181818</v>
      </c>
      <c r="AH19" s="37">
        <v>2</v>
      </c>
      <c r="AI19" s="37">
        <f t="shared" si="36"/>
        <v>0.7</v>
      </c>
      <c r="AJ19" s="21">
        <f>VLOOKUP(AH19,'M1'!$A$8:$D$11,4,FALSE)*AG19*AF19</f>
        <v>1.28545454545455</v>
      </c>
      <c r="AK19" s="37">
        <f t="shared" si="37"/>
        <v>3.6</v>
      </c>
      <c r="AL19" s="37">
        <f t="shared" si="38"/>
        <v>11.1</v>
      </c>
      <c r="AN19">
        <f t="shared" si="25"/>
        <v>0.539166666666667</v>
      </c>
      <c r="AO19">
        <f>VLOOKUP(BB19,'地图配置|mapConfig'!$A$5:$G$28,6)</f>
        <v>1294</v>
      </c>
      <c r="AP19">
        <f>VLOOKUP(BB19,'地图配置|mapConfig'!$A$5:$G$28,7)</f>
        <v>12</v>
      </c>
      <c r="AQ19">
        <f>VLOOKUP(BB19,'地图配置|mapConfig'!$A$5:$H$142,8)</f>
        <v>11</v>
      </c>
      <c r="AS19">
        <f t="shared" si="39"/>
        <v>14</v>
      </c>
      <c r="AU19" s="2">
        <v>0</v>
      </c>
      <c r="AV19" s="2" t="str">
        <f t="shared" si="26"/>
        <v>第14关</v>
      </c>
      <c r="AW19">
        <v>14</v>
      </c>
      <c r="AX19">
        <f t="shared" si="40"/>
        <v>15</v>
      </c>
      <c r="AY19">
        <v>4</v>
      </c>
      <c r="AZ19">
        <v>3</v>
      </c>
      <c r="BA19" s="2">
        <v>1</v>
      </c>
      <c r="BB19" s="2">
        <v>14</v>
      </c>
      <c r="BC19" s="2">
        <v>4</v>
      </c>
      <c r="BD19">
        <f t="shared" si="27"/>
        <v>20.5873261205564</v>
      </c>
      <c r="BE19">
        <f t="shared" si="28"/>
        <v>3.6</v>
      </c>
      <c r="BF19">
        <v>1</v>
      </c>
      <c r="BG19" s="2">
        <v>1</v>
      </c>
      <c r="BH19" s="1" t="s">
        <v>3101</v>
      </c>
      <c r="BI19" s="1" t="s">
        <v>3074</v>
      </c>
      <c r="BJ19" s="1" t="s">
        <v>3097</v>
      </c>
      <c r="BK19" t="str">
        <f t="shared" si="29"/>
        <v>0.7,1.28545454545455</v>
      </c>
      <c r="BL19">
        <f>'M1'!$B$33+'M1'!$B$34*(AW19-1)</f>
        <v>72</v>
      </c>
      <c r="BM19">
        <f>'M1'!$C$33+'M1'!$C$34*(AW19-1)</f>
        <v>42.5</v>
      </c>
      <c r="BN19">
        <v>5</v>
      </c>
      <c r="BO19">
        <v>5</v>
      </c>
      <c r="BP19">
        <v>35</v>
      </c>
      <c r="BQ19">
        <v>250</v>
      </c>
      <c r="BR19" t="s">
        <v>3077</v>
      </c>
      <c r="BS19" t="s">
        <v>3077</v>
      </c>
      <c r="BT19" t="s">
        <v>3071</v>
      </c>
      <c r="BU19">
        <f t="shared" si="18"/>
        <v>44</v>
      </c>
      <c r="BV19">
        <v>1</v>
      </c>
      <c r="BW19" s="1" t="s">
        <v>3098</v>
      </c>
      <c r="BX19" s="47" t="str">
        <f t="shared" si="30"/>
        <v>-1,27,360,-1,28,85,-2,24,2,-3,24,0,-4,24,3</v>
      </c>
      <c r="BY19" s="47" t="str">
        <f t="shared" si="31"/>
        <v>25,3</v>
      </c>
      <c r="BZ19" s="47" t="str">
        <f t="shared" si="32"/>
        <v>206,3</v>
      </c>
      <c r="CC19">
        <v>2</v>
      </c>
    </row>
    <row r="20" ht="14.25" spans="10:81">
      <c r="J20" s="51" t="str">
        <f t="shared" ref="J20:L20" si="41">O123</f>
        <v>502,504,506,508,510,511,512,513,100201,515,1405,1406,1407,1408,1409,1410,1411,1412,100202,1415,5005,5006,5007,5008,5009,100202,5011,5012,100202,5015</v>
      </c>
      <c r="K20" s="52" t="str">
        <f t="shared" si="41"/>
        <v>0,0,0,0,0,0,2,2,2,2,0,0,0,0,0,0,2,2,2,2,0,0,0,2,2,2,3,3,3,3</v>
      </c>
      <c r="L20" s="53" t="str">
        <f t="shared" si="41"/>
        <v>0,0,0,0,0,0,0,0,0,0,0,1,1,1,1,1,1,1,1,1,1,1,1,1,1,1,1,1,1,1</v>
      </c>
      <c r="M20" s="7"/>
      <c r="N20" s="7"/>
      <c r="O20" s="7"/>
      <c r="P20" s="7"/>
      <c r="Q20" s="7"/>
      <c r="R20" s="7"/>
      <c r="S20" s="7"/>
      <c r="T20" s="7" t="str">
        <f t="shared" si="19"/>
        <v>-1,27,380,</v>
      </c>
      <c r="U20" s="7" t="str">
        <f t="shared" si="20"/>
        <v>-1,28,90,</v>
      </c>
      <c r="V20" s="55">
        <v>0</v>
      </c>
      <c r="W20" s="7" t="str">
        <f t="shared" si="21"/>
        <v>-2,24,2,</v>
      </c>
      <c r="X20" s="7" t="str">
        <f t="shared" si="22"/>
        <v>-3,24,0,</v>
      </c>
      <c r="Y20" s="7" t="str">
        <f t="shared" si="23"/>
        <v>-4,24,3</v>
      </c>
      <c r="Z20" s="7">
        <f t="shared" si="24"/>
        <v>5</v>
      </c>
      <c r="AA20">
        <f t="shared" si="33"/>
        <v>3600</v>
      </c>
      <c r="AB20">
        <f t="shared" si="34"/>
        <v>1162.5</v>
      </c>
      <c r="AC20">
        <f>INT('M1'!$A$29*BD20)</f>
        <v>318</v>
      </c>
      <c r="AD20">
        <f>AC20*'怪物|monster'!$A$15</f>
        <v>9540</v>
      </c>
      <c r="AE20">
        <f>'怪物|monster'!$A$11*AK20</f>
        <v>1.14</v>
      </c>
      <c r="AF20" s="37">
        <f>AF19*1.5</f>
        <v>1.05</v>
      </c>
      <c r="AG20" s="21">
        <f>$AI$1/VLOOKUP(BB20,'地图配置|mapConfig'!$A$5:$H$114,8,FALSE)*$AI$2/100+(100-$AI$2)/100</f>
        <v>0.94</v>
      </c>
      <c r="AH20" s="37">
        <v>2</v>
      </c>
      <c r="AI20" s="37">
        <f t="shared" si="36"/>
        <v>0.7</v>
      </c>
      <c r="AJ20" s="21">
        <f>VLOOKUP(AH20,'M1'!$A$8:$D$11,4,FALSE)*AG20*AF20</f>
        <v>1.974</v>
      </c>
      <c r="AK20" s="37">
        <f t="shared" si="37"/>
        <v>3.8</v>
      </c>
      <c r="AL20" s="37">
        <f t="shared" si="38"/>
        <v>11.8</v>
      </c>
      <c r="AN20">
        <f t="shared" si="25"/>
        <v>0.5</v>
      </c>
      <c r="AO20">
        <f>VLOOKUP(BB20,'地图配置|mapConfig'!$A$5:$G$28,6)</f>
        <v>1600</v>
      </c>
      <c r="AP20">
        <f>VLOOKUP(BB20,'地图配置|mapConfig'!$A$5:$G$28,7)</f>
        <v>16</v>
      </c>
      <c r="AQ20">
        <f>VLOOKUP(BB20,'地图配置|mapConfig'!$A$5:$H$142,8)</f>
        <v>10</v>
      </c>
      <c r="AS20">
        <f t="shared" si="39"/>
        <v>15</v>
      </c>
      <c r="AU20" s="2">
        <v>0</v>
      </c>
      <c r="AV20" s="2" t="str">
        <f t="shared" si="26"/>
        <v>第15关</v>
      </c>
      <c r="AW20">
        <v>15</v>
      </c>
      <c r="AX20">
        <f t="shared" si="40"/>
        <v>16</v>
      </c>
      <c r="AY20">
        <v>5</v>
      </c>
      <c r="AZ20">
        <v>2</v>
      </c>
      <c r="BA20" s="2">
        <v>1</v>
      </c>
      <c r="BB20" s="2">
        <v>15</v>
      </c>
      <c r="BC20" s="2">
        <v>5</v>
      </c>
      <c r="BD20">
        <f t="shared" si="27"/>
        <v>23.6</v>
      </c>
      <c r="BE20">
        <f t="shared" si="28"/>
        <v>3.8</v>
      </c>
      <c r="BF20">
        <v>1</v>
      </c>
      <c r="BG20" s="2">
        <v>1</v>
      </c>
      <c r="BH20" s="1" t="s">
        <v>3102</v>
      </c>
      <c r="BI20" s="1" t="s">
        <v>3103</v>
      </c>
      <c r="BJ20" s="1" t="s">
        <v>3104</v>
      </c>
      <c r="BK20" t="str">
        <f t="shared" si="29"/>
        <v>0.7,1.974</v>
      </c>
      <c r="BL20">
        <f>'M1'!$B$33+'M1'!$B$34*(AW20-1)</f>
        <v>76</v>
      </c>
      <c r="BM20">
        <f>'M1'!$C$33+'M1'!$C$34*(AW20-1)</f>
        <v>45</v>
      </c>
      <c r="BN20">
        <v>5</v>
      </c>
      <c r="BO20">
        <v>5</v>
      </c>
      <c r="BP20">
        <v>35</v>
      </c>
      <c r="BQ20">
        <v>250</v>
      </c>
      <c r="BR20" t="s">
        <v>3077</v>
      </c>
      <c r="BS20" t="s">
        <v>3077</v>
      </c>
      <c r="BT20" t="s">
        <v>3071</v>
      </c>
      <c r="BU20">
        <f t="shared" si="18"/>
        <v>45</v>
      </c>
      <c r="BV20">
        <v>1</v>
      </c>
      <c r="BX20" s="47" t="str">
        <f t="shared" si="30"/>
        <v>-1,27,380,-1,28,90,-2,24,2,-3,24,0,-4,24,3</v>
      </c>
      <c r="BY20" s="47" t="str">
        <f t="shared" si="31"/>
        <v>25,3</v>
      </c>
      <c r="BZ20" s="47" t="str">
        <f t="shared" si="32"/>
        <v>206,3</v>
      </c>
      <c r="CA20" s="1" t="s">
        <v>3105</v>
      </c>
      <c r="CB20" t="s">
        <v>3106</v>
      </c>
      <c r="CC20">
        <v>2</v>
      </c>
    </row>
    <row r="21" ht="14.25" spans="10:81">
      <c r="J21" s="7"/>
      <c r="K21" s="7"/>
      <c r="L21" s="7"/>
      <c r="M21" s="7"/>
      <c r="N21" s="7"/>
      <c r="O21" s="7"/>
      <c r="P21" s="7"/>
      <c r="Q21" s="7"/>
      <c r="R21" s="7"/>
      <c r="S21" s="7"/>
      <c r="T21" s="7" t="str">
        <f t="shared" si="19"/>
        <v>-1,27,400,</v>
      </c>
      <c r="U21" s="7" t="str">
        <f t="shared" si="20"/>
        <v>-1,28,95,</v>
      </c>
      <c r="V21" s="55">
        <v>0</v>
      </c>
      <c r="W21" s="7" t="str">
        <f t="shared" si="21"/>
        <v>-2,24,2,</v>
      </c>
      <c r="X21" s="7" t="str">
        <f t="shared" si="22"/>
        <v>-3,24,0,</v>
      </c>
      <c r="Y21" s="7" t="str">
        <f t="shared" si="23"/>
        <v>-4,24,3</v>
      </c>
      <c r="Z21" s="7">
        <f t="shared" si="24"/>
        <v>5</v>
      </c>
      <c r="AA21">
        <f t="shared" si="33"/>
        <v>4000</v>
      </c>
      <c r="AB21">
        <f t="shared" si="34"/>
        <v>1400</v>
      </c>
      <c r="AC21">
        <f>INT('M1'!$A$29*BD21)</f>
        <v>318</v>
      </c>
      <c r="AD21">
        <f>AC21*'怪物|monster'!$A$15</f>
        <v>9540</v>
      </c>
      <c r="AE21">
        <f>'怪物|monster'!$A$11*AK21</f>
        <v>1.2</v>
      </c>
      <c r="AF21" s="37">
        <f t="shared" ref="AF21:AF24" si="42">AF16</f>
        <v>0.7</v>
      </c>
      <c r="AG21" s="21">
        <f>$AI$1/VLOOKUP(BB21,'地图配置|mapConfig'!$A$5:$H$114,8,FALSE)*$AI$2/100+(100-$AI$2)/100</f>
        <v>0.9</v>
      </c>
      <c r="AH21" s="37">
        <v>2</v>
      </c>
      <c r="AI21" s="37">
        <f t="shared" si="36"/>
        <v>0.7</v>
      </c>
      <c r="AJ21" s="21">
        <f>VLOOKUP(AH21,'M1'!$A$8:$D$11,4,FALSE)*AG21*AF21</f>
        <v>1.26</v>
      </c>
      <c r="AK21" s="37">
        <f t="shared" si="37"/>
        <v>4</v>
      </c>
      <c r="AL21" s="37">
        <f t="shared" si="38"/>
        <v>12.5</v>
      </c>
      <c r="AN21">
        <f t="shared" si="25"/>
        <v>0.529375</v>
      </c>
      <c r="AO21">
        <f>VLOOKUP(BB21,'地图配置|mapConfig'!$A$5:$G$28,6)</f>
        <v>1694</v>
      </c>
      <c r="AP21">
        <f>VLOOKUP(BB21,'地图配置|mapConfig'!$A$5:$G$28,7)</f>
        <v>16</v>
      </c>
      <c r="AQ21">
        <f>VLOOKUP(BB21,'地图配置|mapConfig'!$A$5:$H$142,8)</f>
        <v>12</v>
      </c>
      <c r="AS21">
        <f t="shared" si="39"/>
        <v>16</v>
      </c>
      <c r="AU21" s="2">
        <v>0</v>
      </c>
      <c r="AV21" s="2" t="str">
        <f t="shared" si="26"/>
        <v>第16关</v>
      </c>
      <c r="AW21">
        <v>16</v>
      </c>
      <c r="AX21">
        <f t="shared" si="40"/>
        <v>17</v>
      </c>
      <c r="AY21">
        <v>6</v>
      </c>
      <c r="BA21" s="2">
        <v>1</v>
      </c>
      <c r="BB21" s="2">
        <v>16</v>
      </c>
      <c r="BC21" s="2">
        <v>6</v>
      </c>
      <c r="BD21">
        <f t="shared" si="27"/>
        <v>23.6127508854782</v>
      </c>
      <c r="BE21">
        <f t="shared" si="28"/>
        <v>4</v>
      </c>
      <c r="BF21">
        <v>1</v>
      </c>
      <c r="BG21" s="2">
        <v>1</v>
      </c>
      <c r="BH21" s="1" t="s">
        <v>3107</v>
      </c>
      <c r="BI21" s="1" t="s">
        <v>3103</v>
      </c>
      <c r="BJ21" s="1" t="s">
        <v>3104</v>
      </c>
      <c r="BK21" t="str">
        <f t="shared" si="29"/>
        <v>0.7,1.26</v>
      </c>
      <c r="BL21">
        <f>'M1'!$B$33+'M1'!$B$34*(AW21-1)</f>
        <v>80</v>
      </c>
      <c r="BM21">
        <f>'M1'!$C$33+'M1'!$C$34*(AW21-1)</f>
        <v>47.5</v>
      </c>
      <c r="BN21">
        <v>5</v>
      </c>
      <c r="BO21">
        <v>5</v>
      </c>
      <c r="BP21">
        <v>35</v>
      </c>
      <c r="BQ21">
        <v>250</v>
      </c>
      <c r="BR21" t="s">
        <v>3077</v>
      </c>
      <c r="BS21" t="s">
        <v>3077</v>
      </c>
      <c r="BT21" t="s">
        <v>3071</v>
      </c>
      <c r="BU21">
        <f t="shared" si="18"/>
        <v>45</v>
      </c>
      <c r="BV21">
        <v>1</v>
      </c>
      <c r="BW21" s="1" t="s">
        <v>3108</v>
      </c>
      <c r="BX21" s="47" t="str">
        <f t="shared" si="30"/>
        <v>-1,27,400,-1,28,95,-2,24,2,-3,24,0,-4,24,3</v>
      </c>
      <c r="BY21" s="47" t="str">
        <f t="shared" si="31"/>
        <v>25,3</v>
      </c>
      <c r="BZ21" s="47" t="str">
        <f t="shared" si="32"/>
        <v>206,3</v>
      </c>
      <c r="CC21">
        <v>2</v>
      </c>
    </row>
    <row r="22" ht="14.25" spans="10:81">
      <c r="J22" s="7"/>
      <c r="K22" s="7"/>
      <c r="L22" s="7"/>
      <c r="M22" s="7"/>
      <c r="N22" s="7"/>
      <c r="O22" s="7"/>
      <c r="P22" s="7"/>
      <c r="Q22" s="7"/>
      <c r="R22" s="7"/>
      <c r="S22" s="7"/>
      <c r="T22" s="7" t="str">
        <f t="shared" si="19"/>
        <v>-1,27,420,</v>
      </c>
      <c r="U22" s="7" t="str">
        <f t="shared" si="20"/>
        <v>-1,28,100,</v>
      </c>
      <c r="V22" s="55">
        <v>0</v>
      </c>
      <c r="W22" s="7" t="str">
        <f t="shared" si="21"/>
        <v>-2,24,2,</v>
      </c>
      <c r="X22" s="7" t="str">
        <f t="shared" si="22"/>
        <v>-3,24,0,</v>
      </c>
      <c r="Y22" s="7" t="str">
        <f t="shared" si="23"/>
        <v>-4,24,3</v>
      </c>
      <c r="Z22" s="7">
        <f t="shared" si="24"/>
        <v>5</v>
      </c>
      <c r="AA22">
        <f t="shared" si="33"/>
        <v>4420</v>
      </c>
      <c r="AB22">
        <f t="shared" si="34"/>
        <v>1650</v>
      </c>
      <c r="AC22">
        <f>INT('M1'!$A$29*BD22)</f>
        <v>340</v>
      </c>
      <c r="AD22">
        <f>AC22*'怪物|monster'!$A$15</f>
        <v>10200</v>
      </c>
      <c r="AE22">
        <f>'怪物|monster'!$A$11*AK22</f>
        <v>1.26</v>
      </c>
      <c r="AF22" s="37">
        <f t="shared" si="42"/>
        <v>0.7</v>
      </c>
      <c r="AG22" s="21">
        <f>$AI$1/VLOOKUP(BB22,'地图配置|mapConfig'!$A$5:$H$114,8,FALSE)*$AI$2/100+(100-$AI$2)/100</f>
        <v>0.94</v>
      </c>
      <c r="AH22" s="37">
        <v>2</v>
      </c>
      <c r="AI22" s="37">
        <f t="shared" si="36"/>
        <v>0.7</v>
      </c>
      <c r="AJ22" s="21">
        <f>VLOOKUP(AH22,'M1'!$A$8:$D$11,4,FALSE)*AG22*AF22</f>
        <v>1.316</v>
      </c>
      <c r="AK22" s="37">
        <f t="shared" si="37"/>
        <v>4.2</v>
      </c>
      <c r="AL22" s="37">
        <f t="shared" si="38"/>
        <v>13.2</v>
      </c>
      <c r="AN22">
        <f t="shared" si="25"/>
        <v>0.5235</v>
      </c>
      <c r="AO22">
        <f>VLOOKUP(BB22,'地图配置|mapConfig'!$A$5:$G$28,6)</f>
        <v>2094</v>
      </c>
      <c r="AP22">
        <f>VLOOKUP(BB22,'地图配置|mapConfig'!$A$5:$G$28,7)</f>
        <v>20</v>
      </c>
      <c r="AQ22">
        <f>VLOOKUP(BB22,'地图配置|mapConfig'!$A$5:$H$142,8)</f>
        <v>10</v>
      </c>
      <c r="AS22">
        <f t="shared" si="39"/>
        <v>17</v>
      </c>
      <c r="AU22" s="2">
        <v>0</v>
      </c>
      <c r="AV22" s="2" t="str">
        <f t="shared" si="26"/>
        <v>第17关</v>
      </c>
      <c r="AW22">
        <v>17</v>
      </c>
      <c r="AX22">
        <f t="shared" si="40"/>
        <v>18</v>
      </c>
      <c r="AY22">
        <v>7</v>
      </c>
      <c r="AZ22">
        <v>3</v>
      </c>
      <c r="BA22" s="2">
        <v>1</v>
      </c>
      <c r="BB22" s="2">
        <v>17</v>
      </c>
      <c r="BC22" s="2">
        <v>7</v>
      </c>
      <c r="BD22">
        <f t="shared" si="27"/>
        <v>25.214899713467</v>
      </c>
      <c r="BE22">
        <f t="shared" si="28"/>
        <v>4.2</v>
      </c>
      <c r="BF22">
        <v>1</v>
      </c>
      <c r="BG22" s="2">
        <v>1</v>
      </c>
      <c r="BH22" s="1" t="s">
        <v>3109</v>
      </c>
      <c r="BI22" s="1" t="s">
        <v>3110</v>
      </c>
      <c r="BJ22" s="1" t="s">
        <v>3111</v>
      </c>
      <c r="BK22" t="str">
        <f t="shared" si="29"/>
        <v>0.7,1.316</v>
      </c>
      <c r="BL22">
        <f>'M1'!$B$33+'M1'!$B$34*(AW22-1)</f>
        <v>84</v>
      </c>
      <c r="BM22">
        <f>'M1'!$C$33+'M1'!$C$34*(AW22-1)</f>
        <v>50</v>
      </c>
      <c r="BN22">
        <v>5</v>
      </c>
      <c r="BO22">
        <v>5</v>
      </c>
      <c r="BP22">
        <v>35</v>
      </c>
      <c r="BQ22">
        <v>250</v>
      </c>
      <c r="BR22" t="s">
        <v>3077</v>
      </c>
      <c r="BS22" t="s">
        <v>3077</v>
      </c>
      <c r="BT22" t="s">
        <v>3071</v>
      </c>
      <c r="BU22">
        <f t="shared" si="18"/>
        <v>45</v>
      </c>
      <c r="BV22">
        <v>1</v>
      </c>
      <c r="BW22" s="1" t="s">
        <v>3108</v>
      </c>
      <c r="BX22" s="47" t="str">
        <f t="shared" si="30"/>
        <v>-1,27,420,-1,28,100,-2,24,2,-3,24,0,-4,24,3</v>
      </c>
      <c r="BY22" s="47" t="str">
        <f t="shared" si="31"/>
        <v>25,3</v>
      </c>
      <c r="BZ22" s="47" t="str">
        <f t="shared" si="32"/>
        <v>206,3</v>
      </c>
      <c r="CC22">
        <v>2</v>
      </c>
    </row>
    <row r="23" ht="14.25" spans="10:81">
      <c r="J23" s="7" t="s">
        <v>323</v>
      </c>
      <c r="K23" s="7" t="s">
        <v>3112</v>
      </c>
      <c r="L23" s="7" t="s">
        <v>3113</v>
      </c>
      <c r="M23" s="7" t="s">
        <v>3114</v>
      </c>
      <c r="N23" s="7" t="s">
        <v>132</v>
      </c>
      <c r="O23" s="7" t="s">
        <v>2950</v>
      </c>
      <c r="P23" s="7" t="s">
        <v>2951</v>
      </c>
      <c r="Q23" s="7" t="s">
        <v>2952</v>
      </c>
      <c r="R23" s="7"/>
      <c r="S23" s="7"/>
      <c r="T23" s="7" t="str">
        <f t="shared" si="19"/>
        <v>-1,27,440,</v>
      </c>
      <c r="U23" s="7" t="str">
        <f t="shared" si="20"/>
        <v>-1,28,105,</v>
      </c>
      <c r="V23" s="55">
        <v>0</v>
      </c>
      <c r="W23" s="7" t="str">
        <f t="shared" si="21"/>
        <v>-2,24,3,</v>
      </c>
      <c r="X23" s="7" t="str">
        <f t="shared" si="22"/>
        <v>-3,24,0,</v>
      </c>
      <c r="Y23" s="7" t="str">
        <f t="shared" si="23"/>
        <v>-4,24,3</v>
      </c>
      <c r="Z23" s="7">
        <f t="shared" si="24"/>
        <v>6</v>
      </c>
      <c r="AA23">
        <f t="shared" si="33"/>
        <v>4860</v>
      </c>
      <c r="AB23">
        <f t="shared" si="34"/>
        <v>1912.5</v>
      </c>
      <c r="AC23">
        <f>INT('M1'!$A$29*BD23)</f>
        <v>357</v>
      </c>
      <c r="AD23">
        <f>AC23*'怪物|monster'!$A$15</f>
        <v>10710</v>
      </c>
      <c r="AE23">
        <f>'怪物|monster'!$A$11*AK23</f>
        <v>1.32</v>
      </c>
      <c r="AF23" s="37">
        <f t="shared" si="42"/>
        <v>0.7</v>
      </c>
      <c r="AG23" s="21">
        <f>$AI$1/VLOOKUP(BB23,'地图配置|mapConfig'!$A$5:$H$114,8,FALSE)*$AI$2/100+(100-$AI$2)/100</f>
        <v>0.94</v>
      </c>
      <c r="AH23" s="37">
        <v>2</v>
      </c>
      <c r="AI23" s="37">
        <f t="shared" si="36"/>
        <v>0.7</v>
      </c>
      <c r="AJ23" s="21">
        <f>VLOOKUP(AH23,'M1'!$A$8:$D$11,4,FALSE)*AG23*AF23</f>
        <v>1.316</v>
      </c>
      <c r="AK23" s="37">
        <f t="shared" si="37"/>
        <v>4.4</v>
      </c>
      <c r="AL23" s="37">
        <f t="shared" si="38"/>
        <v>13.9</v>
      </c>
      <c r="AN23">
        <f t="shared" si="25"/>
        <v>0.524736842105263</v>
      </c>
      <c r="AO23">
        <f>VLOOKUP(BB23,'地图配置|mapConfig'!$A$5:$G$28,6)</f>
        <v>1994</v>
      </c>
      <c r="AP23">
        <f>VLOOKUP(BB23,'地图配置|mapConfig'!$A$5:$G$28,7)</f>
        <v>19</v>
      </c>
      <c r="AQ23">
        <f>VLOOKUP(BB23,'地图配置|mapConfig'!$A$5:$H$142,8)</f>
        <v>10</v>
      </c>
      <c r="AS23">
        <f t="shared" si="39"/>
        <v>18</v>
      </c>
      <c r="AU23" s="2">
        <v>0</v>
      </c>
      <c r="AV23" s="2" t="str">
        <f t="shared" si="26"/>
        <v>第18关</v>
      </c>
      <c r="AW23">
        <v>18</v>
      </c>
      <c r="AX23">
        <f t="shared" si="40"/>
        <v>19</v>
      </c>
      <c r="AY23">
        <v>8</v>
      </c>
      <c r="AZ23">
        <v>2</v>
      </c>
      <c r="BA23" s="2">
        <v>1</v>
      </c>
      <c r="BB23" s="2">
        <v>18</v>
      </c>
      <c r="BC23" s="2">
        <v>8</v>
      </c>
      <c r="BD23">
        <f t="shared" si="27"/>
        <v>26.4894684052157</v>
      </c>
      <c r="BE23">
        <f t="shared" si="28"/>
        <v>4.4</v>
      </c>
      <c r="BF23">
        <v>1</v>
      </c>
      <c r="BG23" s="2">
        <v>1</v>
      </c>
      <c r="BH23" s="1" t="s">
        <v>3115</v>
      </c>
      <c r="BI23" s="1" t="s">
        <v>3110</v>
      </c>
      <c r="BJ23" s="1" t="s">
        <v>3111</v>
      </c>
      <c r="BK23" t="str">
        <f t="shared" si="29"/>
        <v>0.7,1.316</v>
      </c>
      <c r="BL23">
        <f>'M1'!$B$33+'M1'!$B$34*(AW23-1)</f>
        <v>88</v>
      </c>
      <c r="BM23">
        <f>'M1'!$C$33+'M1'!$C$34*(AW23-1)</f>
        <v>52.5</v>
      </c>
      <c r="BN23">
        <v>5</v>
      </c>
      <c r="BO23">
        <v>5</v>
      </c>
      <c r="BP23">
        <v>35</v>
      </c>
      <c r="BQ23">
        <v>250</v>
      </c>
      <c r="BR23" t="s">
        <v>3077</v>
      </c>
      <c r="BS23" t="s">
        <v>3077</v>
      </c>
      <c r="BT23" t="s">
        <v>3071</v>
      </c>
      <c r="BU23">
        <f t="shared" si="18"/>
        <v>46</v>
      </c>
      <c r="BV23">
        <v>1</v>
      </c>
      <c r="BW23" s="1" t="s">
        <v>3108</v>
      </c>
      <c r="BX23" s="47" t="str">
        <f t="shared" si="30"/>
        <v>-1,27,440,-1,28,105,-2,24,3,-3,24,0,-4,24,3</v>
      </c>
      <c r="BY23" s="47" t="str">
        <f t="shared" si="31"/>
        <v>25,3</v>
      </c>
      <c r="BZ23" s="47" t="str">
        <f t="shared" si="32"/>
        <v>206,3</v>
      </c>
      <c r="CC23">
        <v>2</v>
      </c>
    </row>
    <row r="24" ht="14.25" spans="10:81">
      <c r="J24" s="7">
        <v>1</v>
      </c>
      <c r="K24" s="54">
        <v>502</v>
      </c>
      <c r="L24" s="54"/>
      <c r="M24" s="54"/>
      <c r="N24" s="7" t="str">
        <f>IF(K24*1=0,"",VLOOKUP(K24,'波次表|waveTimes'!$AB$1:$AJ$2220,2,FALSE))</f>
        <v>10-小怪-幽灵蓝</v>
      </c>
      <c r="O24" s="7">
        <f t="shared" ref="O24:Q24" si="43">K24</f>
        <v>502</v>
      </c>
      <c r="P24" s="7">
        <f t="shared" si="43"/>
        <v>0</v>
      </c>
      <c r="Q24" s="7">
        <f t="shared" si="43"/>
        <v>0</v>
      </c>
      <c r="R24" s="7"/>
      <c r="S24" s="7"/>
      <c r="T24" s="7" t="str">
        <f t="shared" si="19"/>
        <v>-1,27,460,</v>
      </c>
      <c r="U24" s="7" t="str">
        <f t="shared" si="20"/>
        <v>-1,28,110,</v>
      </c>
      <c r="V24" s="55">
        <v>0</v>
      </c>
      <c r="W24" s="7" t="str">
        <f t="shared" si="21"/>
        <v>-2,24,3,</v>
      </c>
      <c r="X24" s="7" t="str">
        <f t="shared" si="22"/>
        <v>-3,24,0,</v>
      </c>
      <c r="Y24" s="7" t="str">
        <f t="shared" si="23"/>
        <v>-4,24,3</v>
      </c>
      <c r="Z24" s="7">
        <f t="shared" si="24"/>
        <v>6</v>
      </c>
      <c r="AA24">
        <f t="shared" si="33"/>
        <v>5320</v>
      </c>
      <c r="AB24">
        <f t="shared" si="34"/>
        <v>2187.5</v>
      </c>
      <c r="AC24">
        <f>INT('M1'!$A$29*BD24)</f>
        <v>394</v>
      </c>
      <c r="AD24">
        <f>AC24*'怪物|monster'!$A$15</f>
        <v>11820</v>
      </c>
      <c r="AE24">
        <f>'怪物|monster'!$A$11*AK24</f>
        <v>1.38</v>
      </c>
      <c r="AF24" s="37">
        <f t="shared" si="42"/>
        <v>0.7</v>
      </c>
      <c r="AG24" s="21">
        <f>$AI$1/VLOOKUP(BB24,'地图配置|mapConfig'!$A$5:$H$114,8,FALSE)*$AI$2/100+(100-$AI$2)/100</f>
        <v>0.884615384615385</v>
      </c>
      <c r="AH24" s="37">
        <v>2</v>
      </c>
      <c r="AI24" s="37">
        <f t="shared" si="36"/>
        <v>0.7</v>
      </c>
      <c r="AJ24" s="21">
        <f>VLOOKUP(AH24,'M1'!$A$8:$D$11,4,FALSE)*AG24*AF24</f>
        <v>1.23846153846154</v>
      </c>
      <c r="AK24" s="37">
        <f t="shared" si="37"/>
        <v>4.6</v>
      </c>
      <c r="AL24" s="37">
        <f t="shared" si="38"/>
        <v>14.6</v>
      </c>
      <c r="AN24">
        <f t="shared" si="25"/>
        <v>0.5</v>
      </c>
      <c r="AO24">
        <f>VLOOKUP(BB24,'地图配置|mapConfig'!$A$5:$G$28,6)</f>
        <v>1600</v>
      </c>
      <c r="AP24">
        <f>VLOOKUP(BB24,'地图配置|mapConfig'!$A$5:$G$28,7)</f>
        <v>16</v>
      </c>
      <c r="AQ24">
        <f>VLOOKUP(BB24,'地图配置|mapConfig'!$A$5:$H$142,8)</f>
        <v>13</v>
      </c>
      <c r="AS24">
        <f t="shared" si="39"/>
        <v>19</v>
      </c>
      <c r="AU24" s="2">
        <v>0</v>
      </c>
      <c r="AV24" s="2" t="str">
        <f t="shared" si="26"/>
        <v>第19关</v>
      </c>
      <c r="AW24">
        <v>19</v>
      </c>
      <c r="AX24">
        <f t="shared" si="40"/>
        <v>20</v>
      </c>
      <c r="AY24">
        <v>9</v>
      </c>
      <c r="BA24" s="2">
        <v>1</v>
      </c>
      <c r="BB24" s="2">
        <v>19</v>
      </c>
      <c r="BC24" s="2">
        <v>9</v>
      </c>
      <c r="BD24">
        <f t="shared" si="27"/>
        <v>29.2</v>
      </c>
      <c r="BE24">
        <f t="shared" si="28"/>
        <v>4.6</v>
      </c>
      <c r="BF24">
        <v>1</v>
      </c>
      <c r="BG24" s="2">
        <v>1</v>
      </c>
      <c r="BH24" s="1" t="s">
        <v>3116</v>
      </c>
      <c r="BI24" s="1" t="s">
        <v>3117</v>
      </c>
      <c r="BJ24" s="1" t="s">
        <v>3118</v>
      </c>
      <c r="BK24" t="str">
        <f t="shared" si="29"/>
        <v>0.7,1.23846153846154</v>
      </c>
      <c r="BL24">
        <f>'M1'!$B$33+'M1'!$B$34*(AW24-1)</f>
        <v>92</v>
      </c>
      <c r="BM24">
        <f>'M1'!$C$33+'M1'!$C$34*(AW24-1)</f>
        <v>55</v>
      </c>
      <c r="BN24">
        <v>5</v>
      </c>
      <c r="BO24">
        <v>5</v>
      </c>
      <c r="BP24">
        <v>35</v>
      </c>
      <c r="BQ24">
        <v>250</v>
      </c>
      <c r="BR24" t="s">
        <v>3077</v>
      </c>
      <c r="BS24" t="s">
        <v>3077</v>
      </c>
      <c r="BT24" t="s">
        <v>3071</v>
      </c>
      <c r="BU24">
        <f t="shared" si="18"/>
        <v>46</v>
      </c>
      <c r="BV24">
        <v>1</v>
      </c>
      <c r="BW24" s="1" t="s">
        <v>3108</v>
      </c>
      <c r="BX24" s="47" t="str">
        <f t="shared" si="30"/>
        <v>-1,27,460,-1,28,110,-2,24,3,-3,24,0,-4,24,3</v>
      </c>
      <c r="BY24" s="47" t="str">
        <f t="shared" si="31"/>
        <v>25,3</v>
      </c>
      <c r="BZ24" s="47" t="str">
        <f t="shared" si="32"/>
        <v>206,3</v>
      </c>
      <c r="CC24">
        <v>2</v>
      </c>
    </row>
    <row r="25" ht="14.25" spans="10:81">
      <c r="J25" s="7">
        <f t="shared" ref="J25:J88" si="44">J24+1</f>
        <v>2</v>
      </c>
      <c r="K25" s="54">
        <v>504</v>
      </c>
      <c r="L25" s="54"/>
      <c r="M25" s="54"/>
      <c r="N25" s="7" t="str">
        <f>IF(K25*1=0,"",VLOOKUP(K25,'波次表|waveTimes'!$AB$1:$AJ$2220,2,FALSE))</f>
        <v>18-小怪-蓝衣女鬼</v>
      </c>
      <c r="O25" s="7" t="str">
        <f>IF($K25&gt;0,O24&amp;","&amp;K25,O24)</f>
        <v>502,504</v>
      </c>
      <c r="P25" s="7" t="str">
        <f t="shared" ref="P25:P88" si="45">IF($K25&gt;0,P24&amp;","&amp;L25*1,P24)</f>
        <v>0,0</v>
      </c>
      <c r="Q25" s="7" t="str">
        <f t="shared" ref="Q25:Q88" si="46">IF($K25&gt;0,Q24&amp;","&amp;M25*1,Q24)</f>
        <v>0,0</v>
      </c>
      <c r="R25" s="7"/>
      <c r="S25" s="7"/>
      <c r="T25" s="7" t="str">
        <f t="shared" si="19"/>
        <v>-1,27,480,</v>
      </c>
      <c r="U25" s="7" t="str">
        <f t="shared" si="20"/>
        <v>-1,28,115,</v>
      </c>
      <c r="V25" s="55">
        <v>0</v>
      </c>
      <c r="W25" s="7" t="str">
        <f t="shared" si="21"/>
        <v>-2,24,3,</v>
      </c>
      <c r="X25" s="7" t="str">
        <f t="shared" si="22"/>
        <v>-3,24,0,</v>
      </c>
      <c r="Y25" s="7" t="str">
        <f t="shared" si="23"/>
        <v>-4,24,3</v>
      </c>
      <c r="Z25" s="7">
        <f t="shared" si="24"/>
        <v>6</v>
      </c>
      <c r="AA25">
        <f t="shared" si="33"/>
        <v>5800</v>
      </c>
      <c r="AB25">
        <f t="shared" si="34"/>
        <v>2475</v>
      </c>
      <c r="AC25">
        <f>INT('M1'!$A$29*BD25)</f>
        <v>377</v>
      </c>
      <c r="AD25">
        <f>AC25*'怪物|monster'!$A$15</f>
        <v>11310</v>
      </c>
      <c r="AE25">
        <f>'怪物|monster'!$A$11*AK25</f>
        <v>1.44</v>
      </c>
      <c r="AF25" s="37">
        <f>AF24*1.5</f>
        <v>1.05</v>
      </c>
      <c r="AG25" s="21">
        <f>$AI$1/VLOOKUP(BB25,'地图配置|mapConfig'!$A$5:$H$114,8,FALSE)*$AI$2/100+(100-$AI$2)/100</f>
        <v>0.871428571428571</v>
      </c>
      <c r="AH25" s="37">
        <v>2</v>
      </c>
      <c r="AI25" s="37">
        <f t="shared" si="36"/>
        <v>0.7</v>
      </c>
      <c r="AJ25" s="21">
        <f>VLOOKUP(AH25,'M1'!$A$8:$D$11,4,FALSE)*AG25*AF25</f>
        <v>1.83</v>
      </c>
      <c r="AK25" s="37">
        <f t="shared" si="37"/>
        <v>4.8</v>
      </c>
      <c r="AL25" s="37">
        <f t="shared" si="38"/>
        <v>15.3</v>
      </c>
      <c r="AN25">
        <f t="shared" si="25"/>
        <v>0.546627906976744</v>
      </c>
      <c r="AO25">
        <f>VLOOKUP(BB25,'地图配置|mapConfig'!$A$5:$G$28,6)</f>
        <v>4701</v>
      </c>
      <c r="AP25">
        <f>VLOOKUP(BB25,'地图配置|mapConfig'!$A$5:$G$28,7)</f>
        <v>43</v>
      </c>
      <c r="AQ25">
        <f>VLOOKUP(BB25,'地图配置|mapConfig'!$A$5:$H$142,8)</f>
        <v>14</v>
      </c>
      <c r="AS25">
        <f t="shared" si="39"/>
        <v>20</v>
      </c>
      <c r="AU25" s="2">
        <v>0</v>
      </c>
      <c r="AV25" s="2" t="str">
        <f t="shared" si="26"/>
        <v>第20关</v>
      </c>
      <c r="AW25">
        <v>20</v>
      </c>
      <c r="AX25">
        <f t="shared" si="40"/>
        <v>21</v>
      </c>
      <c r="AY25">
        <v>10</v>
      </c>
      <c r="BA25" s="2">
        <v>1</v>
      </c>
      <c r="BB25" s="2">
        <v>20</v>
      </c>
      <c r="BC25" s="2">
        <v>10</v>
      </c>
      <c r="BD25">
        <f t="shared" si="27"/>
        <v>27.9897894065093</v>
      </c>
      <c r="BE25">
        <f t="shared" si="28"/>
        <v>4.8</v>
      </c>
      <c r="BF25">
        <v>1</v>
      </c>
      <c r="BG25" s="2">
        <v>1</v>
      </c>
      <c r="BH25" s="1" t="s">
        <v>3119</v>
      </c>
      <c r="BI25" s="1" t="s">
        <v>3117</v>
      </c>
      <c r="BJ25" s="1" t="s">
        <v>3118</v>
      </c>
      <c r="BK25" t="str">
        <f t="shared" si="29"/>
        <v>0.7,1.83</v>
      </c>
      <c r="BL25">
        <f>'M1'!$B$33+'M1'!$B$34*(AW25-1)</f>
        <v>96</v>
      </c>
      <c r="BM25">
        <f>'M1'!$C$33+'M1'!$C$34*(AW25-1)</f>
        <v>57.5</v>
      </c>
      <c r="BN25">
        <v>5</v>
      </c>
      <c r="BO25">
        <v>5</v>
      </c>
      <c r="BP25">
        <v>35</v>
      </c>
      <c r="BQ25">
        <v>250</v>
      </c>
      <c r="BR25" t="s">
        <v>3077</v>
      </c>
      <c r="BS25" t="s">
        <v>3077</v>
      </c>
      <c r="BT25" t="s">
        <v>3071</v>
      </c>
      <c r="BU25">
        <f t="shared" si="18"/>
        <v>46</v>
      </c>
      <c r="BV25">
        <v>1</v>
      </c>
      <c r="BX25" s="47" t="str">
        <f t="shared" si="30"/>
        <v>-1,27,480,-1,28,115,-2,24,3,-3,24,0,-4,24,3</v>
      </c>
      <c r="BY25" s="47" t="str">
        <f t="shared" si="31"/>
        <v>25,3</v>
      </c>
      <c r="BZ25" s="47" t="str">
        <f t="shared" si="32"/>
        <v>206,3</v>
      </c>
      <c r="CA25" s="1" t="s">
        <v>3120</v>
      </c>
      <c r="CB25" t="s">
        <v>3121</v>
      </c>
      <c r="CC25">
        <v>2</v>
      </c>
    </row>
    <row r="26" ht="14.25" spans="10:81">
      <c r="J26" s="7">
        <f t="shared" si="44"/>
        <v>3</v>
      </c>
      <c r="K26" s="54">
        <v>506</v>
      </c>
      <c r="L26" s="54"/>
      <c r="M26" s="54"/>
      <c r="N26" s="7" t="str">
        <f>IF(K26*1=0,"",VLOOKUP(K26,'波次表|waveTimes'!$AB$1:$AJ$2220,2,FALSE))</f>
        <v>33-小怪-蓝衣女鬼</v>
      </c>
      <c r="O26" s="7" t="str">
        <f t="shared" ref="O25:O89" si="47">IF(K26&gt;0,O25&amp;","&amp;K26,O25)</f>
        <v>502,504,506</v>
      </c>
      <c r="P26" s="7" t="str">
        <f t="shared" si="45"/>
        <v>0,0,0</v>
      </c>
      <c r="Q26" s="7" t="str">
        <f t="shared" si="46"/>
        <v>0,0,0</v>
      </c>
      <c r="R26" s="7"/>
      <c r="S26" s="7"/>
      <c r="T26" s="7" t="str">
        <f t="shared" si="19"/>
        <v>-1,27,500,</v>
      </c>
      <c r="U26" s="7" t="str">
        <f t="shared" si="20"/>
        <v>-1,28,120,</v>
      </c>
      <c r="V26" s="55">
        <v>0</v>
      </c>
      <c r="W26" s="7" t="str">
        <f t="shared" si="21"/>
        <v>-2,24,3,</v>
      </c>
      <c r="X26" s="7" t="str">
        <f t="shared" si="22"/>
        <v>-3,24,0,</v>
      </c>
      <c r="Y26" s="7" t="str">
        <f t="shared" si="23"/>
        <v>-4,24,3</v>
      </c>
      <c r="Z26" s="7">
        <f t="shared" si="24"/>
        <v>6</v>
      </c>
      <c r="AA26">
        <f t="shared" si="33"/>
        <v>6300</v>
      </c>
      <c r="AB26">
        <f t="shared" si="34"/>
        <v>2775</v>
      </c>
      <c r="AC26">
        <f>INT('M1'!$A$29*BD26)</f>
        <v>415</v>
      </c>
      <c r="AD26">
        <f>AC26*'怪物|monster'!$A$15</f>
        <v>12450</v>
      </c>
      <c r="AE26">
        <f>'怪物|monster'!$A$11*AK26</f>
        <v>1.5</v>
      </c>
      <c r="AF26" s="37">
        <f t="shared" ref="AF26:AF55" si="48">AF21</f>
        <v>0.7</v>
      </c>
      <c r="AG26" s="21">
        <f>$AI$1/VLOOKUP(BB26,'地图配置|mapConfig'!$A$5:$H$114,8,FALSE)*$AI$2/100+(100-$AI$2)/100</f>
        <v>0.918181818181818</v>
      </c>
      <c r="AH26" s="37">
        <v>2</v>
      </c>
      <c r="AI26" s="37">
        <f t="shared" si="36"/>
        <v>0.7</v>
      </c>
      <c r="AJ26" s="21">
        <f>VLOOKUP(AH26,'M1'!$A$8:$D$11,4,FALSE)*AG26*AF26</f>
        <v>1.28545454545455</v>
      </c>
      <c r="AK26" s="37">
        <f t="shared" si="37"/>
        <v>5</v>
      </c>
      <c r="AL26" s="37">
        <f t="shared" si="38"/>
        <v>16</v>
      </c>
      <c r="AN26">
        <f t="shared" si="25"/>
        <v>0.519583333333333</v>
      </c>
      <c r="AO26">
        <f>VLOOKUP(BB26,'地图配置|mapConfig'!$A$5:$G$28,6)</f>
        <v>1247</v>
      </c>
      <c r="AP26">
        <f>VLOOKUP(BB26,'地图配置|mapConfig'!$A$5:$G$28,7)</f>
        <v>12</v>
      </c>
      <c r="AQ26">
        <f>VLOOKUP(BB26,'地图配置|mapConfig'!$A$5:$H$142,8)</f>
        <v>11</v>
      </c>
      <c r="AS26">
        <f t="shared" si="39"/>
        <v>21</v>
      </c>
      <c r="AU26" s="2">
        <v>0</v>
      </c>
      <c r="AV26" s="2" t="str">
        <f t="shared" si="26"/>
        <v>第21关</v>
      </c>
      <c r="AW26">
        <v>21</v>
      </c>
      <c r="AX26">
        <f t="shared" si="40"/>
        <v>22</v>
      </c>
      <c r="AY26">
        <f t="shared" ref="AY26:AY55" si="49">AY16</f>
        <v>1</v>
      </c>
      <c r="BA26" s="2">
        <v>1</v>
      </c>
      <c r="BB26" s="2">
        <v>21</v>
      </c>
      <c r="BC26" s="2">
        <f t="shared" ref="BC26:BC55" si="50">BC16</f>
        <v>1</v>
      </c>
      <c r="BD26">
        <f t="shared" si="27"/>
        <v>30.793905372895</v>
      </c>
      <c r="BE26">
        <f t="shared" si="28"/>
        <v>5</v>
      </c>
      <c r="BF26">
        <v>1</v>
      </c>
      <c r="BG26" s="2">
        <v>1</v>
      </c>
      <c r="BH26" s="1" t="s">
        <v>3122</v>
      </c>
      <c r="BI26" s="1" t="s">
        <v>3117</v>
      </c>
      <c r="BJ26" s="1" t="s">
        <v>3123</v>
      </c>
      <c r="BK26" t="str">
        <f t="shared" si="29"/>
        <v>0.7,1.28545454545455</v>
      </c>
      <c r="BL26">
        <f>'M1'!$B$33+'M1'!$B$34*(AW26-1)</f>
        <v>100</v>
      </c>
      <c r="BM26">
        <f>'M1'!$C$33+'M1'!$C$34*(AW26-1)</f>
        <v>60</v>
      </c>
      <c r="BN26">
        <v>5</v>
      </c>
      <c r="BO26">
        <v>5</v>
      </c>
      <c r="BP26">
        <v>35</v>
      </c>
      <c r="BQ26">
        <v>250</v>
      </c>
      <c r="BR26" t="s">
        <v>3077</v>
      </c>
      <c r="BS26" t="s">
        <v>3077</v>
      </c>
      <c r="BT26" t="s">
        <v>3071</v>
      </c>
      <c r="BU26">
        <f t="shared" si="18"/>
        <v>47</v>
      </c>
      <c r="BV26">
        <v>1</v>
      </c>
      <c r="BW26" s="1" t="s">
        <v>3124</v>
      </c>
      <c r="BX26" s="47" t="str">
        <f t="shared" si="30"/>
        <v>-1,27,500,-1,28,120,-2,24,3,-3,24,0,-4,24,3</v>
      </c>
      <c r="BY26" s="47" t="str">
        <f t="shared" si="31"/>
        <v>25,3</v>
      </c>
      <c r="BZ26" s="47" t="str">
        <f t="shared" si="32"/>
        <v>206,3</v>
      </c>
      <c r="CC26">
        <v>2</v>
      </c>
    </row>
    <row r="27" ht="14.25" spans="10:81">
      <c r="J27" s="7">
        <f t="shared" si="44"/>
        <v>4</v>
      </c>
      <c r="K27" s="54">
        <v>508</v>
      </c>
      <c r="L27" s="54"/>
      <c r="M27" s="54"/>
      <c r="N27" s="7" t="str">
        <f>IF(K27*1=0,"",VLOOKUP(K27,'波次表|waveTimes'!$AB$1:$AJ$2220,2,FALSE))</f>
        <v>49-小怪-蓝衣女鬼</v>
      </c>
      <c r="O27" s="7" t="str">
        <f t="shared" si="47"/>
        <v>502,504,506,508</v>
      </c>
      <c r="P27" s="7" t="str">
        <f t="shared" si="45"/>
        <v>0,0,0,0</v>
      </c>
      <c r="Q27" s="7" t="str">
        <f t="shared" si="46"/>
        <v>0,0,0,0</v>
      </c>
      <c r="R27" s="7"/>
      <c r="S27" s="7"/>
      <c r="T27" s="7" t="str">
        <f t="shared" si="19"/>
        <v>-1,27,520,</v>
      </c>
      <c r="U27" s="7" t="str">
        <f t="shared" si="20"/>
        <v>-1,28,125,</v>
      </c>
      <c r="V27" s="55">
        <v>0</v>
      </c>
      <c r="W27" s="7" t="str">
        <f t="shared" si="21"/>
        <v>-2,24,3,</v>
      </c>
      <c r="X27" s="7" t="str">
        <f t="shared" si="22"/>
        <v>-3,24,0,</v>
      </c>
      <c r="Y27" s="7" t="str">
        <f t="shared" si="23"/>
        <v>-4,24,3</v>
      </c>
      <c r="Z27" s="7">
        <f t="shared" si="24"/>
        <v>6</v>
      </c>
      <c r="AA27">
        <f t="shared" si="33"/>
        <v>6820</v>
      </c>
      <c r="AB27">
        <f t="shared" si="34"/>
        <v>3087.5</v>
      </c>
      <c r="AC27">
        <f>INT('M1'!$A$29*BD27)</f>
        <v>433</v>
      </c>
      <c r="AD27">
        <f>AC27*'怪物|monster'!$A$15</f>
        <v>12990</v>
      </c>
      <c r="AE27">
        <f>'怪物|monster'!$A$11*AK27</f>
        <v>1.56</v>
      </c>
      <c r="AF27" s="37">
        <f t="shared" si="48"/>
        <v>0.7</v>
      </c>
      <c r="AG27" s="21">
        <f>$AI$1/VLOOKUP(BB27,'地图配置|mapConfig'!$A$5:$H$114,8,FALSE)*$AI$2/100+(100-$AI$2)/100</f>
        <v>0.918181818181818</v>
      </c>
      <c r="AH27" s="37">
        <v>2</v>
      </c>
      <c r="AI27" s="37">
        <f t="shared" si="36"/>
        <v>0.7</v>
      </c>
      <c r="AJ27" s="21">
        <f>VLOOKUP(AH27,'M1'!$A$8:$D$11,4,FALSE)*AG27*AF27</f>
        <v>1.28545454545455</v>
      </c>
      <c r="AK27" s="37">
        <f t="shared" si="37"/>
        <v>5.2</v>
      </c>
      <c r="AL27" s="37">
        <f t="shared" si="38"/>
        <v>16.7</v>
      </c>
      <c r="AN27">
        <f t="shared" si="25"/>
        <v>0.519583333333333</v>
      </c>
      <c r="AO27">
        <f>VLOOKUP(BB27,'地图配置|mapConfig'!$A$5:$G$28,6)</f>
        <v>2494</v>
      </c>
      <c r="AP27">
        <f>VLOOKUP(BB27,'地图配置|mapConfig'!$A$5:$G$28,7)</f>
        <v>24</v>
      </c>
      <c r="AQ27">
        <f>VLOOKUP(BB27,'地图配置|mapConfig'!$A$5:$H$142,8)</f>
        <v>11</v>
      </c>
      <c r="AS27">
        <f t="shared" si="39"/>
        <v>22</v>
      </c>
      <c r="AU27" s="2">
        <v>0</v>
      </c>
      <c r="AV27" s="2" t="str">
        <f t="shared" si="26"/>
        <v>第22关</v>
      </c>
      <c r="AW27">
        <v>22</v>
      </c>
      <c r="AX27">
        <f t="shared" si="40"/>
        <v>23</v>
      </c>
      <c r="AY27">
        <f t="shared" si="49"/>
        <v>2</v>
      </c>
      <c r="AZ27">
        <v>3</v>
      </c>
      <c r="BA27" s="2">
        <v>1</v>
      </c>
      <c r="BB27" s="2">
        <v>22</v>
      </c>
      <c r="BC27" s="2">
        <f t="shared" si="50"/>
        <v>2</v>
      </c>
      <c r="BD27">
        <f t="shared" si="27"/>
        <v>32.1411387329591</v>
      </c>
      <c r="BE27">
        <f t="shared" si="28"/>
        <v>5.2</v>
      </c>
      <c r="BF27">
        <v>1</v>
      </c>
      <c r="BG27" s="2">
        <v>1</v>
      </c>
      <c r="BH27" s="1" t="s">
        <v>3125</v>
      </c>
      <c r="BI27" s="1" t="s">
        <v>3117</v>
      </c>
      <c r="BJ27" s="1" t="s">
        <v>3123</v>
      </c>
      <c r="BK27" t="str">
        <f t="shared" si="29"/>
        <v>0.7,1.28545454545455</v>
      </c>
      <c r="BL27">
        <f>'M1'!$B$33+'M1'!$B$34*(AW27-1)</f>
        <v>104</v>
      </c>
      <c r="BM27">
        <f>'M1'!$C$33+'M1'!$C$34*(AW27-1)</f>
        <v>62.5</v>
      </c>
      <c r="BN27">
        <v>5</v>
      </c>
      <c r="BO27">
        <v>5</v>
      </c>
      <c r="BP27">
        <v>35</v>
      </c>
      <c r="BQ27">
        <v>250</v>
      </c>
      <c r="BR27" t="s">
        <v>3077</v>
      </c>
      <c r="BS27" t="s">
        <v>3077</v>
      </c>
      <c r="BT27" t="s">
        <v>3071</v>
      </c>
      <c r="BU27">
        <f t="shared" si="18"/>
        <v>47</v>
      </c>
      <c r="BV27">
        <v>1</v>
      </c>
      <c r="BW27" s="1" t="s">
        <v>3124</v>
      </c>
      <c r="BX27" s="47" t="str">
        <f t="shared" si="30"/>
        <v>-1,27,520,-1,28,125,-2,24,3,-3,24,0,-4,24,3</v>
      </c>
      <c r="BY27" s="47" t="str">
        <f t="shared" si="31"/>
        <v>25,3</v>
      </c>
      <c r="BZ27" s="47" t="str">
        <f t="shared" si="32"/>
        <v>206,3</v>
      </c>
      <c r="CC27">
        <v>2</v>
      </c>
    </row>
    <row r="28" ht="14.25" spans="10:81">
      <c r="J28" s="7">
        <f t="shared" si="44"/>
        <v>5</v>
      </c>
      <c r="K28" s="54">
        <v>510</v>
      </c>
      <c r="L28" s="54"/>
      <c r="M28" s="54"/>
      <c r="N28" s="7" t="str">
        <f>IF(K28*1=0,"",VLOOKUP(K28,'波次表|waveTimes'!$AB$1:$AJ$2220,2,FALSE))</f>
        <v>65-小怪-蓝衣女鬼</v>
      </c>
      <c r="O28" s="7" t="str">
        <f t="shared" si="47"/>
        <v>502,504,506,508,510</v>
      </c>
      <c r="P28" s="7" t="str">
        <f t="shared" si="45"/>
        <v>0,0,0,0,0</v>
      </c>
      <c r="Q28" s="7" t="str">
        <f t="shared" si="46"/>
        <v>0,0,0,0,0</v>
      </c>
      <c r="R28" s="7"/>
      <c r="S28" s="7"/>
      <c r="T28" s="7" t="str">
        <f t="shared" si="19"/>
        <v>-1,27,540,</v>
      </c>
      <c r="U28" s="7" t="str">
        <f t="shared" si="20"/>
        <v>-1,28,130,</v>
      </c>
      <c r="V28" s="55">
        <v>0</v>
      </c>
      <c r="W28" s="7" t="str">
        <f t="shared" si="21"/>
        <v>-2,24,3,</v>
      </c>
      <c r="X28" s="7" t="str">
        <f t="shared" si="22"/>
        <v>-3,24,0,</v>
      </c>
      <c r="Y28" s="7" t="str">
        <f t="shared" si="23"/>
        <v>-4,24,3</v>
      </c>
      <c r="Z28" s="7">
        <f t="shared" si="24"/>
        <v>6</v>
      </c>
      <c r="AA28">
        <f t="shared" si="33"/>
        <v>7360</v>
      </c>
      <c r="AB28">
        <f t="shared" si="34"/>
        <v>3412.5</v>
      </c>
      <c r="AC28">
        <f>INT('M1'!$A$29*BD28)</f>
        <v>440</v>
      </c>
      <c r="AD28">
        <f>AC28*'怪物|monster'!$A$15</f>
        <v>13200</v>
      </c>
      <c r="AE28">
        <f>'怪物|monster'!$A$11*AK28</f>
        <v>1.62</v>
      </c>
      <c r="AF28" s="37">
        <f t="shared" si="48"/>
        <v>0.7</v>
      </c>
      <c r="AG28" s="21">
        <f>$AI$1/VLOOKUP(BB28,'地图配置|mapConfig'!$A$5:$H$114,8,FALSE)*$AI$2/100+(100-$AI$2)/100</f>
        <v>0.918181818181818</v>
      </c>
      <c r="AH28" s="37">
        <v>2</v>
      </c>
      <c r="AI28" s="37">
        <f t="shared" si="36"/>
        <v>0.7</v>
      </c>
      <c r="AJ28" s="21">
        <f>VLOOKUP(AH28,'M1'!$A$8:$D$11,4,FALSE)*AG28*AF28</f>
        <v>1.28545454545455</v>
      </c>
      <c r="AK28" s="37">
        <f t="shared" si="37"/>
        <v>5.4</v>
      </c>
      <c r="AL28" s="37">
        <f t="shared" si="38"/>
        <v>17.4</v>
      </c>
      <c r="AN28">
        <f t="shared" si="25"/>
        <v>0.533571428571429</v>
      </c>
      <c r="AO28">
        <f>VLOOKUP(BB28,'地图配置|mapConfig'!$A$5:$G$28,6)</f>
        <v>1494</v>
      </c>
      <c r="AP28">
        <f>VLOOKUP(BB28,'地图配置|mapConfig'!$A$5:$G$28,7)</f>
        <v>14</v>
      </c>
      <c r="AQ28">
        <f>VLOOKUP(BB28,'地图配置|mapConfig'!$A$5:$H$142,8)</f>
        <v>11</v>
      </c>
      <c r="AS28">
        <f t="shared" si="39"/>
        <v>23</v>
      </c>
      <c r="AU28" s="2">
        <v>0</v>
      </c>
      <c r="AV28" s="2" t="str">
        <f t="shared" si="26"/>
        <v>第23关</v>
      </c>
      <c r="AW28">
        <v>23</v>
      </c>
      <c r="AX28">
        <f t="shared" si="40"/>
        <v>24</v>
      </c>
      <c r="AY28">
        <f t="shared" si="49"/>
        <v>3</v>
      </c>
      <c r="AZ28">
        <v>2</v>
      </c>
      <c r="BA28" s="2">
        <v>1</v>
      </c>
      <c r="BB28" s="2">
        <v>23</v>
      </c>
      <c r="BC28" s="2">
        <f t="shared" si="50"/>
        <v>3</v>
      </c>
      <c r="BD28">
        <f t="shared" si="27"/>
        <v>32.6104417670682</v>
      </c>
      <c r="BE28">
        <f t="shared" si="28"/>
        <v>5.4</v>
      </c>
      <c r="BF28">
        <v>1</v>
      </c>
      <c r="BG28" s="2">
        <v>1</v>
      </c>
      <c r="BH28" s="1" t="s">
        <v>3126</v>
      </c>
      <c r="BI28" s="1" t="s">
        <v>3074</v>
      </c>
      <c r="BJ28" s="1" t="s">
        <v>3118</v>
      </c>
      <c r="BK28" t="str">
        <f t="shared" si="29"/>
        <v>0.7,1.28545454545455</v>
      </c>
      <c r="BL28">
        <f>'M1'!$B$33+'M1'!$B$34*(AW28-1)</f>
        <v>108</v>
      </c>
      <c r="BM28">
        <f>'M1'!$C$33+'M1'!$C$34*(AW28-1)</f>
        <v>65</v>
      </c>
      <c r="BN28">
        <v>5</v>
      </c>
      <c r="BO28">
        <v>5</v>
      </c>
      <c r="BP28">
        <v>35</v>
      </c>
      <c r="BQ28">
        <v>250</v>
      </c>
      <c r="BR28" t="s">
        <v>3077</v>
      </c>
      <c r="BS28" t="s">
        <v>3077</v>
      </c>
      <c r="BT28" t="s">
        <v>3071</v>
      </c>
      <c r="BU28">
        <f t="shared" si="18"/>
        <v>47</v>
      </c>
      <c r="BV28">
        <v>1</v>
      </c>
      <c r="BW28" s="1" t="s">
        <v>3124</v>
      </c>
      <c r="BX28" s="47" t="str">
        <f t="shared" si="30"/>
        <v>-1,27,540,-1,28,130,-2,24,3,-3,24,0,-4,24,3</v>
      </c>
      <c r="BY28" s="47" t="str">
        <f t="shared" si="31"/>
        <v>25,3</v>
      </c>
      <c r="BZ28" s="47" t="str">
        <f t="shared" si="32"/>
        <v>206,3</v>
      </c>
      <c r="CA28" s="1" t="s">
        <v>3127</v>
      </c>
      <c r="CC28">
        <v>2</v>
      </c>
    </row>
    <row r="29" ht="14.25" spans="10:81">
      <c r="J29" s="7">
        <f t="shared" si="44"/>
        <v>6</v>
      </c>
      <c r="K29" s="54">
        <v>511</v>
      </c>
      <c r="L29" s="54"/>
      <c r="M29" s="54"/>
      <c r="N29" s="7" t="str">
        <f>IF(K29*1=0,"",VLOOKUP(K29,'波次表|waveTimes'!$AB$1:$AJ$2220,2,FALSE))</f>
        <v>65-小怪-蓝衣女鬼</v>
      </c>
      <c r="O29" s="7" t="str">
        <f t="shared" si="47"/>
        <v>502,504,506,508,510,511</v>
      </c>
      <c r="P29" s="7" t="str">
        <f t="shared" si="45"/>
        <v>0,0,0,0,0,0</v>
      </c>
      <c r="Q29" s="7" t="str">
        <f t="shared" si="46"/>
        <v>0,0,0,0,0,0</v>
      </c>
      <c r="R29" s="7"/>
      <c r="S29" s="7"/>
      <c r="T29" s="7" t="str">
        <f t="shared" si="19"/>
        <v>-1,27,560,</v>
      </c>
      <c r="U29" s="7" t="str">
        <f t="shared" si="20"/>
        <v>-1,28,135,</v>
      </c>
      <c r="V29" s="55">
        <v>0</v>
      </c>
      <c r="W29" s="7" t="str">
        <f t="shared" si="21"/>
        <v>-2,24,3,</v>
      </c>
      <c r="X29" s="7" t="str">
        <f t="shared" si="22"/>
        <v>-3,24,0,</v>
      </c>
      <c r="Y29" s="7" t="str">
        <f t="shared" si="23"/>
        <v>-4,24,4</v>
      </c>
      <c r="Z29" s="7">
        <f t="shared" si="24"/>
        <v>7</v>
      </c>
      <c r="AA29">
        <f t="shared" si="33"/>
        <v>7920</v>
      </c>
      <c r="AB29">
        <f t="shared" si="34"/>
        <v>3750</v>
      </c>
      <c r="AC29">
        <f>INT('M1'!$A$29*BD29)</f>
        <v>437</v>
      </c>
      <c r="AD29">
        <f>AC29*'怪物|monster'!$A$15</f>
        <v>13110</v>
      </c>
      <c r="AE29">
        <f>'怪物|monster'!$A$11*AK29</f>
        <v>1.68</v>
      </c>
      <c r="AF29" s="37">
        <f t="shared" si="48"/>
        <v>0.7</v>
      </c>
      <c r="AG29" s="21">
        <f>$AI$1/VLOOKUP(BB29,'地图配置|mapConfig'!$A$5:$H$114,8,FALSE)*$AI$2/100+(100-$AI$2)/100</f>
        <v>0.918181818181818</v>
      </c>
      <c r="AH29" s="37">
        <v>2</v>
      </c>
      <c r="AI29" s="37">
        <f t="shared" si="36"/>
        <v>0.7</v>
      </c>
      <c r="AJ29" s="21">
        <f>VLOOKUP(AH29,'M1'!$A$8:$D$11,4,FALSE)*AG29*AF29</f>
        <v>1.28545454545455</v>
      </c>
      <c r="AK29" s="37">
        <f t="shared" si="37"/>
        <v>5.6</v>
      </c>
      <c r="AL29" s="37">
        <f t="shared" si="38"/>
        <v>18.1</v>
      </c>
      <c r="AN29">
        <f t="shared" si="25"/>
        <v>0.55875</v>
      </c>
      <c r="AO29">
        <f>VLOOKUP(BB29,'地图配置|mapConfig'!$A$5:$G$28,6)</f>
        <v>1788</v>
      </c>
      <c r="AP29">
        <f>VLOOKUP(BB29,'地图配置|mapConfig'!$A$5:$G$28,7)</f>
        <v>16</v>
      </c>
      <c r="AQ29">
        <f>VLOOKUP(BB29,'地图配置|mapConfig'!$A$5:$H$142,8)</f>
        <v>11</v>
      </c>
      <c r="AS29">
        <f t="shared" si="39"/>
        <v>24</v>
      </c>
      <c r="AU29" s="2">
        <v>0</v>
      </c>
      <c r="AV29" s="2" t="str">
        <f t="shared" si="26"/>
        <v>第24关</v>
      </c>
      <c r="AW29">
        <v>24</v>
      </c>
      <c r="AX29">
        <f t="shared" si="40"/>
        <v>25</v>
      </c>
      <c r="AY29">
        <f t="shared" si="49"/>
        <v>4</v>
      </c>
      <c r="BA29" s="2">
        <v>1</v>
      </c>
      <c r="BB29" s="2">
        <v>24</v>
      </c>
      <c r="BC29" s="2">
        <f t="shared" si="50"/>
        <v>4</v>
      </c>
      <c r="BD29">
        <f t="shared" si="27"/>
        <v>32.3937360178971</v>
      </c>
      <c r="BE29">
        <f t="shared" si="28"/>
        <v>5.6</v>
      </c>
      <c r="BF29">
        <v>1</v>
      </c>
      <c r="BG29" s="2">
        <v>1</v>
      </c>
      <c r="BH29" s="1" t="s">
        <v>3128</v>
      </c>
      <c r="BI29" s="1" t="s">
        <v>3074</v>
      </c>
      <c r="BJ29" s="1" t="s">
        <v>3118</v>
      </c>
      <c r="BK29" t="str">
        <f t="shared" si="29"/>
        <v>0.7,1.28545454545455</v>
      </c>
      <c r="BL29">
        <f>'M1'!$B$33+'M1'!$B$34*(AW29-1)</f>
        <v>112</v>
      </c>
      <c r="BM29">
        <f>'M1'!$C$33+'M1'!$C$34*(AW29-1)</f>
        <v>67.5</v>
      </c>
      <c r="BN29">
        <v>5</v>
      </c>
      <c r="BO29">
        <v>5</v>
      </c>
      <c r="BP29">
        <v>35</v>
      </c>
      <c r="BQ29">
        <v>250</v>
      </c>
      <c r="BR29" t="s">
        <v>3077</v>
      </c>
      <c r="BS29" t="s">
        <v>3077</v>
      </c>
      <c r="BT29" t="s">
        <v>3071</v>
      </c>
      <c r="BU29">
        <f t="shared" si="18"/>
        <v>48</v>
      </c>
      <c r="BV29">
        <v>1</v>
      </c>
      <c r="BW29" s="1" t="s">
        <v>3124</v>
      </c>
      <c r="BX29" s="47" t="str">
        <f t="shared" si="30"/>
        <v>-1,27,560,-1,28,135,-2,24,3,-3,24,0,-4,24,4</v>
      </c>
      <c r="BY29" s="47" t="str">
        <f t="shared" si="31"/>
        <v>25,4</v>
      </c>
      <c r="BZ29" s="47" t="str">
        <f t="shared" si="32"/>
        <v>206,4</v>
      </c>
      <c r="CC29">
        <v>2</v>
      </c>
    </row>
    <row r="30" ht="14.25" spans="10:81">
      <c r="J30" s="7">
        <f t="shared" si="44"/>
        <v>7</v>
      </c>
      <c r="K30" s="54">
        <v>512</v>
      </c>
      <c r="L30" s="54">
        <v>2</v>
      </c>
      <c r="M30" s="54"/>
      <c r="N30" s="7" t="str">
        <f>IF(K30*1=0,"",VLOOKUP(K30,'波次表|waveTimes'!$AB$1:$AJ$2220,2,FALSE))</f>
        <v>65-小怪-蓝衣女鬼</v>
      </c>
      <c r="O30" s="7" t="str">
        <f t="shared" si="47"/>
        <v>502,504,506,508,510,511,512</v>
      </c>
      <c r="P30" s="7" t="str">
        <f t="shared" si="45"/>
        <v>0,0,0,0,0,0,2</v>
      </c>
      <c r="Q30" s="7" t="str">
        <f t="shared" si="46"/>
        <v>0,0,0,0,0,0,0</v>
      </c>
      <c r="R30" s="7"/>
      <c r="S30" s="7"/>
      <c r="T30" s="7" t="str">
        <f t="shared" si="19"/>
        <v>-1,27,580,</v>
      </c>
      <c r="U30" s="7" t="str">
        <f t="shared" si="20"/>
        <v>-1,28,140,</v>
      </c>
      <c r="V30" s="55">
        <v>0</v>
      </c>
      <c r="W30" s="7" t="str">
        <f t="shared" si="21"/>
        <v>-2,24,3,</v>
      </c>
      <c r="X30" s="7" t="str">
        <f t="shared" si="22"/>
        <v>-3,24,0,</v>
      </c>
      <c r="Y30" s="7" t="str">
        <f t="shared" si="23"/>
        <v>-4,24,4</v>
      </c>
      <c r="Z30" s="7">
        <f t="shared" si="24"/>
        <v>7</v>
      </c>
      <c r="AA30">
        <f t="shared" si="33"/>
        <v>8500</v>
      </c>
      <c r="AB30">
        <f t="shared" si="34"/>
        <v>4100</v>
      </c>
      <c r="AC30">
        <f>INT('M1'!$A$29*BD30)</f>
        <v>454</v>
      </c>
      <c r="AD30">
        <f>AC30*'怪物|monster'!$A$15</f>
        <v>13620</v>
      </c>
      <c r="AE30">
        <f>'怪物|monster'!$A$11*AK30</f>
        <v>1.74</v>
      </c>
      <c r="AF30" s="37">
        <f t="shared" si="48"/>
        <v>1.05</v>
      </c>
      <c r="AG30" s="21">
        <f>$AI$1/VLOOKUP(BB30,'地图配置|mapConfig'!$A$5:$H$114,8,FALSE)*$AI$2/100+(100-$AI$2)/100</f>
        <v>0.918181818181818</v>
      </c>
      <c r="AH30" s="37">
        <v>2</v>
      </c>
      <c r="AI30" s="37">
        <f t="shared" si="36"/>
        <v>0.7</v>
      </c>
      <c r="AJ30" s="21">
        <f>VLOOKUP(AH30,'M1'!$A$8:$D$11,4,FALSE)*AG30*AF30</f>
        <v>1.92818181818182</v>
      </c>
      <c r="AK30" s="37">
        <f t="shared" si="37"/>
        <v>5.8</v>
      </c>
      <c r="AL30" s="37">
        <f t="shared" si="38"/>
        <v>18.8</v>
      </c>
      <c r="AN30">
        <f t="shared" si="25"/>
        <v>0.55875</v>
      </c>
      <c r="AO30">
        <f>VLOOKUP(BB30,'地图配置|mapConfig'!$A$5:$G$28,6)</f>
        <v>1788</v>
      </c>
      <c r="AP30">
        <f>VLOOKUP(BB30,'地图配置|mapConfig'!$A$5:$G$28,7)</f>
        <v>16</v>
      </c>
      <c r="AQ30">
        <f>VLOOKUP(BB30,'地图配置|mapConfig'!$A$5:$H$142,8)</f>
        <v>11</v>
      </c>
      <c r="AS30">
        <f t="shared" si="39"/>
        <v>25</v>
      </c>
      <c r="AU30" s="2">
        <v>0</v>
      </c>
      <c r="AV30" s="2" t="str">
        <f t="shared" si="26"/>
        <v>第25关</v>
      </c>
      <c r="AW30">
        <v>25</v>
      </c>
      <c r="AX30">
        <f t="shared" si="40"/>
        <v>26</v>
      </c>
      <c r="AY30">
        <f t="shared" si="49"/>
        <v>5</v>
      </c>
      <c r="AZ30">
        <v>3</v>
      </c>
      <c r="BA30" s="2">
        <v>1</v>
      </c>
      <c r="BB30" s="2">
        <v>25</v>
      </c>
      <c r="BC30" s="2">
        <f t="shared" si="50"/>
        <v>5</v>
      </c>
      <c r="BD30">
        <f t="shared" si="27"/>
        <v>33.6465324384787</v>
      </c>
      <c r="BE30">
        <f t="shared" si="28"/>
        <v>5.8</v>
      </c>
      <c r="BF30">
        <v>1</v>
      </c>
      <c r="BG30" s="2">
        <v>1</v>
      </c>
      <c r="BH30" s="1" t="s">
        <v>3129</v>
      </c>
      <c r="BI30" s="1" t="s">
        <v>3130</v>
      </c>
      <c r="BJ30" s="1" t="s">
        <v>3131</v>
      </c>
      <c r="BK30" t="str">
        <f t="shared" si="29"/>
        <v>0.7,1.92818181818182</v>
      </c>
      <c r="BL30">
        <f>'M1'!$B$33+'M1'!$B$34*(AW30-1)</f>
        <v>116</v>
      </c>
      <c r="BM30">
        <f>'M1'!$C$33+'M1'!$C$34*(AW30-1)</f>
        <v>70</v>
      </c>
      <c r="BN30">
        <v>5</v>
      </c>
      <c r="BO30">
        <v>5</v>
      </c>
      <c r="BP30">
        <v>35</v>
      </c>
      <c r="BQ30">
        <v>250</v>
      </c>
      <c r="BR30" t="s">
        <v>3077</v>
      </c>
      <c r="BS30" t="s">
        <v>3077</v>
      </c>
      <c r="BT30" t="s">
        <v>3071</v>
      </c>
      <c r="BU30">
        <f t="shared" si="18"/>
        <v>48</v>
      </c>
      <c r="BV30">
        <v>1</v>
      </c>
      <c r="BX30" s="47" t="str">
        <f t="shared" si="30"/>
        <v>-1,27,580,-1,28,140,-2,24,3,-3,24,0,-4,24,4</v>
      </c>
      <c r="BY30" s="47" t="str">
        <f t="shared" si="31"/>
        <v>25,4</v>
      </c>
      <c r="BZ30" s="47" t="str">
        <f t="shared" si="32"/>
        <v>206,4</v>
      </c>
      <c r="CA30" s="1" t="s">
        <v>3132</v>
      </c>
      <c r="CB30" t="s">
        <v>3133</v>
      </c>
      <c r="CC30">
        <v>2</v>
      </c>
    </row>
    <row r="31" ht="14.25" spans="10:81">
      <c r="J31" s="7">
        <f t="shared" si="44"/>
        <v>8</v>
      </c>
      <c r="K31" s="54">
        <v>513</v>
      </c>
      <c r="L31" s="54">
        <v>2</v>
      </c>
      <c r="M31" s="54"/>
      <c r="N31" s="7" t="str">
        <f>IF(K31*1=0,"",VLOOKUP(K31,'波次表|waveTimes'!$AB$1:$AJ$2220,2,FALSE))</f>
        <v>76-小怪-蓝衣女鬼</v>
      </c>
      <c r="O31" s="7" t="str">
        <f t="shared" si="47"/>
        <v>502,504,506,508,510,511,512,513</v>
      </c>
      <c r="P31" s="7" t="str">
        <f t="shared" si="45"/>
        <v>0,0,0,0,0,0,2,2</v>
      </c>
      <c r="Q31" s="7" t="str">
        <f t="shared" si="46"/>
        <v>0,0,0,0,0,0,0,0</v>
      </c>
      <c r="R31" s="7"/>
      <c r="S31" s="7"/>
      <c r="T31" s="7" t="str">
        <f t="shared" si="19"/>
        <v>-1,27,600,</v>
      </c>
      <c r="U31" s="7" t="str">
        <f t="shared" si="20"/>
        <v>-1,28,145,</v>
      </c>
      <c r="V31" s="55">
        <v>0</v>
      </c>
      <c r="W31" s="7" t="str">
        <f t="shared" si="21"/>
        <v>-2,24,3,</v>
      </c>
      <c r="X31" s="7" t="str">
        <f t="shared" si="22"/>
        <v>-3,24,0,</v>
      </c>
      <c r="Y31" s="7" t="str">
        <f t="shared" si="23"/>
        <v>-4,24,4</v>
      </c>
      <c r="Z31" s="7">
        <f t="shared" si="24"/>
        <v>7</v>
      </c>
      <c r="AA31">
        <f t="shared" si="33"/>
        <v>9100</v>
      </c>
      <c r="AB31">
        <f t="shared" si="34"/>
        <v>4462.5</v>
      </c>
      <c r="AC31">
        <f>INT('M1'!$A$29*BD31)</f>
        <v>471</v>
      </c>
      <c r="AD31">
        <f>AC31*'怪物|monster'!$A$15</f>
        <v>14130</v>
      </c>
      <c r="AE31">
        <f>'怪物|monster'!$A$11*AK31</f>
        <v>1.8</v>
      </c>
      <c r="AF31" s="37">
        <f t="shared" si="48"/>
        <v>0.7</v>
      </c>
      <c r="AG31" s="21">
        <f>$AI$1/VLOOKUP(BB31,'地图配置|mapConfig'!$A$5:$H$114,8,FALSE)*$AI$2/100+(100-$AI$2)/100</f>
        <v>0.9</v>
      </c>
      <c r="AH31" s="37">
        <v>2</v>
      </c>
      <c r="AI31" s="37">
        <f t="shared" si="36"/>
        <v>0.7</v>
      </c>
      <c r="AJ31" s="21">
        <f>VLOOKUP(AH31,'M1'!$A$8:$D$11,4,FALSE)*AG31*AF31</f>
        <v>1.26</v>
      </c>
      <c r="AK31" s="37">
        <f t="shared" si="37"/>
        <v>6</v>
      </c>
      <c r="AL31" s="37">
        <f t="shared" si="38"/>
        <v>19.5</v>
      </c>
      <c r="AN31">
        <f t="shared" si="25"/>
        <v>0.55875</v>
      </c>
      <c r="AO31">
        <f>VLOOKUP(BB31,'地图配置|mapConfig'!$A$5:$G$28,6)</f>
        <v>1788</v>
      </c>
      <c r="AP31">
        <f>VLOOKUP(BB31,'地图配置|mapConfig'!$A$5:$G$28,7)</f>
        <v>16</v>
      </c>
      <c r="AQ31">
        <f>VLOOKUP(BB31,'地图配置|mapConfig'!$A$5:$H$142,8)</f>
        <v>12</v>
      </c>
      <c r="AS31">
        <f t="shared" si="39"/>
        <v>26</v>
      </c>
      <c r="AU31" s="2">
        <v>0</v>
      </c>
      <c r="AV31" s="2" t="str">
        <f t="shared" si="26"/>
        <v>第26关</v>
      </c>
      <c r="AW31">
        <v>26</v>
      </c>
      <c r="AX31">
        <f t="shared" si="40"/>
        <v>27</v>
      </c>
      <c r="AY31">
        <f t="shared" si="49"/>
        <v>6</v>
      </c>
      <c r="AZ31">
        <v>2</v>
      </c>
      <c r="BA31" s="2">
        <v>1</v>
      </c>
      <c r="BB31" s="2">
        <v>26</v>
      </c>
      <c r="BC31" s="2">
        <f t="shared" si="50"/>
        <v>6</v>
      </c>
      <c r="BD31">
        <f t="shared" si="27"/>
        <v>34.8993288590604</v>
      </c>
      <c r="BE31">
        <f t="shared" si="28"/>
        <v>6</v>
      </c>
      <c r="BF31">
        <v>1</v>
      </c>
      <c r="BG31" s="2">
        <v>1</v>
      </c>
      <c r="BH31" s="1" t="s">
        <v>3134</v>
      </c>
      <c r="BI31" s="1" t="s">
        <v>3130</v>
      </c>
      <c r="BJ31" s="1" t="s">
        <v>3131</v>
      </c>
      <c r="BK31" t="str">
        <f t="shared" si="29"/>
        <v>0.7,1.26</v>
      </c>
      <c r="BL31">
        <f>'M1'!$B$33+'M1'!$B$34*(AW31-1)</f>
        <v>120</v>
      </c>
      <c r="BM31">
        <f>'M1'!$C$33+'M1'!$C$34*(AW31-1)</f>
        <v>72.5</v>
      </c>
      <c r="BN31">
        <v>5</v>
      </c>
      <c r="BO31">
        <v>5</v>
      </c>
      <c r="BP31">
        <v>35</v>
      </c>
      <c r="BQ31">
        <v>250</v>
      </c>
      <c r="BR31" t="s">
        <v>3077</v>
      </c>
      <c r="BS31" t="s">
        <v>3077</v>
      </c>
      <c r="BT31" t="s">
        <v>3071</v>
      </c>
      <c r="BU31">
        <f t="shared" si="18"/>
        <v>48</v>
      </c>
      <c r="BV31">
        <v>1</v>
      </c>
      <c r="BW31" s="1" t="s">
        <v>3135</v>
      </c>
      <c r="BX31" s="47" t="str">
        <f t="shared" si="30"/>
        <v>-1,27,600,-1,28,145,-2,24,3,-3,24,0,-4,24,4</v>
      </c>
      <c r="BY31" s="47" t="str">
        <f t="shared" si="31"/>
        <v>25,4</v>
      </c>
      <c r="BZ31" s="47" t="str">
        <f t="shared" si="32"/>
        <v>206,4</v>
      </c>
      <c r="CC31">
        <v>2</v>
      </c>
    </row>
    <row r="32" ht="14.25" spans="10:81">
      <c r="J32" s="7">
        <f t="shared" si="44"/>
        <v>9</v>
      </c>
      <c r="K32" s="54">
        <v>100201</v>
      </c>
      <c r="L32" s="54">
        <v>2</v>
      </c>
      <c r="M32" s="54"/>
      <c r="N32" s="7" t="str">
        <f>IF(K32*1=0,"",VLOOKUP(K32,'波次表|waveTimes'!$AB$1:$AJ$2220,2,FALSE))</f>
        <v>多人合作专用1</v>
      </c>
      <c r="O32" s="7" t="str">
        <f t="shared" si="47"/>
        <v>502,504,506,508,510,511,512,513,100201</v>
      </c>
      <c r="P32" s="7" t="str">
        <f t="shared" si="45"/>
        <v>0,0,0,0,0,0,2,2,2</v>
      </c>
      <c r="Q32" s="7" t="str">
        <f t="shared" si="46"/>
        <v>0,0,0,0,0,0,0,0,0</v>
      </c>
      <c r="R32" s="7"/>
      <c r="S32" s="7"/>
      <c r="T32" s="7" t="str">
        <f t="shared" si="19"/>
        <v>-1,27,620,</v>
      </c>
      <c r="U32" s="7" t="str">
        <f t="shared" si="20"/>
        <v>-1,28,150,</v>
      </c>
      <c r="V32" s="55">
        <v>0</v>
      </c>
      <c r="W32" s="7" t="str">
        <f t="shared" si="21"/>
        <v>-2,24,3,</v>
      </c>
      <c r="X32" s="7" t="str">
        <f t="shared" si="22"/>
        <v>-3,24,0,</v>
      </c>
      <c r="Y32" s="7" t="str">
        <f t="shared" si="23"/>
        <v>-4,24,4</v>
      </c>
      <c r="Z32" s="7">
        <f t="shared" si="24"/>
        <v>7</v>
      </c>
      <c r="AA32">
        <f t="shared" si="33"/>
        <v>9720</v>
      </c>
      <c r="AB32">
        <f t="shared" si="34"/>
        <v>4837.5</v>
      </c>
      <c r="AC32">
        <f>INT('M1'!$A$29*BD32)</f>
        <v>488</v>
      </c>
      <c r="AD32">
        <f>AC32*'怪物|monster'!$A$15</f>
        <v>14640</v>
      </c>
      <c r="AE32">
        <f>'怪物|monster'!$A$11*AK32</f>
        <v>1.86</v>
      </c>
      <c r="AF32" s="37">
        <f t="shared" si="48"/>
        <v>0.7</v>
      </c>
      <c r="AG32" s="21">
        <f>$AI$1/VLOOKUP(BB32,'地图配置|mapConfig'!$A$5:$H$114,8,FALSE)*$AI$2/100+(100-$AI$2)/100</f>
        <v>0.9</v>
      </c>
      <c r="AH32" s="37">
        <v>2</v>
      </c>
      <c r="AI32" s="37">
        <f t="shared" si="36"/>
        <v>0.7</v>
      </c>
      <c r="AJ32" s="21">
        <f>VLOOKUP(AH32,'M1'!$A$8:$D$11,4,FALSE)*AG32*AF32</f>
        <v>1.26</v>
      </c>
      <c r="AK32" s="37">
        <f t="shared" si="37"/>
        <v>6.2</v>
      </c>
      <c r="AL32" s="37">
        <f t="shared" si="38"/>
        <v>20.2</v>
      </c>
      <c r="AN32">
        <f t="shared" si="25"/>
        <v>0.55875</v>
      </c>
      <c r="AO32">
        <f>VLOOKUP(BB32,'地图配置|mapConfig'!$A$5:$G$28,6)</f>
        <v>1788</v>
      </c>
      <c r="AP32">
        <f>VLOOKUP(BB32,'地图配置|mapConfig'!$A$5:$G$28,7)</f>
        <v>16</v>
      </c>
      <c r="AQ32">
        <f>VLOOKUP(BB32,'地图配置|mapConfig'!$A$5:$H$142,8)</f>
        <v>12</v>
      </c>
      <c r="AS32">
        <f t="shared" si="39"/>
        <v>27</v>
      </c>
      <c r="AU32" s="2">
        <v>0</v>
      </c>
      <c r="AV32" s="2" t="str">
        <f t="shared" si="26"/>
        <v>第27关</v>
      </c>
      <c r="AW32">
        <v>27</v>
      </c>
      <c r="AX32">
        <f t="shared" si="40"/>
        <v>28</v>
      </c>
      <c r="AY32">
        <f t="shared" si="49"/>
        <v>7</v>
      </c>
      <c r="BA32" s="2">
        <v>1</v>
      </c>
      <c r="BB32" s="2">
        <v>27</v>
      </c>
      <c r="BC32" s="2">
        <f t="shared" si="50"/>
        <v>7</v>
      </c>
      <c r="BD32">
        <f t="shared" si="27"/>
        <v>36.1521252796421</v>
      </c>
      <c r="BE32">
        <f t="shared" si="28"/>
        <v>6.2</v>
      </c>
      <c r="BF32">
        <v>1</v>
      </c>
      <c r="BG32" s="2">
        <v>1</v>
      </c>
      <c r="BH32" s="1" t="s">
        <v>3136</v>
      </c>
      <c r="BI32" s="1" t="s">
        <v>3096</v>
      </c>
      <c r="BJ32" s="1" t="s">
        <v>3137</v>
      </c>
      <c r="BK32" t="str">
        <f t="shared" si="29"/>
        <v>0.7,1.26</v>
      </c>
      <c r="BL32">
        <f>'M1'!$B$33+'M1'!$B$34*(AW32-1)</f>
        <v>124</v>
      </c>
      <c r="BM32">
        <f>'M1'!$C$33+'M1'!$C$34*(AW32-1)</f>
        <v>75</v>
      </c>
      <c r="BN32">
        <v>5</v>
      </c>
      <c r="BO32">
        <v>5</v>
      </c>
      <c r="BP32">
        <v>35</v>
      </c>
      <c r="BQ32">
        <v>250</v>
      </c>
      <c r="BR32" t="s">
        <v>3077</v>
      </c>
      <c r="BS32" t="s">
        <v>3077</v>
      </c>
      <c r="BT32" t="s">
        <v>3071</v>
      </c>
      <c r="BU32">
        <f t="shared" si="18"/>
        <v>49</v>
      </c>
      <c r="BV32">
        <v>1</v>
      </c>
      <c r="BW32" s="1" t="s">
        <v>3135</v>
      </c>
      <c r="BX32" s="47" t="str">
        <f t="shared" si="30"/>
        <v>-1,27,620,-1,28,150,-2,24,3,-3,24,0,-4,24,4</v>
      </c>
      <c r="BY32" s="47" t="str">
        <f t="shared" si="31"/>
        <v>25,4</v>
      </c>
      <c r="BZ32" s="47" t="str">
        <f t="shared" si="32"/>
        <v>206,4</v>
      </c>
      <c r="CC32">
        <v>2</v>
      </c>
    </row>
    <row r="33" ht="14.25" spans="10:81">
      <c r="J33" s="7">
        <f t="shared" si="44"/>
        <v>10</v>
      </c>
      <c r="K33" s="54">
        <v>515</v>
      </c>
      <c r="L33" s="54">
        <v>2</v>
      </c>
      <c r="M33" s="54"/>
      <c r="N33" s="7" t="str">
        <f>IF(K33*1=0,"",VLOOKUP(K33,'波次表|waveTimes'!$AB$1:$AJ$2220,2,FALSE))</f>
        <v>100-BOSS-幽灵蓝</v>
      </c>
      <c r="O33" s="7" t="str">
        <f t="shared" si="47"/>
        <v>502,504,506,508,510,511,512,513,100201,515</v>
      </c>
      <c r="P33" s="7" t="str">
        <f t="shared" si="45"/>
        <v>0,0,0,0,0,0,2,2,2,2</v>
      </c>
      <c r="Q33" s="7" t="str">
        <f t="shared" si="46"/>
        <v>0,0,0,0,0,0,0,0,0,0</v>
      </c>
      <c r="R33" s="7"/>
      <c r="S33" s="7"/>
      <c r="T33" s="7" t="str">
        <f t="shared" si="19"/>
        <v>-1,27,640,</v>
      </c>
      <c r="U33" s="7" t="str">
        <f t="shared" si="20"/>
        <v>-1,28,155,</v>
      </c>
      <c r="V33" s="55">
        <v>0</v>
      </c>
      <c r="W33" s="7" t="str">
        <f t="shared" si="21"/>
        <v>-2,24,3,</v>
      </c>
      <c r="X33" s="7" t="str">
        <f t="shared" si="22"/>
        <v>-3,24,0,</v>
      </c>
      <c r="Y33" s="7" t="str">
        <f t="shared" si="23"/>
        <v>-4,24,4</v>
      </c>
      <c r="Z33" s="7">
        <f t="shared" si="24"/>
        <v>7</v>
      </c>
      <c r="AA33">
        <f t="shared" si="33"/>
        <v>10360</v>
      </c>
      <c r="AB33">
        <f t="shared" si="34"/>
        <v>5225</v>
      </c>
      <c r="AC33">
        <f>INT('M1'!$A$29*BD33)</f>
        <v>504</v>
      </c>
      <c r="AD33">
        <f>AC33*'怪物|monster'!$A$15</f>
        <v>15120</v>
      </c>
      <c r="AE33">
        <f>'怪物|monster'!$A$11*AK33</f>
        <v>1.92</v>
      </c>
      <c r="AF33" s="37">
        <f t="shared" si="48"/>
        <v>0.7</v>
      </c>
      <c r="AG33" s="21">
        <f>$AI$1/VLOOKUP(BB33,'地图配置|mapConfig'!$A$5:$H$114,8,FALSE)*$AI$2/100+(100-$AI$2)/100</f>
        <v>0.918181818181818</v>
      </c>
      <c r="AH33" s="37">
        <v>2</v>
      </c>
      <c r="AI33" s="37">
        <f t="shared" si="36"/>
        <v>0.7</v>
      </c>
      <c r="AJ33" s="21">
        <f>VLOOKUP(AH33,'M1'!$A$8:$D$11,4,FALSE)*AG33*AF33</f>
        <v>1.28545454545455</v>
      </c>
      <c r="AK33" s="37">
        <f t="shared" si="37"/>
        <v>6.4</v>
      </c>
      <c r="AL33" s="37">
        <f t="shared" si="38"/>
        <v>20.9</v>
      </c>
      <c r="AN33">
        <f t="shared" si="25"/>
        <v>0.55875</v>
      </c>
      <c r="AO33">
        <f>VLOOKUP(BB33,'地图配置|mapConfig'!$A$5:$G$28,6)</f>
        <v>1788</v>
      </c>
      <c r="AP33">
        <f>VLOOKUP(BB33,'地图配置|mapConfig'!$A$5:$G$28,7)</f>
        <v>16</v>
      </c>
      <c r="AQ33">
        <f>VLOOKUP(BB33,'地图配置|mapConfig'!$A$5:$H$142,8)</f>
        <v>11</v>
      </c>
      <c r="AS33">
        <f t="shared" si="39"/>
        <v>28</v>
      </c>
      <c r="AU33" s="2">
        <v>0</v>
      </c>
      <c r="AV33" s="2" t="str">
        <f t="shared" si="26"/>
        <v>第28关</v>
      </c>
      <c r="AW33">
        <v>28</v>
      </c>
      <c r="AX33">
        <f t="shared" si="40"/>
        <v>29</v>
      </c>
      <c r="AY33">
        <f t="shared" si="49"/>
        <v>8</v>
      </c>
      <c r="AZ33">
        <v>3</v>
      </c>
      <c r="BA33" s="2">
        <v>1</v>
      </c>
      <c r="BB33" s="2">
        <v>28</v>
      </c>
      <c r="BC33" s="2">
        <f t="shared" si="50"/>
        <v>8</v>
      </c>
      <c r="BD33">
        <f t="shared" si="27"/>
        <v>37.4049217002237</v>
      </c>
      <c r="BE33">
        <f t="shared" si="28"/>
        <v>6.4</v>
      </c>
      <c r="BF33">
        <v>1</v>
      </c>
      <c r="BG33" s="2">
        <v>1</v>
      </c>
      <c r="BH33" s="1" t="s">
        <v>3138</v>
      </c>
      <c r="BI33" s="1" t="s">
        <v>3096</v>
      </c>
      <c r="BJ33" s="1" t="s">
        <v>3137</v>
      </c>
      <c r="BK33" t="str">
        <f t="shared" si="29"/>
        <v>0.7,1.28545454545455</v>
      </c>
      <c r="BL33">
        <f>'M1'!$B$33+'M1'!$B$34*(AW33-1)</f>
        <v>128</v>
      </c>
      <c r="BM33">
        <f>'M1'!$C$33+'M1'!$C$34*(AW33-1)</f>
        <v>77.5</v>
      </c>
      <c r="BN33">
        <v>5</v>
      </c>
      <c r="BO33">
        <v>5</v>
      </c>
      <c r="BP33">
        <v>35</v>
      </c>
      <c r="BQ33">
        <v>250</v>
      </c>
      <c r="BR33" t="s">
        <v>3077</v>
      </c>
      <c r="BS33" t="s">
        <v>3077</v>
      </c>
      <c r="BT33" t="s">
        <v>3071</v>
      </c>
      <c r="BU33">
        <f t="shared" si="18"/>
        <v>49</v>
      </c>
      <c r="BV33">
        <v>1</v>
      </c>
      <c r="BW33" s="1" t="s">
        <v>3135</v>
      </c>
      <c r="BX33" s="47" t="str">
        <f t="shared" si="30"/>
        <v>-1,27,640,-1,28,155,-2,24,3,-3,24,0,-4,24,4</v>
      </c>
      <c r="BY33" s="47" t="str">
        <f t="shared" si="31"/>
        <v>25,4</v>
      </c>
      <c r="BZ33" s="47" t="str">
        <f t="shared" si="32"/>
        <v>206,4</v>
      </c>
      <c r="CC33">
        <v>2</v>
      </c>
    </row>
    <row r="34" ht="14.25" spans="10:81">
      <c r="J34" s="7">
        <f t="shared" si="44"/>
        <v>11</v>
      </c>
      <c r="K34" s="54">
        <v>1405</v>
      </c>
      <c r="L34" s="54"/>
      <c r="M34" s="54"/>
      <c r="N34" s="7" t="str">
        <f>IF(K34*1=0,"",VLOOKUP(K34,'波次表|waveTimes'!$AB$1:$AJ$2220,2,FALSE))</f>
        <v>15-小怪-爪子蓝</v>
      </c>
      <c r="O34" s="7" t="str">
        <f t="shared" si="47"/>
        <v>502,504,506,508,510,511,512,513,100201,515,1405</v>
      </c>
      <c r="P34" s="7" t="str">
        <f t="shared" si="45"/>
        <v>0,0,0,0,0,0,2,2,2,2,0</v>
      </c>
      <c r="Q34" s="7" t="str">
        <f t="shared" si="46"/>
        <v>0,0,0,0,0,0,0,0,0,0,0</v>
      </c>
      <c r="R34" s="7"/>
      <c r="S34" s="7"/>
      <c r="T34" s="7" t="str">
        <f t="shared" si="19"/>
        <v>-1,27,660,</v>
      </c>
      <c r="U34" s="7" t="str">
        <f t="shared" si="20"/>
        <v>-1,28,160,</v>
      </c>
      <c r="V34" s="55">
        <v>0</v>
      </c>
      <c r="W34" s="7" t="str">
        <f t="shared" si="21"/>
        <v>-2,24,4,</v>
      </c>
      <c r="X34" s="7" t="str">
        <f t="shared" si="22"/>
        <v>-3,24,0,</v>
      </c>
      <c r="Y34" s="7" t="str">
        <f t="shared" si="23"/>
        <v>-4,24,4</v>
      </c>
      <c r="Z34" s="7">
        <f t="shared" si="24"/>
        <v>8</v>
      </c>
      <c r="AA34">
        <f t="shared" si="33"/>
        <v>11020</v>
      </c>
      <c r="AB34">
        <f t="shared" si="34"/>
        <v>5625</v>
      </c>
      <c r="AC34">
        <f>INT('M1'!$A$29*BD34)</f>
        <v>521</v>
      </c>
      <c r="AD34">
        <f>AC34*'怪物|monster'!$A$15</f>
        <v>15630</v>
      </c>
      <c r="AE34">
        <f>'怪物|monster'!$A$11*AK34</f>
        <v>1.98</v>
      </c>
      <c r="AF34" s="37">
        <f t="shared" si="48"/>
        <v>0.7</v>
      </c>
      <c r="AG34" s="21">
        <f>$AI$1/VLOOKUP(BB34,'地图配置|mapConfig'!$A$5:$H$114,8,FALSE)*$AI$2/100+(100-$AI$2)/100</f>
        <v>0.9</v>
      </c>
      <c r="AH34" s="37">
        <v>2</v>
      </c>
      <c r="AI34" s="37">
        <f t="shared" si="36"/>
        <v>0.7</v>
      </c>
      <c r="AJ34" s="21">
        <f>VLOOKUP(AH34,'M1'!$A$8:$D$11,4,FALSE)*AG34*AF34</f>
        <v>1.26</v>
      </c>
      <c r="AK34" s="37">
        <f t="shared" si="37"/>
        <v>6.6</v>
      </c>
      <c r="AL34" s="37">
        <f t="shared" si="38"/>
        <v>21.6</v>
      </c>
      <c r="AN34">
        <f t="shared" si="25"/>
        <v>0.55875</v>
      </c>
      <c r="AO34">
        <f>VLOOKUP(BB34,'地图配置|mapConfig'!$A$5:$G$28,6)</f>
        <v>1788</v>
      </c>
      <c r="AP34">
        <f>VLOOKUP(BB34,'地图配置|mapConfig'!$A$5:$G$28,7)</f>
        <v>16</v>
      </c>
      <c r="AQ34">
        <f>VLOOKUP(BB34,'地图配置|mapConfig'!$A$5:$H$142,8)</f>
        <v>12</v>
      </c>
      <c r="AS34">
        <f t="shared" si="39"/>
        <v>29</v>
      </c>
      <c r="AU34" s="2">
        <v>0</v>
      </c>
      <c r="AV34" s="2" t="str">
        <f t="shared" si="26"/>
        <v>第29关</v>
      </c>
      <c r="AW34">
        <v>29</v>
      </c>
      <c r="AX34">
        <f t="shared" si="40"/>
        <v>30</v>
      </c>
      <c r="AY34">
        <f t="shared" si="49"/>
        <v>9</v>
      </c>
      <c r="AZ34">
        <v>2</v>
      </c>
      <c r="BA34" s="2">
        <v>1</v>
      </c>
      <c r="BB34" s="2">
        <v>29</v>
      </c>
      <c r="BC34" s="2">
        <f t="shared" si="50"/>
        <v>9</v>
      </c>
      <c r="BD34">
        <f t="shared" si="27"/>
        <v>38.6577181208054</v>
      </c>
      <c r="BE34">
        <f t="shared" si="28"/>
        <v>6.6</v>
      </c>
      <c r="BF34">
        <v>1</v>
      </c>
      <c r="BG34" s="2">
        <v>1</v>
      </c>
      <c r="BH34" s="1" t="s">
        <v>3139</v>
      </c>
      <c r="BI34" s="1" t="s">
        <v>3074</v>
      </c>
      <c r="BJ34" s="1" t="s">
        <v>3140</v>
      </c>
      <c r="BK34" t="str">
        <f t="shared" si="29"/>
        <v>0.7,1.26</v>
      </c>
      <c r="BL34">
        <f>'M1'!$B$33+'M1'!$B$34*(AW34-1)</f>
        <v>132</v>
      </c>
      <c r="BM34">
        <f>'M1'!$C$33+'M1'!$C$34*(AW34-1)</f>
        <v>80</v>
      </c>
      <c r="BN34">
        <v>5</v>
      </c>
      <c r="BO34">
        <v>5</v>
      </c>
      <c r="BP34">
        <v>35</v>
      </c>
      <c r="BQ34">
        <v>250</v>
      </c>
      <c r="BR34" t="s">
        <v>3077</v>
      </c>
      <c r="BS34" t="s">
        <v>3077</v>
      </c>
      <c r="BT34" t="s">
        <v>3071</v>
      </c>
      <c r="BU34">
        <f t="shared" si="18"/>
        <v>49</v>
      </c>
      <c r="BV34">
        <v>1</v>
      </c>
      <c r="BW34" s="1" t="s">
        <v>3135</v>
      </c>
      <c r="BX34" s="47" t="str">
        <f t="shared" si="30"/>
        <v>-1,27,660,-1,28,160,-2,24,4,-3,24,0,-4,24,4</v>
      </c>
      <c r="BY34" s="47" t="str">
        <f t="shared" si="31"/>
        <v>25,4</v>
      </c>
      <c r="BZ34" s="47" t="str">
        <f t="shared" si="32"/>
        <v>206,4</v>
      </c>
      <c r="CC34">
        <v>2</v>
      </c>
    </row>
    <row r="35" ht="14.25" spans="10:81">
      <c r="J35" s="7">
        <f t="shared" si="44"/>
        <v>12</v>
      </c>
      <c r="K35" s="54">
        <v>1406</v>
      </c>
      <c r="L35" s="54"/>
      <c r="M35" s="54">
        <v>1</v>
      </c>
      <c r="N35" s="7" t="str">
        <f>IF(K35*1=0,"",VLOOKUP(K35,'波次表|waveTimes'!$AB$1:$AJ$2220,2,FALSE))</f>
        <v>21-小怪-爪子蓝</v>
      </c>
      <c r="O35" s="7" t="str">
        <f t="shared" si="47"/>
        <v>502,504,506,508,510,511,512,513,100201,515,1405,1406</v>
      </c>
      <c r="P35" s="7" t="str">
        <f t="shared" si="45"/>
        <v>0,0,0,0,0,0,2,2,2,2,0,0</v>
      </c>
      <c r="Q35" s="7" t="str">
        <f t="shared" si="46"/>
        <v>0,0,0,0,0,0,0,0,0,0,0,1</v>
      </c>
      <c r="R35" s="7"/>
      <c r="S35" s="7"/>
      <c r="T35" s="7" t="str">
        <f t="shared" si="19"/>
        <v>-1,27,680,</v>
      </c>
      <c r="U35" s="7" t="str">
        <f t="shared" si="20"/>
        <v>-1,28,165,</v>
      </c>
      <c r="V35" s="55">
        <v>0</v>
      </c>
      <c r="W35" s="7" t="str">
        <f t="shared" si="21"/>
        <v>-2,24,4,</v>
      </c>
      <c r="X35" s="7" t="str">
        <f t="shared" si="22"/>
        <v>-3,24,0,</v>
      </c>
      <c r="Y35" s="7" t="str">
        <f t="shared" si="23"/>
        <v>-4,24,4</v>
      </c>
      <c r="Z35" s="7">
        <f t="shared" si="24"/>
        <v>8</v>
      </c>
      <c r="AA35">
        <f t="shared" si="33"/>
        <v>11700</v>
      </c>
      <c r="AB35">
        <f t="shared" si="34"/>
        <v>6037.5</v>
      </c>
      <c r="AC35">
        <f>INT('M1'!$A$29*BD35)</f>
        <v>538</v>
      </c>
      <c r="AD35">
        <f>AC35*'怪物|monster'!$A$15</f>
        <v>16140</v>
      </c>
      <c r="AE35">
        <f>'怪物|monster'!$A$11*AK35</f>
        <v>2.04</v>
      </c>
      <c r="AF35" s="37">
        <f t="shared" si="48"/>
        <v>1.05</v>
      </c>
      <c r="AG35" s="21">
        <f>$AI$1/VLOOKUP(BB35,'地图配置|mapConfig'!$A$5:$H$114,8,FALSE)*$AI$2/100+(100-$AI$2)/100</f>
        <v>0.871428571428571</v>
      </c>
      <c r="AH35" s="37">
        <v>2</v>
      </c>
      <c r="AI35" s="37">
        <f t="shared" si="36"/>
        <v>0.7</v>
      </c>
      <c r="AJ35" s="21">
        <f>VLOOKUP(AH35,'M1'!$A$8:$D$11,4,FALSE)*AG35*AF35</f>
        <v>1.83</v>
      </c>
      <c r="AK35" s="37">
        <f t="shared" si="37"/>
        <v>6.8</v>
      </c>
      <c r="AL35" s="37">
        <f t="shared" si="38"/>
        <v>22.3</v>
      </c>
      <c r="AN35">
        <f t="shared" si="25"/>
        <v>0.55875</v>
      </c>
      <c r="AO35">
        <f>VLOOKUP(BB35,'地图配置|mapConfig'!$A$5:$G$28,6)</f>
        <v>1788</v>
      </c>
      <c r="AP35">
        <f>VLOOKUP(BB35,'地图配置|mapConfig'!$A$5:$G$28,7)</f>
        <v>16</v>
      </c>
      <c r="AQ35">
        <f>VLOOKUP(BB35,'地图配置|mapConfig'!$A$5:$H$142,8)</f>
        <v>14</v>
      </c>
      <c r="AS35">
        <f t="shared" si="39"/>
        <v>30</v>
      </c>
      <c r="AU35" s="2">
        <v>0</v>
      </c>
      <c r="AV35" s="2" t="str">
        <f t="shared" si="26"/>
        <v>第30关</v>
      </c>
      <c r="AW35">
        <v>30</v>
      </c>
      <c r="AX35">
        <f t="shared" si="40"/>
        <v>31</v>
      </c>
      <c r="AY35">
        <f t="shared" si="49"/>
        <v>10</v>
      </c>
      <c r="BA35" s="2">
        <v>1</v>
      </c>
      <c r="BB35" s="2">
        <v>30</v>
      </c>
      <c r="BC35" s="2">
        <f t="shared" si="50"/>
        <v>10</v>
      </c>
      <c r="BD35">
        <f t="shared" si="27"/>
        <v>39.910514541387</v>
      </c>
      <c r="BE35">
        <f t="shared" si="28"/>
        <v>6.8</v>
      </c>
      <c r="BF35">
        <v>1</v>
      </c>
      <c r="BG35" s="2">
        <v>1</v>
      </c>
      <c r="BH35" s="1" t="s">
        <v>3141</v>
      </c>
      <c r="BI35" s="1" t="s">
        <v>3074</v>
      </c>
      <c r="BJ35" s="1" t="s">
        <v>3140</v>
      </c>
      <c r="BK35" t="str">
        <f t="shared" si="29"/>
        <v>0.7,1.83</v>
      </c>
      <c r="BL35">
        <f>'M1'!$B$33+'M1'!$B$34*(AW35-1)</f>
        <v>136</v>
      </c>
      <c r="BM35">
        <f>'M1'!$C$33+'M1'!$C$34*(AW35-1)</f>
        <v>82.5</v>
      </c>
      <c r="BN35">
        <v>5</v>
      </c>
      <c r="BO35">
        <v>5</v>
      </c>
      <c r="BP35">
        <v>35</v>
      </c>
      <c r="BQ35">
        <v>250</v>
      </c>
      <c r="BR35" t="s">
        <v>3077</v>
      </c>
      <c r="BS35" t="s">
        <v>3077</v>
      </c>
      <c r="BT35" t="s">
        <v>3071</v>
      </c>
      <c r="BU35">
        <f t="shared" si="18"/>
        <v>50</v>
      </c>
      <c r="BV35">
        <v>1</v>
      </c>
      <c r="BX35" s="47" t="str">
        <f t="shared" si="30"/>
        <v>-1,27,680,-1,28,165,-2,24,4,-3,24,0,-4,24,4</v>
      </c>
      <c r="BY35" s="47" t="str">
        <f t="shared" si="31"/>
        <v>25,4</v>
      </c>
      <c r="BZ35" s="47" t="str">
        <f t="shared" si="32"/>
        <v>206,4</v>
      </c>
      <c r="CA35" s="1" t="s">
        <v>3142</v>
      </c>
      <c r="CB35" t="s">
        <v>3143</v>
      </c>
      <c r="CC35">
        <v>2</v>
      </c>
    </row>
    <row r="36" ht="14.25" spans="10:81">
      <c r="J36" s="7">
        <f t="shared" si="44"/>
        <v>13</v>
      </c>
      <c r="K36" s="54">
        <v>1407</v>
      </c>
      <c r="L36" s="54"/>
      <c r="M36" s="54">
        <v>1</v>
      </c>
      <c r="N36" s="7" t="str">
        <f>IF(K36*1=0,"",VLOOKUP(K36,'波次表|waveTimes'!$AB$1:$AJ$2220,2,FALSE))</f>
        <v>27-小怪-爪子蓝</v>
      </c>
      <c r="O36" s="7" t="str">
        <f t="shared" si="47"/>
        <v>502,504,506,508,510,511,512,513,100201,515,1405,1406,1407</v>
      </c>
      <c r="P36" s="7" t="str">
        <f t="shared" si="45"/>
        <v>0,0,0,0,0,0,2,2,2,2,0,0,0</v>
      </c>
      <c r="Q36" s="7" t="str">
        <f t="shared" si="46"/>
        <v>0,0,0,0,0,0,0,0,0,0,0,1,1</v>
      </c>
      <c r="R36" s="7"/>
      <c r="S36" s="7"/>
      <c r="T36" s="7" t="str">
        <f t="shared" si="19"/>
        <v>-1,27,700,</v>
      </c>
      <c r="U36" s="7" t="str">
        <f t="shared" si="20"/>
        <v>-1,28,170,</v>
      </c>
      <c r="V36" s="55">
        <v>0</v>
      </c>
      <c r="W36" s="7" t="str">
        <f t="shared" si="21"/>
        <v>-2,24,4,</v>
      </c>
      <c r="X36" s="7" t="str">
        <f t="shared" si="22"/>
        <v>-3,24,0,</v>
      </c>
      <c r="Y36" s="7" t="str">
        <f t="shared" si="23"/>
        <v>-4,24,4</v>
      </c>
      <c r="Z36" s="7">
        <f t="shared" si="24"/>
        <v>8</v>
      </c>
      <c r="AA36">
        <f t="shared" si="33"/>
        <v>12400</v>
      </c>
      <c r="AB36">
        <f t="shared" si="34"/>
        <v>6462.5</v>
      </c>
      <c r="AC36">
        <f>INT('M1'!$A$29*BD36)</f>
        <v>555</v>
      </c>
      <c r="AD36">
        <f>AC36*'怪物|monster'!$A$15</f>
        <v>16650</v>
      </c>
      <c r="AE36">
        <f>'怪物|monster'!$A$11*AK36</f>
        <v>2.1</v>
      </c>
      <c r="AF36" s="37">
        <f t="shared" si="48"/>
        <v>0.7</v>
      </c>
      <c r="AG36" s="21">
        <f>$AI$1/VLOOKUP(BB36,'地图配置|mapConfig'!$A$5:$H$114,8,FALSE)*$AI$2/100+(100-$AI$2)/100</f>
        <v>0.94</v>
      </c>
      <c r="AH36" s="37">
        <v>2</v>
      </c>
      <c r="AI36" s="37">
        <f t="shared" si="36"/>
        <v>0.7</v>
      </c>
      <c r="AJ36" s="21">
        <f>VLOOKUP(AH36,'M1'!$A$8:$D$11,4,FALSE)*AG36*AF36</f>
        <v>1.316</v>
      </c>
      <c r="AK36" s="37">
        <f t="shared" si="37"/>
        <v>7</v>
      </c>
      <c r="AL36" s="37">
        <f t="shared" si="38"/>
        <v>23</v>
      </c>
      <c r="AN36">
        <f t="shared" si="25"/>
        <v>0.55875</v>
      </c>
      <c r="AO36">
        <f>VLOOKUP(BB36,'地图配置|mapConfig'!$A$5:$G$28,6)</f>
        <v>1788</v>
      </c>
      <c r="AP36">
        <f>VLOOKUP(BB36,'地图配置|mapConfig'!$A$5:$G$28,7)</f>
        <v>16</v>
      </c>
      <c r="AQ36">
        <f>VLOOKUP(BB36,'地图配置|mapConfig'!$A$5:$H$142,8)</f>
        <v>10</v>
      </c>
      <c r="AS36">
        <f t="shared" si="39"/>
        <v>31</v>
      </c>
      <c r="AU36" s="2">
        <v>0</v>
      </c>
      <c r="AV36" s="2" t="str">
        <f t="shared" si="26"/>
        <v>第31关</v>
      </c>
      <c r="AW36">
        <v>31</v>
      </c>
      <c r="AX36">
        <f t="shared" si="40"/>
        <v>32</v>
      </c>
      <c r="AY36">
        <f t="shared" si="49"/>
        <v>1</v>
      </c>
      <c r="BA36" s="2">
        <v>1</v>
      </c>
      <c r="BB36" s="2">
        <v>31</v>
      </c>
      <c r="BC36" s="2">
        <f t="shared" si="50"/>
        <v>1</v>
      </c>
      <c r="BD36">
        <f t="shared" si="27"/>
        <v>41.1633109619687</v>
      </c>
      <c r="BE36">
        <f t="shared" si="28"/>
        <v>7</v>
      </c>
      <c r="BF36">
        <v>1</v>
      </c>
      <c r="BG36" s="2">
        <v>1</v>
      </c>
      <c r="BH36" s="1" t="s">
        <v>3144</v>
      </c>
      <c r="BI36" s="1" t="s">
        <v>3145</v>
      </c>
      <c r="BJ36" s="1" t="s">
        <v>3146</v>
      </c>
      <c r="BK36" t="str">
        <f t="shared" si="29"/>
        <v>0.7,1.316</v>
      </c>
      <c r="BL36">
        <f>'M1'!$B$33+'M1'!$B$34*(AW36-1)</f>
        <v>140</v>
      </c>
      <c r="BM36">
        <f>'M1'!$C$33+'M1'!$C$34*(AW36-1)</f>
        <v>85</v>
      </c>
      <c r="BN36">
        <v>5</v>
      </c>
      <c r="BO36">
        <v>5</v>
      </c>
      <c r="BP36">
        <v>35</v>
      </c>
      <c r="BQ36">
        <v>250</v>
      </c>
      <c r="BR36" t="s">
        <v>3077</v>
      </c>
      <c r="BS36" t="s">
        <v>3077</v>
      </c>
      <c r="BT36" t="s">
        <v>3071</v>
      </c>
      <c r="BU36">
        <f t="shared" si="18"/>
        <v>50</v>
      </c>
      <c r="BV36">
        <v>1</v>
      </c>
      <c r="BW36" s="1" t="s">
        <v>3147</v>
      </c>
      <c r="BX36" s="47" t="str">
        <f t="shared" si="30"/>
        <v>-1,27,700,-1,28,170,-2,24,4,-3,24,0,-4,24,4</v>
      </c>
      <c r="BY36" s="47" t="str">
        <f t="shared" si="31"/>
        <v>25,4</v>
      </c>
      <c r="BZ36" s="47" t="str">
        <f t="shared" si="32"/>
        <v>206,4</v>
      </c>
      <c r="CC36">
        <v>2</v>
      </c>
    </row>
    <row r="37" ht="14.25" spans="10:81">
      <c r="J37" s="7">
        <f t="shared" si="44"/>
        <v>14</v>
      </c>
      <c r="K37" s="54">
        <v>1408</v>
      </c>
      <c r="L37" s="54"/>
      <c r="M37" s="54">
        <v>1</v>
      </c>
      <c r="N37" s="7" t="str">
        <f>IF(K37*1=0,"",VLOOKUP(K37,'波次表|waveTimes'!$AB$1:$AJ$2220,2,FALSE))</f>
        <v>31-小怪-爪子蓝</v>
      </c>
      <c r="O37" s="7" t="str">
        <f t="shared" si="47"/>
        <v>502,504,506,508,510,511,512,513,100201,515,1405,1406,1407,1408</v>
      </c>
      <c r="P37" s="7" t="str">
        <f t="shared" si="45"/>
        <v>0,0,0,0,0,0,2,2,2,2,0,0,0,0</v>
      </c>
      <c r="Q37" s="7" t="str">
        <f t="shared" si="46"/>
        <v>0,0,0,0,0,0,0,0,0,0,0,1,1,1</v>
      </c>
      <c r="R37" s="7"/>
      <c r="S37" s="7"/>
      <c r="T37" s="7" t="str">
        <f t="shared" si="19"/>
        <v>-1,27,720,</v>
      </c>
      <c r="U37" s="7" t="str">
        <f t="shared" si="20"/>
        <v>-1,28,175,</v>
      </c>
      <c r="V37" s="55">
        <v>0</v>
      </c>
      <c r="W37" s="7" t="str">
        <f t="shared" si="21"/>
        <v>-2,24,4,</v>
      </c>
      <c r="X37" s="7" t="str">
        <f t="shared" si="22"/>
        <v>-3,24,0,</v>
      </c>
      <c r="Y37" s="7" t="str">
        <f t="shared" si="23"/>
        <v>-4,24,4</v>
      </c>
      <c r="Z37" s="7">
        <f t="shared" si="24"/>
        <v>8</v>
      </c>
      <c r="AA37">
        <f t="shared" si="33"/>
        <v>13120</v>
      </c>
      <c r="AB37">
        <f t="shared" si="34"/>
        <v>6900</v>
      </c>
      <c r="AC37">
        <f>INT('M1'!$A$29*BD37)</f>
        <v>572</v>
      </c>
      <c r="AD37">
        <f>AC37*'怪物|monster'!$A$15</f>
        <v>17160</v>
      </c>
      <c r="AE37">
        <f>'怪物|monster'!$A$11*AK37</f>
        <v>2.16</v>
      </c>
      <c r="AF37" s="37">
        <f t="shared" si="48"/>
        <v>0.7</v>
      </c>
      <c r="AG37" s="21">
        <f>$AI$1/VLOOKUP(BB37,'地图配置|mapConfig'!$A$5:$H$114,8,FALSE)*$AI$2/100+(100-$AI$2)/100</f>
        <v>0.9</v>
      </c>
      <c r="AH37" s="37">
        <v>2</v>
      </c>
      <c r="AI37" s="37">
        <f t="shared" si="36"/>
        <v>0.7</v>
      </c>
      <c r="AJ37" s="21">
        <f>VLOOKUP(AH37,'M1'!$A$8:$D$11,4,FALSE)*AG37*AF37</f>
        <v>1.26</v>
      </c>
      <c r="AK37" s="37">
        <f t="shared" si="37"/>
        <v>7.2</v>
      </c>
      <c r="AL37" s="37">
        <f t="shared" si="38"/>
        <v>23.7</v>
      </c>
      <c r="AN37">
        <f t="shared" si="25"/>
        <v>0.55875</v>
      </c>
      <c r="AO37">
        <f>VLOOKUP(BB37,'地图配置|mapConfig'!$A$5:$G$28,6)</f>
        <v>1788</v>
      </c>
      <c r="AP37">
        <f>VLOOKUP(BB37,'地图配置|mapConfig'!$A$5:$G$28,7)</f>
        <v>16</v>
      </c>
      <c r="AQ37">
        <f>VLOOKUP(BB37,'地图配置|mapConfig'!$A$5:$H$142,8)</f>
        <v>12</v>
      </c>
      <c r="AS37">
        <f t="shared" si="39"/>
        <v>32</v>
      </c>
      <c r="AU37" s="2">
        <v>0</v>
      </c>
      <c r="AV37" s="2" t="str">
        <f t="shared" si="26"/>
        <v>第32关</v>
      </c>
      <c r="AW37">
        <v>32</v>
      </c>
      <c r="AX37">
        <f t="shared" si="40"/>
        <v>33</v>
      </c>
      <c r="AY37">
        <f t="shared" si="49"/>
        <v>2</v>
      </c>
      <c r="BA37" s="2">
        <v>1</v>
      </c>
      <c r="BB37" s="2">
        <v>32</v>
      </c>
      <c r="BC37" s="2">
        <f t="shared" si="50"/>
        <v>2</v>
      </c>
      <c r="BD37">
        <f t="shared" si="27"/>
        <v>42.4161073825503</v>
      </c>
      <c r="BE37">
        <f t="shared" si="28"/>
        <v>7.2</v>
      </c>
      <c r="BF37">
        <v>1</v>
      </c>
      <c r="BG37" s="2">
        <v>1</v>
      </c>
      <c r="BH37" s="1" t="s">
        <v>3148</v>
      </c>
      <c r="BI37" s="1" t="s">
        <v>3145</v>
      </c>
      <c r="BJ37" s="1" t="s">
        <v>3146</v>
      </c>
      <c r="BK37" t="str">
        <f t="shared" si="29"/>
        <v>0.7,1.26</v>
      </c>
      <c r="BL37">
        <f>'M1'!$B$33+'M1'!$B$34*(AW37-1)</f>
        <v>144</v>
      </c>
      <c r="BM37">
        <f>'M1'!$C$33+'M1'!$C$34*(AW37-1)</f>
        <v>87.5</v>
      </c>
      <c r="BN37">
        <v>5</v>
      </c>
      <c r="BO37">
        <v>5</v>
      </c>
      <c r="BP37">
        <v>35</v>
      </c>
      <c r="BQ37">
        <v>250</v>
      </c>
      <c r="BR37" t="s">
        <v>3077</v>
      </c>
      <c r="BS37" t="s">
        <v>3077</v>
      </c>
      <c r="BT37" t="s">
        <v>3071</v>
      </c>
      <c r="BU37">
        <f t="shared" si="18"/>
        <v>50</v>
      </c>
      <c r="BV37">
        <v>1</v>
      </c>
      <c r="BW37" s="1" t="s">
        <v>3147</v>
      </c>
      <c r="BX37" s="47" t="str">
        <f t="shared" si="30"/>
        <v>-1,27,720,-1,28,175,-2,24,4,-3,24,0,-4,24,4</v>
      </c>
      <c r="BY37" s="47" t="str">
        <f t="shared" si="31"/>
        <v>25,4</v>
      </c>
      <c r="BZ37" s="47" t="str">
        <f t="shared" si="32"/>
        <v>206,4</v>
      </c>
      <c r="CC37">
        <v>2</v>
      </c>
    </row>
    <row r="38" ht="14.25" spans="10:81">
      <c r="J38" s="7">
        <f t="shared" si="44"/>
        <v>15</v>
      </c>
      <c r="K38" s="54">
        <v>1409</v>
      </c>
      <c r="L38" s="54"/>
      <c r="M38" s="54">
        <v>1</v>
      </c>
      <c r="N38" s="7" t="str">
        <f>IF(K38*1=0,"",VLOOKUP(K38,'波次表|waveTimes'!$AB$1:$AJ$2220,2,FALSE))</f>
        <v>36-小怪-爪子蓝</v>
      </c>
      <c r="O38" s="7" t="str">
        <f t="shared" si="47"/>
        <v>502,504,506,508,510,511,512,513,100201,515,1405,1406,1407,1408,1409</v>
      </c>
      <c r="P38" s="7" t="str">
        <f t="shared" si="45"/>
        <v>0,0,0,0,0,0,2,2,2,2,0,0,0,0,0</v>
      </c>
      <c r="Q38" s="7" t="str">
        <f t="shared" si="46"/>
        <v>0,0,0,0,0,0,0,0,0,0,0,1,1,1,1</v>
      </c>
      <c r="R38" s="7"/>
      <c r="S38" s="7"/>
      <c r="T38" s="7" t="str">
        <f t="shared" si="19"/>
        <v>-1,27,740,</v>
      </c>
      <c r="U38" s="7" t="str">
        <f t="shared" si="20"/>
        <v>-1,28,180,</v>
      </c>
      <c r="V38" s="55">
        <v>0</v>
      </c>
      <c r="W38" s="7" t="str">
        <f t="shared" si="21"/>
        <v>-2,24,4,</v>
      </c>
      <c r="X38" s="7" t="str">
        <f t="shared" si="22"/>
        <v>-3,24,0,</v>
      </c>
      <c r="Y38" s="7" t="str">
        <f t="shared" si="23"/>
        <v>-4,24,4</v>
      </c>
      <c r="Z38" s="7">
        <f t="shared" si="24"/>
        <v>8</v>
      </c>
      <c r="AA38">
        <f t="shared" si="33"/>
        <v>13860</v>
      </c>
      <c r="AB38">
        <f t="shared" si="34"/>
        <v>7350</v>
      </c>
      <c r="AC38">
        <f>INT('M1'!$A$29*BD38)</f>
        <v>589</v>
      </c>
      <c r="AD38">
        <f>AC38*'怪物|monster'!$A$15</f>
        <v>17670</v>
      </c>
      <c r="AE38">
        <f>'怪物|monster'!$A$11*AK38</f>
        <v>2.22</v>
      </c>
      <c r="AF38" s="37">
        <f t="shared" si="48"/>
        <v>0.7</v>
      </c>
      <c r="AG38" s="21">
        <f>$AI$1/VLOOKUP(BB38,'地图配置|mapConfig'!$A$5:$H$114,8,FALSE)*$AI$2/100+(100-$AI$2)/100</f>
        <v>0.918181818181818</v>
      </c>
      <c r="AH38" s="37">
        <v>2</v>
      </c>
      <c r="AI38" s="37">
        <f t="shared" si="36"/>
        <v>0.7</v>
      </c>
      <c r="AJ38" s="21">
        <f>VLOOKUP(AH38,'M1'!$A$8:$D$11,4,FALSE)*AG38*AF38</f>
        <v>1.28545454545455</v>
      </c>
      <c r="AK38" s="37">
        <f t="shared" si="37"/>
        <v>7.4</v>
      </c>
      <c r="AL38" s="37">
        <f t="shared" si="38"/>
        <v>24.4</v>
      </c>
      <c r="AN38">
        <f t="shared" si="25"/>
        <v>0.55875</v>
      </c>
      <c r="AO38">
        <f>VLOOKUP(BB38,'地图配置|mapConfig'!$A$5:$G$28,6)</f>
        <v>1788</v>
      </c>
      <c r="AP38">
        <f>VLOOKUP(BB38,'地图配置|mapConfig'!$A$5:$G$28,7)</f>
        <v>16</v>
      </c>
      <c r="AQ38">
        <f>VLOOKUP(BB38,'地图配置|mapConfig'!$A$5:$H$142,8)</f>
        <v>11</v>
      </c>
      <c r="AS38">
        <f t="shared" si="39"/>
        <v>33</v>
      </c>
      <c r="AU38" s="2">
        <v>0</v>
      </c>
      <c r="AV38" s="2" t="str">
        <f t="shared" si="26"/>
        <v>第33关</v>
      </c>
      <c r="AW38">
        <v>33</v>
      </c>
      <c r="AX38">
        <f t="shared" si="40"/>
        <v>34</v>
      </c>
      <c r="AY38">
        <f t="shared" si="49"/>
        <v>3</v>
      </c>
      <c r="BA38" s="2">
        <v>1</v>
      </c>
      <c r="BB38" s="2">
        <v>33</v>
      </c>
      <c r="BC38" s="2">
        <f t="shared" si="50"/>
        <v>3</v>
      </c>
      <c r="BD38">
        <f t="shared" si="27"/>
        <v>43.668903803132</v>
      </c>
      <c r="BE38">
        <f t="shared" si="28"/>
        <v>7.4</v>
      </c>
      <c r="BF38">
        <v>1</v>
      </c>
      <c r="BG38" s="2">
        <v>1</v>
      </c>
      <c r="BH38" s="1" t="s">
        <v>3149</v>
      </c>
      <c r="BI38" s="1" t="s">
        <v>3074</v>
      </c>
      <c r="BJ38" s="1" t="s">
        <v>3150</v>
      </c>
      <c r="BK38" t="str">
        <f t="shared" si="29"/>
        <v>0.7,1.28545454545455</v>
      </c>
      <c r="BL38">
        <f>'M1'!$B$33+'M1'!$B$34*(AW38-1)</f>
        <v>148</v>
      </c>
      <c r="BM38">
        <f>'M1'!$C$33+'M1'!$C$34*(AW38-1)</f>
        <v>90</v>
      </c>
      <c r="BN38">
        <v>5</v>
      </c>
      <c r="BO38">
        <v>5</v>
      </c>
      <c r="BP38">
        <v>35</v>
      </c>
      <c r="BQ38">
        <v>250</v>
      </c>
      <c r="BR38" t="s">
        <v>3077</v>
      </c>
      <c r="BS38" t="s">
        <v>3077</v>
      </c>
      <c r="BT38" t="s">
        <v>3071</v>
      </c>
      <c r="BU38">
        <f t="shared" si="18"/>
        <v>51</v>
      </c>
      <c r="BV38">
        <v>1</v>
      </c>
      <c r="BW38" s="1" t="s">
        <v>3147</v>
      </c>
      <c r="BX38" s="47" t="str">
        <f t="shared" si="30"/>
        <v>-1,27,740,-1,28,180,-2,24,4,-3,24,0,-4,24,4</v>
      </c>
      <c r="BY38" s="47" t="str">
        <f t="shared" si="31"/>
        <v>25,4</v>
      </c>
      <c r="BZ38" s="47" t="str">
        <f t="shared" si="32"/>
        <v>206,4</v>
      </c>
      <c r="CC38">
        <v>2</v>
      </c>
    </row>
    <row r="39" ht="14.25" spans="10:81">
      <c r="J39" s="7">
        <f t="shared" si="44"/>
        <v>16</v>
      </c>
      <c r="K39" s="54">
        <v>1410</v>
      </c>
      <c r="L39" s="54"/>
      <c r="M39" s="54">
        <v>1</v>
      </c>
      <c r="N39" s="7" t="str">
        <f>IF(K39*1=0,"",VLOOKUP(K39,'波次表|waveTimes'!$AB$1:$AJ$2220,2,FALSE))</f>
        <v>47-小怪-蓝衣女鬼</v>
      </c>
      <c r="O39" s="7" t="str">
        <f t="shared" si="47"/>
        <v>502,504,506,508,510,511,512,513,100201,515,1405,1406,1407,1408,1409,1410</v>
      </c>
      <c r="P39" s="7" t="str">
        <f t="shared" si="45"/>
        <v>0,0,0,0,0,0,2,2,2,2,0,0,0,0,0,0</v>
      </c>
      <c r="Q39" s="7" t="str">
        <f t="shared" si="46"/>
        <v>0,0,0,0,0,0,0,0,0,0,0,1,1,1,1,1</v>
      </c>
      <c r="R39" s="7"/>
      <c r="S39" s="7"/>
      <c r="T39" s="7" t="str">
        <f t="shared" si="19"/>
        <v>-1,27,760,</v>
      </c>
      <c r="U39" s="7" t="str">
        <f t="shared" si="20"/>
        <v>-1,28,185,</v>
      </c>
      <c r="V39" s="55">
        <v>0</v>
      </c>
      <c r="W39" s="7" t="str">
        <f t="shared" si="21"/>
        <v>-2,24,4,</v>
      </c>
      <c r="X39" s="7" t="str">
        <f t="shared" si="22"/>
        <v>-3,24,0,</v>
      </c>
      <c r="Y39" s="7" t="str">
        <f t="shared" si="23"/>
        <v>-4,24,4</v>
      </c>
      <c r="Z39" s="7">
        <f t="shared" si="24"/>
        <v>8</v>
      </c>
      <c r="AA39">
        <f t="shared" si="33"/>
        <v>14620</v>
      </c>
      <c r="AB39">
        <f t="shared" si="34"/>
        <v>7812.5</v>
      </c>
      <c r="AC39">
        <f>INT('M1'!$A$29*BD39)</f>
        <v>606</v>
      </c>
      <c r="AD39">
        <f>AC39*'怪物|monster'!$A$15</f>
        <v>18180</v>
      </c>
      <c r="AE39">
        <f>'怪物|monster'!$A$11*AK39</f>
        <v>2.28</v>
      </c>
      <c r="AF39" s="37">
        <f t="shared" si="48"/>
        <v>0.7</v>
      </c>
      <c r="AG39" s="21">
        <f>$AI$1/VLOOKUP(BB39,'地图配置|mapConfig'!$A$5:$H$114,8,FALSE)*$AI$2/100+(100-$AI$2)/100</f>
        <v>0.9</v>
      </c>
      <c r="AH39" s="37">
        <v>2</v>
      </c>
      <c r="AI39" s="37">
        <f t="shared" si="36"/>
        <v>0.7</v>
      </c>
      <c r="AJ39" s="21">
        <f>VLOOKUP(AH39,'M1'!$A$8:$D$11,4,FALSE)*AG39*AF39</f>
        <v>1.26</v>
      </c>
      <c r="AK39" s="37">
        <f t="shared" si="37"/>
        <v>7.6</v>
      </c>
      <c r="AL39" s="37">
        <f t="shared" si="38"/>
        <v>25.1</v>
      </c>
      <c r="AN39">
        <f t="shared" si="25"/>
        <v>0.55875</v>
      </c>
      <c r="AO39">
        <f>VLOOKUP(BB39,'地图配置|mapConfig'!$A$5:$G$28,6)</f>
        <v>1788</v>
      </c>
      <c r="AP39">
        <f>VLOOKUP(BB39,'地图配置|mapConfig'!$A$5:$G$28,7)</f>
        <v>16</v>
      </c>
      <c r="AQ39">
        <f>VLOOKUP(BB39,'地图配置|mapConfig'!$A$5:$H$142,8)</f>
        <v>12</v>
      </c>
      <c r="AS39">
        <f t="shared" si="39"/>
        <v>34</v>
      </c>
      <c r="AU39" s="2">
        <v>0</v>
      </c>
      <c r="AV39" s="2" t="str">
        <f t="shared" si="26"/>
        <v>第34关</v>
      </c>
      <c r="AW39">
        <v>34</v>
      </c>
      <c r="AX39">
        <f t="shared" si="40"/>
        <v>35</v>
      </c>
      <c r="AY39">
        <f t="shared" si="49"/>
        <v>4</v>
      </c>
      <c r="BA39" s="2">
        <v>1</v>
      </c>
      <c r="BB39" s="2">
        <v>34</v>
      </c>
      <c r="BC39" s="2">
        <f t="shared" si="50"/>
        <v>4</v>
      </c>
      <c r="BD39">
        <f t="shared" si="27"/>
        <v>44.9217002237136</v>
      </c>
      <c r="BE39">
        <f t="shared" si="28"/>
        <v>7.6</v>
      </c>
      <c r="BF39">
        <v>1</v>
      </c>
      <c r="BG39" s="2">
        <v>1</v>
      </c>
      <c r="BH39" s="1" t="s">
        <v>3151</v>
      </c>
      <c r="BI39" s="1" t="s">
        <v>3074</v>
      </c>
      <c r="BJ39" s="1" t="s">
        <v>3150</v>
      </c>
      <c r="BK39" t="str">
        <f t="shared" si="29"/>
        <v>0.7,1.26</v>
      </c>
      <c r="BL39">
        <f>'M1'!$B$33+'M1'!$B$34*(AW39-1)</f>
        <v>152</v>
      </c>
      <c r="BM39">
        <f>'M1'!$C$33+'M1'!$C$34*(AW39-1)</f>
        <v>92.5</v>
      </c>
      <c r="BN39">
        <v>5</v>
      </c>
      <c r="BO39">
        <v>5</v>
      </c>
      <c r="BP39">
        <v>35</v>
      </c>
      <c r="BQ39">
        <v>250</v>
      </c>
      <c r="BR39" t="s">
        <v>3077</v>
      </c>
      <c r="BS39" t="s">
        <v>3077</v>
      </c>
      <c r="BT39" t="s">
        <v>3071</v>
      </c>
      <c r="BU39">
        <f t="shared" si="18"/>
        <v>51</v>
      </c>
      <c r="BV39">
        <v>1</v>
      </c>
      <c r="BW39" s="1" t="s">
        <v>3147</v>
      </c>
      <c r="BX39" s="47" t="str">
        <f t="shared" si="30"/>
        <v>-1,27,760,-1,28,185,-2,24,4,-3,24,0,-4,24,4</v>
      </c>
      <c r="BY39" s="47" t="str">
        <f t="shared" si="31"/>
        <v>25,4</v>
      </c>
      <c r="BZ39" s="47" t="str">
        <f t="shared" si="32"/>
        <v>206,4</v>
      </c>
      <c r="CC39">
        <v>2</v>
      </c>
    </row>
    <row r="40" ht="14.25" spans="10:81">
      <c r="J40" s="7">
        <f t="shared" si="44"/>
        <v>17</v>
      </c>
      <c r="K40" s="54">
        <v>1411</v>
      </c>
      <c r="L40" s="54">
        <v>2</v>
      </c>
      <c r="M40" s="54">
        <v>1</v>
      </c>
      <c r="N40" s="7" t="str">
        <f>IF(K40*1=0,"",VLOOKUP(K40,'波次表|waveTimes'!$AB$1:$AJ$2220,2,FALSE))</f>
        <v>56-小怪-蓝衣女鬼</v>
      </c>
      <c r="O40" s="7" t="str">
        <f t="shared" si="47"/>
        <v>502,504,506,508,510,511,512,513,100201,515,1405,1406,1407,1408,1409,1410,1411</v>
      </c>
      <c r="P40" s="7" t="str">
        <f t="shared" si="45"/>
        <v>0,0,0,0,0,0,2,2,2,2,0,0,0,0,0,0,2</v>
      </c>
      <c r="Q40" s="7" t="str">
        <f t="shared" si="46"/>
        <v>0,0,0,0,0,0,0,0,0,0,0,1,1,1,1,1,1</v>
      </c>
      <c r="R40" s="7"/>
      <c r="S40" s="7"/>
      <c r="T40" s="7" t="str">
        <f t="shared" si="19"/>
        <v>-1,27,780,</v>
      </c>
      <c r="U40" s="7" t="str">
        <f t="shared" si="20"/>
        <v>-1,28,190,</v>
      </c>
      <c r="V40" s="55">
        <v>0</v>
      </c>
      <c r="W40" s="7" t="str">
        <f t="shared" si="21"/>
        <v>-2,24,4,</v>
      </c>
      <c r="X40" s="7" t="str">
        <f t="shared" si="22"/>
        <v>-3,24,0,</v>
      </c>
      <c r="Y40" s="7" t="str">
        <f t="shared" si="23"/>
        <v>-4,24,5</v>
      </c>
      <c r="Z40" s="7">
        <f t="shared" si="24"/>
        <v>9</v>
      </c>
      <c r="AA40">
        <f t="shared" si="33"/>
        <v>15400</v>
      </c>
      <c r="AB40">
        <f t="shared" si="34"/>
        <v>8287.5</v>
      </c>
      <c r="AC40">
        <f>INT('M1'!$A$29*BD40)</f>
        <v>623</v>
      </c>
      <c r="AD40">
        <f>AC40*'怪物|monster'!$A$15</f>
        <v>18690</v>
      </c>
      <c r="AE40">
        <f>'怪物|monster'!$A$11*AK40</f>
        <v>2.34</v>
      </c>
      <c r="AF40" s="37">
        <f t="shared" si="48"/>
        <v>1.05</v>
      </c>
      <c r="AG40" s="21">
        <f>$AI$1/VLOOKUP(BB40,'地图配置|mapConfig'!$A$5:$H$114,8,FALSE)*$AI$2/100+(100-$AI$2)/100</f>
        <v>0.871428571428571</v>
      </c>
      <c r="AH40" s="37">
        <v>2</v>
      </c>
      <c r="AI40" s="37">
        <f t="shared" si="36"/>
        <v>0.7</v>
      </c>
      <c r="AJ40" s="21">
        <f>VLOOKUP(AH40,'M1'!$A$8:$D$11,4,FALSE)*AG40*AF40</f>
        <v>1.83</v>
      </c>
      <c r="AK40" s="37">
        <f t="shared" si="37"/>
        <v>7.8</v>
      </c>
      <c r="AL40" s="37">
        <f t="shared" si="38"/>
        <v>25.8</v>
      </c>
      <c r="AN40">
        <f t="shared" si="25"/>
        <v>0.55875</v>
      </c>
      <c r="AO40">
        <f>VLOOKUP(BB40,'地图配置|mapConfig'!$A$5:$G$28,6)</f>
        <v>1788</v>
      </c>
      <c r="AP40">
        <f>VLOOKUP(BB40,'地图配置|mapConfig'!$A$5:$G$28,7)</f>
        <v>16</v>
      </c>
      <c r="AQ40">
        <f>VLOOKUP(BB40,'地图配置|mapConfig'!$A$5:$H$142,8)</f>
        <v>14</v>
      </c>
      <c r="AS40">
        <f t="shared" si="39"/>
        <v>35</v>
      </c>
      <c r="AU40" s="2">
        <v>0</v>
      </c>
      <c r="AV40" s="2" t="str">
        <f t="shared" si="26"/>
        <v>第35关</v>
      </c>
      <c r="AW40">
        <v>35</v>
      </c>
      <c r="AX40">
        <f t="shared" si="40"/>
        <v>36</v>
      </c>
      <c r="AY40">
        <f t="shared" si="49"/>
        <v>5</v>
      </c>
      <c r="AZ40">
        <v>3</v>
      </c>
      <c r="BA40" s="2">
        <v>1</v>
      </c>
      <c r="BB40" s="2">
        <v>35</v>
      </c>
      <c r="BC40" s="2">
        <f t="shared" si="50"/>
        <v>5</v>
      </c>
      <c r="BD40">
        <f t="shared" si="27"/>
        <v>46.1744966442953</v>
      </c>
      <c r="BE40">
        <f t="shared" si="28"/>
        <v>7.8</v>
      </c>
      <c r="BF40">
        <v>1</v>
      </c>
      <c r="BG40" s="2">
        <v>1</v>
      </c>
      <c r="BH40" s="1" t="s">
        <v>3152</v>
      </c>
      <c r="BI40" s="1" t="s">
        <v>3153</v>
      </c>
      <c r="BJ40" s="1" t="s">
        <v>3154</v>
      </c>
      <c r="BK40" t="str">
        <f t="shared" si="29"/>
        <v>0.7,1.83</v>
      </c>
      <c r="BL40">
        <f>'M1'!$B$33+'M1'!$B$34*(AW40-1)</f>
        <v>156</v>
      </c>
      <c r="BM40">
        <f>'M1'!$C$33+'M1'!$C$34*(AW40-1)</f>
        <v>95</v>
      </c>
      <c r="BN40">
        <v>5</v>
      </c>
      <c r="BO40">
        <v>5</v>
      </c>
      <c r="BP40">
        <v>35</v>
      </c>
      <c r="BQ40">
        <v>250</v>
      </c>
      <c r="BR40" t="s">
        <v>3077</v>
      </c>
      <c r="BS40" t="s">
        <v>3077</v>
      </c>
      <c r="BT40" t="s">
        <v>3071</v>
      </c>
      <c r="BU40">
        <f t="shared" si="18"/>
        <v>51</v>
      </c>
      <c r="BV40">
        <v>1</v>
      </c>
      <c r="BX40" s="47" t="str">
        <f t="shared" si="30"/>
        <v>-1,27,780,-1,28,190,-2,24,4,-3,24,0,-4,24,5</v>
      </c>
      <c r="BY40" s="47" t="str">
        <f t="shared" si="31"/>
        <v>25,5</v>
      </c>
      <c r="BZ40" s="47" t="str">
        <f t="shared" si="32"/>
        <v>206,5</v>
      </c>
      <c r="CA40" s="1" t="s">
        <v>3155</v>
      </c>
      <c r="CB40" t="s">
        <v>3156</v>
      </c>
      <c r="CC40">
        <v>2</v>
      </c>
    </row>
    <row r="41" ht="14.25" spans="10:87">
      <c r="J41" s="7">
        <f t="shared" si="44"/>
        <v>18</v>
      </c>
      <c r="K41" s="54">
        <v>1412</v>
      </c>
      <c r="L41" s="54">
        <v>2</v>
      </c>
      <c r="M41" s="54">
        <v>1</v>
      </c>
      <c r="N41" s="7" t="str">
        <f>IF(K41*1=0,"",VLOOKUP(K41,'波次表|waveTimes'!$AB$1:$AJ$2220,2,FALSE))</f>
        <v>66-小怪-蓝衣女鬼</v>
      </c>
      <c r="O41" s="7" t="str">
        <f t="shared" si="47"/>
        <v>502,504,506,508,510,511,512,513,100201,515,1405,1406,1407,1408,1409,1410,1411,1412</v>
      </c>
      <c r="P41" s="7" t="str">
        <f t="shared" si="45"/>
        <v>0,0,0,0,0,0,2,2,2,2,0,0,0,0,0,0,2,2</v>
      </c>
      <c r="Q41" s="7" t="str">
        <f t="shared" si="46"/>
        <v>0,0,0,0,0,0,0,0,0,0,0,1,1,1,1,1,1,1</v>
      </c>
      <c r="R41" s="7"/>
      <c r="S41" s="7"/>
      <c r="T41" s="7" t="str">
        <f t="shared" si="19"/>
        <v>-1,27,800,</v>
      </c>
      <c r="U41" s="7" t="str">
        <f t="shared" si="20"/>
        <v>-1,28,195,</v>
      </c>
      <c r="V41" s="55">
        <v>0</v>
      </c>
      <c r="W41" s="7" t="str">
        <f t="shared" si="21"/>
        <v>-2,24,4,</v>
      </c>
      <c r="X41" s="7" t="str">
        <f t="shared" si="22"/>
        <v>-3,24,0,</v>
      </c>
      <c r="Y41" s="7" t="str">
        <f t="shared" si="23"/>
        <v>-4,24,5</v>
      </c>
      <c r="Z41" s="7">
        <f t="shared" si="24"/>
        <v>9</v>
      </c>
      <c r="AA41">
        <f t="shared" si="33"/>
        <v>16200</v>
      </c>
      <c r="AB41">
        <f t="shared" si="34"/>
        <v>8775</v>
      </c>
      <c r="AC41">
        <f>INT('M1'!$A$29*BD41)</f>
        <v>640</v>
      </c>
      <c r="AD41">
        <f>AC41*'怪物|monster'!$A$15</f>
        <v>19200</v>
      </c>
      <c r="AE41">
        <f>'怪物|monster'!$A$11*AK41</f>
        <v>2.4</v>
      </c>
      <c r="AF41" s="37">
        <f t="shared" si="48"/>
        <v>0.7</v>
      </c>
      <c r="AG41" s="21">
        <f>$AI$1/VLOOKUP(BB41,'地图配置|mapConfig'!$A$5:$H$114,8,FALSE)*$AI$2/100+(100-$AI$2)/100</f>
        <v>0.94</v>
      </c>
      <c r="AH41" s="37">
        <v>2</v>
      </c>
      <c r="AI41" s="37">
        <f t="shared" si="36"/>
        <v>0.7</v>
      </c>
      <c r="AJ41" s="21">
        <f>VLOOKUP(AH41,'M1'!$A$8:$D$11,4,FALSE)*AG41*AF41</f>
        <v>1.316</v>
      </c>
      <c r="AK41" s="37">
        <f t="shared" si="37"/>
        <v>8</v>
      </c>
      <c r="AL41" s="37">
        <f t="shared" si="38"/>
        <v>26.5</v>
      </c>
      <c r="AN41">
        <f t="shared" si="25"/>
        <v>0.55875</v>
      </c>
      <c r="AO41">
        <f>VLOOKUP(BB41,'地图配置|mapConfig'!$A$5:$G$28,6)</f>
        <v>1788</v>
      </c>
      <c r="AP41">
        <f>VLOOKUP(BB41,'地图配置|mapConfig'!$A$5:$G$28,7)</f>
        <v>16</v>
      </c>
      <c r="AQ41">
        <f>VLOOKUP(BB41,'地图配置|mapConfig'!$A$5:$H$142,8)</f>
        <v>10</v>
      </c>
      <c r="AS41">
        <f t="shared" si="39"/>
        <v>36</v>
      </c>
      <c r="AU41" s="2">
        <v>0</v>
      </c>
      <c r="AV41" s="2" t="str">
        <f t="shared" si="26"/>
        <v>第36关</v>
      </c>
      <c r="AW41">
        <v>36</v>
      </c>
      <c r="AX41">
        <f t="shared" si="40"/>
        <v>37</v>
      </c>
      <c r="AY41">
        <f t="shared" si="49"/>
        <v>6</v>
      </c>
      <c r="AZ41">
        <v>2</v>
      </c>
      <c r="BA41" s="2">
        <v>1</v>
      </c>
      <c r="BB41" s="2">
        <v>36</v>
      </c>
      <c r="BC41" s="2">
        <f t="shared" si="50"/>
        <v>6</v>
      </c>
      <c r="BD41">
        <f t="shared" si="27"/>
        <v>47.427293064877</v>
      </c>
      <c r="BE41">
        <f t="shared" si="28"/>
        <v>8</v>
      </c>
      <c r="BF41">
        <v>1</v>
      </c>
      <c r="BG41" s="2">
        <v>1</v>
      </c>
      <c r="BH41" s="1" t="s">
        <v>3157</v>
      </c>
      <c r="BI41" s="1" t="s">
        <v>3153</v>
      </c>
      <c r="BJ41" s="1" t="s">
        <v>3154</v>
      </c>
      <c r="BK41" t="str">
        <f t="shared" si="29"/>
        <v>0.7,1.316</v>
      </c>
      <c r="BL41">
        <f>'M1'!$B$33+'M1'!$B$34*(AW41-1)</f>
        <v>160</v>
      </c>
      <c r="BM41">
        <f>'M1'!$C$33+'M1'!$C$34*(AW41-1)</f>
        <v>97.5</v>
      </c>
      <c r="BN41">
        <v>5</v>
      </c>
      <c r="BO41">
        <v>5</v>
      </c>
      <c r="BP41">
        <v>35</v>
      </c>
      <c r="BQ41">
        <v>250</v>
      </c>
      <c r="BR41" t="s">
        <v>3077</v>
      </c>
      <c r="BS41" t="s">
        <v>3077</v>
      </c>
      <c r="BT41" t="s">
        <v>3071</v>
      </c>
      <c r="BU41">
        <f t="shared" si="18"/>
        <v>52</v>
      </c>
      <c r="BV41">
        <v>1</v>
      </c>
      <c r="BW41" s="1" t="s">
        <v>3158</v>
      </c>
      <c r="BX41" s="47" t="str">
        <f t="shared" si="30"/>
        <v>-1,27,800,-1,28,195,-2,24,4,-3,24,0,-4,24,5</v>
      </c>
      <c r="BY41" s="47" t="str">
        <f t="shared" si="31"/>
        <v>25,5</v>
      </c>
      <c r="BZ41" s="47" t="str">
        <f t="shared" si="32"/>
        <v>206,5</v>
      </c>
      <c r="CC41">
        <v>2</v>
      </c>
      <c r="CD41" s="1"/>
      <c r="CE41" s="1"/>
      <c r="CF41" s="1"/>
      <c r="CG41" s="1"/>
      <c r="CH41" s="1"/>
      <c r="CI41" s="1"/>
    </row>
    <row r="42" ht="14.25" spans="10:87">
      <c r="J42" s="7">
        <f t="shared" si="44"/>
        <v>19</v>
      </c>
      <c r="K42" s="54">
        <v>100202</v>
      </c>
      <c r="L42" s="54">
        <v>2</v>
      </c>
      <c r="M42" s="54">
        <v>1</v>
      </c>
      <c r="N42" s="7" t="str">
        <f>IF(K42*1=0,"",VLOOKUP(K42,'波次表|waveTimes'!$AB$1:$AJ$2220,2,FALSE))</f>
        <v>多人合作专用2</v>
      </c>
      <c r="O42" s="7" t="str">
        <f t="shared" si="47"/>
        <v>502,504,506,508,510,511,512,513,100201,515,1405,1406,1407,1408,1409,1410,1411,1412,100202</v>
      </c>
      <c r="P42" s="7" t="str">
        <f t="shared" si="45"/>
        <v>0,0,0,0,0,0,2,2,2,2,0,0,0,0,0,0,2,2,2</v>
      </c>
      <c r="Q42" s="7" t="str">
        <f t="shared" si="46"/>
        <v>0,0,0,0,0,0,0,0,0,0,0,1,1,1,1,1,1,1,1</v>
      </c>
      <c r="R42" s="7"/>
      <c r="S42" s="7"/>
      <c r="T42" s="7" t="str">
        <f t="shared" si="19"/>
        <v>-1,27,820,</v>
      </c>
      <c r="U42" s="7" t="str">
        <f t="shared" si="20"/>
        <v>-1,28,200,</v>
      </c>
      <c r="V42" s="55">
        <v>0</v>
      </c>
      <c r="W42" s="7" t="str">
        <f t="shared" si="21"/>
        <v>-2,24,4,</v>
      </c>
      <c r="X42" s="7" t="str">
        <f t="shared" si="22"/>
        <v>-3,24,0,</v>
      </c>
      <c r="Y42" s="7" t="str">
        <f t="shared" si="23"/>
        <v>-4,24,5</v>
      </c>
      <c r="Z42" s="7">
        <f t="shared" si="24"/>
        <v>9</v>
      </c>
      <c r="AA42">
        <f t="shared" si="33"/>
        <v>17020</v>
      </c>
      <c r="AB42">
        <f t="shared" si="34"/>
        <v>9275</v>
      </c>
      <c r="AC42">
        <f>INT('M1'!$A$29*BD42)</f>
        <v>657</v>
      </c>
      <c r="AD42">
        <f>AC42*'怪物|monster'!$A$15</f>
        <v>19710</v>
      </c>
      <c r="AE42">
        <f>'怪物|monster'!$A$11*AK42</f>
        <v>2.46</v>
      </c>
      <c r="AF42" s="37">
        <f t="shared" si="48"/>
        <v>0.7</v>
      </c>
      <c r="AG42" s="21">
        <f>$AI$1/VLOOKUP(BB42,'地图配置|mapConfig'!$A$5:$H$114,8,FALSE)*$AI$2/100+(100-$AI$2)/100</f>
        <v>0.871428571428571</v>
      </c>
      <c r="AH42" s="37">
        <v>2</v>
      </c>
      <c r="AI42" s="37">
        <f t="shared" si="36"/>
        <v>0.7</v>
      </c>
      <c r="AJ42" s="21">
        <f>VLOOKUP(AH42,'M1'!$A$8:$D$11,4,FALSE)*AG42*AF42</f>
        <v>1.22</v>
      </c>
      <c r="AK42" s="37">
        <f t="shared" si="37"/>
        <v>8.2</v>
      </c>
      <c r="AL42" s="37">
        <f t="shared" si="38"/>
        <v>27.2</v>
      </c>
      <c r="AN42">
        <f t="shared" si="25"/>
        <v>0.55875</v>
      </c>
      <c r="AO42">
        <f>VLOOKUP(BB42,'地图配置|mapConfig'!$A$5:$G$28,6)</f>
        <v>1788</v>
      </c>
      <c r="AP42">
        <f>VLOOKUP(BB42,'地图配置|mapConfig'!$A$5:$G$28,7)</f>
        <v>16</v>
      </c>
      <c r="AQ42">
        <f>VLOOKUP(BB42,'地图配置|mapConfig'!$A$5:$H$142,8)</f>
        <v>14</v>
      </c>
      <c r="AS42">
        <f t="shared" si="39"/>
        <v>37</v>
      </c>
      <c r="AU42" s="2">
        <v>0</v>
      </c>
      <c r="AV42" s="2" t="str">
        <f t="shared" si="26"/>
        <v>第37关</v>
      </c>
      <c r="AW42">
        <v>37</v>
      </c>
      <c r="AX42">
        <f t="shared" si="40"/>
        <v>38</v>
      </c>
      <c r="AY42">
        <f t="shared" si="49"/>
        <v>7</v>
      </c>
      <c r="BA42" s="2">
        <v>1</v>
      </c>
      <c r="BB42" s="2">
        <v>37</v>
      </c>
      <c r="BC42" s="2">
        <f t="shared" si="50"/>
        <v>7</v>
      </c>
      <c r="BD42">
        <f t="shared" si="27"/>
        <v>48.6800894854586</v>
      </c>
      <c r="BE42">
        <f t="shared" si="28"/>
        <v>8.2</v>
      </c>
      <c r="BF42">
        <v>1</v>
      </c>
      <c r="BG42" s="2">
        <v>1</v>
      </c>
      <c r="BH42" s="1" t="s">
        <v>3159</v>
      </c>
      <c r="BI42" s="1" t="s">
        <v>3074</v>
      </c>
      <c r="BJ42" s="1" t="s">
        <v>3160</v>
      </c>
      <c r="BK42" t="str">
        <f t="shared" si="29"/>
        <v>0.7,1.22</v>
      </c>
      <c r="BL42">
        <f>'M1'!$B$33+'M1'!$B$34*(AW42-1)</f>
        <v>164</v>
      </c>
      <c r="BM42">
        <f>'M1'!$C$33+'M1'!$C$34*(AW42-1)</f>
        <v>100</v>
      </c>
      <c r="BN42">
        <v>5</v>
      </c>
      <c r="BO42">
        <v>5</v>
      </c>
      <c r="BP42">
        <v>35</v>
      </c>
      <c r="BQ42">
        <v>250</v>
      </c>
      <c r="BR42" t="s">
        <v>3077</v>
      </c>
      <c r="BS42" t="s">
        <v>3077</v>
      </c>
      <c r="BT42" t="s">
        <v>3071</v>
      </c>
      <c r="BU42">
        <f t="shared" si="18"/>
        <v>52</v>
      </c>
      <c r="BV42">
        <v>1</v>
      </c>
      <c r="BW42" s="1" t="s">
        <v>3158</v>
      </c>
      <c r="BX42" s="47" t="str">
        <f t="shared" si="30"/>
        <v>-1,27,820,-1,28,200,-2,24,4,-3,24,0,-4,24,5</v>
      </c>
      <c r="BY42" s="47" t="str">
        <f t="shared" si="31"/>
        <v>25,5</v>
      </c>
      <c r="BZ42" s="47" t="str">
        <f t="shared" si="32"/>
        <v>206,5</v>
      </c>
      <c r="CC42">
        <v>2</v>
      </c>
      <c r="CD42" s="1"/>
      <c r="CE42" s="1"/>
      <c r="CF42" s="1"/>
      <c r="CG42" s="1"/>
      <c r="CH42" s="1"/>
      <c r="CI42" s="1"/>
    </row>
    <row r="43" ht="14.25" spans="10:87">
      <c r="J43" s="7">
        <f t="shared" si="44"/>
        <v>20</v>
      </c>
      <c r="K43" s="54">
        <v>1415</v>
      </c>
      <c r="L43" s="54">
        <v>2</v>
      </c>
      <c r="M43" s="54">
        <v>1</v>
      </c>
      <c r="N43" s="7" t="str">
        <f>IF(K43*1=0,"",VLOOKUP(K43,'波次表|waveTimes'!$AB$1:$AJ$2220,2,FALSE))</f>
        <v>97-BOSS-蓝衣女鬼</v>
      </c>
      <c r="O43" s="7" t="str">
        <f t="shared" si="47"/>
        <v>502,504,506,508,510,511,512,513,100201,515,1405,1406,1407,1408,1409,1410,1411,1412,100202,1415</v>
      </c>
      <c r="P43" s="7" t="str">
        <f t="shared" si="45"/>
        <v>0,0,0,0,0,0,2,2,2,2,0,0,0,0,0,0,2,2,2,2</v>
      </c>
      <c r="Q43" s="7" t="str">
        <f t="shared" si="46"/>
        <v>0,0,0,0,0,0,0,0,0,0,0,1,1,1,1,1,1,1,1,1</v>
      </c>
      <c r="R43" s="7"/>
      <c r="S43" s="7"/>
      <c r="T43" s="7" t="str">
        <f t="shared" si="19"/>
        <v>-1,27,840,</v>
      </c>
      <c r="U43" s="7" t="str">
        <f t="shared" si="20"/>
        <v>-1,28,205,</v>
      </c>
      <c r="V43" s="55">
        <v>0</v>
      </c>
      <c r="W43" s="7" t="str">
        <f t="shared" si="21"/>
        <v>-2,24,4,</v>
      </c>
      <c r="X43" s="7" t="str">
        <f t="shared" si="22"/>
        <v>-3,24,0,</v>
      </c>
      <c r="Y43" s="7" t="str">
        <f t="shared" si="23"/>
        <v>-4,24,5</v>
      </c>
      <c r="Z43" s="7">
        <f t="shared" si="24"/>
        <v>9</v>
      </c>
      <c r="AA43">
        <f t="shared" si="33"/>
        <v>17860</v>
      </c>
      <c r="AB43">
        <f t="shared" si="34"/>
        <v>9787.5</v>
      </c>
      <c r="AC43">
        <f>INT('M1'!$A$29*BD43)</f>
        <v>674</v>
      </c>
      <c r="AD43">
        <f>AC43*'怪物|monster'!$A$15</f>
        <v>20220</v>
      </c>
      <c r="AE43">
        <f>'怪物|monster'!$A$11*AK43</f>
        <v>2.52</v>
      </c>
      <c r="AF43" s="37">
        <f t="shared" si="48"/>
        <v>0.7</v>
      </c>
      <c r="AG43" s="21">
        <f>$AI$1/VLOOKUP(BB43,'地图配置|mapConfig'!$A$5:$H$114,8,FALSE)*$AI$2/100+(100-$AI$2)/100</f>
        <v>0.871428571428571</v>
      </c>
      <c r="AH43" s="37">
        <v>2</v>
      </c>
      <c r="AI43" s="37">
        <f t="shared" si="36"/>
        <v>0.7</v>
      </c>
      <c r="AJ43" s="21">
        <f>VLOOKUP(AH43,'M1'!$A$8:$D$11,4,FALSE)*AG43*AF43</f>
        <v>1.22</v>
      </c>
      <c r="AK43" s="37">
        <f t="shared" si="37"/>
        <v>8.4</v>
      </c>
      <c r="AL43" s="37">
        <f t="shared" si="38"/>
        <v>27.9</v>
      </c>
      <c r="AN43">
        <f t="shared" si="25"/>
        <v>0.55875</v>
      </c>
      <c r="AO43">
        <f>VLOOKUP(BB43,'地图配置|mapConfig'!$A$5:$G$28,6)</f>
        <v>1788</v>
      </c>
      <c r="AP43">
        <f>VLOOKUP(BB43,'地图配置|mapConfig'!$A$5:$G$28,7)</f>
        <v>16</v>
      </c>
      <c r="AQ43">
        <f>VLOOKUP(BB43,'地图配置|mapConfig'!$A$5:$H$142,8)</f>
        <v>14</v>
      </c>
      <c r="AS43">
        <f t="shared" si="39"/>
        <v>38</v>
      </c>
      <c r="AU43" s="2">
        <v>0</v>
      </c>
      <c r="AV43" s="2" t="str">
        <f t="shared" si="26"/>
        <v>第38关</v>
      </c>
      <c r="AW43">
        <v>38</v>
      </c>
      <c r="AX43">
        <f t="shared" si="40"/>
        <v>39</v>
      </c>
      <c r="AY43">
        <f t="shared" si="49"/>
        <v>8</v>
      </c>
      <c r="AZ43">
        <v>3</v>
      </c>
      <c r="BA43" s="2">
        <v>1</v>
      </c>
      <c r="BB43" s="2">
        <v>38</v>
      </c>
      <c r="BC43" s="2">
        <f t="shared" si="50"/>
        <v>8</v>
      </c>
      <c r="BD43">
        <f t="shared" si="27"/>
        <v>49.9328859060403</v>
      </c>
      <c r="BE43">
        <f t="shared" si="28"/>
        <v>8.4</v>
      </c>
      <c r="BF43">
        <v>1</v>
      </c>
      <c r="BG43" s="2">
        <v>1</v>
      </c>
      <c r="BH43" s="1" t="s">
        <v>3161</v>
      </c>
      <c r="BI43" s="1" t="s">
        <v>3074</v>
      </c>
      <c r="BJ43" s="1" t="s">
        <v>3160</v>
      </c>
      <c r="BK43" t="str">
        <f t="shared" si="29"/>
        <v>0.7,1.22</v>
      </c>
      <c r="BL43">
        <f>'M1'!$B$33+'M1'!$B$34*(AW43-1)</f>
        <v>168</v>
      </c>
      <c r="BM43">
        <f>'M1'!$C$33+'M1'!$C$34*(AW43-1)</f>
        <v>102.5</v>
      </c>
      <c r="BN43">
        <v>5</v>
      </c>
      <c r="BO43">
        <v>5</v>
      </c>
      <c r="BP43">
        <v>35</v>
      </c>
      <c r="BQ43">
        <v>250</v>
      </c>
      <c r="BR43" t="s">
        <v>3077</v>
      </c>
      <c r="BS43" t="s">
        <v>3077</v>
      </c>
      <c r="BT43" t="s">
        <v>3071</v>
      </c>
      <c r="BU43">
        <f t="shared" si="18"/>
        <v>52</v>
      </c>
      <c r="BV43">
        <v>1</v>
      </c>
      <c r="BW43" s="1" t="s">
        <v>3158</v>
      </c>
      <c r="BX43" s="47" t="str">
        <f t="shared" si="30"/>
        <v>-1,27,840,-1,28,205,-2,24,4,-3,24,0,-4,24,5</v>
      </c>
      <c r="BY43" s="47" t="str">
        <f t="shared" si="31"/>
        <v>25,5</v>
      </c>
      <c r="BZ43" s="47" t="str">
        <f t="shared" si="32"/>
        <v>206,5</v>
      </c>
      <c r="CC43">
        <v>2</v>
      </c>
      <c r="CD43" s="1"/>
      <c r="CE43" s="1"/>
      <c r="CF43" s="1"/>
      <c r="CG43" s="1"/>
      <c r="CH43" s="1"/>
      <c r="CI43" s="1"/>
    </row>
    <row r="44" ht="14.25" spans="10:87">
      <c r="J44" s="7">
        <f t="shared" si="44"/>
        <v>21</v>
      </c>
      <c r="K44" s="54">
        <v>5005</v>
      </c>
      <c r="L44" s="54"/>
      <c r="M44" s="54">
        <v>1</v>
      </c>
      <c r="N44" s="7" t="str">
        <f>IF(K44*1=0,"",VLOOKUP(K44,'波次表|waveTimes'!$AB$1:$AJ$2220,2,FALSE))</f>
        <v>24-小怪-幽灵</v>
      </c>
      <c r="O44" s="7" t="str">
        <f t="shared" si="47"/>
        <v>502,504,506,508,510,511,512,513,100201,515,1405,1406,1407,1408,1409,1410,1411,1412,100202,1415,5005</v>
      </c>
      <c r="P44" s="7" t="str">
        <f t="shared" si="45"/>
        <v>0,0,0,0,0,0,2,2,2,2,0,0,0,0,0,0,2,2,2,2,0</v>
      </c>
      <c r="Q44" s="7" t="str">
        <f t="shared" si="46"/>
        <v>0,0,0,0,0,0,0,0,0,0,0,1,1,1,1,1,1,1,1,1,1</v>
      </c>
      <c r="R44" s="7"/>
      <c r="S44" s="7"/>
      <c r="T44" s="7" t="str">
        <f t="shared" si="19"/>
        <v>-1,27,860,</v>
      </c>
      <c r="U44" s="7" t="str">
        <f t="shared" si="20"/>
        <v>-1,28,210,</v>
      </c>
      <c r="V44" s="55">
        <v>0</v>
      </c>
      <c r="W44" s="7" t="str">
        <f t="shared" si="21"/>
        <v>-2,24,4,</v>
      </c>
      <c r="X44" s="7" t="str">
        <f t="shared" si="22"/>
        <v>-3,24,0,</v>
      </c>
      <c r="Y44" s="7" t="str">
        <f t="shared" si="23"/>
        <v>-4,24,5</v>
      </c>
      <c r="Z44" s="7">
        <f t="shared" si="24"/>
        <v>9</v>
      </c>
      <c r="AA44">
        <f t="shared" si="33"/>
        <v>18720</v>
      </c>
      <c r="AB44">
        <f t="shared" si="34"/>
        <v>10312.5</v>
      </c>
      <c r="AC44">
        <f>INT('M1'!$A$29*BD44)</f>
        <v>691</v>
      </c>
      <c r="AD44">
        <f>AC44*'怪物|monster'!$A$15</f>
        <v>20730</v>
      </c>
      <c r="AE44">
        <f>'怪物|monster'!$A$11*AK44</f>
        <v>2.58</v>
      </c>
      <c r="AF44" s="37">
        <f t="shared" si="48"/>
        <v>0.7</v>
      </c>
      <c r="AG44" s="21">
        <f>$AI$1/VLOOKUP(BB44,'地图配置|mapConfig'!$A$5:$H$114,8,FALSE)*$AI$2/100+(100-$AI$2)/100</f>
        <v>0.9</v>
      </c>
      <c r="AH44" s="37">
        <v>2</v>
      </c>
      <c r="AI44" s="37">
        <f t="shared" si="36"/>
        <v>0.7</v>
      </c>
      <c r="AJ44" s="21">
        <f>VLOOKUP(AH44,'M1'!$A$8:$D$11,4,FALSE)*AG44*AF44</f>
        <v>1.26</v>
      </c>
      <c r="AK44" s="37">
        <f t="shared" si="37"/>
        <v>8.6</v>
      </c>
      <c r="AL44" s="37">
        <f t="shared" si="38"/>
        <v>28.6</v>
      </c>
      <c r="AN44">
        <f t="shared" si="25"/>
        <v>0.55875</v>
      </c>
      <c r="AO44">
        <f>VLOOKUP(BB44,'地图配置|mapConfig'!$A$5:$G$28,6)</f>
        <v>1788</v>
      </c>
      <c r="AP44">
        <f>VLOOKUP(BB44,'地图配置|mapConfig'!$A$5:$G$28,7)</f>
        <v>16</v>
      </c>
      <c r="AQ44">
        <f>VLOOKUP(BB44,'地图配置|mapConfig'!$A$5:$H$142,8)</f>
        <v>12</v>
      </c>
      <c r="AS44">
        <f t="shared" si="39"/>
        <v>39</v>
      </c>
      <c r="AU44" s="2">
        <v>0</v>
      </c>
      <c r="AV44" s="2" t="str">
        <f t="shared" si="26"/>
        <v>第39关</v>
      </c>
      <c r="AW44">
        <v>39</v>
      </c>
      <c r="AX44">
        <f t="shared" si="40"/>
        <v>40</v>
      </c>
      <c r="AY44">
        <f t="shared" si="49"/>
        <v>9</v>
      </c>
      <c r="AZ44">
        <v>2</v>
      </c>
      <c r="BA44" s="2">
        <v>1</v>
      </c>
      <c r="BB44" s="2">
        <v>39</v>
      </c>
      <c r="BC44" s="2">
        <f t="shared" si="50"/>
        <v>9</v>
      </c>
      <c r="BD44">
        <f t="shared" si="27"/>
        <v>51.1856823266219</v>
      </c>
      <c r="BE44">
        <f t="shared" si="28"/>
        <v>8.6</v>
      </c>
      <c r="BF44">
        <v>1</v>
      </c>
      <c r="BG44" s="2">
        <v>1</v>
      </c>
      <c r="BH44" s="1" t="s">
        <v>3162</v>
      </c>
      <c r="BI44" s="1" t="s">
        <v>3163</v>
      </c>
      <c r="BJ44" s="1" t="s">
        <v>3140</v>
      </c>
      <c r="BK44" t="str">
        <f t="shared" si="29"/>
        <v>0.7,1.26</v>
      </c>
      <c r="BL44">
        <f>'M1'!$B$33+'M1'!$B$34*(AW44-1)</f>
        <v>172</v>
      </c>
      <c r="BM44">
        <f>'M1'!$C$33+'M1'!$C$34*(AW44-1)</f>
        <v>105</v>
      </c>
      <c r="BN44">
        <v>5</v>
      </c>
      <c r="BO44">
        <v>5</v>
      </c>
      <c r="BP44">
        <v>35</v>
      </c>
      <c r="BQ44">
        <v>250</v>
      </c>
      <c r="BR44" t="s">
        <v>3077</v>
      </c>
      <c r="BS44" t="s">
        <v>3077</v>
      </c>
      <c r="BT44" t="s">
        <v>3071</v>
      </c>
      <c r="BU44">
        <f t="shared" si="18"/>
        <v>53</v>
      </c>
      <c r="BV44">
        <v>1</v>
      </c>
      <c r="BW44" s="1" t="s">
        <v>3158</v>
      </c>
      <c r="BX44" s="47" t="str">
        <f t="shared" si="30"/>
        <v>-1,27,860,-1,28,210,-2,24,4,-3,24,0,-4,24,5</v>
      </c>
      <c r="BY44" s="47" t="str">
        <f t="shared" si="31"/>
        <v>25,5</v>
      </c>
      <c r="BZ44" s="47" t="str">
        <f t="shared" si="32"/>
        <v>206,5</v>
      </c>
      <c r="CC44">
        <v>2</v>
      </c>
      <c r="CD44" s="1"/>
      <c r="CE44" s="1"/>
      <c r="CF44" s="1"/>
      <c r="CG44" s="1"/>
      <c r="CH44" s="1"/>
      <c r="CI44" s="1"/>
    </row>
    <row r="45" ht="14.25" spans="10:87">
      <c r="J45" s="7">
        <f t="shared" si="44"/>
        <v>22</v>
      </c>
      <c r="K45" s="54">
        <v>5006</v>
      </c>
      <c r="L45" s="54"/>
      <c r="M45" s="54">
        <v>1</v>
      </c>
      <c r="N45" s="7" t="str">
        <f>IF(K45*1=0,"",VLOOKUP(K45,'波次表|waveTimes'!$AB$1:$AJ$2220,2,FALSE))</f>
        <v>39-小怪-幽灵</v>
      </c>
      <c r="O45" s="7" t="str">
        <f t="shared" si="47"/>
        <v>502,504,506,508,510,511,512,513,100201,515,1405,1406,1407,1408,1409,1410,1411,1412,100202,1415,5005,5006</v>
      </c>
      <c r="P45" s="7" t="str">
        <f t="shared" si="45"/>
        <v>0,0,0,0,0,0,2,2,2,2,0,0,0,0,0,0,2,2,2,2,0,0</v>
      </c>
      <c r="Q45" s="7" t="str">
        <f t="shared" si="46"/>
        <v>0,0,0,0,0,0,0,0,0,0,0,1,1,1,1,1,1,1,1,1,1,1</v>
      </c>
      <c r="R45" s="7"/>
      <c r="S45" s="7"/>
      <c r="T45" s="7" t="str">
        <f t="shared" si="19"/>
        <v>-1,27,880,</v>
      </c>
      <c r="U45" s="7" t="str">
        <f t="shared" si="20"/>
        <v>-1,28,215,</v>
      </c>
      <c r="V45" s="55">
        <v>0</v>
      </c>
      <c r="W45" s="7" t="str">
        <f t="shared" si="21"/>
        <v>-2,24,5,</v>
      </c>
      <c r="X45" s="7" t="str">
        <f t="shared" si="22"/>
        <v>-3,24,0,</v>
      </c>
      <c r="Y45" s="7" t="str">
        <f t="shared" si="23"/>
        <v>-4,24,5</v>
      </c>
      <c r="Z45" s="7">
        <f t="shared" si="24"/>
        <v>10</v>
      </c>
      <c r="AA45">
        <f t="shared" si="33"/>
        <v>19600</v>
      </c>
      <c r="AB45">
        <f t="shared" si="34"/>
        <v>10850</v>
      </c>
      <c r="AC45">
        <f>INT('M1'!$A$29*BD45)</f>
        <v>707</v>
      </c>
      <c r="AD45">
        <f>AC45*'怪物|monster'!$A$15</f>
        <v>21210</v>
      </c>
      <c r="AE45">
        <f>'怪物|monster'!$A$11*AK45</f>
        <v>2.64</v>
      </c>
      <c r="AF45" s="37">
        <f t="shared" si="48"/>
        <v>1.05</v>
      </c>
      <c r="AG45" s="21">
        <f>$AI$1/VLOOKUP(BB45,'地图配置|mapConfig'!$A$5:$H$114,8,FALSE)*$AI$2/100+(100-$AI$2)/100</f>
        <v>0.871428571428571</v>
      </c>
      <c r="AH45" s="37">
        <v>2</v>
      </c>
      <c r="AI45" s="37">
        <f t="shared" si="36"/>
        <v>0.7</v>
      </c>
      <c r="AJ45" s="21">
        <f>VLOOKUP(AH45,'M1'!$A$8:$D$11,4,FALSE)*AG45*AF45</f>
        <v>1.83</v>
      </c>
      <c r="AK45" s="37">
        <f t="shared" si="37"/>
        <v>8.8</v>
      </c>
      <c r="AL45" s="37">
        <f t="shared" si="38"/>
        <v>29.3</v>
      </c>
      <c r="AN45">
        <f t="shared" si="25"/>
        <v>0.55875</v>
      </c>
      <c r="AO45">
        <f>VLOOKUP(BB45,'地图配置|mapConfig'!$A$5:$G$28,6)</f>
        <v>1788</v>
      </c>
      <c r="AP45">
        <f>VLOOKUP(BB45,'地图配置|mapConfig'!$A$5:$G$28,7)</f>
        <v>16</v>
      </c>
      <c r="AQ45">
        <f>VLOOKUP(BB45,'地图配置|mapConfig'!$A$5:$H$142,8)</f>
        <v>14</v>
      </c>
      <c r="AS45">
        <f t="shared" si="39"/>
        <v>40</v>
      </c>
      <c r="AU45" s="2">
        <v>0</v>
      </c>
      <c r="AV45" s="2" t="str">
        <f t="shared" si="26"/>
        <v>第40关</v>
      </c>
      <c r="AW45">
        <v>40</v>
      </c>
      <c r="AX45">
        <f t="shared" si="40"/>
        <v>41</v>
      </c>
      <c r="AY45">
        <f t="shared" si="49"/>
        <v>10</v>
      </c>
      <c r="BA45" s="2">
        <v>1</v>
      </c>
      <c r="BB45" s="2">
        <v>40</v>
      </c>
      <c r="BC45" s="2">
        <f t="shared" si="50"/>
        <v>10</v>
      </c>
      <c r="BD45">
        <f t="shared" si="27"/>
        <v>52.4384787472036</v>
      </c>
      <c r="BE45">
        <f t="shared" si="28"/>
        <v>8.8</v>
      </c>
      <c r="BF45">
        <v>1</v>
      </c>
      <c r="BG45" s="2">
        <v>1</v>
      </c>
      <c r="BH45" s="1" t="s">
        <v>3164</v>
      </c>
      <c r="BI45" s="1" t="s">
        <v>3163</v>
      </c>
      <c r="BJ45" s="1" t="s">
        <v>3140</v>
      </c>
      <c r="BK45" t="str">
        <f t="shared" si="29"/>
        <v>0.7,1.83</v>
      </c>
      <c r="BL45">
        <f>'M1'!$B$33+'M1'!$B$34*(AW45-1)</f>
        <v>176</v>
      </c>
      <c r="BM45">
        <f>'M1'!$C$33+'M1'!$C$34*(AW45-1)</f>
        <v>107.5</v>
      </c>
      <c r="BN45">
        <v>5</v>
      </c>
      <c r="BO45">
        <v>5</v>
      </c>
      <c r="BP45">
        <v>35</v>
      </c>
      <c r="BQ45">
        <v>250</v>
      </c>
      <c r="BR45" t="s">
        <v>3077</v>
      </c>
      <c r="BS45" t="s">
        <v>3077</v>
      </c>
      <c r="BT45" t="s">
        <v>3071</v>
      </c>
      <c r="BU45">
        <f t="shared" si="18"/>
        <v>53</v>
      </c>
      <c r="BV45">
        <v>1</v>
      </c>
      <c r="BW45" s="1" t="s">
        <v>3158</v>
      </c>
      <c r="BX45" s="47" t="str">
        <f t="shared" si="30"/>
        <v>-1,27,880,-1,28,215,-2,24,5,-3,24,0,-4,24,5</v>
      </c>
      <c r="BY45" s="47" t="str">
        <f t="shared" si="31"/>
        <v>25,5</v>
      </c>
      <c r="BZ45" s="47" t="str">
        <f t="shared" si="32"/>
        <v>206,5</v>
      </c>
      <c r="CC45">
        <v>2</v>
      </c>
      <c r="CD45" s="1"/>
      <c r="CE45" s="1"/>
      <c r="CF45" s="1"/>
      <c r="CG45" s="1"/>
      <c r="CH45" s="1"/>
      <c r="CI45" s="1"/>
    </row>
    <row r="46" ht="14.25" spans="10:87">
      <c r="J46" s="7">
        <f t="shared" si="44"/>
        <v>23</v>
      </c>
      <c r="K46" s="54">
        <v>5007</v>
      </c>
      <c r="L46" s="54"/>
      <c r="M46" s="54">
        <v>1</v>
      </c>
      <c r="N46" s="7" t="str">
        <f>IF(K46*1=0,"",VLOOKUP(K46,'波次表|waveTimes'!$AB$1:$AJ$2220,2,FALSE))</f>
        <v>54-小怪-幽灵</v>
      </c>
      <c r="O46" s="7" t="str">
        <f t="shared" si="47"/>
        <v>502,504,506,508,510,511,512,513,100201,515,1405,1406,1407,1408,1409,1410,1411,1412,100202,1415,5005,5006,5007</v>
      </c>
      <c r="P46" s="7" t="str">
        <f t="shared" si="45"/>
        <v>0,0,0,0,0,0,2,2,2,2,0,0,0,0,0,0,2,2,2,2,0,0,0</v>
      </c>
      <c r="Q46" s="7" t="str">
        <f t="shared" si="46"/>
        <v>0,0,0,0,0,0,0,0,0,0,0,1,1,1,1,1,1,1,1,1,1,1,1</v>
      </c>
      <c r="R46" s="7"/>
      <c r="S46" s="7"/>
      <c r="T46" s="7" t="str">
        <f t="shared" si="19"/>
        <v>-1,27,900,</v>
      </c>
      <c r="U46" s="7" t="str">
        <f t="shared" si="20"/>
        <v>-1,28,220,</v>
      </c>
      <c r="V46" s="55">
        <v>0</v>
      </c>
      <c r="W46" s="7" t="str">
        <f t="shared" si="21"/>
        <v>-2,24,5,</v>
      </c>
      <c r="X46" s="7" t="str">
        <f t="shared" si="22"/>
        <v>-3,24,0,</v>
      </c>
      <c r="Y46" s="7" t="str">
        <f t="shared" si="23"/>
        <v>-4,24,5</v>
      </c>
      <c r="Z46" s="7">
        <f t="shared" si="24"/>
        <v>10</v>
      </c>
      <c r="AA46">
        <f t="shared" si="33"/>
        <v>20500</v>
      </c>
      <c r="AB46">
        <f t="shared" si="34"/>
        <v>11400</v>
      </c>
      <c r="AC46">
        <f>INT('M1'!$A$29*BD46)</f>
        <v>724</v>
      </c>
      <c r="AD46">
        <f>AC46*'怪物|monster'!$A$15</f>
        <v>21720</v>
      </c>
      <c r="AE46">
        <f>'怪物|monster'!$A$11*AK46</f>
        <v>2.7</v>
      </c>
      <c r="AF46" s="37">
        <f t="shared" si="48"/>
        <v>0.7</v>
      </c>
      <c r="AG46" s="21">
        <f>$AI$1/VLOOKUP(BB46,'地图配置|mapConfig'!$A$5:$H$114,8,FALSE)*$AI$2/100+(100-$AI$2)/100</f>
        <v>0.871428571428571</v>
      </c>
      <c r="AH46" s="37">
        <v>2</v>
      </c>
      <c r="AI46" s="37">
        <f t="shared" si="36"/>
        <v>0.7</v>
      </c>
      <c r="AJ46" s="21">
        <f>VLOOKUP(AH46,'M1'!$A$8:$D$11,4,FALSE)*AG46*AF46</f>
        <v>1.22</v>
      </c>
      <c r="AK46" s="37">
        <f t="shared" si="37"/>
        <v>9</v>
      </c>
      <c r="AL46" s="37">
        <f t="shared" si="38"/>
        <v>30</v>
      </c>
      <c r="AN46">
        <f t="shared" si="25"/>
        <v>0.55875</v>
      </c>
      <c r="AO46">
        <f>VLOOKUP(BB46,'地图配置|mapConfig'!$A$5:$G$28,6)</f>
        <v>1788</v>
      </c>
      <c r="AP46">
        <f>VLOOKUP(BB46,'地图配置|mapConfig'!$A$5:$G$28,7)</f>
        <v>16</v>
      </c>
      <c r="AQ46">
        <f>VLOOKUP(BB46,'地图配置|mapConfig'!$A$5:$H$142,8)</f>
        <v>14</v>
      </c>
      <c r="AS46">
        <f t="shared" si="39"/>
        <v>41</v>
      </c>
      <c r="AU46" s="2">
        <v>0</v>
      </c>
      <c r="AV46" s="2" t="str">
        <f t="shared" si="26"/>
        <v>第41关</v>
      </c>
      <c r="AW46">
        <v>41</v>
      </c>
      <c r="AX46">
        <f t="shared" si="40"/>
        <v>42</v>
      </c>
      <c r="AY46">
        <f t="shared" si="49"/>
        <v>1</v>
      </c>
      <c r="AZ46">
        <v>3</v>
      </c>
      <c r="BA46" s="2">
        <v>1</v>
      </c>
      <c r="BB46" s="2">
        <v>41</v>
      </c>
      <c r="BC46" s="2">
        <f t="shared" si="50"/>
        <v>1</v>
      </c>
      <c r="BD46">
        <f t="shared" si="27"/>
        <v>53.6912751677852</v>
      </c>
      <c r="BE46">
        <f t="shared" si="28"/>
        <v>9</v>
      </c>
      <c r="BF46">
        <v>1</v>
      </c>
      <c r="BG46" s="2">
        <v>1</v>
      </c>
      <c r="BH46" s="1" t="s">
        <v>3165</v>
      </c>
      <c r="BI46" s="1" t="s">
        <v>3117</v>
      </c>
      <c r="BJ46" s="1" t="s">
        <v>3166</v>
      </c>
      <c r="BK46" t="str">
        <f t="shared" si="29"/>
        <v>0.7,1.22</v>
      </c>
      <c r="BL46">
        <f>'M1'!$B$33+'M1'!$B$34*(AW46-1)</f>
        <v>180</v>
      </c>
      <c r="BM46">
        <f>'M1'!$C$33+'M1'!$C$34*(AW46-1)</f>
        <v>110</v>
      </c>
      <c r="BN46">
        <v>5</v>
      </c>
      <c r="BO46">
        <v>5</v>
      </c>
      <c r="BP46">
        <v>35</v>
      </c>
      <c r="BQ46">
        <v>250</v>
      </c>
      <c r="BR46" t="s">
        <v>3077</v>
      </c>
      <c r="BS46" t="s">
        <v>3077</v>
      </c>
      <c r="BT46" t="s">
        <v>3071</v>
      </c>
      <c r="BU46">
        <f t="shared" si="18"/>
        <v>53</v>
      </c>
      <c r="BV46">
        <v>1</v>
      </c>
      <c r="BW46" s="1" t="s">
        <v>3158</v>
      </c>
      <c r="BX46" s="47" t="str">
        <f t="shared" si="30"/>
        <v>-1,27,900,-1,28,220,-2,24,5,-3,24,0,-4,24,5</v>
      </c>
      <c r="BY46" s="47" t="str">
        <f t="shared" si="31"/>
        <v>25,5</v>
      </c>
      <c r="BZ46" s="47" t="str">
        <f t="shared" si="32"/>
        <v>206,5</v>
      </c>
      <c r="CC46">
        <v>2</v>
      </c>
      <c r="CD46" s="1"/>
      <c r="CE46" s="1"/>
      <c r="CF46" s="1"/>
      <c r="CG46" s="1"/>
      <c r="CH46" s="1"/>
      <c r="CI46" s="1"/>
    </row>
    <row r="47" ht="14.25" spans="10:87">
      <c r="J47" s="7">
        <f t="shared" si="44"/>
        <v>24</v>
      </c>
      <c r="K47" s="54">
        <v>5008</v>
      </c>
      <c r="L47" s="54">
        <v>2</v>
      </c>
      <c r="M47" s="54">
        <v>1</v>
      </c>
      <c r="N47" s="7" t="str">
        <f>IF(K47*1=0,"",VLOOKUP(K47,'波次表|waveTimes'!$AB$1:$AJ$2220,2,FALSE))</f>
        <v>69-小怪-幽灵</v>
      </c>
      <c r="O47" s="7" t="str">
        <f t="shared" si="47"/>
        <v>502,504,506,508,510,511,512,513,100201,515,1405,1406,1407,1408,1409,1410,1411,1412,100202,1415,5005,5006,5007,5008</v>
      </c>
      <c r="P47" s="7" t="str">
        <f t="shared" si="45"/>
        <v>0,0,0,0,0,0,2,2,2,2,0,0,0,0,0,0,2,2,2,2,0,0,0,2</v>
      </c>
      <c r="Q47" s="7" t="str">
        <f t="shared" si="46"/>
        <v>0,0,0,0,0,0,0,0,0,0,0,1,1,1,1,1,1,1,1,1,1,1,1,1</v>
      </c>
      <c r="R47" s="7"/>
      <c r="S47" s="7"/>
      <c r="T47" s="7" t="str">
        <f t="shared" si="19"/>
        <v>-1,27,920,</v>
      </c>
      <c r="U47" s="7" t="str">
        <f t="shared" si="20"/>
        <v>-1,28,225,</v>
      </c>
      <c r="V47" s="55">
        <v>0</v>
      </c>
      <c r="W47" s="7" t="str">
        <f t="shared" si="21"/>
        <v>-2,24,5,</v>
      </c>
      <c r="X47" s="7" t="str">
        <f t="shared" si="22"/>
        <v>-3,24,0,</v>
      </c>
      <c r="Y47" s="7" t="str">
        <f t="shared" si="23"/>
        <v>-4,24,5</v>
      </c>
      <c r="Z47" s="7">
        <f t="shared" si="24"/>
        <v>10</v>
      </c>
      <c r="AA47">
        <f t="shared" si="33"/>
        <v>21420</v>
      </c>
      <c r="AB47">
        <f t="shared" si="34"/>
        <v>11962.5</v>
      </c>
      <c r="AC47">
        <f>INT('M1'!$A$29*BD47)</f>
        <v>741</v>
      </c>
      <c r="AD47">
        <f>AC47*'怪物|monster'!$A$15</f>
        <v>22230</v>
      </c>
      <c r="AE47">
        <f>'怪物|monster'!$A$11*AK47</f>
        <v>2.76</v>
      </c>
      <c r="AF47" s="37">
        <f t="shared" si="48"/>
        <v>0.7</v>
      </c>
      <c r="AG47" s="21">
        <f>$AI$1/VLOOKUP(BB47,'地图配置|mapConfig'!$A$5:$H$114,8,FALSE)*$AI$2/100+(100-$AI$2)/100</f>
        <v>0.871428571428571</v>
      </c>
      <c r="AH47" s="37">
        <v>2</v>
      </c>
      <c r="AI47" s="37">
        <f t="shared" si="36"/>
        <v>0.7</v>
      </c>
      <c r="AJ47" s="21">
        <f>VLOOKUP(AH47,'M1'!$A$8:$D$11,4,FALSE)*AG47*AF47</f>
        <v>1.22</v>
      </c>
      <c r="AK47" s="37">
        <f t="shared" si="37"/>
        <v>9.2</v>
      </c>
      <c r="AL47" s="37">
        <f t="shared" si="38"/>
        <v>30.7</v>
      </c>
      <c r="AN47">
        <f t="shared" si="25"/>
        <v>0.55875</v>
      </c>
      <c r="AO47">
        <f>VLOOKUP(BB47,'地图配置|mapConfig'!$A$5:$G$28,6)</f>
        <v>1788</v>
      </c>
      <c r="AP47">
        <f>VLOOKUP(BB47,'地图配置|mapConfig'!$A$5:$G$28,7)</f>
        <v>16</v>
      </c>
      <c r="AQ47">
        <f>VLOOKUP(BB47,'地图配置|mapConfig'!$A$5:$H$142,8)</f>
        <v>14</v>
      </c>
      <c r="AS47">
        <f t="shared" si="39"/>
        <v>42</v>
      </c>
      <c r="AU47" s="2">
        <v>0</v>
      </c>
      <c r="AV47" s="2" t="str">
        <f t="shared" si="26"/>
        <v>第42关</v>
      </c>
      <c r="AW47">
        <v>42</v>
      </c>
      <c r="AX47">
        <f t="shared" si="40"/>
        <v>43</v>
      </c>
      <c r="AY47">
        <f t="shared" si="49"/>
        <v>2</v>
      </c>
      <c r="AZ47">
        <v>2</v>
      </c>
      <c r="BA47" s="2">
        <v>1</v>
      </c>
      <c r="BB47" s="2">
        <v>42</v>
      </c>
      <c r="BC47" s="2">
        <f t="shared" si="50"/>
        <v>2</v>
      </c>
      <c r="BD47">
        <f t="shared" si="27"/>
        <v>54.9440715883669</v>
      </c>
      <c r="BE47">
        <f t="shared" si="28"/>
        <v>9.2</v>
      </c>
      <c r="BF47">
        <v>1</v>
      </c>
      <c r="BG47" s="2">
        <v>1</v>
      </c>
      <c r="BH47" s="1" t="s">
        <v>3167</v>
      </c>
      <c r="BI47" s="1" t="s">
        <v>3117</v>
      </c>
      <c r="BJ47" s="1" t="s">
        <v>3166</v>
      </c>
      <c r="BK47" t="str">
        <f t="shared" si="29"/>
        <v>0.7,1.22</v>
      </c>
      <c r="BL47">
        <f>'M1'!$B$33+'M1'!$B$34*(AW47-1)</f>
        <v>184</v>
      </c>
      <c r="BM47">
        <f>'M1'!$C$33+'M1'!$C$34*(AW47-1)</f>
        <v>112.5</v>
      </c>
      <c r="BN47">
        <v>5</v>
      </c>
      <c r="BO47">
        <v>5</v>
      </c>
      <c r="BP47">
        <v>35</v>
      </c>
      <c r="BQ47">
        <v>250</v>
      </c>
      <c r="BR47" t="s">
        <v>3077</v>
      </c>
      <c r="BS47" t="s">
        <v>3077</v>
      </c>
      <c r="BT47" t="s">
        <v>3071</v>
      </c>
      <c r="BU47">
        <f t="shared" si="18"/>
        <v>54</v>
      </c>
      <c r="BV47">
        <v>1</v>
      </c>
      <c r="BW47" s="1" t="s">
        <v>3158</v>
      </c>
      <c r="BX47" s="47" t="str">
        <f t="shared" si="30"/>
        <v>-1,27,920,-1,28,225,-2,24,5,-3,24,0,-4,24,5</v>
      </c>
      <c r="BY47" s="47" t="str">
        <f t="shared" si="31"/>
        <v>25,5</v>
      </c>
      <c r="BZ47" s="47" t="str">
        <f t="shared" si="32"/>
        <v>206,5</v>
      </c>
      <c r="CC47">
        <v>2</v>
      </c>
      <c r="CD47" s="1"/>
      <c r="CE47" s="1"/>
      <c r="CF47" s="1"/>
      <c r="CG47" s="1"/>
      <c r="CH47" s="1"/>
      <c r="CI47" s="1"/>
    </row>
    <row r="48" ht="14.25" spans="10:87">
      <c r="J48" s="7">
        <f t="shared" si="44"/>
        <v>25</v>
      </c>
      <c r="K48" s="54">
        <v>5009</v>
      </c>
      <c r="L48" s="54">
        <v>2</v>
      </c>
      <c r="M48" s="54">
        <v>1</v>
      </c>
      <c r="N48" s="7" t="str">
        <f>IF(K48*1=0,"",VLOOKUP(K48,'波次表|waveTimes'!$AB$1:$AJ$2220,2,FALSE))</f>
        <v>84-小怪-僵尸</v>
      </c>
      <c r="O48" s="7" t="str">
        <f t="shared" si="47"/>
        <v>502,504,506,508,510,511,512,513,100201,515,1405,1406,1407,1408,1409,1410,1411,1412,100202,1415,5005,5006,5007,5008,5009</v>
      </c>
      <c r="P48" s="7" t="str">
        <f t="shared" si="45"/>
        <v>0,0,0,0,0,0,2,2,2,2,0,0,0,0,0,0,2,2,2,2,0,0,0,2,2</v>
      </c>
      <c r="Q48" s="7" t="str">
        <f t="shared" si="46"/>
        <v>0,0,0,0,0,0,0,0,0,0,0,1,1,1,1,1,1,1,1,1,1,1,1,1,1</v>
      </c>
      <c r="R48" s="7"/>
      <c r="S48" s="7"/>
      <c r="T48" s="7" t="str">
        <f t="shared" si="19"/>
        <v>-1,27,940,</v>
      </c>
      <c r="U48" s="7" t="str">
        <f t="shared" si="20"/>
        <v>-1,28,230,</v>
      </c>
      <c r="V48" s="55">
        <v>0</v>
      </c>
      <c r="W48" s="7" t="str">
        <f t="shared" si="21"/>
        <v>-2,24,5,</v>
      </c>
      <c r="X48" s="7" t="str">
        <f t="shared" si="22"/>
        <v>-3,24,0,</v>
      </c>
      <c r="Y48" s="7" t="str">
        <f t="shared" si="23"/>
        <v>-4,24,5</v>
      </c>
      <c r="Z48" s="7">
        <f t="shared" si="24"/>
        <v>10</v>
      </c>
      <c r="AA48">
        <f t="shared" si="33"/>
        <v>22360</v>
      </c>
      <c r="AB48">
        <f t="shared" si="34"/>
        <v>12537.5</v>
      </c>
      <c r="AC48">
        <f>INT('M1'!$A$29*BD48)</f>
        <v>758</v>
      </c>
      <c r="AD48">
        <f>AC48*'怪物|monster'!$A$15</f>
        <v>22740</v>
      </c>
      <c r="AE48">
        <f>'怪物|monster'!$A$11*AK48</f>
        <v>2.82</v>
      </c>
      <c r="AF48" s="37">
        <f t="shared" si="48"/>
        <v>0.7</v>
      </c>
      <c r="AG48" s="21">
        <f>$AI$1/VLOOKUP(BB48,'地图配置|mapConfig'!$A$5:$H$114,8,FALSE)*$AI$2/100+(100-$AI$2)/100</f>
        <v>0.871428571428571</v>
      </c>
      <c r="AH48" s="37">
        <v>2</v>
      </c>
      <c r="AI48" s="37">
        <f t="shared" si="36"/>
        <v>0.7</v>
      </c>
      <c r="AJ48" s="21">
        <f>VLOOKUP(AH48,'M1'!$A$8:$D$11,4,FALSE)*AG48*AF48</f>
        <v>1.22</v>
      </c>
      <c r="AK48" s="37">
        <f t="shared" si="37"/>
        <v>9.4</v>
      </c>
      <c r="AL48" s="37">
        <f t="shared" si="38"/>
        <v>31.4</v>
      </c>
      <c r="AN48">
        <f t="shared" si="25"/>
        <v>0.55875</v>
      </c>
      <c r="AO48">
        <f>VLOOKUP(BB48,'地图配置|mapConfig'!$A$5:$G$28,6)</f>
        <v>1788</v>
      </c>
      <c r="AP48">
        <f>VLOOKUP(BB48,'地图配置|mapConfig'!$A$5:$G$28,7)</f>
        <v>16</v>
      </c>
      <c r="AQ48">
        <f>VLOOKUP(BB48,'地图配置|mapConfig'!$A$5:$H$142,8)</f>
        <v>14</v>
      </c>
      <c r="AS48">
        <f t="shared" si="39"/>
        <v>43</v>
      </c>
      <c r="AU48" s="2">
        <v>0</v>
      </c>
      <c r="AV48" s="2" t="str">
        <f t="shared" si="26"/>
        <v>第43关</v>
      </c>
      <c r="AW48">
        <v>43</v>
      </c>
      <c r="AX48">
        <f t="shared" si="40"/>
        <v>44</v>
      </c>
      <c r="AY48">
        <f t="shared" si="49"/>
        <v>3</v>
      </c>
      <c r="BA48" s="2">
        <v>1</v>
      </c>
      <c r="BB48" s="2">
        <v>43</v>
      </c>
      <c r="BC48" s="2">
        <f t="shared" si="50"/>
        <v>3</v>
      </c>
      <c r="BD48">
        <f t="shared" si="27"/>
        <v>56.1968680089485</v>
      </c>
      <c r="BE48">
        <f t="shared" si="28"/>
        <v>9.4</v>
      </c>
      <c r="BF48">
        <v>1</v>
      </c>
      <c r="BG48" s="2">
        <v>1</v>
      </c>
      <c r="BH48" s="1" t="s">
        <v>3168</v>
      </c>
      <c r="BI48" s="1" t="s">
        <v>3110</v>
      </c>
      <c r="BJ48" s="1" t="s">
        <v>3169</v>
      </c>
      <c r="BK48" t="str">
        <f t="shared" si="29"/>
        <v>0.7,1.22</v>
      </c>
      <c r="BL48">
        <f>'M1'!$B$33+'M1'!$B$34*(AW48-1)</f>
        <v>188</v>
      </c>
      <c r="BM48">
        <f>'M1'!$C$33+'M1'!$C$34*(AW48-1)</f>
        <v>115</v>
      </c>
      <c r="BN48">
        <v>5</v>
      </c>
      <c r="BO48">
        <v>5</v>
      </c>
      <c r="BP48">
        <v>35</v>
      </c>
      <c r="BQ48">
        <v>250</v>
      </c>
      <c r="BR48" t="s">
        <v>3077</v>
      </c>
      <c r="BS48" t="s">
        <v>3077</v>
      </c>
      <c r="BT48" t="s">
        <v>3071</v>
      </c>
      <c r="BU48">
        <f t="shared" si="18"/>
        <v>54</v>
      </c>
      <c r="BV48">
        <v>1</v>
      </c>
      <c r="BW48" s="1" t="s">
        <v>3158</v>
      </c>
      <c r="BX48" s="47" t="str">
        <f t="shared" si="30"/>
        <v>-1,27,940,-1,28,230,-2,24,5,-3,24,0,-4,24,5</v>
      </c>
      <c r="BY48" s="47" t="str">
        <f t="shared" si="31"/>
        <v>25,5</v>
      </c>
      <c r="BZ48" s="47" t="str">
        <f t="shared" si="32"/>
        <v>206,5</v>
      </c>
      <c r="CC48">
        <v>2</v>
      </c>
      <c r="CD48" s="1"/>
      <c r="CE48" s="1"/>
      <c r="CF48" s="1"/>
      <c r="CG48" s="1"/>
      <c r="CH48" s="1"/>
      <c r="CI48" s="1"/>
    </row>
    <row r="49" ht="14.25" spans="10:87">
      <c r="J49" s="7">
        <f t="shared" si="44"/>
        <v>26</v>
      </c>
      <c r="K49" s="54">
        <v>100202</v>
      </c>
      <c r="L49" s="54">
        <v>2</v>
      </c>
      <c r="M49" s="54">
        <v>1</v>
      </c>
      <c r="N49" s="7" t="str">
        <f>IF(K49*1=0,"",VLOOKUP(K49,'波次表|waveTimes'!$AB$1:$AJ$2220,2,FALSE))</f>
        <v>多人合作专用2</v>
      </c>
      <c r="O49" s="7" t="str">
        <f t="shared" si="47"/>
        <v>502,504,506,508,510,511,512,513,100201,515,1405,1406,1407,1408,1409,1410,1411,1412,100202,1415,5005,5006,5007,5008,5009,100202</v>
      </c>
      <c r="P49" s="7" t="str">
        <f t="shared" si="45"/>
        <v>0,0,0,0,0,0,2,2,2,2,0,0,0,0,0,0,2,2,2,2,0,0,0,2,2,2</v>
      </c>
      <c r="Q49" s="7" t="str">
        <f t="shared" si="46"/>
        <v>0,0,0,0,0,0,0,0,0,0,0,1,1,1,1,1,1,1,1,1,1,1,1,1,1,1</v>
      </c>
      <c r="R49" s="7"/>
      <c r="S49" s="7"/>
      <c r="T49" s="7" t="str">
        <f t="shared" si="19"/>
        <v>-1,27,960,</v>
      </c>
      <c r="U49" s="7" t="str">
        <f t="shared" si="20"/>
        <v>-1,28,235,</v>
      </c>
      <c r="V49" s="55">
        <v>0</v>
      </c>
      <c r="W49" s="7" t="str">
        <f t="shared" si="21"/>
        <v>-2,24,5,</v>
      </c>
      <c r="X49" s="7" t="str">
        <f t="shared" si="22"/>
        <v>-3,24,0,</v>
      </c>
      <c r="Y49" s="7" t="str">
        <f t="shared" si="23"/>
        <v>-4,24,5</v>
      </c>
      <c r="Z49" s="7">
        <f t="shared" si="24"/>
        <v>10</v>
      </c>
      <c r="AA49">
        <f t="shared" si="33"/>
        <v>23320</v>
      </c>
      <c r="AB49">
        <f t="shared" si="34"/>
        <v>13125</v>
      </c>
      <c r="AC49">
        <f>INT('M1'!$A$29*BD49)</f>
        <v>775</v>
      </c>
      <c r="AD49">
        <f>AC49*'怪物|monster'!$A$15</f>
        <v>23250</v>
      </c>
      <c r="AE49">
        <f>'怪物|monster'!$A$11*AK49</f>
        <v>2.88</v>
      </c>
      <c r="AF49" s="37">
        <f t="shared" si="48"/>
        <v>0.7</v>
      </c>
      <c r="AG49" s="21">
        <f>$AI$1/VLOOKUP(BB49,'地图配置|mapConfig'!$A$5:$H$114,8,FALSE)*$AI$2/100+(100-$AI$2)/100</f>
        <v>0.871428571428571</v>
      </c>
      <c r="AH49" s="37">
        <v>2</v>
      </c>
      <c r="AI49" s="37">
        <f t="shared" si="36"/>
        <v>0.7</v>
      </c>
      <c r="AJ49" s="21">
        <f>VLOOKUP(AH49,'M1'!$A$8:$D$11,4,FALSE)*AG49*AF49</f>
        <v>1.22</v>
      </c>
      <c r="AK49" s="37">
        <f t="shared" si="37"/>
        <v>9.6</v>
      </c>
      <c r="AL49" s="37">
        <f t="shared" si="38"/>
        <v>32.1</v>
      </c>
      <c r="AN49">
        <f t="shared" si="25"/>
        <v>0.55875</v>
      </c>
      <c r="AO49">
        <f>VLOOKUP(BB49,'地图配置|mapConfig'!$A$5:$G$28,6)</f>
        <v>1788</v>
      </c>
      <c r="AP49">
        <f>VLOOKUP(BB49,'地图配置|mapConfig'!$A$5:$G$28,7)</f>
        <v>16</v>
      </c>
      <c r="AQ49">
        <f>VLOOKUP(BB49,'地图配置|mapConfig'!$A$5:$H$142,8)</f>
        <v>14</v>
      </c>
      <c r="AS49">
        <f t="shared" si="39"/>
        <v>44</v>
      </c>
      <c r="AU49" s="2">
        <v>0</v>
      </c>
      <c r="AV49" s="2" t="str">
        <f t="shared" si="26"/>
        <v>第44关</v>
      </c>
      <c r="AW49">
        <v>44</v>
      </c>
      <c r="AX49">
        <f t="shared" si="40"/>
        <v>45</v>
      </c>
      <c r="AY49">
        <f t="shared" si="49"/>
        <v>4</v>
      </c>
      <c r="BA49" s="2">
        <v>1</v>
      </c>
      <c r="BB49" s="2">
        <v>44</v>
      </c>
      <c r="BC49" s="2">
        <f t="shared" si="50"/>
        <v>4</v>
      </c>
      <c r="BD49">
        <f t="shared" si="27"/>
        <v>57.4496644295302</v>
      </c>
      <c r="BE49">
        <f t="shared" si="28"/>
        <v>9.6</v>
      </c>
      <c r="BF49">
        <v>1</v>
      </c>
      <c r="BG49" s="2">
        <v>1</v>
      </c>
      <c r="BH49" s="1" t="s">
        <v>3170</v>
      </c>
      <c r="BI49" s="1" t="s">
        <v>3110</v>
      </c>
      <c r="BJ49" s="1" t="s">
        <v>3169</v>
      </c>
      <c r="BK49" t="str">
        <f t="shared" si="29"/>
        <v>0.7,1.22</v>
      </c>
      <c r="BL49">
        <f>'M1'!$B$33+'M1'!$B$34*(AW49-1)</f>
        <v>192</v>
      </c>
      <c r="BM49">
        <f>'M1'!$C$33+'M1'!$C$34*(AW49-1)</f>
        <v>117.5</v>
      </c>
      <c r="BN49">
        <v>5</v>
      </c>
      <c r="BO49">
        <v>5</v>
      </c>
      <c r="BP49">
        <v>35</v>
      </c>
      <c r="BQ49">
        <v>250</v>
      </c>
      <c r="BR49" t="s">
        <v>3077</v>
      </c>
      <c r="BS49" t="s">
        <v>3077</v>
      </c>
      <c r="BT49" t="s">
        <v>3071</v>
      </c>
      <c r="BU49">
        <f t="shared" si="18"/>
        <v>54</v>
      </c>
      <c r="BV49">
        <v>1</v>
      </c>
      <c r="BW49" s="1" t="s">
        <v>3158</v>
      </c>
      <c r="BX49" s="47" t="str">
        <f t="shared" si="30"/>
        <v>-1,27,960,-1,28,235,-2,24,5,-3,24,0,-4,24,5</v>
      </c>
      <c r="BY49" s="47" t="str">
        <f t="shared" si="31"/>
        <v>25,5</v>
      </c>
      <c r="BZ49" s="47" t="str">
        <f t="shared" si="32"/>
        <v>206,5</v>
      </c>
      <c r="CC49">
        <v>2</v>
      </c>
      <c r="CD49" s="1"/>
      <c r="CE49" s="1"/>
      <c r="CF49" s="1"/>
      <c r="CG49" s="1"/>
      <c r="CH49" s="1"/>
      <c r="CI49" s="1"/>
    </row>
    <row r="50" ht="14.25" spans="10:87">
      <c r="J50" s="7">
        <f t="shared" si="44"/>
        <v>27</v>
      </c>
      <c r="K50" s="54">
        <v>5011</v>
      </c>
      <c r="L50" s="54">
        <v>3</v>
      </c>
      <c r="M50" s="54">
        <v>1</v>
      </c>
      <c r="N50" s="7" t="str">
        <f>IF(K50*1=0,"",VLOOKUP(K50,'波次表|waveTimes'!$AB$1:$AJ$2220,2,FALSE))</f>
        <v>114-小怪-幽灵</v>
      </c>
      <c r="O50" s="7" t="str">
        <f t="shared" si="47"/>
        <v>502,504,506,508,510,511,512,513,100201,515,1405,1406,1407,1408,1409,1410,1411,1412,100202,1415,5005,5006,5007,5008,5009,100202,5011</v>
      </c>
      <c r="P50" s="7" t="str">
        <f t="shared" si="45"/>
        <v>0,0,0,0,0,0,2,2,2,2,0,0,0,0,0,0,2,2,2,2,0,0,0,2,2,2,3</v>
      </c>
      <c r="Q50" s="7" t="str">
        <f t="shared" si="46"/>
        <v>0,0,0,0,0,0,0,0,0,0,0,1,1,1,1,1,1,1,1,1,1,1,1,1,1,1,1</v>
      </c>
      <c r="R50" s="7"/>
      <c r="S50" s="7"/>
      <c r="T50" s="7" t="str">
        <f t="shared" si="19"/>
        <v>-1,27,980,</v>
      </c>
      <c r="U50" s="7" t="str">
        <f t="shared" si="20"/>
        <v>-1,28,240,</v>
      </c>
      <c r="V50" s="55">
        <v>0</v>
      </c>
      <c r="W50" s="7" t="str">
        <f t="shared" si="21"/>
        <v>-2,24,5,</v>
      </c>
      <c r="X50" s="7" t="str">
        <f t="shared" si="22"/>
        <v>-3,24,0,</v>
      </c>
      <c r="Y50" s="7" t="str">
        <f t="shared" si="23"/>
        <v>-4,24,6</v>
      </c>
      <c r="Z50" s="7">
        <f t="shared" si="24"/>
        <v>11</v>
      </c>
      <c r="AA50">
        <f t="shared" si="33"/>
        <v>24300</v>
      </c>
      <c r="AB50">
        <f t="shared" si="34"/>
        <v>13725</v>
      </c>
      <c r="AC50">
        <f>INT('M1'!$A$29*BD50)</f>
        <v>792</v>
      </c>
      <c r="AD50">
        <f>AC50*'怪物|monster'!$A$15</f>
        <v>23760</v>
      </c>
      <c r="AE50">
        <f>'怪物|monster'!$A$11*AK50</f>
        <v>2.94</v>
      </c>
      <c r="AF50" s="37">
        <f t="shared" si="48"/>
        <v>1.05</v>
      </c>
      <c r="AG50" s="21">
        <f>$AI$1/VLOOKUP(BB50,'地图配置|mapConfig'!$A$5:$H$114,8,FALSE)*$AI$2/100+(100-$AI$2)/100</f>
        <v>0.871428571428571</v>
      </c>
      <c r="AH50" s="37">
        <v>2</v>
      </c>
      <c r="AI50" s="37">
        <f t="shared" si="36"/>
        <v>0.7</v>
      </c>
      <c r="AJ50" s="21">
        <f>VLOOKUP(AH50,'M1'!$A$8:$D$11,4,FALSE)*AG50*AF50</f>
        <v>1.83</v>
      </c>
      <c r="AK50" s="37">
        <f t="shared" si="37"/>
        <v>9.8</v>
      </c>
      <c r="AL50" s="37">
        <f t="shared" si="38"/>
        <v>32.8</v>
      </c>
      <c r="AN50">
        <f t="shared" si="25"/>
        <v>0.55875</v>
      </c>
      <c r="AO50">
        <f>VLOOKUP(BB50,'地图配置|mapConfig'!$A$5:$G$28,6)</f>
        <v>1788</v>
      </c>
      <c r="AP50">
        <f>VLOOKUP(BB50,'地图配置|mapConfig'!$A$5:$G$28,7)</f>
        <v>16</v>
      </c>
      <c r="AQ50">
        <f>VLOOKUP(BB50,'地图配置|mapConfig'!$A$5:$H$142,8)</f>
        <v>14</v>
      </c>
      <c r="AS50">
        <f t="shared" si="39"/>
        <v>45</v>
      </c>
      <c r="AU50" s="2">
        <v>0</v>
      </c>
      <c r="AV50" s="2" t="str">
        <f t="shared" si="26"/>
        <v>第45关</v>
      </c>
      <c r="AW50">
        <v>45</v>
      </c>
      <c r="AX50">
        <f t="shared" si="40"/>
        <v>46</v>
      </c>
      <c r="AY50">
        <f t="shared" si="49"/>
        <v>5</v>
      </c>
      <c r="BA50" s="2">
        <v>1</v>
      </c>
      <c r="BB50" s="2">
        <v>45</v>
      </c>
      <c r="BC50" s="2">
        <f t="shared" si="50"/>
        <v>5</v>
      </c>
      <c r="BD50">
        <f t="shared" si="27"/>
        <v>58.7024608501119</v>
      </c>
      <c r="BE50">
        <f t="shared" si="28"/>
        <v>9.8</v>
      </c>
      <c r="BF50">
        <v>1</v>
      </c>
      <c r="BG50" s="2">
        <v>1</v>
      </c>
      <c r="BH50" s="1" t="s">
        <v>3171</v>
      </c>
      <c r="BI50" s="1" t="s">
        <v>3074</v>
      </c>
      <c r="BJ50" s="1" t="s">
        <v>3172</v>
      </c>
      <c r="BK50" t="str">
        <f t="shared" si="29"/>
        <v>0.7,1.83</v>
      </c>
      <c r="BL50">
        <f>'M1'!$B$33+'M1'!$B$34*(AW50-1)</f>
        <v>196</v>
      </c>
      <c r="BM50">
        <f>'M1'!$C$33+'M1'!$C$34*(AW50-1)</f>
        <v>120</v>
      </c>
      <c r="BN50">
        <v>5</v>
      </c>
      <c r="BO50">
        <v>5</v>
      </c>
      <c r="BP50">
        <v>35</v>
      </c>
      <c r="BQ50">
        <v>250</v>
      </c>
      <c r="BR50" t="s">
        <v>3077</v>
      </c>
      <c r="BS50" t="s">
        <v>3077</v>
      </c>
      <c r="BT50" t="s">
        <v>3071</v>
      </c>
      <c r="BU50">
        <f t="shared" si="18"/>
        <v>55</v>
      </c>
      <c r="BV50">
        <v>1</v>
      </c>
      <c r="BW50" s="1" t="s">
        <v>3158</v>
      </c>
      <c r="BX50" s="47" t="str">
        <f t="shared" si="30"/>
        <v>-1,27,980,-1,28,240,-2,24,5,-3,24,0,-4,24,6</v>
      </c>
      <c r="BY50" s="47" t="str">
        <f t="shared" si="31"/>
        <v>25,6</v>
      </c>
      <c r="BZ50" s="47" t="str">
        <f t="shared" si="32"/>
        <v>206,6</v>
      </c>
      <c r="CC50">
        <v>2</v>
      </c>
      <c r="CD50" s="1"/>
      <c r="CE50" s="1"/>
      <c r="CF50" s="1"/>
      <c r="CG50" s="1"/>
      <c r="CH50" s="1"/>
      <c r="CI50" s="1"/>
    </row>
    <row r="51" ht="14.25" spans="10:87">
      <c r="J51" s="7">
        <f t="shared" si="44"/>
        <v>28</v>
      </c>
      <c r="K51" s="54">
        <v>5012</v>
      </c>
      <c r="L51" s="54">
        <v>3</v>
      </c>
      <c r="M51" s="54">
        <v>1</v>
      </c>
      <c r="N51" s="7" t="str">
        <f>IF(K51*1=0,"",VLOOKUP(K51,'波次表|waveTimes'!$AB$1:$AJ$2220,2,FALSE))</f>
        <v>129-小怪-幽灵</v>
      </c>
      <c r="O51" s="7" t="str">
        <f t="shared" si="47"/>
        <v>502,504,506,508,510,511,512,513,100201,515,1405,1406,1407,1408,1409,1410,1411,1412,100202,1415,5005,5006,5007,5008,5009,100202,5011,5012</v>
      </c>
      <c r="P51" s="7" t="str">
        <f t="shared" si="45"/>
        <v>0,0,0,0,0,0,2,2,2,2,0,0,0,0,0,0,2,2,2,2,0,0,0,2,2,2,3,3</v>
      </c>
      <c r="Q51" s="7" t="str">
        <f t="shared" si="46"/>
        <v>0,0,0,0,0,0,0,0,0,0,0,1,1,1,1,1,1,1,1,1,1,1,1,1,1,1,1,1</v>
      </c>
      <c r="R51" s="7"/>
      <c r="S51" s="7"/>
      <c r="T51" s="7" t="str">
        <f t="shared" si="19"/>
        <v>-1,27,1000,</v>
      </c>
      <c r="U51" s="7" t="str">
        <f t="shared" si="20"/>
        <v>-1,28,245,</v>
      </c>
      <c r="V51" s="55">
        <v>0</v>
      </c>
      <c r="W51" s="7" t="str">
        <f t="shared" si="21"/>
        <v>-2,24,5,</v>
      </c>
      <c r="X51" s="7" t="str">
        <f t="shared" si="22"/>
        <v>-3,24,0,</v>
      </c>
      <c r="Y51" s="7" t="str">
        <f t="shared" si="23"/>
        <v>-4,24,6</v>
      </c>
      <c r="Z51" s="7">
        <f t="shared" si="24"/>
        <v>11</v>
      </c>
      <c r="AA51">
        <f t="shared" si="33"/>
        <v>25300</v>
      </c>
      <c r="AB51">
        <f t="shared" si="34"/>
        <v>14337.5</v>
      </c>
      <c r="AC51">
        <f>INT('M1'!$A$29*BD51)</f>
        <v>809</v>
      </c>
      <c r="AD51">
        <f>AC51*'怪物|monster'!$A$15</f>
        <v>24270</v>
      </c>
      <c r="AE51">
        <f>'怪物|monster'!$A$11*AK51</f>
        <v>3</v>
      </c>
      <c r="AF51" s="37">
        <f t="shared" si="48"/>
        <v>0.7</v>
      </c>
      <c r="AG51" s="21">
        <f>$AI$1/VLOOKUP(BB51,'地图配置|mapConfig'!$A$5:$H$114,8,FALSE)*$AI$2/100+(100-$AI$2)/100</f>
        <v>0.871428571428571</v>
      </c>
      <c r="AH51" s="37">
        <v>2</v>
      </c>
      <c r="AI51" s="37">
        <f t="shared" si="36"/>
        <v>0.7</v>
      </c>
      <c r="AJ51" s="21">
        <f>VLOOKUP(AH51,'M1'!$A$8:$D$11,4,FALSE)*AG51*AF51</f>
        <v>1.22</v>
      </c>
      <c r="AK51" s="37">
        <f t="shared" si="37"/>
        <v>10</v>
      </c>
      <c r="AL51" s="37">
        <f t="shared" si="38"/>
        <v>33.5</v>
      </c>
      <c r="AN51">
        <f t="shared" si="25"/>
        <v>0.55875</v>
      </c>
      <c r="AO51">
        <f>VLOOKUP(BB51,'地图配置|mapConfig'!$A$5:$G$28,6)</f>
        <v>1788</v>
      </c>
      <c r="AP51">
        <f>VLOOKUP(BB51,'地图配置|mapConfig'!$A$5:$G$28,7)</f>
        <v>16</v>
      </c>
      <c r="AQ51">
        <f>VLOOKUP(BB51,'地图配置|mapConfig'!$A$5:$H$142,8)</f>
        <v>14</v>
      </c>
      <c r="AS51">
        <f t="shared" si="39"/>
        <v>46</v>
      </c>
      <c r="AU51" s="2">
        <v>0</v>
      </c>
      <c r="AV51" s="2" t="str">
        <f t="shared" si="26"/>
        <v>第46关</v>
      </c>
      <c r="AW51">
        <v>46</v>
      </c>
      <c r="AX51">
        <f t="shared" si="40"/>
        <v>47</v>
      </c>
      <c r="AY51">
        <f t="shared" si="49"/>
        <v>6</v>
      </c>
      <c r="AZ51">
        <v>3</v>
      </c>
      <c r="BA51" s="2">
        <v>1</v>
      </c>
      <c r="BB51" s="2">
        <v>46</v>
      </c>
      <c r="BC51" s="2">
        <f t="shared" si="50"/>
        <v>6</v>
      </c>
      <c r="BD51">
        <f t="shared" si="27"/>
        <v>59.9552572706935</v>
      </c>
      <c r="BE51">
        <f t="shared" si="28"/>
        <v>10</v>
      </c>
      <c r="BF51">
        <v>1</v>
      </c>
      <c r="BG51" s="2">
        <v>1</v>
      </c>
      <c r="BH51" s="1" t="s">
        <v>3173</v>
      </c>
      <c r="BI51" s="1" t="s">
        <v>3074</v>
      </c>
      <c r="BJ51" s="1" t="s">
        <v>3172</v>
      </c>
      <c r="BK51" t="str">
        <f t="shared" si="29"/>
        <v>0.7,1.22</v>
      </c>
      <c r="BL51">
        <f>'M1'!$B$33+'M1'!$B$34*(AW51-1)</f>
        <v>200</v>
      </c>
      <c r="BM51">
        <f>'M1'!$C$33+'M1'!$C$34*(AW51-1)</f>
        <v>122.5</v>
      </c>
      <c r="BN51">
        <v>5</v>
      </c>
      <c r="BO51">
        <v>5</v>
      </c>
      <c r="BP51">
        <v>35</v>
      </c>
      <c r="BQ51">
        <v>250</v>
      </c>
      <c r="BR51" t="s">
        <v>3077</v>
      </c>
      <c r="BS51" t="s">
        <v>3077</v>
      </c>
      <c r="BT51" t="s">
        <v>3071</v>
      </c>
      <c r="BU51">
        <f t="shared" si="18"/>
        <v>55</v>
      </c>
      <c r="BV51">
        <v>1</v>
      </c>
      <c r="BW51" s="1" t="s">
        <v>3158</v>
      </c>
      <c r="BX51" s="47" t="str">
        <f t="shared" si="30"/>
        <v>-1,27,1000,-1,28,245,-2,24,5,-3,24,0,-4,24,6</v>
      </c>
      <c r="BY51" s="47" t="str">
        <f t="shared" si="31"/>
        <v>25,6</v>
      </c>
      <c r="BZ51" s="47" t="str">
        <f t="shared" si="32"/>
        <v>206,6</v>
      </c>
      <c r="CC51">
        <v>2</v>
      </c>
      <c r="CD51" s="1"/>
      <c r="CE51" s="1"/>
      <c r="CF51" s="1"/>
      <c r="CG51" s="1"/>
      <c r="CH51" s="1"/>
      <c r="CI51" s="1"/>
    </row>
    <row r="52" ht="14.25" spans="10:87">
      <c r="J52" s="7">
        <f t="shared" si="44"/>
        <v>29</v>
      </c>
      <c r="K52" s="54">
        <v>100202</v>
      </c>
      <c r="L52" s="54">
        <v>3</v>
      </c>
      <c r="M52" s="54">
        <v>1</v>
      </c>
      <c r="N52" s="7" t="str">
        <f>IF(K52*1=0,"",VLOOKUP(K52,'波次表|waveTimes'!$AB$1:$AJ$2220,2,FALSE))</f>
        <v>多人合作专用2</v>
      </c>
      <c r="O52" s="7" t="str">
        <f t="shared" si="47"/>
        <v>502,504,506,508,510,511,512,513,100201,515,1405,1406,1407,1408,1409,1410,1411,1412,100202,1415,5005,5006,5007,5008,5009,100202,5011,5012,100202</v>
      </c>
      <c r="P52" s="7" t="str">
        <f t="shared" si="45"/>
        <v>0,0,0,0,0,0,2,2,2,2,0,0,0,0,0,0,2,2,2,2,0,0,0,2,2,2,3,3,3</v>
      </c>
      <c r="Q52" s="7" t="str">
        <f t="shared" si="46"/>
        <v>0,0,0,0,0,0,0,0,0,0,0,1,1,1,1,1,1,1,1,1,1,1,1,1,1,1,1,1,1</v>
      </c>
      <c r="R52" s="7"/>
      <c r="S52" s="7"/>
      <c r="T52" s="7" t="str">
        <f t="shared" si="19"/>
        <v>-1,27,1020,</v>
      </c>
      <c r="U52" s="7" t="str">
        <f t="shared" si="20"/>
        <v>-1,28,250,</v>
      </c>
      <c r="V52" s="55">
        <v>0</v>
      </c>
      <c r="W52" s="7" t="str">
        <f t="shared" si="21"/>
        <v>-2,24,5,</v>
      </c>
      <c r="X52" s="7" t="str">
        <f t="shared" si="22"/>
        <v>-3,24,0,</v>
      </c>
      <c r="Y52" s="7" t="str">
        <f t="shared" si="23"/>
        <v>-4,24,6</v>
      </c>
      <c r="Z52" s="7">
        <f t="shared" si="24"/>
        <v>11</v>
      </c>
      <c r="AA52">
        <f t="shared" si="33"/>
        <v>26320</v>
      </c>
      <c r="AB52">
        <f t="shared" si="34"/>
        <v>14962.5</v>
      </c>
      <c r="AC52">
        <f>INT('M1'!$A$29*BD52)</f>
        <v>826</v>
      </c>
      <c r="AD52">
        <f>AC52*'怪物|monster'!$A$15</f>
        <v>24780</v>
      </c>
      <c r="AE52">
        <f>'怪物|monster'!$A$11*AK52</f>
        <v>3.06</v>
      </c>
      <c r="AF52" s="37">
        <f t="shared" si="48"/>
        <v>0.7</v>
      </c>
      <c r="AG52" s="21">
        <f>$AI$1/VLOOKUP(BB52,'地图配置|mapConfig'!$A$5:$H$114,8,FALSE)*$AI$2/100+(100-$AI$2)/100</f>
        <v>0.871428571428571</v>
      </c>
      <c r="AH52" s="37">
        <v>2</v>
      </c>
      <c r="AI52" s="37">
        <f t="shared" si="36"/>
        <v>0.7</v>
      </c>
      <c r="AJ52" s="21">
        <f>VLOOKUP(AH52,'M1'!$A$8:$D$11,4,FALSE)*AG52*AF52</f>
        <v>1.22</v>
      </c>
      <c r="AK52" s="37">
        <f t="shared" si="37"/>
        <v>10.2</v>
      </c>
      <c r="AL52" s="37">
        <f t="shared" si="38"/>
        <v>34.2</v>
      </c>
      <c r="AN52">
        <f t="shared" si="25"/>
        <v>0.55875</v>
      </c>
      <c r="AO52">
        <f>VLOOKUP(BB52,'地图配置|mapConfig'!$A$5:$G$28,6)</f>
        <v>1788</v>
      </c>
      <c r="AP52">
        <f>VLOOKUP(BB52,'地图配置|mapConfig'!$A$5:$G$28,7)</f>
        <v>16</v>
      </c>
      <c r="AQ52">
        <f>VLOOKUP(BB52,'地图配置|mapConfig'!$A$5:$H$142,8)</f>
        <v>14</v>
      </c>
      <c r="AS52">
        <f t="shared" si="39"/>
        <v>47</v>
      </c>
      <c r="AU52" s="2">
        <v>0</v>
      </c>
      <c r="AV52" s="2" t="str">
        <f t="shared" si="26"/>
        <v>第47关</v>
      </c>
      <c r="AW52">
        <v>47</v>
      </c>
      <c r="AX52">
        <f t="shared" si="40"/>
        <v>48</v>
      </c>
      <c r="AY52">
        <f t="shared" si="49"/>
        <v>7</v>
      </c>
      <c r="AZ52">
        <v>2</v>
      </c>
      <c r="BA52" s="2">
        <v>1</v>
      </c>
      <c r="BB52" s="2">
        <v>47</v>
      </c>
      <c r="BC52" s="2">
        <f t="shared" si="50"/>
        <v>7</v>
      </c>
      <c r="BD52">
        <f t="shared" si="27"/>
        <v>61.2080536912752</v>
      </c>
      <c r="BE52">
        <f t="shared" si="28"/>
        <v>10.2</v>
      </c>
      <c r="BF52">
        <v>1</v>
      </c>
      <c r="BG52" s="2">
        <v>1</v>
      </c>
      <c r="BH52" s="1" t="s">
        <v>3174</v>
      </c>
      <c r="BI52" s="1" t="s">
        <v>3096</v>
      </c>
      <c r="BJ52" s="1" t="s">
        <v>3172</v>
      </c>
      <c r="BK52" t="str">
        <f t="shared" si="29"/>
        <v>0.7,1.22</v>
      </c>
      <c r="BL52">
        <f>'M1'!$B$33+'M1'!$B$34*(AW52-1)</f>
        <v>204</v>
      </c>
      <c r="BM52">
        <f>'M1'!$C$33+'M1'!$C$34*(AW52-1)</f>
        <v>125</v>
      </c>
      <c r="BN52">
        <v>5</v>
      </c>
      <c r="BO52">
        <v>5</v>
      </c>
      <c r="BP52">
        <v>35</v>
      </c>
      <c r="BQ52">
        <v>250</v>
      </c>
      <c r="BR52" t="s">
        <v>3077</v>
      </c>
      <c r="BS52" t="s">
        <v>3077</v>
      </c>
      <c r="BT52" t="s">
        <v>3071</v>
      </c>
      <c r="BU52">
        <f t="shared" si="18"/>
        <v>55</v>
      </c>
      <c r="BV52">
        <v>1</v>
      </c>
      <c r="BW52" s="1" t="s">
        <v>3158</v>
      </c>
      <c r="BX52" s="47" t="str">
        <f t="shared" si="30"/>
        <v>-1,27,1020,-1,28,250,-2,24,5,-3,24,0,-4,24,6</v>
      </c>
      <c r="BY52" s="47" t="str">
        <f t="shared" si="31"/>
        <v>25,6</v>
      </c>
      <c r="BZ52" s="47" t="str">
        <f t="shared" si="32"/>
        <v>206,6</v>
      </c>
      <c r="CC52">
        <v>2</v>
      </c>
      <c r="CD52" s="1"/>
      <c r="CE52" s="1"/>
      <c r="CF52" s="1"/>
      <c r="CG52" s="1"/>
      <c r="CH52" s="1"/>
      <c r="CI52" s="1"/>
    </row>
    <row r="53" ht="14.25" spans="10:87">
      <c r="J53" s="7">
        <f t="shared" si="44"/>
        <v>30</v>
      </c>
      <c r="K53" s="54">
        <v>5015</v>
      </c>
      <c r="L53" s="54">
        <v>3</v>
      </c>
      <c r="M53" s="54">
        <v>1</v>
      </c>
      <c r="N53" s="7" t="str">
        <f>IF(K53*1=0,"",VLOOKUP(K53,'波次表|waveTimes'!$AB$1:$AJ$2220,2,FALSE))</f>
        <v>175-BOSS-幽灵</v>
      </c>
      <c r="O53" s="7" t="str">
        <f t="shared" si="47"/>
        <v>502,504,506,508,510,511,512,513,100201,515,1405,1406,1407,1408,1409,1410,1411,1412,100202,1415,5005,5006,5007,5008,5009,100202,5011,5012,100202,5015</v>
      </c>
      <c r="P53" s="7" t="str">
        <f t="shared" si="45"/>
        <v>0,0,0,0,0,0,2,2,2,2,0,0,0,0,0,0,2,2,2,2,0,0,0,2,2,2,3,3,3,3</v>
      </c>
      <c r="Q53" s="7" t="str">
        <f t="shared" si="46"/>
        <v>0,0,0,0,0,0,0,0,0,0,0,1,1,1,1,1,1,1,1,1,1,1,1,1,1,1,1,1,1,1</v>
      </c>
      <c r="R53" s="7"/>
      <c r="S53" s="7"/>
      <c r="T53" s="7" t="str">
        <f t="shared" si="19"/>
        <v>-1,27,1040,</v>
      </c>
      <c r="U53" s="7" t="str">
        <f t="shared" si="20"/>
        <v>-1,28,255,</v>
      </c>
      <c r="V53" s="55">
        <v>0</v>
      </c>
      <c r="W53" s="7" t="str">
        <f t="shared" si="21"/>
        <v>-2,24,5,</v>
      </c>
      <c r="X53" s="7" t="str">
        <f t="shared" si="22"/>
        <v>-3,24,0,</v>
      </c>
      <c r="Y53" s="7" t="str">
        <f t="shared" si="23"/>
        <v>-4,24,6</v>
      </c>
      <c r="Z53" s="7">
        <f t="shared" si="24"/>
        <v>11</v>
      </c>
      <c r="AA53">
        <f t="shared" si="33"/>
        <v>27360</v>
      </c>
      <c r="AB53">
        <f t="shared" si="34"/>
        <v>15600</v>
      </c>
      <c r="AC53">
        <f>INT('M1'!$A$29*BD53)</f>
        <v>843</v>
      </c>
      <c r="AD53">
        <f>AC53*'怪物|monster'!$A$15</f>
        <v>25290</v>
      </c>
      <c r="AE53">
        <f>'怪物|monster'!$A$11*AK53</f>
        <v>3.12</v>
      </c>
      <c r="AF53" s="37">
        <f t="shared" si="48"/>
        <v>0.7</v>
      </c>
      <c r="AG53" s="21">
        <f>$AI$1/VLOOKUP(BB53,'地图配置|mapConfig'!$A$5:$H$114,8,FALSE)*$AI$2/100+(100-$AI$2)/100</f>
        <v>0.871428571428571</v>
      </c>
      <c r="AH53" s="37">
        <v>2</v>
      </c>
      <c r="AI53" s="37">
        <f t="shared" si="36"/>
        <v>0.7</v>
      </c>
      <c r="AJ53" s="21">
        <f>VLOOKUP(AH53,'M1'!$A$8:$D$11,4,FALSE)*AG53*AF53</f>
        <v>1.22</v>
      </c>
      <c r="AK53" s="37">
        <f t="shared" si="37"/>
        <v>10.4</v>
      </c>
      <c r="AL53" s="37">
        <f t="shared" si="38"/>
        <v>34.9</v>
      </c>
      <c r="AN53">
        <f t="shared" si="25"/>
        <v>0.55875</v>
      </c>
      <c r="AO53">
        <f>VLOOKUP(BB53,'地图配置|mapConfig'!$A$5:$G$28,6)</f>
        <v>1788</v>
      </c>
      <c r="AP53">
        <f>VLOOKUP(BB53,'地图配置|mapConfig'!$A$5:$G$28,7)</f>
        <v>16</v>
      </c>
      <c r="AQ53">
        <f>VLOOKUP(BB53,'地图配置|mapConfig'!$A$5:$H$142,8)</f>
        <v>14</v>
      </c>
      <c r="AS53">
        <f t="shared" si="39"/>
        <v>48</v>
      </c>
      <c r="AU53" s="2">
        <v>0</v>
      </c>
      <c r="AV53" s="2" t="str">
        <f t="shared" si="26"/>
        <v>第48关</v>
      </c>
      <c r="AW53">
        <v>48</v>
      </c>
      <c r="AX53">
        <f t="shared" si="40"/>
        <v>49</v>
      </c>
      <c r="AY53">
        <f t="shared" si="49"/>
        <v>8</v>
      </c>
      <c r="BA53" s="2">
        <v>1</v>
      </c>
      <c r="BB53" s="2">
        <v>48</v>
      </c>
      <c r="BC53" s="2">
        <f t="shared" si="50"/>
        <v>8</v>
      </c>
      <c r="BD53">
        <f t="shared" si="27"/>
        <v>62.4608501118568</v>
      </c>
      <c r="BE53">
        <f t="shared" si="28"/>
        <v>10.4</v>
      </c>
      <c r="BF53">
        <v>1</v>
      </c>
      <c r="BG53" s="2">
        <v>1</v>
      </c>
      <c r="BH53" s="1" t="s">
        <v>3175</v>
      </c>
      <c r="BI53" s="1" t="s">
        <v>3096</v>
      </c>
      <c r="BJ53" s="1" t="s">
        <v>3172</v>
      </c>
      <c r="BK53" t="str">
        <f t="shared" si="29"/>
        <v>0.7,1.22</v>
      </c>
      <c r="BL53" s="56">
        <f>'M1'!$B$33+'M1'!$B$34*(AW53-1)</f>
        <v>208</v>
      </c>
      <c r="BM53">
        <f>'M1'!$C$33+'M1'!$C$34*(AW53-1)</f>
        <v>127.5</v>
      </c>
      <c r="BN53">
        <v>5</v>
      </c>
      <c r="BO53">
        <v>5</v>
      </c>
      <c r="BP53">
        <v>35</v>
      </c>
      <c r="BQ53">
        <v>250</v>
      </c>
      <c r="BR53" t="s">
        <v>3077</v>
      </c>
      <c r="BS53" t="s">
        <v>3077</v>
      </c>
      <c r="BT53" t="s">
        <v>3071</v>
      </c>
      <c r="BU53">
        <f t="shared" si="18"/>
        <v>56</v>
      </c>
      <c r="BV53">
        <v>1</v>
      </c>
      <c r="BW53" s="1" t="s">
        <v>3158</v>
      </c>
      <c r="BX53" s="47" t="str">
        <f t="shared" si="30"/>
        <v>-1,27,1040,-1,28,255,-2,24,5,-3,24,0,-4,24,6</v>
      </c>
      <c r="BY53" s="47" t="str">
        <f t="shared" si="31"/>
        <v>25,6</v>
      </c>
      <c r="BZ53" s="47" t="str">
        <f t="shared" si="32"/>
        <v>206,6</v>
      </c>
      <c r="CC53">
        <v>2</v>
      </c>
      <c r="CD53" s="1"/>
      <c r="CE53" s="1"/>
      <c r="CF53" s="1"/>
      <c r="CG53" s="1"/>
      <c r="CH53" s="1"/>
      <c r="CI53" s="1"/>
    </row>
    <row r="54" ht="14.25" spans="10:87">
      <c r="J54" s="7">
        <f t="shared" si="44"/>
        <v>31</v>
      </c>
      <c r="K54" s="54"/>
      <c r="L54" s="54"/>
      <c r="M54" s="54"/>
      <c r="N54" s="7" t="str">
        <f>IF(K54*1=0,"",VLOOKUP(K54,'波次表|waveTimes'!$AB$1:$AJ$2220,2,FALSE))</f>
        <v/>
      </c>
      <c r="O54" s="7" t="str">
        <f t="shared" si="47"/>
        <v>502,504,506,508,510,511,512,513,100201,515,1405,1406,1407,1408,1409,1410,1411,1412,100202,1415,5005,5006,5007,5008,5009,100202,5011,5012,100202,5015</v>
      </c>
      <c r="P54" s="7" t="str">
        <f t="shared" si="45"/>
        <v>0,0,0,0,0,0,2,2,2,2,0,0,0,0,0,0,2,2,2,2,0,0,0,2,2,2,3,3,3,3</v>
      </c>
      <c r="Q54" s="7" t="str">
        <f t="shared" si="46"/>
        <v>0,0,0,0,0,0,0,0,0,0,0,1,1,1,1,1,1,1,1,1,1,1,1,1,1,1,1,1,1,1</v>
      </c>
      <c r="R54" s="7"/>
      <c r="S54" s="7"/>
      <c r="T54" s="7" t="str">
        <f t="shared" si="19"/>
        <v>-1,27,1060,</v>
      </c>
      <c r="U54" s="7" t="str">
        <f t="shared" si="20"/>
        <v>-1,28,260,</v>
      </c>
      <c r="V54" s="55">
        <v>0</v>
      </c>
      <c r="W54" s="7" t="str">
        <f t="shared" si="21"/>
        <v>-2,24,5,</v>
      </c>
      <c r="X54" s="7" t="str">
        <f t="shared" si="22"/>
        <v>-3,24,0,</v>
      </c>
      <c r="Y54" s="7" t="str">
        <f t="shared" si="23"/>
        <v>-4,24,6</v>
      </c>
      <c r="Z54" s="7">
        <f t="shared" si="24"/>
        <v>11</v>
      </c>
      <c r="AA54">
        <f t="shared" si="33"/>
        <v>28420</v>
      </c>
      <c r="AB54">
        <f t="shared" si="34"/>
        <v>16250</v>
      </c>
      <c r="AC54">
        <f>INT('M1'!$A$29*BD54)</f>
        <v>860</v>
      </c>
      <c r="AD54">
        <f>AC54*'怪物|monster'!$A$15</f>
        <v>25800</v>
      </c>
      <c r="AE54">
        <f>'怪物|monster'!$A$11*AK54</f>
        <v>3.18</v>
      </c>
      <c r="AF54" s="37">
        <f t="shared" si="48"/>
        <v>0.7</v>
      </c>
      <c r="AG54" s="21">
        <f>$AI$1/VLOOKUP(BB54,'地图配置|mapConfig'!$A$5:$H$114,8,FALSE)*$AI$2/100+(100-$AI$2)/100</f>
        <v>0.871428571428571</v>
      </c>
      <c r="AH54" s="37">
        <v>2</v>
      </c>
      <c r="AI54" s="37">
        <f t="shared" si="36"/>
        <v>0.7</v>
      </c>
      <c r="AJ54" s="21">
        <f>VLOOKUP(AH54,'M1'!$A$8:$D$11,4,FALSE)*AG54*AF54</f>
        <v>1.22</v>
      </c>
      <c r="AK54" s="37">
        <f t="shared" si="37"/>
        <v>10.6</v>
      </c>
      <c r="AL54" s="37">
        <f t="shared" si="38"/>
        <v>35.6</v>
      </c>
      <c r="AN54">
        <f t="shared" si="25"/>
        <v>0.55875</v>
      </c>
      <c r="AO54">
        <f>VLOOKUP(BB54,'地图配置|mapConfig'!$A$5:$G$28,6)</f>
        <v>1788</v>
      </c>
      <c r="AP54">
        <f>VLOOKUP(BB54,'地图配置|mapConfig'!$A$5:$G$28,7)</f>
        <v>16</v>
      </c>
      <c r="AQ54">
        <f>VLOOKUP(BB54,'地图配置|mapConfig'!$A$5:$H$142,8)</f>
        <v>14</v>
      </c>
      <c r="AS54">
        <f t="shared" si="39"/>
        <v>49</v>
      </c>
      <c r="AU54" s="2">
        <v>0</v>
      </c>
      <c r="AV54" s="2" t="str">
        <f t="shared" si="26"/>
        <v>第49关</v>
      </c>
      <c r="AW54">
        <v>49</v>
      </c>
      <c r="AX54">
        <f t="shared" si="40"/>
        <v>50</v>
      </c>
      <c r="AY54">
        <f t="shared" si="49"/>
        <v>9</v>
      </c>
      <c r="AZ54">
        <v>3</v>
      </c>
      <c r="BA54" s="2">
        <v>1</v>
      </c>
      <c r="BB54" s="2">
        <v>49</v>
      </c>
      <c r="BC54" s="2">
        <f t="shared" si="50"/>
        <v>9</v>
      </c>
      <c r="BD54">
        <f t="shared" si="27"/>
        <v>63.7136465324385</v>
      </c>
      <c r="BE54">
        <f t="shared" si="28"/>
        <v>10.6</v>
      </c>
      <c r="BF54">
        <v>1</v>
      </c>
      <c r="BG54" s="2">
        <v>1</v>
      </c>
      <c r="BH54" s="1" t="s">
        <v>3176</v>
      </c>
      <c r="BI54" s="1" t="s">
        <v>3103</v>
      </c>
      <c r="BJ54" s="1" t="s">
        <v>3123</v>
      </c>
      <c r="BK54" t="str">
        <f t="shared" si="29"/>
        <v>0.7,1.22</v>
      </c>
      <c r="BL54">
        <f>'M1'!$B$33+'M1'!$B$34*(AW54-1)</f>
        <v>212</v>
      </c>
      <c r="BM54">
        <f>'M1'!$C$33+'M1'!$C$34*(AW54-1)</f>
        <v>130</v>
      </c>
      <c r="BN54">
        <v>5</v>
      </c>
      <c r="BO54">
        <v>5</v>
      </c>
      <c r="BP54">
        <v>35</v>
      </c>
      <c r="BQ54">
        <v>250</v>
      </c>
      <c r="BR54" t="s">
        <v>3077</v>
      </c>
      <c r="BS54" t="s">
        <v>3077</v>
      </c>
      <c r="BT54" t="s">
        <v>3071</v>
      </c>
      <c r="BU54">
        <f t="shared" si="18"/>
        <v>56</v>
      </c>
      <c r="BV54">
        <v>1</v>
      </c>
      <c r="BW54" s="1" t="s">
        <v>3158</v>
      </c>
      <c r="BX54" s="47" t="str">
        <f t="shared" si="30"/>
        <v>-1,27,1060,-1,28,260,-2,24,5,-3,24,0,-4,24,6</v>
      </c>
      <c r="BY54" s="47" t="str">
        <f t="shared" si="31"/>
        <v>25,6</v>
      </c>
      <c r="BZ54" s="47" t="str">
        <f t="shared" si="32"/>
        <v>206,6</v>
      </c>
      <c r="CC54">
        <v>2</v>
      </c>
      <c r="CD54" s="1"/>
      <c r="CE54" s="1"/>
      <c r="CF54" s="1"/>
      <c r="CG54" s="1"/>
      <c r="CH54" s="1"/>
      <c r="CI54" s="1"/>
    </row>
    <row r="55" ht="14.25" spans="10:87">
      <c r="J55" s="7">
        <f t="shared" si="44"/>
        <v>32</v>
      </c>
      <c r="K55" s="54"/>
      <c r="L55" s="54"/>
      <c r="M55" s="54"/>
      <c r="N55" s="7" t="str">
        <f>IF(K55*1=0,"",VLOOKUP(K55,'波次表|waveTimes'!$AB$1:$AJ$2220,2,FALSE))</f>
        <v/>
      </c>
      <c r="O55" s="7" t="str">
        <f t="shared" si="47"/>
        <v>502,504,506,508,510,511,512,513,100201,515,1405,1406,1407,1408,1409,1410,1411,1412,100202,1415,5005,5006,5007,5008,5009,100202,5011,5012,100202,5015</v>
      </c>
      <c r="P55" s="7" t="str">
        <f t="shared" si="45"/>
        <v>0,0,0,0,0,0,2,2,2,2,0,0,0,0,0,0,2,2,2,2,0,0,0,2,2,2,3,3,3,3</v>
      </c>
      <c r="Q55" s="7" t="str">
        <f t="shared" si="46"/>
        <v>0,0,0,0,0,0,0,0,0,0,0,1,1,1,1,1,1,1,1,1,1,1,1,1,1,1,1,1,1,1</v>
      </c>
      <c r="R55" s="7"/>
      <c r="S55" s="7"/>
      <c r="T55" s="7" t="str">
        <f t="shared" si="19"/>
        <v>-1,27,1080,</v>
      </c>
      <c r="U55" s="7" t="str">
        <f t="shared" si="20"/>
        <v>-1,28,265,</v>
      </c>
      <c r="V55" s="55">
        <v>0</v>
      </c>
      <c r="W55" s="7" t="str">
        <f t="shared" si="21"/>
        <v>-2,24,5,</v>
      </c>
      <c r="X55" s="7" t="str">
        <f t="shared" si="22"/>
        <v>-3,24,0,</v>
      </c>
      <c r="Y55" s="7" t="str">
        <f t="shared" si="23"/>
        <v>-4,24,6</v>
      </c>
      <c r="Z55" s="7">
        <f t="shared" si="24"/>
        <v>11</v>
      </c>
      <c r="AA55">
        <f t="shared" si="33"/>
        <v>29500</v>
      </c>
      <c r="AB55">
        <f t="shared" si="34"/>
        <v>16912.5</v>
      </c>
      <c r="AC55">
        <f>INT('M1'!$A$29*BD55)</f>
        <v>877</v>
      </c>
      <c r="AD55">
        <f>AC55*'怪物|monster'!$A$15</f>
        <v>26310</v>
      </c>
      <c r="AE55">
        <f>'怪物|monster'!$A$11*AK55</f>
        <v>3.24</v>
      </c>
      <c r="AF55" s="37">
        <f t="shared" si="48"/>
        <v>1.05</v>
      </c>
      <c r="AG55" s="21">
        <f>$AI$1/VLOOKUP(BB55,'地图配置|mapConfig'!$A$5:$H$114,8,FALSE)*$AI$2/100+(100-$AI$2)/100</f>
        <v>0.85</v>
      </c>
      <c r="AH55" s="37">
        <v>2</v>
      </c>
      <c r="AI55" s="37">
        <f t="shared" si="36"/>
        <v>0.7</v>
      </c>
      <c r="AJ55" s="21">
        <f>VLOOKUP(AH55,'M1'!$A$8:$D$11,4,FALSE)*AG55*AF55</f>
        <v>1.785</v>
      </c>
      <c r="AK55" s="37">
        <f t="shared" si="37"/>
        <v>10.8</v>
      </c>
      <c r="AL55" s="37">
        <f t="shared" si="38"/>
        <v>36.3</v>
      </c>
      <c r="AN55">
        <f t="shared" si="25"/>
        <v>0.55875</v>
      </c>
      <c r="AO55">
        <f>VLOOKUP(BB55,'地图配置|mapConfig'!$A$5:$G$28,6)</f>
        <v>1788</v>
      </c>
      <c r="AP55">
        <f>VLOOKUP(BB55,'地图配置|mapConfig'!$A$5:$G$28,7)</f>
        <v>16</v>
      </c>
      <c r="AQ55">
        <f>VLOOKUP(BB55,'地图配置|mapConfig'!$A$5:$H$142,8)</f>
        <v>16</v>
      </c>
      <c r="AS55">
        <f t="shared" si="39"/>
        <v>50</v>
      </c>
      <c r="AU55" s="2">
        <v>0</v>
      </c>
      <c r="AV55" s="2" t="str">
        <f t="shared" si="26"/>
        <v>第50关</v>
      </c>
      <c r="AW55">
        <v>50</v>
      </c>
      <c r="AY55">
        <f t="shared" si="49"/>
        <v>10</v>
      </c>
      <c r="AZ55">
        <v>2</v>
      </c>
      <c r="BA55" s="2">
        <v>1</v>
      </c>
      <c r="BB55" s="2">
        <v>50</v>
      </c>
      <c r="BC55" s="2">
        <f t="shared" si="50"/>
        <v>10</v>
      </c>
      <c r="BD55">
        <f t="shared" si="27"/>
        <v>64.9664429530201</v>
      </c>
      <c r="BE55">
        <f t="shared" si="28"/>
        <v>10.8</v>
      </c>
      <c r="BF55">
        <v>1</v>
      </c>
      <c r="BG55" s="2">
        <v>1</v>
      </c>
      <c r="BH55" s="1" t="s">
        <v>3177</v>
      </c>
      <c r="BI55" s="1" t="s">
        <v>3103</v>
      </c>
      <c r="BJ55" s="1" t="s">
        <v>3123</v>
      </c>
      <c r="BK55" t="str">
        <f t="shared" si="29"/>
        <v>0.7,1.785</v>
      </c>
      <c r="BL55">
        <f>'M1'!$B$33+'M1'!$B$34*(AW55-1)</f>
        <v>216</v>
      </c>
      <c r="BM55">
        <f>'M1'!$C$33+'M1'!$C$34*(AW55-1)</f>
        <v>132.5</v>
      </c>
      <c r="BN55">
        <v>5</v>
      </c>
      <c r="BO55">
        <v>5</v>
      </c>
      <c r="BP55">
        <v>35</v>
      </c>
      <c r="BQ55">
        <v>250</v>
      </c>
      <c r="BR55" t="s">
        <v>3077</v>
      </c>
      <c r="BS55" t="s">
        <v>3077</v>
      </c>
      <c r="BT55" t="s">
        <v>3071</v>
      </c>
      <c r="BU55">
        <f t="shared" si="18"/>
        <v>56</v>
      </c>
      <c r="BV55">
        <v>1</v>
      </c>
      <c r="BW55" s="1" t="s">
        <v>3158</v>
      </c>
      <c r="BX55" s="47" t="str">
        <f t="shared" si="30"/>
        <v>-1,27,1080,-1,28,265,-2,24,5,-3,24,0,-4,24,6</v>
      </c>
      <c r="BY55" s="47" t="str">
        <f t="shared" si="31"/>
        <v>25,6</v>
      </c>
      <c r="BZ55" s="47" t="str">
        <f t="shared" si="32"/>
        <v>206,6</v>
      </c>
      <c r="CC55">
        <v>2</v>
      </c>
      <c r="CD55" s="1"/>
      <c r="CE55" s="1"/>
      <c r="CF55" s="1"/>
      <c r="CG55" s="1"/>
      <c r="CH55" s="1"/>
      <c r="CI55" s="1"/>
    </row>
    <row r="56" ht="14.25" spans="10:78">
      <c r="J56" s="7">
        <f t="shared" si="44"/>
        <v>33</v>
      </c>
      <c r="K56" s="54"/>
      <c r="L56" s="54"/>
      <c r="M56" s="54"/>
      <c r="N56" s="7" t="str">
        <f>IF(K56*1=0,"",VLOOKUP(K56,'波次表|waveTimes'!$AB$1:$AJ$2220,2,FALSE))</f>
        <v/>
      </c>
      <c r="O56" s="7" t="str">
        <f t="shared" si="47"/>
        <v>502,504,506,508,510,511,512,513,100201,515,1405,1406,1407,1408,1409,1410,1411,1412,100202,1415,5005,5006,5007,5008,5009,100202,5011,5012,100202,5015</v>
      </c>
      <c r="P56" s="7" t="str">
        <f t="shared" si="45"/>
        <v>0,0,0,0,0,0,2,2,2,2,0,0,0,0,0,0,2,2,2,2,0,0,0,2,2,2,3,3,3,3</v>
      </c>
      <c r="Q56" s="7" t="str">
        <f t="shared" si="46"/>
        <v>0,0,0,0,0,0,0,0,0,0,0,1,1,1,1,1,1,1,1,1,1,1,1,1,1,1,1,1,1,1</v>
      </c>
      <c r="R56" s="7"/>
      <c r="S56" s="7"/>
      <c r="T56" s="7"/>
      <c r="U56" s="7"/>
      <c r="V56" s="7"/>
      <c r="W56" s="7"/>
      <c r="X56" s="7"/>
      <c r="Y56" s="7"/>
      <c r="Z56" s="7"/>
      <c r="AS56">
        <v>1001</v>
      </c>
      <c r="AU56">
        <v>101</v>
      </c>
      <c r="AV56" t="s">
        <v>3178</v>
      </c>
      <c r="BB56">
        <v>1001</v>
      </c>
      <c r="BC56">
        <v>1001</v>
      </c>
      <c r="BD56">
        <v>1</v>
      </c>
      <c r="BE56">
        <v>1</v>
      </c>
      <c r="BF56">
        <v>1</v>
      </c>
      <c r="BG56">
        <v>1</v>
      </c>
      <c r="BH56" s="1" t="s">
        <v>3179</v>
      </c>
      <c r="BI56" s="1" t="s">
        <v>3180</v>
      </c>
      <c r="BJ56" s="1" t="s">
        <v>3181</v>
      </c>
      <c r="BK56" t="s">
        <v>1454</v>
      </c>
      <c r="BL56">
        <v>0</v>
      </c>
      <c r="BM56">
        <v>0</v>
      </c>
      <c r="BN56">
        <v>5</v>
      </c>
      <c r="BO56">
        <v>0</v>
      </c>
      <c r="BP56">
        <v>500</v>
      </c>
      <c r="BQ56">
        <v>250</v>
      </c>
      <c r="BR56" t="s">
        <v>3077</v>
      </c>
      <c r="BS56" t="s">
        <v>3077</v>
      </c>
      <c r="BT56" t="s">
        <v>3071</v>
      </c>
      <c r="BV56">
        <v>0</v>
      </c>
      <c r="BX56" s="1"/>
      <c r="BY56" s="1"/>
      <c r="BZ56" s="1"/>
    </row>
    <row r="57" ht="14.25" spans="10:81">
      <c r="J57" s="7">
        <f t="shared" si="44"/>
        <v>34</v>
      </c>
      <c r="K57" s="54"/>
      <c r="L57" s="54"/>
      <c r="M57" s="54"/>
      <c r="N57" s="7" t="str">
        <f>IF(K57*1=0,"",VLOOKUP(K57,'波次表|waveTimes'!$AB$1:$AJ$2220,2,FALSE))</f>
        <v/>
      </c>
      <c r="O57" s="7" t="str">
        <f t="shared" si="47"/>
        <v>502,504,506,508,510,511,512,513,100201,515,1405,1406,1407,1408,1409,1410,1411,1412,100202,1415,5005,5006,5007,5008,5009,100202,5011,5012,100202,5015</v>
      </c>
      <c r="P57" s="7" t="str">
        <f t="shared" si="45"/>
        <v>0,0,0,0,0,0,2,2,2,2,0,0,0,0,0,0,2,2,2,2,0,0,0,2,2,2,3,3,3,3</v>
      </c>
      <c r="Q57" s="7" t="str">
        <f t="shared" si="46"/>
        <v>0,0,0,0,0,0,0,0,0,0,0,1,1,1,1,1,1,1,1,1,1,1,1,1,1,1,1,1,1,1</v>
      </c>
      <c r="R57" s="7"/>
      <c r="S57" s="7"/>
      <c r="T57" s="7"/>
      <c r="U57" s="7"/>
      <c r="V57" s="7"/>
      <c r="W57" s="7"/>
      <c r="X57" s="7"/>
      <c r="Y57" s="7"/>
      <c r="Z57" s="7"/>
      <c r="AS57">
        <v>1002</v>
      </c>
      <c r="AU57">
        <v>102</v>
      </c>
      <c r="AV57" t="s">
        <v>3182</v>
      </c>
      <c r="BB57">
        <v>50</v>
      </c>
      <c r="BC57">
        <v>1002</v>
      </c>
      <c r="BD57">
        <v>20</v>
      </c>
      <c r="BE57">
        <v>13</v>
      </c>
      <c r="BF57">
        <v>1</v>
      </c>
      <c r="BG57">
        <v>0</v>
      </c>
      <c r="BH57" s="1" t="s">
        <v>3183</v>
      </c>
      <c r="BI57" s="1" t="s">
        <v>3184</v>
      </c>
      <c r="BJ57" s="1" t="s">
        <v>3185</v>
      </c>
      <c r="BK57" t="s">
        <v>3186</v>
      </c>
      <c r="BL57">
        <v>216</v>
      </c>
      <c r="BM57">
        <v>132.5</v>
      </c>
      <c r="BN57">
        <v>5</v>
      </c>
      <c r="BO57">
        <v>5</v>
      </c>
      <c r="BP57">
        <v>100</v>
      </c>
      <c r="BQ57">
        <v>250</v>
      </c>
      <c r="BR57" t="s">
        <v>3187</v>
      </c>
      <c r="BS57" t="s">
        <v>3187</v>
      </c>
      <c r="BT57" t="s">
        <v>3187</v>
      </c>
      <c r="BU57">
        <v>56</v>
      </c>
      <c r="BV57">
        <v>1</v>
      </c>
      <c r="BX57" s="47" t="s">
        <v>3188</v>
      </c>
      <c r="CC57">
        <v>2</v>
      </c>
    </row>
    <row r="58" ht="14.25" spans="10:26">
      <c r="J58" s="7">
        <f t="shared" si="44"/>
        <v>35</v>
      </c>
      <c r="K58" s="54"/>
      <c r="L58" s="54"/>
      <c r="M58" s="54"/>
      <c r="N58" s="7" t="str">
        <f>IF(K58*1=0,"",VLOOKUP(K58,'波次表|waveTimes'!$AB$1:$AJ$2220,2,FALSE))</f>
        <v/>
      </c>
      <c r="O58" s="7" t="str">
        <f t="shared" si="47"/>
        <v>502,504,506,508,510,511,512,513,100201,515,1405,1406,1407,1408,1409,1410,1411,1412,100202,1415,5005,5006,5007,5008,5009,100202,5011,5012,100202,5015</v>
      </c>
      <c r="P58" s="7" t="str">
        <f t="shared" si="45"/>
        <v>0,0,0,0,0,0,2,2,2,2,0,0,0,0,0,0,2,2,2,2,0,0,0,2,2,2,3,3,3,3</v>
      </c>
      <c r="Q58" s="7" t="str">
        <f t="shared" si="46"/>
        <v>0,0,0,0,0,0,0,0,0,0,0,1,1,1,1,1,1,1,1,1,1,1,1,1,1,1,1,1,1,1</v>
      </c>
      <c r="R58" s="7"/>
      <c r="S58" s="7"/>
      <c r="T58" s="7"/>
      <c r="U58" s="7"/>
      <c r="V58" s="7"/>
      <c r="W58" s="7"/>
      <c r="X58" s="7"/>
      <c r="Y58" s="7"/>
      <c r="Z58" s="7"/>
    </row>
    <row r="59" ht="14.25" spans="10:26">
      <c r="J59" s="7">
        <f t="shared" si="44"/>
        <v>36</v>
      </c>
      <c r="K59" s="54"/>
      <c r="L59" s="54"/>
      <c r="M59" s="54"/>
      <c r="N59" s="7" t="str">
        <f>IF(K59*1=0,"",VLOOKUP(K59,'波次表|waveTimes'!$AB$1:$AJ$2220,2,FALSE))</f>
        <v/>
      </c>
      <c r="O59" s="7" t="str">
        <f t="shared" si="47"/>
        <v>502,504,506,508,510,511,512,513,100201,515,1405,1406,1407,1408,1409,1410,1411,1412,100202,1415,5005,5006,5007,5008,5009,100202,5011,5012,100202,5015</v>
      </c>
      <c r="P59" s="7" t="str">
        <f t="shared" si="45"/>
        <v>0,0,0,0,0,0,2,2,2,2,0,0,0,0,0,0,2,2,2,2,0,0,0,2,2,2,3,3,3,3</v>
      </c>
      <c r="Q59" s="7" t="str">
        <f t="shared" si="46"/>
        <v>0,0,0,0,0,0,0,0,0,0,0,1,1,1,1,1,1,1,1,1,1,1,1,1,1,1,1,1,1,1</v>
      </c>
      <c r="R59" s="7"/>
      <c r="S59" s="7"/>
      <c r="T59" s="7"/>
      <c r="U59" s="7"/>
      <c r="V59" s="7"/>
      <c r="W59" s="7"/>
      <c r="X59" s="7"/>
      <c r="Y59" s="7"/>
      <c r="Z59" s="7"/>
    </row>
    <row r="60" ht="14.25" spans="10:26">
      <c r="J60" s="7">
        <f t="shared" si="44"/>
        <v>37</v>
      </c>
      <c r="K60" s="54"/>
      <c r="L60" s="54"/>
      <c r="M60" s="54"/>
      <c r="N60" s="7" t="str">
        <f>IF(K60*1=0,"",VLOOKUP(K60,'波次表|waveTimes'!$AB$1:$AJ$2220,2,FALSE))</f>
        <v/>
      </c>
      <c r="O60" s="7" t="str">
        <f t="shared" si="47"/>
        <v>502,504,506,508,510,511,512,513,100201,515,1405,1406,1407,1408,1409,1410,1411,1412,100202,1415,5005,5006,5007,5008,5009,100202,5011,5012,100202,5015</v>
      </c>
      <c r="P60" s="7" t="str">
        <f t="shared" si="45"/>
        <v>0,0,0,0,0,0,2,2,2,2,0,0,0,0,0,0,2,2,2,2,0,0,0,2,2,2,3,3,3,3</v>
      </c>
      <c r="Q60" s="7" t="str">
        <f t="shared" si="46"/>
        <v>0,0,0,0,0,0,0,0,0,0,0,1,1,1,1,1,1,1,1,1,1,1,1,1,1,1,1,1,1,1</v>
      </c>
      <c r="R60" s="7"/>
      <c r="S60" s="7"/>
      <c r="T60" s="7"/>
      <c r="U60" s="7"/>
      <c r="V60" s="7"/>
      <c r="W60" s="7"/>
      <c r="X60" s="7"/>
      <c r="Y60" s="7"/>
      <c r="Z60" s="7"/>
    </row>
    <row r="61" ht="14.25" spans="10:26">
      <c r="J61" s="7">
        <f t="shared" si="44"/>
        <v>38</v>
      </c>
      <c r="K61" s="54"/>
      <c r="L61" s="54"/>
      <c r="M61" s="54"/>
      <c r="N61" s="7" t="str">
        <f>IF(K61*1=0,"",VLOOKUP(K61,'波次表|waveTimes'!$AB$1:$AJ$2220,2,FALSE))</f>
        <v/>
      </c>
      <c r="O61" s="7" t="str">
        <f t="shared" si="47"/>
        <v>502,504,506,508,510,511,512,513,100201,515,1405,1406,1407,1408,1409,1410,1411,1412,100202,1415,5005,5006,5007,5008,5009,100202,5011,5012,100202,5015</v>
      </c>
      <c r="P61" s="7" t="str">
        <f t="shared" si="45"/>
        <v>0,0,0,0,0,0,2,2,2,2,0,0,0,0,0,0,2,2,2,2,0,0,0,2,2,2,3,3,3,3</v>
      </c>
      <c r="Q61" s="7" t="str">
        <f t="shared" si="46"/>
        <v>0,0,0,0,0,0,0,0,0,0,0,1,1,1,1,1,1,1,1,1,1,1,1,1,1,1,1,1,1,1</v>
      </c>
      <c r="R61" s="7"/>
      <c r="S61" s="7"/>
      <c r="T61" s="7"/>
      <c r="U61" s="7"/>
      <c r="V61" s="7"/>
      <c r="W61" s="7"/>
      <c r="X61" s="7"/>
      <c r="Y61" s="7"/>
      <c r="Z61" s="7"/>
    </row>
    <row r="62" ht="14.25" spans="10:26">
      <c r="J62" s="7">
        <f t="shared" si="44"/>
        <v>39</v>
      </c>
      <c r="K62" s="54"/>
      <c r="L62" s="54"/>
      <c r="M62" s="54"/>
      <c r="N62" s="7" t="str">
        <f>IF(K62*1=0,"",VLOOKUP(K62,'波次表|waveTimes'!$AB$1:$AJ$2220,2,FALSE))</f>
        <v/>
      </c>
      <c r="O62" s="7" t="str">
        <f t="shared" si="47"/>
        <v>502,504,506,508,510,511,512,513,100201,515,1405,1406,1407,1408,1409,1410,1411,1412,100202,1415,5005,5006,5007,5008,5009,100202,5011,5012,100202,5015</v>
      </c>
      <c r="P62" s="7" t="str">
        <f t="shared" si="45"/>
        <v>0,0,0,0,0,0,2,2,2,2,0,0,0,0,0,0,2,2,2,2,0,0,0,2,2,2,3,3,3,3</v>
      </c>
      <c r="Q62" s="7" t="str">
        <f t="shared" si="46"/>
        <v>0,0,0,0,0,0,0,0,0,0,0,1,1,1,1,1,1,1,1,1,1,1,1,1,1,1,1,1,1,1</v>
      </c>
      <c r="R62" s="7"/>
      <c r="S62" s="7"/>
      <c r="T62" s="7"/>
      <c r="U62" s="7"/>
      <c r="V62" s="7"/>
      <c r="W62" s="7"/>
      <c r="X62" s="7"/>
      <c r="Y62" s="7"/>
      <c r="Z62" s="7"/>
    </row>
    <row r="63" ht="14.25" spans="10:26">
      <c r="J63" s="7">
        <f t="shared" si="44"/>
        <v>40</v>
      </c>
      <c r="K63" s="54"/>
      <c r="L63" s="54"/>
      <c r="M63" s="54"/>
      <c r="N63" s="7" t="str">
        <f>IF(K63*1=0,"",VLOOKUP(K63,'波次表|waveTimes'!$AB$1:$AJ$2220,2,FALSE))</f>
        <v/>
      </c>
      <c r="O63" s="7" t="str">
        <f t="shared" si="47"/>
        <v>502,504,506,508,510,511,512,513,100201,515,1405,1406,1407,1408,1409,1410,1411,1412,100202,1415,5005,5006,5007,5008,5009,100202,5011,5012,100202,5015</v>
      </c>
      <c r="P63" s="7" t="str">
        <f t="shared" si="45"/>
        <v>0,0,0,0,0,0,2,2,2,2,0,0,0,0,0,0,2,2,2,2,0,0,0,2,2,2,3,3,3,3</v>
      </c>
      <c r="Q63" s="7" t="str">
        <f t="shared" si="46"/>
        <v>0,0,0,0,0,0,0,0,0,0,0,1,1,1,1,1,1,1,1,1,1,1,1,1,1,1,1,1,1,1</v>
      </c>
      <c r="R63" s="7"/>
      <c r="S63" s="7"/>
      <c r="T63" s="7"/>
      <c r="U63" s="7"/>
      <c r="V63" s="7"/>
      <c r="W63" s="7"/>
      <c r="X63" s="7"/>
      <c r="Y63" s="7"/>
      <c r="Z63" s="7"/>
    </row>
    <row r="64" ht="14.25" spans="10:26">
      <c r="J64" s="7">
        <f t="shared" si="44"/>
        <v>41</v>
      </c>
      <c r="K64" s="54"/>
      <c r="L64" s="54"/>
      <c r="M64" s="54"/>
      <c r="N64" s="7" t="str">
        <f>IF(K64*1=0,"",VLOOKUP(K64,'波次表|waveTimes'!$AB$1:$AJ$2220,2,FALSE))</f>
        <v/>
      </c>
      <c r="O64" s="7" t="str">
        <f t="shared" si="47"/>
        <v>502,504,506,508,510,511,512,513,100201,515,1405,1406,1407,1408,1409,1410,1411,1412,100202,1415,5005,5006,5007,5008,5009,100202,5011,5012,100202,5015</v>
      </c>
      <c r="P64" s="7" t="str">
        <f t="shared" si="45"/>
        <v>0,0,0,0,0,0,2,2,2,2,0,0,0,0,0,0,2,2,2,2,0,0,0,2,2,2,3,3,3,3</v>
      </c>
      <c r="Q64" s="7" t="str">
        <f t="shared" si="46"/>
        <v>0,0,0,0,0,0,0,0,0,0,0,1,1,1,1,1,1,1,1,1,1,1,1,1,1,1,1,1,1,1</v>
      </c>
      <c r="R64" s="7"/>
      <c r="S64" s="7"/>
      <c r="T64" s="7"/>
      <c r="U64" s="7"/>
      <c r="V64" s="7"/>
      <c r="W64" s="7"/>
      <c r="X64" s="7"/>
      <c r="Y64" s="7"/>
      <c r="Z64" s="7"/>
    </row>
    <row r="65" ht="14.25" spans="10:26">
      <c r="J65" s="7">
        <f t="shared" si="44"/>
        <v>42</v>
      </c>
      <c r="K65" s="54"/>
      <c r="L65" s="54"/>
      <c r="M65" s="54"/>
      <c r="N65" s="7" t="str">
        <f>IF(K65*1=0,"",VLOOKUP(K65,'波次表|waveTimes'!$AB$1:$AJ$2220,2,FALSE))</f>
        <v/>
      </c>
      <c r="O65" s="7" t="str">
        <f t="shared" si="47"/>
        <v>502,504,506,508,510,511,512,513,100201,515,1405,1406,1407,1408,1409,1410,1411,1412,100202,1415,5005,5006,5007,5008,5009,100202,5011,5012,100202,5015</v>
      </c>
      <c r="P65" s="7" t="str">
        <f t="shared" si="45"/>
        <v>0,0,0,0,0,0,2,2,2,2,0,0,0,0,0,0,2,2,2,2,0,0,0,2,2,2,3,3,3,3</v>
      </c>
      <c r="Q65" s="7" t="str">
        <f t="shared" si="46"/>
        <v>0,0,0,0,0,0,0,0,0,0,0,1,1,1,1,1,1,1,1,1,1,1,1,1,1,1,1,1,1,1</v>
      </c>
      <c r="R65" s="7"/>
      <c r="S65" s="7"/>
      <c r="T65" s="7"/>
      <c r="U65" s="7"/>
      <c r="V65" s="7"/>
      <c r="W65" s="7"/>
      <c r="X65" s="7"/>
      <c r="Y65" s="7"/>
      <c r="Z65" s="7"/>
    </row>
    <row r="66" ht="14.25" spans="10:26">
      <c r="J66" s="7">
        <f t="shared" si="44"/>
        <v>43</v>
      </c>
      <c r="K66" s="54"/>
      <c r="L66" s="54"/>
      <c r="M66" s="54"/>
      <c r="N66" s="7" t="str">
        <f>IF(K66*1=0,"",VLOOKUP(K66,'波次表|waveTimes'!$AB$1:$AJ$2220,2,FALSE))</f>
        <v/>
      </c>
      <c r="O66" s="7" t="str">
        <f t="shared" si="47"/>
        <v>502,504,506,508,510,511,512,513,100201,515,1405,1406,1407,1408,1409,1410,1411,1412,100202,1415,5005,5006,5007,5008,5009,100202,5011,5012,100202,5015</v>
      </c>
      <c r="P66" s="7" t="str">
        <f t="shared" si="45"/>
        <v>0,0,0,0,0,0,2,2,2,2,0,0,0,0,0,0,2,2,2,2,0,0,0,2,2,2,3,3,3,3</v>
      </c>
      <c r="Q66" s="7" t="str">
        <f t="shared" si="46"/>
        <v>0,0,0,0,0,0,0,0,0,0,0,1,1,1,1,1,1,1,1,1,1,1,1,1,1,1,1,1,1,1</v>
      </c>
      <c r="R66" s="7"/>
      <c r="S66" s="7"/>
      <c r="T66" s="7"/>
      <c r="U66" s="7"/>
      <c r="V66" s="7"/>
      <c r="W66" s="7"/>
      <c r="X66" s="7"/>
      <c r="Y66" s="7"/>
      <c r="Z66" s="7"/>
    </row>
    <row r="67" ht="14.25" spans="10:26">
      <c r="J67" s="7">
        <f t="shared" si="44"/>
        <v>44</v>
      </c>
      <c r="K67" s="54"/>
      <c r="L67" s="54"/>
      <c r="M67" s="54"/>
      <c r="N67" s="7" t="str">
        <f>IF(K67*1=0,"",VLOOKUP(K67,'波次表|waveTimes'!$AB$1:$AJ$2220,2,FALSE))</f>
        <v/>
      </c>
      <c r="O67" s="7" t="str">
        <f t="shared" si="47"/>
        <v>502,504,506,508,510,511,512,513,100201,515,1405,1406,1407,1408,1409,1410,1411,1412,100202,1415,5005,5006,5007,5008,5009,100202,5011,5012,100202,5015</v>
      </c>
      <c r="P67" s="7" t="str">
        <f t="shared" si="45"/>
        <v>0,0,0,0,0,0,2,2,2,2,0,0,0,0,0,0,2,2,2,2,0,0,0,2,2,2,3,3,3,3</v>
      </c>
      <c r="Q67" s="7" t="str">
        <f t="shared" si="46"/>
        <v>0,0,0,0,0,0,0,0,0,0,0,1,1,1,1,1,1,1,1,1,1,1,1,1,1,1,1,1,1,1</v>
      </c>
      <c r="R67" s="7"/>
      <c r="S67" s="7"/>
      <c r="T67" s="7"/>
      <c r="U67" s="7"/>
      <c r="V67" s="7"/>
      <c r="W67" s="7"/>
      <c r="X67" s="7"/>
      <c r="Y67" s="7"/>
      <c r="Z67" s="7"/>
    </row>
    <row r="68" ht="14.25" spans="10:26">
      <c r="J68" s="7">
        <f t="shared" si="44"/>
        <v>45</v>
      </c>
      <c r="K68" s="54"/>
      <c r="L68" s="54"/>
      <c r="M68" s="54"/>
      <c r="N68" s="7" t="str">
        <f>IF(K68*1=0,"",VLOOKUP(K68,'波次表|waveTimes'!$AB$1:$AJ$2220,2,FALSE))</f>
        <v/>
      </c>
      <c r="O68" s="7" t="str">
        <f t="shared" si="47"/>
        <v>502,504,506,508,510,511,512,513,100201,515,1405,1406,1407,1408,1409,1410,1411,1412,100202,1415,5005,5006,5007,5008,5009,100202,5011,5012,100202,5015</v>
      </c>
      <c r="P68" s="7" t="str">
        <f t="shared" si="45"/>
        <v>0,0,0,0,0,0,2,2,2,2,0,0,0,0,0,0,2,2,2,2,0,0,0,2,2,2,3,3,3,3</v>
      </c>
      <c r="Q68" s="7" t="str">
        <f t="shared" si="46"/>
        <v>0,0,0,0,0,0,0,0,0,0,0,1,1,1,1,1,1,1,1,1,1,1,1,1,1,1,1,1,1,1</v>
      </c>
      <c r="R68" s="7"/>
      <c r="S68" s="7"/>
      <c r="T68" s="7"/>
      <c r="U68" s="7"/>
      <c r="V68" s="7"/>
      <c r="W68" s="7"/>
      <c r="X68" s="7"/>
      <c r="Y68" s="7"/>
      <c r="Z68" s="7"/>
    </row>
    <row r="69" ht="14.25" spans="10:26">
      <c r="J69" s="7">
        <f t="shared" si="44"/>
        <v>46</v>
      </c>
      <c r="K69" s="54"/>
      <c r="L69" s="54"/>
      <c r="M69" s="54"/>
      <c r="N69" s="7" t="str">
        <f>IF(K69*1=0,"",VLOOKUP(K69,'波次表|waveTimes'!$AB$1:$AJ$2220,2,FALSE))</f>
        <v/>
      </c>
      <c r="O69" s="7" t="str">
        <f t="shared" si="47"/>
        <v>502,504,506,508,510,511,512,513,100201,515,1405,1406,1407,1408,1409,1410,1411,1412,100202,1415,5005,5006,5007,5008,5009,100202,5011,5012,100202,5015</v>
      </c>
      <c r="P69" s="7" t="str">
        <f t="shared" si="45"/>
        <v>0,0,0,0,0,0,2,2,2,2,0,0,0,0,0,0,2,2,2,2,0,0,0,2,2,2,3,3,3,3</v>
      </c>
      <c r="Q69" s="7" t="str">
        <f t="shared" si="46"/>
        <v>0,0,0,0,0,0,0,0,0,0,0,1,1,1,1,1,1,1,1,1,1,1,1,1,1,1,1,1,1,1</v>
      </c>
      <c r="R69" s="7"/>
      <c r="S69" s="7"/>
      <c r="T69" s="7"/>
      <c r="U69" s="7"/>
      <c r="V69" s="7"/>
      <c r="W69" s="7"/>
      <c r="X69" s="7"/>
      <c r="Y69" s="7"/>
      <c r="Z69" s="7"/>
    </row>
    <row r="70" ht="14.25" spans="10:26">
      <c r="J70" s="7">
        <f t="shared" si="44"/>
        <v>47</v>
      </c>
      <c r="K70" s="54"/>
      <c r="L70" s="54"/>
      <c r="M70" s="54"/>
      <c r="N70" s="7" t="str">
        <f>IF(K70*1=0,"",VLOOKUP(K70,'波次表|waveTimes'!$AB$1:$AJ$2220,2,FALSE))</f>
        <v/>
      </c>
      <c r="O70" s="7" t="str">
        <f t="shared" si="47"/>
        <v>502,504,506,508,510,511,512,513,100201,515,1405,1406,1407,1408,1409,1410,1411,1412,100202,1415,5005,5006,5007,5008,5009,100202,5011,5012,100202,5015</v>
      </c>
      <c r="P70" s="7" t="str">
        <f t="shared" si="45"/>
        <v>0,0,0,0,0,0,2,2,2,2,0,0,0,0,0,0,2,2,2,2,0,0,0,2,2,2,3,3,3,3</v>
      </c>
      <c r="Q70" s="7" t="str">
        <f t="shared" si="46"/>
        <v>0,0,0,0,0,0,0,0,0,0,0,1,1,1,1,1,1,1,1,1,1,1,1,1,1,1,1,1,1,1</v>
      </c>
      <c r="R70" s="7"/>
      <c r="S70" s="7"/>
      <c r="T70" s="7"/>
      <c r="U70" s="7"/>
      <c r="V70" s="7"/>
      <c r="W70" s="7"/>
      <c r="X70" s="7"/>
      <c r="Y70" s="7"/>
      <c r="Z70" s="7"/>
    </row>
    <row r="71" ht="14.25" spans="10:26">
      <c r="J71" s="7">
        <f t="shared" si="44"/>
        <v>48</v>
      </c>
      <c r="K71" s="54"/>
      <c r="L71" s="54"/>
      <c r="M71" s="54"/>
      <c r="N71" s="7" t="str">
        <f>IF(K71*1=0,"",VLOOKUP(K71,'波次表|waveTimes'!$AB$1:$AJ$2220,2,FALSE))</f>
        <v/>
      </c>
      <c r="O71" s="7" t="str">
        <f t="shared" si="47"/>
        <v>502,504,506,508,510,511,512,513,100201,515,1405,1406,1407,1408,1409,1410,1411,1412,100202,1415,5005,5006,5007,5008,5009,100202,5011,5012,100202,5015</v>
      </c>
      <c r="P71" s="7" t="str">
        <f t="shared" si="45"/>
        <v>0,0,0,0,0,0,2,2,2,2,0,0,0,0,0,0,2,2,2,2,0,0,0,2,2,2,3,3,3,3</v>
      </c>
      <c r="Q71" s="7" t="str">
        <f t="shared" si="46"/>
        <v>0,0,0,0,0,0,0,0,0,0,0,1,1,1,1,1,1,1,1,1,1,1,1,1,1,1,1,1,1,1</v>
      </c>
      <c r="R71" s="7"/>
      <c r="S71" s="7"/>
      <c r="T71" s="7"/>
      <c r="U71" s="7"/>
      <c r="V71" s="7"/>
      <c r="W71" s="7"/>
      <c r="X71" s="7"/>
      <c r="Y71" s="7"/>
      <c r="Z71" s="7"/>
    </row>
    <row r="72" ht="14.25" spans="10:26">
      <c r="J72" s="7">
        <f t="shared" si="44"/>
        <v>49</v>
      </c>
      <c r="K72" s="54"/>
      <c r="L72" s="54"/>
      <c r="M72" s="54"/>
      <c r="N72" s="7" t="str">
        <f>IF(K72*1=0,"",VLOOKUP(K72,'波次表|waveTimes'!$AB$1:$AJ$2220,2,FALSE))</f>
        <v/>
      </c>
      <c r="O72" s="7" t="str">
        <f t="shared" si="47"/>
        <v>502,504,506,508,510,511,512,513,100201,515,1405,1406,1407,1408,1409,1410,1411,1412,100202,1415,5005,5006,5007,5008,5009,100202,5011,5012,100202,5015</v>
      </c>
      <c r="P72" s="7" t="str">
        <f t="shared" si="45"/>
        <v>0,0,0,0,0,0,2,2,2,2,0,0,0,0,0,0,2,2,2,2,0,0,0,2,2,2,3,3,3,3</v>
      </c>
      <c r="Q72" s="7" t="str">
        <f t="shared" si="46"/>
        <v>0,0,0,0,0,0,0,0,0,0,0,1,1,1,1,1,1,1,1,1,1,1,1,1,1,1,1,1,1,1</v>
      </c>
      <c r="R72" s="7"/>
      <c r="S72" s="7"/>
      <c r="T72" s="7"/>
      <c r="U72" s="7"/>
      <c r="V72" s="7"/>
      <c r="W72" s="7"/>
      <c r="X72" s="7"/>
      <c r="Y72" s="7"/>
      <c r="Z72" s="7"/>
    </row>
    <row r="73" ht="14.25" spans="10:26">
      <c r="J73" s="7">
        <f t="shared" si="44"/>
        <v>50</v>
      </c>
      <c r="K73" s="54"/>
      <c r="L73" s="54"/>
      <c r="M73" s="54"/>
      <c r="N73" s="7" t="str">
        <f>IF(K73*1=0,"",VLOOKUP(K73,'波次表|waveTimes'!$AB$1:$AJ$2220,2,FALSE))</f>
        <v/>
      </c>
      <c r="O73" s="7" t="str">
        <f t="shared" si="47"/>
        <v>502,504,506,508,510,511,512,513,100201,515,1405,1406,1407,1408,1409,1410,1411,1412,100202,1415,5005,5006,5007,5008,5009,100202,5011,5012,100202,5015</v>
      </c>
      <c r="P73" s="7" t="str">
        <f t="shared" si="45"/>
        <v>0,0,0,0,0,0,2,2,2,2,0,0,0,0,0,0,2,2,2,2,0,0,0,2,2,2,3,3,3,3</v>
      </c>
      <c r="Q73" s="7" t="str">
        <f t="shared" si="46"/>
        <v>0,0,0,0,0,0,0,0,0,0,0,1,1,1,1,1,1,1,1,1,1,1,1,1,1,1,1,1,1,1</v>
      </c>
      <c r="R73" s="7"/>
      <c r="S73" s="7"/>
      <c r="T73" s="7"/>
      <c r="U73" s="7"/>
      <c r="V73" s="7"/>
      <c r="W73" s="7"/>
      <c r="X73" s="7"/>
      <c r="Y73" s="7"/>
      <c r="Z73" s="7"/>
    </row>
    <row r="74" ht="14.25" spans="10:26">
      <c r="J74" s="7">
        <f t="shared" si="44"/>
        <v>51</v>
      </c>
      <c r="K74" s="54"/>
      <c r="L74" s="54"/>
      <c r="M74" s="54"/>
      <c r="N74" s="7" t="str">
        <f>IF(K74*1=0,"",VLOOKUP(K74,'波次表|waveTimes'!$AB$1:$AJ$2220,2,FALSE))</f>
        <v/>
      </c>
      <c r="O74" s="7" t="str">
        <f t="shared" si="47"/>
        <v>502,504,506,508,510,511,512,513,100201,515,1405,1406,1407,1408,1409,1410,1411,1412,100202,1415,5005,5006,5007,5008,5009,100202,5011,5012,100202,5015</v>
      </c>
      <c r="P74" s="7" t="str">
        <f t="shared" si="45"/>
        <v>0,0,0,0,0,0,2,2,2,2,0,0,0,0,0,0,2,2,2,2,0,0,0,2,2,2,3,3,3,3</v>
      </c>
      <c r="Q74" s="7" t="str">
        <f t="shared" si="46"/>
        <v>0,0,0,0,0,0,0,0,0,0,0,1,1,1,1,1,1,1,1,1,1,1,1,1,1,1,1,1,1,1</v>
      </c>
      <c r="R74" s="7"/>
      <c r="S74" s="7"/>
      <c r="T74" s="7"/>
      <c r="U74" s="7"/>
      <c r="V74" s="7"/>
      <c r="W74" s="7"/>
      <c r="X74" s="7"/>
      <c r="Y74" s="7"/>
      <c r="Z74" s="7"/>
    </row>
    <row r="75" ht="14.25" spans="10:26">
      <c r="J75" s="7">
        <f t="shared" si="44"/>
        <v>52</v>
      </c>
      <c r="K75" s="54"/>
      <c r="L75" s="54"/>
      <c r="M75" s="54"/>
      <c r="N75" s="7" t="str">
        <f>IF(K75*1=0,"",VLOOKUP(K75,'波次表|waveTimes'!$AB$1:$AJ$2220,2,FALSE))</f>
        <v/>
      </c>
      <c r="O75" s="7" t="str">
        <f t="shared" si="47"/>
        <v>502,504,506,508,510,511,512,513,100201,515,1405,1406,1407,1408,1409,1410,1411,1412,100202,1415,5005,5006,5007,5008,5009,100202,5011,5012,100202,5015</v>
      </c>
      <c r="P75" s="7" t="str">
        <f t="shared" si="45"/>
        <v>0,0,0,0,0,0,2,2,2,2,0,0,0,0,0,0,2,2,2,2,0,0,0,2,2,2,3,3,3,3</v>
      </c>
      <c r="Q75" s="7" t="str">
        <f t="shared" si="46"/>
        <v>0,0,0,0,0,0,0,0,0,0,0,1,1,1,1,1,1,1,1,1,1,1,1,1,1,1,1,1,1,1</v>
      </c>
      <c r="R75" s="7"/>
      <c r="S75" s="7"/>
      <c r="T75" s="7"/>
      <c r="U75" s="7"/>
      <c r="V75" s="7"/>
      <c r="W75" s="7"/>
      <c r="X75" s="7"/>
      <c r="Y75" s="7"/>
      <c r="Z75" s="7"/>
    </row>
    <row r="76" ht="14.25" spans="10:26">
      <c r="J76" s="7">
        <f t="shared" si="44"/>
        <v>53</v>
      </c>
      <c r="K76" s="54"/>
      <c r="L76" s="54"/>
      <c r="M76" s="54"/>
      <c r="N76" s="7" t="str">
        <f>IF(K76*1=0,"",VLOOKUP(K76,'波次表|waveTimes'!$AB$1:$AJ$2220,2,FALSE))</f>
        <v/>
      </c>
      <c r="O76" s="7" t="str">
        <f t="shared" si="47"/>
        <v>502,504,506,508,510,511,512,513,100201,515,1405,1406,1407,1408,1409,1410,1411,1412,100202,1415,5005,5006,5007,5008,5009,100202,5011,5012,100202,5015</v>
      </c>
      <c r="P76" s="7" t="str">
        <f t="shared" si="45"/>
        <v>0,0,0,0,0,0,2,2,2,2,0,0,0,0,0,0,2,2,2,2,0,0,0,2,2,2,3,3,3,3</v>
      </c>
      <c r="Q76" s="7" t="str">
        <f t="shared" si="46"/>
        <v>0,0,0,0,0,0,0,0,0,0,0,1,1,1,1,1,1,1,1,1,1,1,1,1,1,1,1,1,1,1</v>
      </c>
      <c r="R76" s="7"/>
      <c r="S76" s="7"/>
      <c r="T76" s="7"/>
      <c r="U76" s="7"/>
      <c r="V76" s="7"/>
      <c r="W76" s="7"/>
      <c r="X76" s="7"/>
      <c r="Y76" s="7"/>
      <c r="Z76" s="7"/>
    </row>
    <row r="77" ht="14.25" spans="10:26">
      <c r="J77" s="7">
        <f t="shared" si="44"/>
        <v>54</v>
      </c>
      <c r="K77" s="54"/>
      <c r="L77" s="54"/>
      <c r="M77" s="54"/>
      <c r="N77" s="7" t="str">
        <f>IF(K77*1=0,"",VLOOKUP(K77,'波次表|waveTimes'!$AB$1:$AJ$2220,2,FALSE))</f>
        <v/>
      </c>
      <c r="O77" s="7" t="str">
        <f t="shared" si="47"/>
        <v>502,504,506,508,510,511,512,513,100201,515,1405,1406,1407,1408,1409,1410,1411,1412,100202,1415,5005,5006,5007,5008,5009,100202,5011,5012,100202,5015</v>
      </c>
      <c r="P77" s="7" t="str">
        <f t="shared" si="45"/>
        <v>0,0,0,0,0,0,2,2,2,2,0,0,0,0,0,0,2,2,2,2,0,0,0,2,2,2,3,3,3,3</v>
      </c>
      <c r="Q77" s="7" t="str">
        <f t="shared" si="46"/>
        <v>0,0,0,0,0,0,0,0,0,0,0,1,1,1,1,1,1,1,1,1,1,1,1,1,1,1,1,1,1,1</v>
      </c>
      <c r="R77" s="7"/>
      <c r="S77" s="7"/>
      <c r="T77" s="7"/>
      <c r="U77" s="7"/>
      <c r="V77" s="7"/>
      <c r="W77" s="7"/>
      <c r="X77" s="7"/>
      <c r="Y77" s="7"/>
      <c r="Z77" s="7"/>
    </row>
    <row r="78" ht="14.25" spans="10:26">
      <c r="J78" s="7">
        <f t="shared" si="44"/>
        <v>55</v>
      </c>
      <c r="K78" s="54"/>
      <c r="L78" s="54"/>
      <c r="M78" s="54"/>
      <c r="N78" s="7" t="str">
        <f>IF(K78*1=0,"",VLOOKUP(K78,'波次表|waveTimes'!$AB$1:$AJ$2220,2,FALSE))</f>
        <v/>
      </c>
      <c r="O78" s="7" t="str">
        <f t="shared" si="47"/>
        <v>502,504,506,508,510,511,512,513,100201,515,1405,1406,1407,1408,1409,1410,1411,1412,100202,1415,5005,5006,5007,5008,5009,100202,5011,5012,100202,5015</v>
      </c>
      <c r="P78" s="7" t="str">
        <f t="shared" si="45"/>
        <v>0,0,0,0,0,0,2,2,2,2,0,0,0,0,0,0,2,2,2,2,0,0,0,2,2,2,3,3,3,3</v>
      </c>
      <c r="Q78" s="7" t="str">
        <f t="shared" si="46"/>
        <v>0,0,0,0,0,0,0,0,0,0,0,1,1,1,1,1,1,1,1,1,1,1,1,1,1,1,1,1,1,1</v>
      </c>
      <c r="R78" s="7"/>
      <c r="S78" s="7"/>
      <c r="T78" s="7"/>
      <c r="U78" s="7"/>
      <c r="V78" s="7"/>
      <c r="W78" s="7"/>
      <c r="X78" s="7"/>
      <c r="Y78" s="7"/>
      <c r="Z78" s="7"/>
    </row>
    <row r="79" ht="14.25" spans="10:26">
      <c r="J79" s="7">
        <f t="shared" si="44"/>
        <v>56</v>
      </c>
      <c r="K79" s="54"/>
      <c r="L79" s="54"/>
      <c r="M79" s="54"/>
      <c r="N79" s="7" t="str">
        <f>IF(K79*1=0,"",VLOOKUP(K79,'波次表|waveTimes'!$AB$1:$AJ$2220,2,FALSE))</f>
        <v/>
      </c>
      <c r="O79" s="7" t="str">
        <f t="shared" si="47"/>
        <v>502,504,506,508,510,511,512,513,100201,515,1405,1406,1407,1408,1409,1410,1411,1412,100202,1415,5005,5006,5007,5008,5009,100202,5011,5012,100202,5015</v>
      </c>
      <c r="P79" s="7" t="str">
        <f t="shared" si="45"/>
        <v>0,0,0,0,0,0,2,2,2,2,0,0,0,0,0,0,2,2,2,2,0,0,0,2,2,2,3,3,3,3</v>
      </c>
      <c r="Q79" s="7" t="str">
        <f t="shared" si="46"/>
        <v>0,0,0,0,0,0,0,0,0,0,0,1,1,1,1,1,1,1,1,1,1,1,1,1,1,1,1,1,1,1</v>
      </c>
      <c r="R79" s="7"/>
      <c r="S79" s="7"/>
      <c r="T79" s="7"/>
      <c r="U79" s="7"/>
      <c r="V79" s="7"/>
      <c r="W79" s="7"/>
      <c r="X79" s="7"/>
      <c r="Y79" s="7"/>
      <c r="Z79" s="7"/>
    </row>
    <row r="80" ht="14.25" spans="10:26">
      <c r="J80" s="7">
        <f t="shared" si="44"/>
        <v>57</v>
      </c>
      <c r="K80" s="54"/>
      <c r="L80" s="54"/>
      <c r="M80" s="54"/>
      <c r="N80" s="7" t="str">
        <f>IF(K80*1=0,"",VLOOKUP(K80,'波次表|waveTimes'!$AB$1:$AJ$2220,2,FALSE))</f>
        <v/>
      </c>
      <c r="O80" s="7" t="str">
        <f t="shared" si="47"/>
        <v>502,504,506,508,510,511,512,513,100201,515,1405,1406,1407,1408,1409,1410,1411,1412,100202,1415,5005,5006,5007,5008,5009,100202,5011,5012,100202,5015</v>
      </c>
      <c r="P80" s="7" t="str">
        <f t="shared" si="45"/>
        <v>0,0,0,0,0,0,2,2,2,2,0,0,0,0,0,0,2,2,2,2,0,0,0,2,2,2,3,3,3,3</v>
      </c>
      <c r="Q80" s="7" t="str">
        <f t="shared" si="46"/>
        <v>0,0,0,0,0,0,0,0,0,0,0,1,1,1,1,1,1,1,1,1,1,1,1,1,1,1,1,1,1,1</v>
      </c>
      <c r="R80" s="7"/>
      <c r="S80" s="7"/>
      <c r="T80" s="7"/>
      <c r="U80" s="7"/>
      <c r="V80" s="7"/>
      <c r="W80" s="7"/>
      <c r="X80" s="7"/>
      <c r="Y80" s="7"/>
      <c r="Z80" s="7"/>
    </row>
    <row r="81" ht="14.25" spans="10:26">
      <c r="J81" s="7">
        <f t="shared" si="44"/>
        <v>58</v>
      </c>
      <c r="K81" s="54"/>
      <c r="L81" s="54"/>
      <c r="M81" s="54"/>
      <c r="N81" s="7" t="str">
        <f>IF(K81*1=0,"",VLOOKUP(K81,'波次表|waveTimes'!$AB$1:$AJ$2220,2,FALSE))</f>
        <v/>
      </c>
      <c r="O81" s="7" t="str">
        <f t="shared" si="47"/>
        <v>502,504,506,508,510,511,512,513,100201,515,1405,1406,1407,1408,1409,1410,1411,1412,100202,1415,5005,5006,5007,5008,5009,100202,5011,5012,100202,5015</v>
      </c>
      <c r="P81" s="7" t="str">
        <f t="shared" si="45"/>
        <v>0,0,0,0,0,0,2,2,2,2,0,0,0,0,0,0,2,2,2,2,0,0,0,2,2,2,3,3,3,3</v>
      </c>
      <c r="Q81" s="7" t="str">
        <f t="shared" si="46"/>
        <v>0,0,0,0,0,0,0,0,0,0,0,1,1,1,1,1,1,1,1,1,1,1,1,1,1,1,1,1,1,1</v>
      </c>
      <c r="R81" s="7"/>
      <c r="S81" s="7"/>
      <c r="T81" s="7"/>
      <c r="U81" s="7"/>
      <c r="V81" s="7"/>
      <c r="W81" s="7"/>
      <c r="X81" s="7"/>
      <c r="Y81" s="7"/>
      <c r="Z81" s="7"/>
    </row>
    <row r="82" ht="14.25" spans="10:26">
      <c r="J82" s="7">
        <f t="shared" si="44"/>
        <v>59</v>
      </c>
      <c r="K82" s="54"/>
      <c r="L82" s="54"/>
      <c r="M82" s="54"/>
      <c r="N82" s="7" t="str">
        <f>IF(K82*1=0,"",VLOOKUP(K82,'波次表|waveTimes'!$AB$1:$AJ$2220,2,FALSE))</f>
        <v/>
      </c>
      <c r="O82" s="7" t="str">
        <f t="shared" si="47"/>
        <v>502,504,506,508,510,511,512,513,100201,515,1405,1406,1407,1408,1409,1410,1411,1412,100202,1415,5005,5006,5007,5008,5009,100202,5011,5012,100202,5015</v>
      </c>
      <c r="P82" s="7" t="str">
        <f t="shared" si="45"/>
        <v>0,0,0,0,0,0,2,2,2,2,0,0,0,0,0,0,2,2,2,2,0,0,0,2,2,2,3,3,3,3</v>
      </c>
      <c r="Q82" s="7" t="str">
        <f t="shared" si="46"/>
        <v>0,0,0,0,0,0,0,0,0,0,0,1,1,1,1,1,1,1,1,1,1,1,1,1,1,1,1,1,1,1</v>
      </c>
      <c r="R82" s="7"/>
      <c r="S82" s="7"/>
      <c r="T82" s="7"/>
      <c r="U82" s="7"/>
      <c r="V82" s="7"/>
      <c r="W82" s="7"/>
      <c r="X82" s="7"/>
      <c r="Y82" s="7"/>
      <c r="Z82" s="7"/>
    </row>
    <row r="83" ht="14.25" spans="10:26">
      <c r="J83" s="7">
        <f t="shared" si="44"/>
        <v>60</v>
      </c>
      <c r="K83" s="54"/>
      <c r="L83" s="54"/>
      <c r="M83" s="54"/>
      <c r="N83" s="7" t="str">
        <f>IF(K83*1=0,"",VLOOKUP(K83,'波次表|waveTimes'!$AB$1:$AJ$2220,2,FALSE))</f>
        <v/>
      </c>
      <c r="O83" s="7" t="str">
        <f t="shared" si="47"/>
        <v>502,504,506,508,510,511,512,513,100201,515,1405,1406,1407,1408,1409,1410,1411,1412,100202,1415,5005,5006,5007,5008,5009,100202,5011,5012,100202,5015</v>
      </c>
      <c r="P83" s="7" t="str">
        <f t="shared" si="45"/>
        <v>0,0,0,0,0,0,2,2,2,2,0,0,0,0,0,0,2,2,2,2,0,0,0,2,2,2,3,3,3,3</v>
      </c>
      <c r="Q83" s="7" t="str">
        <f t="shared" si="46"/>
        <v>0,0,0,0,0,0,0,0,0,0,0,1,1,1,1,1,1,1,1,1,1,1,1,1,1,1,1,1,1,1</v>
      </c>
      <c r="R83" s="7"/>
      <c r="S83" s="7"/>
      <c r="T83" s="7"/>
      <c r="U83" s="7"/>
      <c r="V83" s="7"/>
      <c r="W83" s="7"/>
      <c r="X83" s="7"/>
      <c r="Y83" s="7"/>
      <c r="Z83" s="7"/>
    </row>
    <row r="84" ht="14.25" spans="10:26">
      <c r="J84" s="7">
        <f t="shared" si="44"/>
        <v>61</v>
      </c>
      <c r="K84" s="54"/>
      <c r="L84" s="54"/>
      <c r="M84" s="54"/>
      <c r="N84" s="7" t="str">
        <f>IF(K84*1=0,"",VLOOKUP(K84,'波次表|waveTimes'!$AB$1:$AJ$2220,2,FALSE))</f>
        <v/>
      </c>
      <c r="O84" s="7" t="str">
        <f t="shared" si="47"/>
        <v>502,504,506,508,510,511,512,513,100201,515,1405,1406,1407,1408,1409,1410,1411,1412,100202,1415,5005,5006,5007,5008,5009,100202,5011,5012,100202,5015</v>
      </c>
      <c r="P84" s="7" t="str">
        <f t="shared" si="45"/>
        <v>0,0,0,0,0,0,2,2,2,2,0,0,0,0,0,0,2,2,2,2,0,0,0,2,2,2,3,3,3,3</v>
      </c>
      <c r="Q84" s="7" t="str">
        <f t="shared" si="46"/>
        <v>0,0,0,0,0,0,0,0,0,0,0,1,1,1,1,1,1,1,1,1,1,1,1,1,1,1,1,1,1,1</v>
      </c>
      <c r="R84" s="7"/>
      <c r="S84" s="7"/>
      <c r="T84" s="7"/>
      <c r="U84" s="7"/>
      <c r="V84" s="7"/>
      <c r="W84" s="7"/>
      <c r="X84" s="7"/>
      <c r="Y84" s="7"/>
      <c r="Z84" s="7"/>
    </row>
    <row r="85" ht="14.25" spans="10:26">
      <c r="J85" s="7">
        <f t="shared" si="44"/>
        <v>62</v>
      </c>
      <c r="K85" s="54"/>
      <c r="L85" s="54"/>
      <c r="M85" s="54"/>
      <c r="N85" s="7" t="str">
        <f>IF(K85*1=0,"",VLOOKUP(K85,'波次表|waveTimes'!$AB$1:$AJ$2220,2,FALSE))</f>
        <v/>
      </c>
      <c r="O85" s="7" t="str">
        <f t="shared" si="47"/>
        <v>502,504,506,508,510,511,512,513,100201,515,1405,1406,1407,1408,1409,1410,1411,1412,100202,1415,5005,5006,5007,5008,5009,100202,5011,5012,100202,5015</v>
      </c>
      <c r="P85" s="7" t="str">
        <f t="shared" si="45"/>
        <v>0,0,0,0,0,0,2,2,2,2,0,0,0,0,0,0,2,2,2,2,0,0,0,2,2,2,3,3,3,3</v>
      </c>
      <c r="Q85" s="7" t="str">
        <f t="shared" si="46"/>
        <v>0,0,0,0,0,0,0,0,0,0,0,1,1,1,1,1,1,1,1,1,1,1,1,1,1,1,1,1,1,1</v>
      </c>
      <c r="R85" s="7"/>
      <c r="S85" s="7"/>
      <c r="T85" s="7"/>
      <c r="U85" s="7"/>
      <c r="V85" s="7"/>
      <c r="W85" s="7"/>
      <c r="X85" s="7"/>
      <c r="Y85" s="7"/>
      <c r="Z85" s="7"/>
    </row>
    <row r="86" ht="14.25" spans="10:26">
      <c r="J86" s="7">
        <f t="shared" si="44"/>
        <v>63</v>
      </c>
      <c r="K86" s="54"/>
      <c r="L86" s="54"/>
      <c r="M86" s="54"/>
      <c r="N86" s="7" t="str">
        <f>IF(K86*1=0,"",VLOOKUP(K86,'波次表|waveTimes'!$AB$1:$AJ$2220,2,FALSE))</f>
        <v/>
      </c>
      <c r="O86" s="7" t="str">
        <f t="shared" si="47"/>
        <v>502,504,506,508,510,511,512,513,100201,515,1405,1406,1407,1408,1409,1410,1411,1412,100202,1415,5005,5006,5007,5008,5009,100202,5011,5012,100202,5015</v>
      </c>
      <c r="P86" s="7" t="str">
        <f t="shared" si="45"/>
        <v>0,0,0,0,0,0,2,2,2,2,0,0,0,0,0,0,2,2,2,2,0,0,0,2,2,2,3,3,3,3</v>
      </c>
      <c r="Q86" s="7" t="str">
        <f t="shared" si="46"/>
        <v>0,0,0,0,0,0,0,0,0,0,0,1,1,1,1,1,1,1,1,1,1,1,1,1,1,1,1,1,1,1</v>
      </c>
      <c r="R86" s="7"/>
      <c r="S86" s="7"/>
      <c r="T86" s="7"/>
      <c r="U86" s="7"/>
      <c r="V86" s="7"/>
      <c r="W86" s="7"/>
      <c r="X86" s="7"/>
      <c r="Y86" s="7"/>
      <c r="Z86" s="7"/>
    </row>
    <row r="87" ht="14.25" spans="10:26">
      <c r="J87" s="7">
        <f t="shared" si="44"/>
        <v>64</v>
      </c>
      <c r="K87" s="54"/>
      <c r="L87" s="54"/>
      <c r="M87" s="54"/>
      <c r="N87" s="7" t="str">
        <f>IF(K87*1=0,"",VLOOKUP(K87,'波次表|waveTimes'!$AB$1:$AJ$2220,2,FALSE))</f>
        <v/>
      </c>
      <c r="O87" s="7" t="str">
        <f t="shared" si="47"/>
        <v>502,504,506,508,510,511,512,513,100201,515,1405,1406,1407,1408,1409,1410,1411,1412,100202,1415,5005,5006,5007,5008,5009,100202,5011,5012,100202,5015</v>
      </c>
      <c r="P87" s="7" t="str">
        <f t="shared" si="45"/>
        <v>0,0,0,0,0,0,2,2,2,2,0,0,0,0,0,0,2,2,2,2,0,0,0,2,2,2,3,3,3,3</v>
      </c>
      <c r="Q87" s="7" t="str">
        <f t="shared" si="46"/>
        <v>0,0,0,0,0,0,0,0,0,0,0,1,1,1,1,1,1,1,1,1,1,1,1,1,1,1,1,1,1,1</v>
      </c>
      <c r="R87" s="7"/>
      <c r="S87" s="7"/>
      <c r="T87" s="7"/>
      <c r="U87" s="7"/>
      <c r="V87" s="7"/>
      <c r="W87" s="7"/>
      <c r="X87" s="7"/>
      <c r="Y87" s="7"/>
      <c r="Z87" s="7"/>
    </row>
    <row r="88" ht="14.25" spans="10:26">
      <c r="J88" s="7">
        <f t="shared" si="44"/>
        <v>65</v>
      </c>
      <c r="K88" s="54"/>
      <c r="L88" s="54"/>
      <c r="M88" s="54"/>
      <c r="N88" s="7" t="str">
        <f>IF(K88*1=0,"",VLOOKUP(K88,'波次表|waveTimes'!$AB$1:$AJ$2220,2,FALSE))</f>
        <v/>
      </c>
      <c r="O88" s="7" t="str">
        <f t="shared" si="47"/>
        <v>502,504,506,508,510,511,512,513,100201,515,1405,1406,1407,1408,1409,1410,1411,1412,100202,1415,5005,5006,5007,5008,5009,100202,5011,5012,100202,5015</v>
      </c>
      <c r="P88" s="7" t="str">
        <f t="shared" si="45"/>
        <v>0,0,0,0,0,0,2,2,2,2,0,0,0,0,0,0,2,2,2,2,0,0,0,2,2,2,3,3,3,3</v>
      </c>
      <c r="Q88" s="7" t="str">
        <f t="shared" si="46"/>
        <v>0,0,0,0,0,0,0,0,0,0,0,1,1,1,1,1,1,1,1,1,1,1,1,1,1,1,1,1,1,1</v>
      </c>
      <c r="R88" s="7"/>
      <c r="S88" s="7"/>
      <c r="T88" s="7"/>
      <c r="U88" s="7"/>
      <c r="V88" s="7"/>
      <c r="W88" s="7"/>
      <c r="X88" s="7"/>
      <c r="Y88" s="7"/>
      <c r="Z88" s="7"/>
    </row>
    <row r="89" ht="14.25" spans="10:26">
      <c r="J89" s="7">
        <f t="shared" ref="J89:J123" si="51">J88+1</f>
        <v>66</v>
      </c>
      <c r="K89" s="54"/>
      <c r="L89" s="54"/>
      <c r="M89" s="54"/>
      <c r="N89" s="7" t="str">
        <f>IF(K89*1=0,"",VLOOKUP(K89,'波次表|waveTimes'!$AB$1:$AJ$2220,2,FALSE))</f>
        <v/>
      </c>
      <c r="O89" s="7" t="str">
        <f t="shared" si="47"/>
        <v>502,504,506,508,510,511,512,513,100201,515,1405,1406,1407,1408,1409,1410,1411,1412,100202,1415,5005,5006,5007,5008,5009,100202,5011,5012,100202,5015</v>
      </c>
      <c r="P89" s="7" t="str">
        <f t="shared" ref="P89:P123" si="52">IF($K89&gt;0,P88&amp;","&amp;L89*1,P88)</f>
        <v>0,0,0,0,0,0,2,2,2,2,0,0,0,0,0,0,2,2,2,2,0,0,0,2,2,2,3,3,3,3</v>
      </c>
      <c r="Q89" s="7" t="str">
        <f t="shared" ref="Q89:Q123" si="53">IF($K89&gt;0,Q88&amp;","&amp;M89*1,Q88)</f>
        <v>0,0,0,0,0,0,0,0,0,0,0,1,1,1,1,1,1,1,1,1,1,1,1,1,1,1,1,1,1,1</v>
      </c>
      <c r="R89" s="7"/>
      <c r="S89" s="7"/>
      <c r="T89" s="7"/>
      <c r="U89" s="7"/>
      <c r="V89" s="7"/>
      <c r="W89" s="7"/>
      <c r="X89" s="7"/>
      <c r="Y89" s="7"/>
      <c r="Z89" s="7"/>
    </row>
    <row r="90" ht="14.25" spans="10:26">
      <c r="J90" s="7">
        <f t="shared" si="51"/>
        <v>67</v>
      </c>
      <c r="K90" s="54"/>
      <c r="L90" s="54"/>
      <c r="M90" s="54"/>
      <c r="N90" s="7" t="str">
        <f>IF(K90*1=0,"",VLOOKUP(K90,'波次表|waveTimes'!$AB$1:$AJ$2220,2,FALSE))</f>
        <v/>
      </c>
      <c r="O90" s="7" t="str">
        <f t="shared" ref="O90:O123" si="54">IF(K90&gt;0,O89&amp;","&amp;K90,O89)</f>
        <v>502,504,506,508,510,511,512,513,100201,515,1405,1406,1407,1408,1409,1410,1411,1412,100202,1415,5005,5006,5007,5008,5009,100202,5011,5012,100202,5015</v>
      </c>
      <c r="P90" s="7" t="str">
        <f t="shared" si="52"/>
        <v>0,0,0,0,0,0,2,2,2,2,0,0,0,0,0,0,2,2,2,2,0,0,0,2,2,2,3,3,3,3</v>
      </c>
      <c r="Q90" s="7" t="str">
        <f t="shared" si="53"/>
        <v>0,0,0,0,0,0,0,0,0,0,0,1,1,1,1,1,1,1,1,1,1,1,1,1,1,1,1,1,1,1</v>
      </c>
      <c r="R90" s="7"/>
      <c r="S90" s="7"/>
      <c r="T90" s="7"/>
      <c r="U90" s="7"/>
      <c r="V90" s="7"/>
      <c r="W90" s="7"/>
      <c r="X90" s="7"/>
      <c r="Y90" s="7"/>
      <c r="Z90" s="7"/>
    </row>
    <row r="91" ht="14.25" spans="10:26">
      <c r="J91" s="7">
        <f t="shared" si="51"/>
        <v>68</v>
      </c>
      <c r="K91" s="54"/>
      <c r="L91" s="54"/>
      <c r="M91" s="54"/>
      <c r="N91" s="7" t="str">
        <f>IF(K91*1=0,"",VLOOKUP(K91,'波次表|waveTimes'!$AB$1:$AJ$2220,2,FALSE))</f>
        <v/>
      </c>
      <c r="O91" s="7" t="str">
        <f t="shared" si="54"/>
        <v>502,504,506,508,510,511,512,513,100201,515,1405,1406,1407,1408,1409,1410,1411,1412,100202,1415,5005,5006,5007,5008,5009,100202,5011,5012,100202,5015</v>
      </c>
      <c r="P91" s="7" t="str">
        <f t="shared" si="52"/>
        <v>0,0,0,0,0,0,2,2,2,2,0,0,0,0,0,0,2,2,2,2,0,0,0,2,2,2,3,3,3,3</v>
      </c>
      <c r="Q91" s="7" t="str">
        <f t="shared" si="53"/>
        <v>0,0,0,0,0,0,0,0,0,0,0,1,1,1,1,1,1,1,1,1,1,1,1,1,1,1,1,1,1,1</v>
      </c>
      <c r="R91" s="7"/>
      <c r="S91" s="7"/>
      <c r="T91" s="7"/>
      <c r="U91" s="7"/>
      <c r="V91" s="7"/>
      <c r="W91" s="7"/>
      <c r="X91" s="7"/>
      <c r="Y91" s="7"/>
      <c r="Z91" s="7"/>
    </row>
    <row r="92" ht="14.25" spans="10:26">
      <c r="J92" s="7">
        <f t="shared" si="51"/>
        <v>69</v>
      </c>
      <c r="K92" s="54"/>
      <c r="L92" s="54"/>
      <c r="M92" s="54"/>
      <c r="N92" s="7" t="str">
        <f>IF(K92*1=0,"",VLOOKUP(K92,'波次表|waveTimes'!$AB$1:$AJ$2220,2,FALSE))</f>
        <v/>
      </c>
      <c r="O92" s="7" t="str">
        <f t="shared" si="54"/>
        <v>502,504,506,508,510,511,512,513,100201,515,1405,1406,1407,1408,1409,1410,1411,1412,100202,1415,5005,5006,5007,5008,5009,100202,5011,5012,100202,5015</v>
      </c>
      <c r="P92" s="7" t="str">
        <f t="shared" si="52"/>
        <v>0,0,0,0,0,0,2,2,2,2,0,0,0,0,0,0,2,2,2,2,0,0,0,2,2,2,3,3,3,3</v>
      </c>
      <c r="Q92" s="7" t="str">
        <f t="shared" si="53"/>
        <v>0,0,0,0,0,0,0,0,0,0,0,1,1,1,1,1,1,1,1,1,1,1,1,1,1,1,1,1,1,1</v>
      </c>
      <c r="R92" s="7"/>
      <c r="S92" s="7"/>
      <c r="T92" s="7"/>
      <c r="U92" s="7"/>
      <c r="V92" s="7"/>
      <c r="W92" s="7"/>
      <c r="X92" s="7"/>
      <c r="Y92" s="7"/>
      <c r="Z92" s="7"/>
    </row>
    <row r="93" ht="14.25" spans="10:26">
      <c r="J93" s="7">
        <f t="shared" si="51"/>
        <v>70</v>
      </c>
      <c r="K93" s="54"/>
      <c r="L93" s="54"/>
      <c r="M93" s="54"/>
      <c r="N93" s="7" t="str">
        <f>IF(K93*1=0,"",VLOOKUP(K93,'波次表|waveTimes'!$AB$1:$AJ$2220,2,FALSE))</f>
        <v/>
      </c>
      <c r="O93" s="7" t="str">
        <f t="shared" si="54"/>
        <v>502,504,506,508,510,511,512,513,100201,515,1405,1406,1407,1408,1409,1410,1411,1412,100202,1415,5005,5006,5007,5008,5009,100202,5011,5012,100202,5015</v>
      </c>
      <c r="P93" s="7" t="str">
        <f t="shared" si="52"/>
        <v>0,0,0,0,0,0,2,2,2,2,0,0,0,0,0,0,2,2,2,2,0,0,0,2,2,2,3,3,3,3</v>
      </c>
      <c r="Q93" s="7" t="str">
        <f t="shared" si="53"/>
        <v>0,0,0,0,0,0,0,0,0,0,0,1,1,1,1,1,1,1,1,1,1,1,1,1,1,1,1,1,1,1</v>
      </c>
      <c r="R93" s="7"/>
      <c r="S93" s="7"/>
      <c r="T93" s="7"/>
      <c r="U93" s="7"/>
      <c r="V93" s="7"/>
      <c r="W93" s="7"/>
      <c r="X93" s="7"/>
      <c r="Y93" s="7"/>
      <c r="Z93" s="7"/>
    </row>
    <row r="94" ht="14.25" spans="10:26">
      <c r="J94" s="7">
        <f t="shared" si="51"/>
        <v>71</v>
      </c>
      <c r="K94" s="54"/>
      <c r="L94" s="54"/>
      <c r="M94" s="54"/>
      <c r="N94" s="7" t="str">
        <f>IF(K94*1=0,"",VLOOKUP(K94,'波次表|waveTimes'!$AB$1:$AJ$2220,2,FALSE))</f>
        <v/>
      </c>
      <c r="O94" s="7" t="str">
        <f t="shared" si="54"/>
        <v>502,504,506,508,510,511,512,513,100201,515,1405,1406,1407,1408,1409,1410,1411,1412,100202,1415,5005,5006,5007,5008,5009,100202,5011,5012,100202,5015</v>
      </c>
      <c r="P94" s="7" t="str">
        <f t="shared" si="52"/>
        <v>0,0,0,0,0,0,2,2,2,2,0,0,0,0,0,0,2,2,2,2,0,0,0,2,2,2,3,3,3,3</v>
      </c>
      <c r="Q94" s="7" t="str">
        <f t="shared" si="53"/>
        <v>0,0,0,0,0,0,0,0,0,0,0,1,1,1,1,1,1,1,1,1,1,1,1,1,1,1,1,1,1,1</v>
      </c>
      <c r="R94" s="7"/>
      <c r="S94" s="7"/>
      <c r="T94" s="7"/>
      <c r="U94" s="7"/>
      <c r="V94" s="7"/>
      <c r="W94" s="7"/>
      <c r="X94" s="7"/>
      <c r="Y94" s="7"/>
      <c r="Z94" s="7"/>
    </row>
    <row r="95" ht="14.25" spans="10:26">
      <c r="J95" s="7">
        <f t="shared" si="51"/>
        <v>72</v>
      </c>
      <c r="K95" s="54"/>
      <c r="L95" s="54"/>
      <c r="M95" s="54"/>
      <c r="N95" s="7" t="str">
        <f>IF(K95*1=0,"",VLOOKUP(K95,'波次表|waveTimes'!$AB$1:$AJ$2220,2,FALSE))</f>
        <v/>
      </c>
      <c r="O95" s="7" t="str">
        <f t="shared" si="54"/>
        <v>502,504,506,508,510,511,512,513,100201,515,1405,1406,1407,1408,1409,1410,1411,1412,100202,1415,5005,5006,5007,5008,5009,100202,5011,5012,100202,5015</v>
      </c>
      <c r="P95" s="7" t="str">
        <f t="shared" si="52"/>
        <v>0,0,0,0,0,0,2,2,2,2,0,0,0,0,0,0,2,2,2,2,0,0,0,2,2,2,3,3,3,3</v>
      </c>
      <c r="Q95" s="7" t="str">
        <f t="shared" si="53"/>
        <v>0,0,0,0,0,0,0,0,0,0,0,1,1,1,1,1,1,1,1,1,1,1,1,1,1,1,1,1,1,1</v>
      </c>
      <c r="R95" s="7"/>
      <c r="S95" s="7"/>
      <c r="T95" s="7"/>
      <c r="U95" s="7"/>
      <c r="V95" s="7"/>
      <c r="W95" s="7"/>
      <c r="X95" s="7"/>
      <c r="Y95" s="7"/>
      <c r="Z95" s="7"/>
    </row>
    <row r="96" ht="14.25" spans="10:26">
      <c r="J96" s="7">
        <f t="shared" si="51"/>
        <v>73</v>
      </c>
      <c r="K96" s="54"/>
      <c r="L96" s="54"/>
      <c r="M96" s="54"/>
      <c r="N96" s="7" t="str">
        <f>IF(K96*1=0,"",VLOOKUP(K96,'波次表|waveTimes'!$AB$1:$AJ$2220,2,FALSE))</f>
        <v/>
      </c>
      <c r="O96" s="7" t="str">
        <f t="shared" si="54"/>
        <v>502,504,506,508,510,511,512,513,100201,515,1405,1406,1407,1408,1409,1410,1411,1412,100202,1415,5005,5006,5007,5008,5009,100202,5011,5012,100202,5015</v>
      </c>
      <c r="P96" s="7" t="str">
        <f t="shared" si="52"/>
        <v>0,0,0,0,0,0,2,2,2,2,0,0,0,0,0,0,2,2,2,2,0,0,0,2,2,2,3,3,3,3</v>
      </c>
      <c r="Q96" s="7" t="str">
        <f t="shared" si="53"/>
        <v>0,0,0,0,0,0,0,0,0,0,0,1,1,1,1,1,1,1,1,1,1,1,1,1,1,1,1,1,1,1</v>
      </c>
      <c r="R96" s="7"/>
      <c r="S96" s="7"/>
      <c r="T96" s="7"/>
      <c r="U96" s="7"/>
      <c r="V96" s="7"/>
      <c r="W96" s="7"/>
      <c r="X96" s="7"/>
      <c r="Y96" s="7"/>
      <c r="Z96" s="7"/>
    </row>
    <row r="97" ht="14.25" spans="10:26">
      <c r="J97" s="7">
        <f t="shared" si="51"/>
        <v>74</v>
      </c>
      <c r="K97" s="54"/>
      <c r="L97" s="54"/>
      <c r="M97" s="54"/>
      <c r="N97" s="7" t="str">
        <f>IF(K97*1=0,"",VLOOKUP(K97,'波次表|waveTimes'!$AB$1:$AJ$2220,2,FALSE))</f>
        <v/>
      </c>
      <c r="O97" s="7" t="str">
        <f t="shared" si="54"/>
        <v>502,504,506,508,510,511,512,513,100201,515,1405,1406,1407,1408,1409,1410,1411,1412,100202,1415,5005,5006,5007,5008,5009,100202,5011,5012,100202,5015</v>
      </c>
      <c r="P97" s="7" t="str">
        <f t="shared" si="52"/>
        <v>0,0,0,0,0,0,2,2,2,2,0,0,0,0,0,0,2,2,2,2,0,0,0,2,2,2,3,3,3,3</v>
      </c>
      <c r="Q97" s="7" t="str">
        <f t="shared" si="53"/>
        <v>0,0,0,0,0,0,0,0,0,0,0,1,1,1,1,1,1,1,1,1,1,1,1,1,1,1,1,1,1,1</v>
      </c>
      <c r="R97" s="7"/>
      <c r="S97" s="7"/>
      <c r="T97" s="7"/>
      <c r="U97" s="7"/>
      <c r="V97" s="7"/>
      <c r="W97" s="7"/>
      <c r="X97" s="7"/>
      <c r="Y97" s="7"/>
      <c r="Z97" s="7"/>
    </row>
    <row r="98" ht="14.25" spans="10:26">
      <c r="J98" s="7">
        <f t="shared" si="51"/>
        <v>75</v>
      </c>
      <c r="K98" s="54"/>
      <c r="L98" s="54"/>
      <c r="M98" s="54"/>
      <c r="N98" s="7" t="str">
        <f>IF(K98*1=0,"",VLOOKUP(K98,'波次表|waveTimes'!$AB$1:$AJ$2220,2,FALSE))</f>
        <v/>
      </c>
      <c r="O98" s="7" t="str">
        <f t="shared" si="54"/>
        <v>502,504,506,508,510,511,512,513,100201,515,1405,1406,1407,1408,1409,1410,1411,1412,100202,1415,5005,5006,5007,5008,5009,100202,5011,5012,100202,5015</v>
      </c>
      <c r="P98" s="7" t="str">
        <f t="shared" si="52"/>
        <v>0,0,0,0,0,0,2,2,2,2,0,0,0,0,0,0,2,2,2,2,0,0,0,2,2,2,3,3,3,3</v>
      </c>
      <c r="Q98" s="7" t="str">
        <f t="shared" si="53"/>
        <v>0,0,0,0,0,0,0,0,0,0,0,1,1,1,1,1,1,1,1,1,1,1,1,1,1,1,1,1,1,1</v>
      </c>
      <c r="R98" s="7"/>
      <c r="S98" s="7"/>
      <c r="T98" s="7"/>
      <c r="U98" s="7"/>
      <c r="V98" s="7"/>
      <c r="W98" s="7"/>
      <c r="X98" s="7"/>
      <c r="Y98" s="7"/>
      <c r="Z98" s="7"/>
    </row>
    <row r="99" ht="14.25" spans="10:26">
      <c r="J99" s="7">
        <f t="shared" si="51"/>
        <v>76</v>
      </c>
      <c r="K99" s="54"/>
      <c r="L99" s="54"/>
      <c r="M99" s="54"/>
      <c r="N99" s="7" t="str">
        <f>IF(K99*1=0,"",VLOOKUP(K99,'波次表|waveTimes'!$AB$1:$AJ$2220,2,FALSE))</f>
        <v/>
      </c>
      <c r="O99" s="7" t="str">
        <f t="shared" si="54"/>
        <v>502,504,506,508,510,511,512,513,100201,515,1405,1406,1407,1408,1409,1410,1411,1412,100202,1415,5005,5006,5007,5008,5009,100202,5011,5012,100202,5015</v>
      </c>
      <c r="P99" s="7" t="str">
        <f t="shared" si="52"/>
        <v>0,0,0,0,0,0,2,2,2,2,0,0,0,0,0,0,2,2,2,2,0,0,0,2,2,2,3,3,3,3</v>
      </c>
      <c r="Q99" s="7" t="str">
        <f t="shared" si="53"/>
        <v>0,0,0,0,0,0,0,0,0,0,0,1,1,1,1,1,1,1,1,1,1,1,1,1,1,1,1,1,1,1</v>
      </c>
      <c r="R99" s="7"/>
      <c r="S99" s="7"/>
      <c r="T99" s="7"/>
      <c r="U99" s="7"/>
      <c r="V99" s="7"/>
      <c r="W99" s="7"/>
      <c r="X99" s="7"/>
      <c r="Y99" s="7"/>
      <c r="Z99" s="7"/>
    </row>
    <row r="100" ht="14.25" spans="10:26">
      <c r="J100" s="7">
        <f t="shared" si="51"/>
        <v>77</v>
      </c>
      <c r="K100" s="54"/>
      <c r="L100" s="54"/>
      <c r="M100" s="54"/>
      <c r="N100" s="7" t="str">
        <f>IF(K100*1=0,"",VLOOKUP(K100,'波次表|waveTimes'!$AB$1:$AJ$2220,2,FALSE))</f>
        <v/>
      </c>
      <c r="O100" s="7" t="str">
        <f t="shared" si="54"/>
        <v>502,504,506,508,510,511,512,513,100201,515,1405,1406,1407,1408,1409,1410,1411,1412,100202,1415,5005,5006,5007,5008,5009,100202,5011,5012,100202,5015</v>
      </c>
      <c r="P100" s="7" t="str">
        <f t="shared" si="52"/>
        <v>0,0,0,0,0,0,2,2,2,2,0,0,0,0,0,0,2,2,2,2,0,0,0,2,2,2,3,3,3,3</v>
      </c>
      <c r="Q100" s="7" t="str">
        <f t="shared" si="53"/>
        <v>0,0,0,0,0,0,0,0,0,0,0,1,1,1,1,1,1,1,1,1,1,1,1,1,1,1,1,1,1,1</v>
      </c>
      <c r="R100" s="7"/>
      <c r="S100" s="7"/>
      <c r="T100" s="7"/>
      <c r="U100" s="7"/>
      <c r="V100" s="7"/>
      <c r="W100" s="7"/>
      <c r="X100" s="7"/>
      <c r="Y100" s="7"/>
      <c r="Z100" s="7"/>
    </row>
    <row r="101" ht="14.25" spans="10:26">
      <c r="J101" s="7">
        <f t="shared" si="51"/>
        <v>78</v>
      </c>
      <c r="K101" s="54"/>
      <c r="L101" s="54"/>
      <c r="M101" s="54"/>
      <c r="N101" s="7" t="str">
        <f>IF(K101*1=0,"",VLOOKUP(K101,'波次表|waveTimes'!$AB$1:$AJ$2220,2,FALSE))</f>
        <v/>
      </c>
      <c r="O101" s="7" t="str">
        <f t="shared" si="54"/>
        <v>502,504,506,508,510,511,512,513,100201,515,1405,1406,1407,1408,1409,1410,1411,1412,100202,1415,5005,5006,5007,5008,5009,100202,5011,5012,100202,5015</v>
      </c>
      <c r="P101" s="7" t="str">
        <f t="shared" si="52"/>
        <v>0,0,0,0,0,0,2,2,2,2,0,0,0,0,0,0,2,2,2,2,0,0,0,2,2,2,3,3,3,3</v>
      </c>
      <c r="Q101" s="7" t="str">
        <f t="shared" si="53"/>
        <v>0,0,0,0,0,0,0,0,0,0,0,1,1,1,1,1,1,1,1,1,1,1,1,1,1,1,1,1,1,1</v>
      </c>
      <c r="R101" s="7"/>
      <c r="S101" s="7"/>
      <c r="T101" s="7"/>
      <c r="U101" s="7"/>
      <c r="V101" s="7"/>
      <c r="W101" s="7"/>
      <c r="X101" s="7"/>
      <c r="Y101" s="7"/>
      <c r="Z101" s="7"/>
    </row>
    <row r="102" ht="14.25" spans="10:26">
      <c r="J102" s="7">
        <f t="shared" si="51"/>
        <v>79</v>
      </c>
      <c r="K102" s="54"/>
      <c r="L102" s="54"/>
      <c r="M102" s="54"/>
      <c r="N102" s="7" t="str">
        <f>IF(K102*1=0,"",VLOOKUP(K102,'波次表|waveTimes'!$AB$1:$AJ$2220,2,FALSE))</f>
        <v/>
      </c>
      <c r="O102" s="7" t="str">
        <f t="shared" si="54"/>
        <v>502,504,506,508,510,511,512,513,100201,515,1405,1406,1407,1408,1409,1410,1411,1412,100202,1415,5005,5006,5007,5008,5009,100202,5011,5012,100202,5015</v>
      </c>
      <c r="P102" s="7" t="str">
        <f t="shared" si="52"/>
        <v>0,0,0,0,0,0,2,2,2,2,0,0,0,0,0,0,2,2,2,2,0,0,0,2,2,2,3,3,3,3</v>
      </c>
      <c r="Q102" s="7" t="str">
        <f t="shared" si="53"/>
        <v>0,0,0,0,0,0,0,0,0,0,0,1,1,1,1,1,1,1,1,1,1,1,1,1,1,1,1,1,1,1</v>
      </c>
      <c r="R102" s="7"/>
      <c r="S102" s="7"/>
      <c r="T102" s="7"/>
      <c r="U102" s="7"/>
      <c r="V102" s="7"/>
      <c r="W102" s="7"/>
      <c r="X102" s="7"/>
      <c r="Y102" s="7"/>
      <c r="Z102" s="7"/>
    </row>
    <row r="103" ht="14.25" spans="10:26">
      <c r="J103" s="7">
        <f t="shared" si="51"/>
        <v>80</v>
      </c>
      <c r="K103" s="54"/>
      <c r="L103" s="54"/>
      <c r="M103" s="54"/>
      <c r="N103" s="7" t="str">
        <f>IF(K103*1=0,"",VLOOKUP(K103,'波次表|waveTimes'!$AB$1:$AJ$2220,2,FALSE))</f>
        <v/>
      </c>
      <c r="O103" s="7" t="str">
        <f t="shared" si="54"/>
        <v>502,504,506,508,510,511,512,513,100201,515,1405,1406,1407,1408,1409,1410,1411,1412,100202,1415,5005,5006,5007,5008,5009,100202,5011,5012,100202,5015</v>
      </c>
      <c r="P103" s="7" t="str">
        <f t="shared" si="52"/>
        <v>0,0,0,0,0,0,2,2,2,2,0,0,0,0,0,0,2,2,2,2,0,0,0,2,2,2,3,3,3,3</v>
      </c>
      <c r="Q103" s="7" t="str">
        <f t="shared" si="53"/>
        <v>0,0,0,0,0,0,0,0,0,0,0,1,1,1,1,1,1,1,1,1,1,1,1,1,1,1,1,1,1,1</v>
      </c>
      <c r="R103" s="7"/>
      <c r="S103" s="7"/>
      <c r="T103" s="7"/>
      <c r="U103" s="7"/>
      <c r="V103" s="7"/>
      <c r="W103" s="7"/>
      <c r="X103" s="7"/>
      <c r="Y103" s="7"/>
      <c r="Z103" s="7"/>
    </row>
    <row r="104" ht="14.25" spans="10:26">
      <c r="J104" s="7">
        <f t="shared" si="51"/>
        <v>81</v>
      </c>
      <c r="K104" s="54"/>
      <c r="L104" s="54"/>
      <c r="M104" s="54"/>
      <c r="N104" s="7" t="str">
        <f>IF(K104*1=0,"",VLOOKUP(K104,'波次表|waveTimes'!$AB$1:$AJ$2220,2,FALSE))</f>
        <v/>
      </c>
      <c r="O104" s="7" t="str">
        <f t="shared" si="54"/>
        <v>502,504,506,508,510,511,512,513,100201,515,1405,1406,1407,1408,1409,1410,1411,1412,100202,1415,5005,5006,5007,5008,5009,100202,5011,5012,100202,5015</v>
      </c>
      <c r="P104" s="7" t="str">
        <f t="shared" si="52"/>
        <v>0,0,0,0,0,0,2,2,2,2,0,0,0,0,0,0,2,2,2,2,0,0,0,2,2,2,3,3,3,3</v>
      </c>
      <c r="Q104" s="7" t="str">
        <f t="shared" si="53"/>
        <v>0,0,0,0,0,0,0,0,0,0,0,1,1,1,1,1,1,1,1,1,1,1,1,1,1,1,1,1,1,1</v>
      </c>
      <c r="R104" s="7"/>
      <c r="S104" s="7"/>
      <c r="T104" s="7"/>
      <c r="U104" s="7"/>
      <c r="V104" s="7"/>
      <c r="W104" s="7"/>
      <c r="X104" s="7"/>
      <c r="Y104" s="7"/>
      <c r="Z104" s="7"/>
    </row>
    <row r="105" ht="14.25" spans="10:26">
      <c r="J105" s="7">
        <f t="shared" si="51"/>
        <v>82</v>
      </c>
      <c r="K105" s="54"/>
      <c r="L105" s="54"/>
      <c r="M105" s="54"/>
      <c r="N105" s="7" t="str">
        <f>IF(K105*1=0,"",VLOOKUP(K105,'波次表|waveTimes'!$AB$1:$AJ$2220,2,FALSE))</f>
        <v/>
      </c>
      <c r="O105" s="7" t="str">
        <f t="shared" si="54"/>
        <v>502,504,506,508,510,511,512,513,100201,515,1405,1406,1407,1408,1409,1410,1411,1412,100202,1415,5005,5006,5007,5008,5009,100202,5011,5012,100202,5015</v>
      </c>
      <c r="P105" s="7" t="str">
        <f t="shared" si="52"/>
        <v>0,0,0,0,0,0,2,2,2,2,0,0,0,0,0,0,2,2,2,2,0,0,0,2,2,2,3,3,3,3</v>
      </c>
      <c r="Q105" s="7" t="str">
        <f t="shared" si="53"/>
        <v>0,0,0,0,0,0,0,0,0,0,0,1,1,1,1,1,1,1,1,1,1,1,1,1,1,1,1,1,1,1</v>
      </c>
      <c r="R105" s="7"/>
      <c r="S105" s="7"/>
      <c r="T105" s="7"/>
      <c r="U105" s="7"/>
      <c r="V105" s="7"/>
      <c r="W105" s="7"/>
      <c r="X105" s="7"/>
      <c r="Y105" s="7"/>
      <c r="Z105" s="7"/>
    </row>
    <row r="106" ht="14.25" spans="10:26">
      <c r="J106" s="7">
        <f t="shared" si="51"/>
        <v>83</v>
      </c>
      <c r="K106" s="54"/>
      <c r="L106" s="54"/>
      <c r="M106" s="54"/>
      <c r="N106" s="7" t="str">
        <f>IF(K106*1=0,"",VLOOKUP(K106,'波次表|waveTimes'!$AB$1:$AJ$2220,2,FALSE))</f>
        <v/>
      </c>
      <c r="O106" s="7" t="str">
        <f t="shared" si="54"/>
        <v>502,504,506,508,510,511,512,513,100201,515,1405,1406,1407,1408,1409,1410,1411,1412,100202,1415,5005,5006,5007,5008,5009,100202,5011,5012,100202,5015</v>
      </c>
      <c r="P106" s="7" t="str">
        <f t="shared" si="52"/>
        <v>0,0,0,0,0,0,2,2,2,2,0,0,0,0,0,0,2,2,2,2,0,0,0,2,2,2,3,3,3,3</v>
      </c>
      <c r="Q106" s="7" t="str">
        <f t="shared" si="53"/>
        <v>0,0,0,0,0,0,0,0,0,0,0,1,1,1,1,1,1,1,1,1,1,1,1,1,1,1,1,1,1,1</v>
      </c>
      <c r="R106" s="7"/>
      <c r="S106" s="7"/>
      <c r="T106" s="7"/>
      <c r="U106" s="7"/>
      <c r="V106" s="7"/>
      <c r="W106" s="7"/>
      <c r="X106" s="7"/>
      <c r="Y106" s="7"/>
      <c r="Z106" s="7"/>
    </row>
    <row r="107" ht="14.25" spans="10:26">
      <c r="J107" s="7">
        <f t="shared" si="51"/>
        <v>84</v>
      </c>
      <c r="K107" s="54"/>
      <c r="L107" s="54"/>
      <c r="M107" s="54"/>
      <c r="N107" s="7" t="str">
        <f>IF(K107*1=0,"",VLOOKUP(K107,'波次表|waveTimes'!$AB$1:$AJ$2220,2,FALSE))</f>
        <v/>
      </c>
      <c r="O107" s="7" t="str">
        <f t="shared" si="54"/>
        <v>502,504,506,508,510,511,512,513,100201,515,1405,1406,1407,1408,1409,1410,1411,1412,100202,1415,5005,5006,5007,5008,5009,100202,5011,5012,100202,5015</v>
      </c>
      <c r="P107" s="7" t="str">
        <f t="shared" si="52"/>
        <v>0,0,0,0,0,0,2,2,2,2,0,0,0,0,0,0,2,2,2,2,0,0,0,2,2,2,3,3,3,3</v>
      </c>
      <c r="Q107" s="7" t="str">
        <f t="shared" si="53"/>
        <v>0,0,0,0,0,0,0,0,0,0,0,1,1,1,1,1,1,1,1,1,1,1,1,1,1,1,1,1,1,1</v>
      </c>
      <c r="R107" s="7"/>
      <c r="S107" s="7"/>
      <c r="T107" s="7"/>
      <c r="U107" s="7"/>
      <c r="V107" s="7"/>
      <c r="W107" s="7"/>
      <c r="X107" s="7"/>
      <c r="Y107" s="7"/>
      <c r="Z107" s="7"/>
    </row>
    <row r="108" ht="14.25" spans="10:26">
      <c r="J108" s="7">
        <f t="shared" si="51"/>
        <v>85</v>
      </c>
      <c r="K108" s="54"/>
      <c r="L108" s="54"/>
      <c r="M108" s="54"/>
      <c r="N108" s="7" t="str">
        <f>IF(K108*1=0,"",VLOOKUP(K108,'波次表|waveTimes'!$AB$1:$AJ$2220,2,FALSE))</f>
        <v/>
      </c>
      <c r="O108" s="7" t="str">
        <f t="shared" si="54"/>
        <v>502,504,506,508,510,511,512,513,100201,515,1405,1406,1407,1408,1409,1410,1411,1412,100202,1415,5005,5006,5007,5008,5009,100202,5011,5012,100202,5015</v>
      </c>
      <c r="P108" s="7" t="str">
        <f t="shared" si="52"/>
        <v>0,0,0,0,0,0,2,2,2,2,0,0,0,0,0,0,2,2,2,2,0,0,0,2,2,2,3,3,3,3</v>
      </c>
      <c r="Q108" s="7" t="str">
        <f t="shared" si="53"/>
        <v>0,0,0,0,0,0,0,0,0,0,0,1,1,1,1,1,1,1,1,1,1,1,1,1,1,1,1,1,1,1</v>
      </c>
      <c r="R108" s="7"/>
      <c r="S108" s="7"/>
      <c r="T108" s="7"/>
      <c r="U108" s="7"/>
      <c r="V108" s="7"/>
      <c r="W108" s="7"/>
      <c r="X108" s="7"/>
      <c r="Y108" s="7"/>
      <c r="Z108" s="7"/>
    </row>
    <row r="109" ht="14.25" spans="10:26">
      <c r="J109" s="7">
        <f t="shared" si="51"/>
        <v>86</v>
      </c>
      <c r="K109" s="54"/>
      <c r="L109" s="54"/>
      <c r="M109" s="54"/>
      <c r="N109" s="7" t="str">
        <f>IF(K109*1=0,"",VLOOKUP(K109,'波次表|waveTimes'!$AB$1:$AJ$2220,2,FALSE))</f>
        <v/>
      </c>
      <c r="O109" s="7" t="str">
        <f t="shared" si="54"/>
        <v>502,504,506,508,510,511,512,513,100201,515,1405,1406,1407,1408,1409,1410,1411,1412,100202,1415,5005,5006,5007,5008,5009,100202,5011,5012,100202,5015</v>
      </c>
      <c r="P109" s="7" t="str">
        <f t="shared" si="52"/>
        <v>0,0,0,0,0,0,2,2,2,2,0,0,0,0,0,0,2,2,2,2,0,0,0,2,2,2,3,3,3,3</v>
      </c>
      <c r="Q109" s="7" t="str">
        <f t="shared" si="53"/>
        <v>0,0,0,0,0,0,0,0,0,0,0,1,1,1,1,1,1,1,1,1,1,1,1,1,1,1,1,1,1,1</v>
      </c>
      <c r="R109" s="7"/>
      <c r="S109" s="7"/>
      <c r="T109" s="7"/>
      <c r="U109" s="7"/>
      <c r="V109" s="7"/>
      <c r="W109" s="7"/>
      <c r="X109" s="7"/>
      <c r="Y109" s="7"/>
      <c r="Z109" s="7"/>
    </row>
    <row r="110" ht="14.25" spans="10:26">
      <c r="J110" s="7">
        <f t="shared" si="51"/>
        <v>87</v>
      </c>
      <c r="K110" s="54"/>
      <c r="L110" s="54"/>
      <c r="M110" s="54"/>
      <c r="N110" s="7" t="str">
        <f>IF(K110*1=0,"",VLOOKUP(K110,'波次表|waveTimes'!$AB$1:$AJ$2220,2,FALSE))</f>
        <v/>
      </c>
      <c r="O110" s="7" t="str">
        <f t="shared" si="54"/>
        <v>502,504,506,508,510,511,512,513,100201,515,1405,1406,1407,1408,1409,1410,1411,1412,100202,1415,5005,5006,5007,5008,5009,100202,5011,5012,100202,5015</v>
      </c>
      <c r="P110" s="7" t="str">
        <f t="shared" si="52"/>
        <v>0,0,0,0,0,0,2,2,2,2,0,0,0,0,0,0,2,2,2,2,0,0,0,2,2,2,3,3,3,3</v>
      </c>
      <c r="Q110" s="7" t="str">
        <f t="shared" si="53"/>
        <v>0,0,0,0,0,0,0,0,0,0,0,1,1,1,1,1,1,1,1,1,1,1,1,1,1,1,1,1,1,1</v>
      </c>
      <c r="R110" s="7"/>
      <c r="S110" s="7"/>
      <c r="T110" s="7"/>
      <c r="U110" s="7"/>
      <c r="V110" s="7"/>
      <c r="W110" s="7"/>
      <c r="X110" s="7"/>
      <c r="Y110" s="7"/>
      <c r="Z110" s="7"/>
    </row>
    <row r="111" ht="14.25" spans="10:26">
      <c r="J111" s="7">
        <f t="shared" si="51"/>
        <v>88</v>
      </c>
      <c r="K111" s="54"/>
      <c r="L111" s="54"/>
      <c r="M111" s="54"/>
      <c r="N111" s="7" t="str">
        <f>IF(K111*1=0,"",VLOOKUP(K111,'波次表|waveTimes'!$AB$1:$AJ$2220,2,FALSE))</f>
        <v/>
      </c>
      <c r="O111" s="7" t="str">
        <f t="shared" si="54"/>
        <v>502,504,506,508,510,511,512,513,100201,515,1405,1406,1407,1408,1409,1410,1411,1412,100202,1415,5005,5006,5007,5008,5009,100202,5011,5012,100202,5015</v>
      </c>
      <c r="P111" s="7" t="str">
        <f t="shared" si="52"/>
        <v>0,0,0,0,0,0,2,2,2,2,0,0,0,0,0,0,2,2,2,2,0,0,0,2,2,2,3,3,3,3</v>
      </c>
      <c r="Q111" s="7" t="str">
        <f t="shared" si="53"/>
        <v>0,0,0,0,0,0,0,0,0,0,0,1,1,1,1,1,1,1,1,1,1,1,1,1,1,1,1,1,1,1</v>
      </c>
      <c r="R111" s="7"/>
      <c r="S111" s="7"/>
      <c r="T111" s="7"/>
      <c r="U111" s="7"/>
      <c r="V111" s="7"/>
      <c r="W111" s="7"/>
      <c r="X111" s="7"/>
      <c r="Y111" s="7"/>
      <c r="Z111" s="7"/>
    </row>
    <row r="112" ht="14.25" spans="10:26">
      <c r="J112" s="7">
        <f t="shared" si="51"/>
        <v>89</v>
      </c>
      <c r="K112" s="54"/>
      <c r="L112" s="54"/>
      <c r="M112" s="54"/>
      <c r="N112" s="7" t="str">
        <f>IF(K112*1=0,"",VLOOKUP(K112,'波次表|waveTimes'!$AB$1:$AJ$2220,2,FALSE))</f>
        <v/>
      </c>
      <c r="O112" s="7" t="str">
        <f t="shared" si="54"/>
        <v>502,504,506,508,510,511,512,513,100201,515,1405,1406,1407,1408,1409,1410,1411,1412,100202,1415,5005,5006,5007,5008,5009,100202,5011,5012,100202,5015</v>
      </c>
      <c r="P112" s="7" t="str">
        <f t="shared" si="52"/>
        <v>0,0,0,0,0,0,2,2,2,2,0,0,0,0,0,0,2,2,2,2,0,0,0,2,2,2,3,3,3,3</v>
      </c>
      <c r="Q112" s="7" t="str">
        <f t="shared" si="53"/>
        <v>0,0,0,0,0,0,0,0,0,0,0,1,1,1,1,1,1,1,1,1,1,1,1,1,1,1,1,1,1,1</v>
      </c>
      <c r="R112" s="7"/>
      <c r="S112" s="7"/>
      <c r="T112" s="7"/>
      <c r="U112" s="7"/>
      <c r="V112" s="7"/>
      <c r="W112" s="7"/>
      <c r="X112" s="7"/>
      <c r="Y112" s="7"/>
      <c r="Z112" s="7"/>
    </row>
    <row r="113" ht="14.25" spans="10:26">
      <c r="J113" s="7">
        <f t="shared" si="51"/>
        <v>90</v>
      </c>
      <c r="K113" s="54"/>
      <c r="L113" s="54"/>
      <c r="M113" s="54"/>
      <c r="N113" s="7" t="str">
        <f>IF(K113*1=0,"",VLOOKUP(K113,'波次表|waveTimes'!$AB$1:$AJ$2220,2,FALSE))</f>
        <v/>
      </c>
      <c r="O113" s="7" t="str">
        <f t="shared" si="54"/>
        <v>502,504,506,508,510,511,512,513,100201,515,1405,1406,1407,1408,1409,1410,1411,1412,100202,1415,5005,5006,5007,5008,5009,100202,5011,5012,100202,5015</v>
      </c>
      <c r="P113" s="7" t="str">
        <f t="shared" si="52"/>
        <v>0,0,0,0,0,0,2,2,2,2,0,0,0,0,0,0,2,2,2,2,0,0,0,2,2,2,3,3,3,3</v>
      </c>
      <c r="Q113" s="7" t="str">
        <f t="shared" si="53"/>
        <v>0,0,0,0,0,0,0,0,0,0,0,1,1,1,1,1,1,1,1,1,1,1,1,1,1,1,1,1,1,1</v>
      </c>
      <c r="R113" s="7"/>
      <c r="S113" s="7"/>
      <c r="T113" s="7"/>
      <c r="U113" s="7"/>
      <c r="V113" s="7"/>
      <c r="W113" s="7"/>
      <c r="X113" s="7"/>
      <c r="Y113" s="7"/>
      <c r="Z113" s="7"/>
    </row>
    <row r="114" ht="14.25" spans="10:26">
      <c r="J114" s="7">
        <f t="shared" si="51"/>
        <v>91</v>
      </c>
      <c r="K114" s="54"/>
      <c r="L114" s="54"/>
      <c r="M114" s="54"/>
      <c r="N114" s="7" t="str">
        <f>IF(K114*1=0,"",VLOOKUP(K114,'波次表|waveTimes'!$AB$1:$AJ$2220,2,FALSE))</f>
        <v/>
      </c>
      <c r="O114" s="7" t="str">
        <f t="shared" si="54"/>
        <v>502,504,506,508,510,511,512,513,100201,515,1405,1406,1407,1408,1409,1410,1411,1412,100202,1415,5005,5006,5007,5008,5009,100202,5011,5012,100202,5015</v>
      </c>
      <c r="P114" s="7" t="str">
        <f t="shared" si="52"/>
        <v>0,0,0,0,0,0,2,2,2,2,0,0,0,0,0,0,2,2,2,2,0,0,0,2,2,2,3,3,3,3</v>
      </c>
      <c r="Q114" s="7" t="str">
        <f t="shared" si="53"/>
        <v>0,0,0,0,0,0,0,0,0,0,0,1,1,1,1,1,1,1,1,1,1,1,1,1,1,1,1,1,1,1</v>
      </c>
      <c r="R114" s="7"/>
      <c r="S114" s="7"/>
      <c r="T114" s="7"/>
      <c r="U114" s="7"/>
      <c r="V114" s="7"/>
      <c r="W114" s="7"/>
      <c r="X114" s="7"/>
      <c r="Y114" s="7"/>
      <c r="Z114" s="7"/>
    </row>
    <row r="115" ht="14.25" spans="10:26">
      <c r="J115" s="7">
        <f t="shared" si="51"/>
        <v>92</v>
      </c>
      <c r="K115" s="54"/>
      <c r="L115" s="54"/>
      <c r="M115" s="54"/>
      <c r="N115" s="7" t="str">
        <f>IF(K115*1=0,"",VLOOKUP(K115,'波次表|waveTimes'!$AB$1:$AJ$2220,2,FALSE))</f>
        <v/>
      </c>
      <c r="O115" s="7" t="str">
        <f t="shared" si="54"/>
        <v>502,504,506,508,510,511,512,513,100201,515,1405,1406,1407,1408,1409,1410,1411,1412,100202,1415,5005,5006,5007,5008,5009,100202,5011,5012,100202,5015</v>
      </c>
      <c r="P115" s="7" t="str">
        <f t="shared" si="52"/>
        <v>0,0,0,0,0,0,2,2,2,2,0,0,0,0,0,0,2,2,2,2,0,0,0,2,2,2,3,3,3,3</v>
      </c>
      <c r="Q115" s="7" t="str">
        <f t="shared" si="53"/>
        <v>0,0,0,0,0,0,0,0,0,0,0,1,1,1,1,1,1,1,1,1,1,1,1,1,1,1,1,1,1,1</v>
      </c>
      <c r="R115" s="7"/>
      <c r="S115" s="7"/>
      <c r="T115" s="7"/>
      <c r="U115" s="7"/>
      <c r="V115" s="7"/>
      <c r="W115" s="7"/>
      <c r="X115" s="7"/>
      <c r="Y115" s="7"/>
      <c r="Z115" s="7"/>
    </row>
    <row r="116" ht="14.25" spans="10:26">
      <c r="J116" s="7">
        <f t="shared" si="51"/>
        <v>93</v>
      </c>
      <c r="K116" s="54"/>
      <c r="L116" s="54"/>
      <c r="M116" s="54"/>
      <c r="N116" s="7" t="str">
        <f>IF(K116*1=0,"",VLOOKUP(K116,'波次表|waveTimes'!$AB$1:$AJ$2220,2,FALSE))</f>
        <v/>
      </c>
      <c r="O116" s="7" t="str">
        <f t="shared" si="54"/>
        <v>502,504,506,508,510,511,512,513,100201,515,1405,1406,1407,1408,1409,1410,1411,1412,100202,1415,5005,5006,5007,5008,5009,100202,5011,5012,100202,5015</v>
      </c>
      <c r="P116" s="7" t="str">
        <f t="shared" si="52"/>
        <v>0,0,0,0,0,0,2,2,2,2,0,0,0,0,0,0,2,2,2,2,0,0,0,2,2,2,3,3,3,3</v>
      </c>
      <c r="Q116" s="7" t="str">
        <f t="shared" si="53"/>
        <v>0,0,0,0,0,0,0,0,0,0,0,1,1,1,1,1,1,1,1,1,1,1,1,1,1,1,1,1,1,1</v>
      </c>
      <c r="R116" s="7"/>
      <c r="S116" s="7"/>
      <c r="T116" s="7"/>
      <c r="U116" s="7"/>
      <c r="V116" s="7"/>
      <c r="W116" s="7"/>
      <c r="X116" s="7"/>
      <c r="Y116" s="7"/>
      <c r="Z116" s="7"/>
    </row>
    <row r="117" ht="14.25" spans="10:26">
      <c r="J117" s="7">
        <f t="shared" si="51"/>
        <v>94</v>
      </c>
      <c r="K117" s="54"/>
      <c r="L117" s="54"/>
      <c r="M117" s="54"/>
      <c r="N117" s="7" t="str">
        <f>IF(K117*1=0,"",VLOOKUP(K117,'波次表|waveTimes'!$AB$1:$AJ$2220,2,FALSE))</f>
        <v/>
      </c>
      <c r="O117" s="7" t="str">
        <f t="shared" si="54"/>
        <v>502,504,506,508,510,511,512,513,100201,515,1405,1406,1407,1408,1409,1410,1411,1412,100202,1415,5005,5006,5007,5008,5009,100202,5011,5012,100202,5015</v>
      </c>
      <c r="P117" s="7" t="str">
        <f t="shared" si="52"/>
        <v>0,0,0,0,0,0,2,2,2,2,0,0,0,0,0,0,2,2,2,2,0,0,0,2,2,2,3,3,3,3</v>
      </c>
      <c r="Q117" s="7" t="str">
        <f t="shared" si="53"/>
        <v>0,0,0,0,0,0,0,0,0,0,0,1,1,1,1,1,1,1,1,1,1,1,1,1,1,1,1,1,1,1</v>
      </c>
      <c r="R117" s="7"/>
      <c r="S117" s="7"/>
      <c r="T117" s="7"/>
      <c r="U117" s="7"/>
      <c r="V117" s="7"/>
      <c r="W117" s="7"/>
      <c r="X117" s="7"/>
      <c r="Y117" s="7"/>
      <c r="Z117" s="7"/>
    </row>
    <row r="118" ht="14.25" spans="10:26">
      <c r="J118" s="7">
        <f t="shared" si="51"/>
        <v>95</v>
      </c>
      <c r="K118" s="54"/>
      <c r="L118" s="54"/>
      <c r="M118" s="54"/>
      <c r="N118" s="7" t="str">
        <f>IF(K118*1=0,"",VLOOKUP(K118,'波次表|waveTimes'!$AB$1:$AJ$2220,2,FALSE))</f>
        <v/>
      </c>
      <c r="O118" s="7" t="str">
        <f t="shared" si="54"/>
        <v>502,504,506,508,510,511,512,513,100201,515,1405,1406,1407,1408,1409,1410,1411,1412,100202,1415,5005,5006,5007,5008,5009,100202,5011,5012,100202,5015</v>
      </c>
      <c r="P118" s="7" t="str">
        <f t="shared" si="52"/>
        <v>0,0,0,0,0,0,2,2,2,2,0,0,0,0,0,0,2,2,2,2,0,0,0,2,2,2,3,3,3,3</v>
      </c>
      <c r="Q118" s="7" t="str">
        <f t="shared" si="53"/>
        <v>0,0,0,0,0,0,0,0,0,0,0,1,1,1,1,1,1,1,1,1,1,1,1,1,1,1,1,1,1,1</v>
      </c>
      <c r="R118" s="7"/>
      <c r="S118" s="7"/>
      <c r="T118" s="7"/>
      <c r="U118" s="7"/>
      <c r="V118" s="7"/>
      <c r="W118" s="7"/>
      <c r="X118" s="7"/>
      <c r="Y118" s="7"/>
      <c r="Z118" s="7"/>
    </row>
    <row r="119" ht="14.25" spans="10:26">
      <c r="J119" s="7">
        <f t="shared" si="51"/>
        <v>96</v>
      </c>
      <c r="K119" s="54"/>
      <c r="L119" s="54"/>
      <c r="M119" s="54"/>
      <c r="N119" s="7" t="str">
        <f>IF(K119*1=0,"",VLOOKUP(K119,'波次表|waveTimes'!$AB$1:$AJ$2220,2,FALSE))</f>
        <v/>
      </c>
      <c r="O119" s="7" t="str">
        <f t="shared" si="54"/>
        <v>502,504,506,508,510,511,512,513,100201,515,1405,1406,1407,1408,1409,1410,1411,1412,100202,1415,5005,5006,5007,5008,5009,100202,5011,5012,100202,5015</v>
      </c>
      <c r="P119" s="7" t="str">
        <f t="shared" si="52"/>
        <v>0,0,0,0,0,0,2,2,2,2,0,0,0,0,0,0,2,2,2,2,0,0,0,2,2,2,3,3,3,3</v>
      </c>
      <c r="Q119" s="7" t="str">
        <f t="shared" si="53"/>
        <v>0,0,0,0,0,0,0,0,0,0,0,1,1,1,1,1,1,1,1,1,1,1,1,1,1,1,1,1,1,1</v>
      </c>
      <c r="R119" s="7"/>
      <c r="S119" s="7"/>
      <c r="T119" s="7"/>
      <c r="U119" s="7"/>
      <c r="V119" s="7"/>
      <c r="W119" s="7"/>
      <c r="X119" s="7"/>
      <c r="Y119" s="7"/>
      <c r="Z119" s="7"/>
    </row>
    <row r="120" ht="14.25" spans="10:26">
      <c r="J120" s="7">
        <f t="shared" si="51"/>
        <v>97</v>
      </c>
      <c r="K120" s="54"/>
      <c r="L120" s="54"/>
      <c r="M120" s="54"/>
      <c r="N120" s="7" t="str">
        <f>IF(K120*1=0,"",VLOOKUP(K120,'波次表|waveTimes'!$AB$1:$AJ$2220,2,FALSE))</f>
        <v/>
      </c>
      <c r="O120" s="7" t="str">
        <f t="shared" si="54"/>
        <v>502,504,506,508,510,511,512,513,100201,515,1405,1406,1407,1408,1409,1410,1411,1412,100202,1415,5005,5006,5007,5008,5009,100202,5011,5012,100202,5015</v>
      </c>
      <c r="P120" s="7" t="str">
        <f t="shared" si="52"/>
        <v>0,0,0,0,0,0,2,2,2,2,0,0,0,0,0,0,2,2,2,2,0,0,0,2,2,2,3,3,3,3</v>
      </c>
      <c r="Q120" s="7" t="str">
        <f t="shared" si="53"/>
        <v>0,0,0,0,0,0,0,0,0,0,0,1,1,1,1,1,1,1,1,1,1,1,1,1,1,1,1,1,1,1</v>
      </c>
      <c r="R120" s="7"/>
      <c r="S120" s="7"/>
      <c r="T120" s="7"/>
      <c r="U120" s="7"/>
      <c r="V120" s="7"/>
      <c r="W120" s="7"/>
      <c r="X120" s="7"/>
      <c r="Y120" s="7"/>
      <c r="Z120" s="7"/>
    </row>
    <row r="121" ht="14.25" spans="10:26">
      <c r="J121" s="7">
        <f t="shared" si="51"/>
        <v>98</v>
      </c>
      <c r="K121" s="54"/>
      <c r="L121" s="54"/>
      <c r="M121" s="54"/>
      <c r="N121" s="7" t="str">
        <f>IF(K121*1=0,"",VLOOKUP(K121,'波次表|waveTimes'!$AB$1:$AJ$2220,2,FALSE))</f>
        <v/>
      </c>
      <c r="O121" s="7" t="str">
        <f t="shared" si="54"/>
        <v>502,504,506,508,510,511,512,513,100201,515,1405,1406,1407,1408,1409,1410,1411,1412,100202,1415,5005,5006,5007,5008,5009,100202,5011,5012,100202,5015</v>
      </c>
      <c r="P121" s="7" t="str">
        <f t="shared" si="52"/>
        <v>0,0,0,0,0,0,2,2,2,2,0,0,0,0,0,0,2,2,2,2,0,0,0,2,2,2,3,3,3,3</v>
      </c>
      <c r="Q121" s="7" t="str">
        <f t="shared" si="53"/>
        <v>0,0,0,0,0,0,0,0,0,0,0,1,1,1,1,1,1,1,1,1,1,1,1,1,1,1,1,1,1,1</v>
      </c>
      <c r="R121" s="7"/>
      <c r="S121" s="7"/>
      <c r="T121" s="7"/>
      <c r="U121" s="7"/>
      <c r="V121" s="7"/>
      <c r="W121" s="7"/>
      <c r="X121" s="7"/>
      <c r="Y121" s="7"/>
      <c r="Z121" s="7"/>
    </row>
    <row r="122" ht="14.25" spans="10:26">
      <c r="J122" s="7">
        <f t="shared" si="51"/>
        <v>99</v>
      </c>
      <c r="K122" s="54"/>
      <c r="L122" s="54"/>
      <c r="M122" s="54"/>
      <c r="N122" s="7" t="str">
        <f>IF(K122*1=0,"",VLOOKUP(K122,'波次表|waveTimes'!$AB$1:$AJ$2220,2,FALSE))</f>
        <v/>
      </c>
      <c r="O122" s="7" t="str">
        <f t="shared" si="54"/>
        <v>502,504,506,508,510,511,512,513,100201,515,1405,1406,1407,1408,1409,1410,1411,1412,100202,1415,5005,5006,5007,5008,5009,100202,5011,5012,100202,5015</v>
      </c>
      <c r="P122" s="7" t="str">
        <f t="shared" si="52"/>
        <v>0,0,0,0,0,0,2,2,2,2,0,0,0,0,0,0,2,2,2,2,0,0,0,2,2,2,3,3,3,3</v>
      </c>
      <c r="Q122" s="7" t="str">
        <f t="shared" si="53"/>
        <v>0,0,0,0,0,0,0,0,0,0,0,1,1,1,1,1,1,1,1,1,1,1,1,1,1,1,1,1,1,1</v>
      </c>
      <c r="R122" s="7"/>
      <c r="S122" s="7"/>
      <c r="T122" s="7"/>
      <c r="U122" s="7"/>
      <c r="V122" s="7"/>
      <c r="W122" s="7"/>
      <c r="X122" s="7"/>
      <c r="Y122" s="7"/>
      <c r="Z122" s="7"/>
    </row>
    <row r="123" ht="14.25" spans="10:26">
      <c r="J123" s="7">
        <f t="shared" si="51"/>
        <v>100</v>
      </c>
      <c r="K123" s="54"/>
      <c r="L123" s="54"/>
      <c r="M123" s="54"/>
      <c r="N123" s="7" t="str">
        <f>IF(K123*1=0,"",VLOOKUP(K123,'波次表|waveTimes'!$AB$1:$AJ$2220,2,FALSE))</f>
        <v/>
      </c>
      <c r="O123" s="7" t="str">
        <f t="shared" si="54"/>
        <v>502,504,506,508,510,511,512,513,100201,515,1405,1406,1407,1408,1409,1410,1411,1412,100202,1415,5005,5006,5007,5008,5009,100202,5011,5012,100202,5015</v>
      </c>
      <c r="P123" s="7" t="str">
        <f t="shared" si="52"/>
        <v>0,0,0,0,0,0,2,2,2,2,0,0,0,0,0,0,2,2,2,2,0,0,0,2,2,2,3,3,3,3</v>
      </c>
      <c r="Q123" s="7" t="str">
        <f t="shared" si="53"/>
        <v>0,0,0,0,0,0,0,0,0,0,0,1,1,1,1,1,1,1,1,1,1,1,1,1,1,1,1,1,1,1</v>
      </c>
      <c r="R123" s="7"/>
      <c r="S123" s="7"/>
      <c r="T123" s="7"/>
      <c r="U123" s="7"/>
      <c r="V123" s="7"/>
      <c r="W123" s="7"/>
      <c r="X123" s="7"/>
      <c r="Y123" s="7"/>
      <c r="Z123" s="7"/>
    </row>
    <row r="124" ht="14.25" spans="10:26">
      <c r="J124" s="7"/>
      <c r="K124" s="7"/>
      <c r="L124" s="7"/>
      <c r="M124" s="7"/>
      <c r="N124" s="7"/>
      <c r="O124" s="7"/>
      <c r="P124" s="7"/>
      <c r="Q124" s="7"/>
      <c r="R124" s="7"/>
      <c r="S124" s="7"/>
      <c r="T124" s="7"/>
      <c r="U124" s="7"/>
      <c r="V124" s="7"/>
      <c r="W124" s="7"/>
      <c r="X124" s="7"/>
      <c r="Y124" s="7"/>
      <c r="Z124" s="7"/>
    </row>
    <row r="125" ht="14.25" spans="10:26">
      <c r="J125" s="7"/>
      <c r="K125" s="7"/>
      <c r="L125" s="7"/>
      <c r="M125" s="7"/>
      <c r="N125" s="7"/>
      <c r="O125" s="7"/>
      <c r="P125" s="7"/>
      <c r="Q125" s="7"/>
      <c r="R125" s="7"/>
      <c r="S125" s="7"/>
      <c r="T125" s="7"/>
      <c r="U125" s="7"/>
      <c r="V125" s="7"/>
      <c r="W125" s="7"/>
      <c r="X125" s="7"/>
      <c r="Y125" s="7"/>
      <c r="Z125" s="7"/>
    </row>
    <row r="126" ht="14.25" spans="10:26">
      <c r="J126" s="7"/>
      <c r="K126" s="7"/>
      <c r="L126" s="7"/>
      <c r="M126" s="7"/>
      <c r="N126" s="7"/>
      <c r="O126" s="7"/>
      <c r="P126" s="7"/>
      <c r="Q126" s="7"/>
      <c r="R126" s="7"/>
      <c r="S126" s="7"/>
      <c r="T126" s="7"/>
      <c r="U126" s="7"/>
      <c r="V126" s="7"/>
      <c r="W126" s="7"/>
      <c r="X126" s="7"/>
      <c r="Y126" s="7"/>
      <c r="Z126" s="7"/>
    </row>
    <row r="127" ht="14.25" spans="10:26">
      <c r="J127" s="7"/>
      <c r="K127" s="7"/>
      <c r="L127" s="7"/>
      <c r="M127" s="7"/>
      <c r="N127" s="7"/>
      <c r="O127" s="7"/>
      <c r="P127" s="7"/>
      <c r="Q127" s="7"/>
      <c r="R127" s="7"/>
      <c r="S127" s="7"/>
      <c r="T127" s="7"/>
      <c r="U127" s="7"/>
      <c r="V127" s="7"/>
      <c r="W127" s="7"/>
      <c r="X127" s="7"/>
      <c r="Y127" s="7"/>
      <c r="Z127" s="7"/>
    </row>
    <row r="128" ht="14.25" spans="10:26">
      <c r="J128" s="7"/>
      <c r="K128" s="7"/>
      <c r="L128" s="7"/>
      <c r="M128" s="7"/>
      <c r="N128" s="7"/>
      <c r="O128" s="7"/>
      <c r="P128" s="7"/>
      <c r="Q128" s="7"/>
      <c r="R128" s="7"/>
      <c r="S128" s="7"/>
      <c r="T128" s="7"/>
      <c r="U128" s="7"/>
      <c r="V128" s="7"/>
      <c r="W128" s="7"/>
      <c r="X128" s="7"/>
      <c r="Y128" s="7"/>
      <c r="Z128" s="7"/>
    </row>
    <row r="129" ht="14.25" spans="10:26">
      <c r="J129" s="7"/>
      <c r="K129" s="7"/>
      <c r="L129" s="7"/>
      <c r="M129" s="7"/>
      <c r="N129" s="7"/>
      <c r="O129" s="7"/>
      <c r="P129" s="7"/>
      <c r="Q129" s="7"/>
      <c r="R129" s="7"/>
      <c r="S129" s="7"/>
      <c r="T129" s="7"/>
      <c r="U129" s="7"/>
      <c r="V129" s="7"/>
      <c r="W129" s="7"/>
      <c r="X129" s="7"/>
      <c r="Y129" s="7"/>
      <c r="Z129" s="7"/>
    </row>
    <row r="130" ht="14.25" spans="10:26">
      <c r="J130" s="7"/>
      <c r="K130" s="7"/>
      <c r="L130" s="7"/>
      <c r="M130" s="7"/>
      <c r="N130" s="7"/>
      <c r="O130" s="7"/>
      <c r="P130" s="7"/>
      <c r="Q130" s="7"/>
      <c r="R130" s="7"/>
      <c r="S130" s="7"/>
      <c r="T130" s="7"/>
      <c r="U130" s="7"/>
      <c r="V130" s="7"/>
      <c r="W130" s="7"/>
      <c r="X130" s="7"/>
      <c r="Y130" s="7"/>
      <c r="Z130" s="7"/>
    </row>
    <row r="131" ht="14.25" spans="10:26">
      <c r="J131" s="7"/>
      <c r="K131" s="7"/>
      <c r="L131" s="7"/>
      <c r="M131" s="7"/>
      <c r="N131" s="7"/>
      <c r="O131" s="7"/>
      <c r="P131" s="7"/>
      <c r="Q131" s="7"/>
      <c r="R131" s="7"/>
      <c r="S131" s="7"/>
      <c r="T131" s="7"/>
      <c r="U131" s="7"/>
      <c r="V131" s="7"/>
      <c r="W131" s="7"/>
      <c r="X131" s="7"/>
      <c r="Y131" s="7"/>
      <c r="Z131" s="7"/>
    </row>
    <row r="132" ht="14.25" spans="10:26">
      <c r="J132" s="7"/>
      <c r="K132" s="7"/>
      <c r="L132" s="7"/>
      <c r="M132" s="7"/>
      <c r="N132" s="7"/>
      <c r="O132" s="7"/>
      <c r="P132" s="7"/>
      <c r="Q132" s="7"/>
      <c r="R132" s="7"/>
      <c r="S132" s="7"/>
      <c r="T132" s="7"/>
      <c r="U132" s="7"/>
      <c r="V132" s="7"/>
      <c r="W132" s="7"/>
      <c r="X132" s="7"/>
      <c r="Y132" s="7"/>
      <c r="Z132" s="7"/>
    </row>
    <row r="133" ht="14.25" spans="10:26">
      <c r="J133" s="7"/>
      <c r="K133" s="7"/>
      <c r="L133" s="7"/>
      <c r="M133" s="7"/>
      <c r="N133" s="7"/>
      <c r="O133" s="7"/>
      <c r="P133" s="7"/>
      <c r="Q133" s="7"/>
      <c r="R133" s="7"/>
      <c r="S133" s="7"/>
      <c r="T133" s="7"/>
      <c r="U133" s="7"/>
      <c r="V133" s="7"/>
      <c r="W133" s="7"/>
      <c r="X133" s="7"/>
      <c r="Y133" s="7"/>
      <c r="Z133" s="7"/>
    </row>
    <row r="134" ht="14.25" spans="10:26">
      <c r="J134" s="7"/>
      <c r="K134" s="7"/>
      <c r="L134" s="7"/>
      <c r="M134" s="7"/>
      <c r="N134" s="7"/>
      <c r="O134" s="7"/>
      <c r="P134" s="7"/>
      <c r="Q134" s="7"/>
      <c r="R134" s="7"/>
      <c r="S134" s="7"/>
      <c r="T134" s="7"/>
      <c r="U134" s="7"/>
      <c r="V134" s="7"/>
      <c r="W134" s="7"/>
      <c r="X134" s="7"/>
      <c r="Y134" s="7"/>
      <c r="Z134" s="7"/>
    </row>
    <row r="135" ht="14.25" spans="10:26">
      <c r="J135" s="7"/>
      <c r="K135" s="7"/>
      <c r="L135" s="7"/>
      <c r="M135" s="7"/>
      <c r="N135" s="7"/>
      <c r="O135" s="7"/>
      <c r="P135" s="7"/>
      <c r="Q135" s="7"/>
      <c r="R135" s="7"/>
      <c r="S135" s="7"/>
      <c r="T135" s="7"/>
      <c r="U135" s="7"/>
      <c r="V135" s="7"/>
      <c r="W135" s="7"/>
      <c r="X135" s="7"/>
      <c r="Y135" s="7"/>
      <c r="Z135" s="7"/>
    </row>
    <row r="136" ht="14.25" spans="10:26">
      <c r="J136" s="7"/>
      <c r="K136" s="7"/>
      <c r="L136" s="7"/>
      <c r="M136" s="7"/>
      <c r="N136" s="7"/>
      <c r="O136" s="7"/>
      <c r="P136" s="7"/>
      <c r="Q136" s="7"/>
      <c r="R136" s="7"/>
      <c r="S136" s="7"/>
      <c r="T136" s="7"/>
      <c r="U136" s="7"/>
      <c r="V136" s="7"/>
      <c r="W136" s="7"/>
      <c r="X136" s="7"/>
      <c r="Y136" s="7"/>
      <c r="Z136" s="7"/>
    </row>
    <row r="137" ht="14.25" spans="10:26">
      <c r="J137" s="7"/>
      <c r="K137" s="7"/>
      <c r="L137" s="7"/>
      <c r="M137" s="7"/>
      <c r="N137" s="7"/>
      <c r="O137" s="7"/>
      <c r="P137" s="7"/>
      <c r="Q137" s="7"/>
      <c r="R137" s="7"/>
      <c r="S137" s="7"/>
      <c r="T137" s="7"/>
      <c r="U137" s="7"/>
      <c r="V137" s="7"/>
      <c r="W137" s="7"/>
      <c r="X137" s="7"/>
      <c r="Y137" s="7"/>
      <c r="Z137" s="7"/>
    </row>
    <row r="138" ht="14.25" spans="10:26">
      <c r="J138" s="7"/>
      <c r="K138" s="7"/>
      <c r="L138" s="7"/>
      <c r="M138" s="7"/>
      <c r="N138" s="7"/>
      <c r="O138" s="7"/>
      <c r="P138" s="7"/>
      <c r="Q138" s="7"/>
      <c r="R138" s="7"/>
      <c r="S138" s="7"/>
      <c r="T138" s="7"/>
      <c r="U138" s="7"/>
      <c r="V138" s="7"/>
      <c r="W138" s="7"/>
      <c r="X138" s="7"/>
      <c r="Y138" s="7"/>
      <c r="Z138" s="7"/>
    </row>
    <row r="139" ht="14.25" spans="10:26">
      <c r="J139" s="7"/>
      <c r="K139" s="7"/>
      <c r="L139" s="7"/>
      <c r="M139" s="7"/>
      <c r="N139" s="7"/>
      <c r="O139" s="7"/>
      <c r="P139" s="7"/>
      <c r="Q139" s="7"/>
      <c r="R139" s="7"/>
      <c r="S139" s="7"/>
      <c r="T139" s="7"/>
      <c r="U139" s="7"/>
      <c r="V139" s="7"/>
      <c r="W139" s="7"/>
      <c r="X139" s="7"/>
      <c r="Y139" s="7"/>
      <c r="Z139" s="7"/>
    </row>
    <row r="140" ht="14.25" spans="10:26">
      <c r="J140" s="7"/>
      <c r="K140" s="7"/>
      <c r="L140" s="7"/>
      <c r="M140" s="7"/>
      <c r="N140" s="7"/>
      <c r="O140" s="7"/>
      <c r="P140" s="7"/>
      <c r="Q140" s="7"/>
      <c r="R140" s="7"/>
      <c r="S140" s="7"/>
      <c r="T140" s="7"/>
      <c r="U140" s="7"/>
      <c r="V140" s="7"/>
      <c r="W140" s="7"/>
      <c r="X140" s="7"/>
      <c r="Y140" s="7"/>
      <c r="Z140" s="7"/>
    </row>
    <row r="141" ht="14.25" spans="10:26">
      <c r="J141" s="7"/>
      <c r="K141" s="7"/>
      <c r="L141" s="7"/>
      <c r="M141" s="7"/>
      <c r="N141" s="7"/>
      <c r="O141" s="7"/>
      <c r="P141" s="7"/>
      <c r="Q141" s="7"/>
      <c r="R141" s="7"/>
      <c r="S141" s="7"/>
      <c r="T141" s="7"/>
      <c r="U141" s="7"/>
      <c r="V141" s="7"/>
      <c r="W141" s="7"/>
      <c r="X141" s="7"/>
      <c r="Y141" s="7"/>
      <c r="Z141" s="7"/>
    </row>
    <row r="142" ht="14.25" spans="10:26">
      <c r="J142" s="7"/>
      <c r="K142" s="7"/>
      <c r="L142" s="7"/>
      <c r="M142" s="7"/>
      <c r="N142" s="7"/>
      <c r="O142" s="7"/>
      <c r="P142" s="7"/>
      <c r="Q142" s="7"/>
      <c r="R142" s="7"/>
      <c r="S142" s="7"/>
      <c r="T142" s="7"/>
      <c r="U142" s="7"/>
      <c r="V142" s="7"/>
      <c r="W142" s="7"/>
      <c r="X142" s="7"/>
      <c r="Y142" s="7"/>
      <c r="Z142" s="7"/>
    </row>
    <row r="143" ht="14.25" spans="10:26">
      <c r="J143" s="7"/>
      <c r="K143" s="7"/>
      <c r="L143" s="7"/>
      <c r="M143" s="7"/>
      <c r="N143" s="7"/>
      <c r="O143" s="7"/>
      <c r="P143" s="7"/>
      <c r="Q143" s="7"/>
      <c r="R143" s="7"/>
      <c r="S143" s="7"/>
      <c r="T143" s="7"/>
      <c r="U143" s="7"/>
      <c r="V143" s="7"/>
      <c r="W143" s="7"/>
      <c r="X143" s="7"/>
      <c r="Y143" s="7"/>
      <c r="Z143" s="7"/>
    </row>
    <row r="144" ht="14.25" spans="10:26">
      <c r="J144" s="7"/>
      <c r="K144" s="7"/>
      <c r="L144" s="7"/>
      <c r="M144" s="7"/>
      <c r="N144" s="7"/>
      <c r="O144" s="7"/>
      <c r="P144" s="7"/>
      <c r="Q144" s="7"/>
      <c r="R144" s="7"/>
      <c r="S144" s="7"/>
      <c r="T144" s="7"/>
      <c r="U144" s="7"/>
      <c r="V144" s="7"/>
      <c r="W144" s="7"/>
      <c r="X144" s="7"/>
      <c r="Y144" s="7"/>
      <c r="Z144" s="7"/>
    </row>
    <row r="145" ht="14.25" spans="10:26">
      <c r="J145" s="7"/>
      <c r="K145" s="7"/>
      <c r="L145" s="7"/>
      <c r="M145" s="7"/>
      <c r="N145" s="7"/>
      <c r="O145" s="7"/>
      <c r="P145" s="7"/>
      <c r="Q145" s="7"/>
      <c r="R145" s="7"/>
      <c r="S145" s="7"/>
      <c r="T145" s="7"/>
      <c r="U145" s="7"/>
      <c r="V145" s="7"/>
      <c r="W145" s="7"/>
      <c r="X145" s="7"/>
      <c r="Y145" s="7"/>
      <c r="Z145" s="7"/>
    </row>
    <row r="146" ht="14.25" spans="10:26">
      <c r="J146" s="7"/>
      <c r="K146" s="7"/>
      <c r="L146" s="7"/>
      <c r="M146" s="7"/>
      <c r="N146" s="7"/>
      <c r="O146" s="7"/>
      <c r="P146" s="7"/>
      <c r="Q146" s="7"/>
      <c r="R146" s="7"/>
      <c r="S146" s="7"/>
      <c r="T146" s="7"/>
      <c r="U146" s="7"/>
      <c r="V146" s="7"/>
      <c r="W146" s="7"/>
      <c r="X146" s="7"/>
      <c r="Y146" s="7"/>
      <c r="Z146" s="7"/>
    </row>
    <row r="147" ht="14.25" spans="10:26">
      <c r="J147" s="7"/>
      <c r="K147" s="7"/>
      <c r="L147" s="7"/>
      <c r="M147" s="7"/>
      <c r="N147" s="7"/>
      <c r="O147" s="7"/>
      <c r="P147" s="7"/>
      <c r="Q147" s="7"/>
      <c r="R147" s="7"/>
      <c r="S147" s="7"/>
      <c r="T147" s="7"/>
      <c r="U147" s="7"/>
      <c r="V147" s="7"/>
      <c r="W147" s="7"/>
      <c r="X147" s="7"/>
      <c r="Y147" s="7"/>
      <c r="Z147" s="7"/>
    </row>
    <row r="148" ht="14.25" spans="10:26">
      <c r="J148" s="7"/>
      <c r="K148" s="7"/>
      <c r="L148" s="7"/>
      <c r="M148" s="7"/>
      <c r="N148" s="7"/>
      <c r="O148" s="7"/>
      <c r="P148" s="7"/>
      <c r="Q148" s="7"/>
      <c r="R148" s="7"/>
      <c r="S148" s="7"/>
      <c r="T148" s="7"/>
      <c r="U148" s="7"/>
      <c r="V148" s="7"/>
      <c r="W148" s="7"/>
      <c r="X148" s="7"/>
      <c r="Y148" s="7"/>
      <c r="Z148" s="7"/>
    </row>
    <row r="149" ht="14.25" spans="10:26">
      <c r="J149" s="7"/>
      <c r="K149" s="7"/>
      <c r="L149" s="7"/>
      <c r="M149" s="7"/>
      <c r="N149" s="7"/>
      <c r="O149" s="7"/>
      <c r="P149" s="7"/>
      <c r="Q149" s="7"/>
      <c r="R149" s="7"/>
      <c r="S149" s="7"/>
      <c r="T149" s="7"/>
      <c r="U149" s="7"/>
      <c r="V149" s="7"/>
      <c r="W149" s="7"/>
      <c r="X149" s="7"/>
      <c r="Y149" s="7"/>
      <c r="Z149" s="7"/>
    </row>
    <row r="150" ht="14.25" spans="10:26">
      <c r="J150" s="7"/>
      <c r="K150" s="7"/>
      <c r="L150" s="7"/>
      <c r="M150" s="7"/>
      <c r="N150" s="7"/>
      <c r="O150" s="7"/>
      <c r="P150" s="7"/>
      <c r="Q150" s="7"/>
      <c r="R150" s="7"/>
      <c r="S150" s="7"/>
      <c r="T150" s="7"/>
      <c r="U150" s="7"/>
      <c r="V150" s="7"/>
      <c r="W150" s="7"/>
      <c r="X150" s="7"/>
      <c r="Y150" s="7"/>
      <c r="Z150" s="7"/>
    </row>
    <row r="151" ht="14.25" spans="10:26">
      <c r="J151" s="7"/>
      <c r="K151" s="7"/>
      <c r="L151" s="7"/>
      <c r="M151" s="7"/>
      <c r="N151" s="7"/>
      <c r="O151" s="7"/>
      <c r="P151" s="7"/>
      <c r="Q151" s="7"/>
      <c r="R151" s="7"/>
      <c r="S151" s="7"/>
      <c r="T151" s="7"/>
      <c r="U151" s="7"/>
      <c r="V151" s="7"/>
      <c r="W151" s="7"/>
      <c r="X151" s="7"/>
      <c r="Y151" s="7"/>
      <c r="Z151" s="7"/>
    </row>
    <row r="152" ht="14.25" spans="10:26">
      <c r="J152" s="7"/>
      <c r="K152" s="7"/>
      <c r="L152" s="7"/>
      <c r="M152" s="7"/>
      <c r="N152" s="7"/>
      <c r="O152" s="7"/>
      <c r="P152" s="7"/>
      <c r="Q152" s="7"/>
      <c r="R152" s="7"/>
      <c r="S152" s="7"/>
      <c r="T152" s="7"/>
      <c r="U152" s="7"/>
      <c r="V152" s="7"/>
      <c r="W152" s="7"/>
      <c r="X152" s="7"/>
      <c r="Y152" s="7"/>
      <c r="Z152" s="7"/>
    </row>
    <row r="153" ht="14.25" spans="10:26">
      <c r="J153" s="7"/>
      <c r="K153" s="7"/>
      <c r="L153" s="7"/>
      <c r="M153" s="7"/>
      <c r="N153" s="7"/>
      <c r="O153" s="7"/>
      <c r="P153" s="7"/>
      <c r="Q153" s="7"/>
      <c r="R153" s="7"/>
      <c r="S153" s="7"/>
      <c r="T153" s="7"/>
      <c r="U153" s="7"/>
      <c r="V153" s="7"/>
      <c r="W153" s="7"/>
      <c r="X153" s="7"/>
      <c r="Y153" s="7"/>
      <c r="Z153" s="7"/>
    </row>
    <row r="154" ht="14.25" spans="10:26">
      <c r="J154" s="7"/>
      <c r="K154" s="7"/>
      <c r="L154" s="7"/>
      <c r="M154" s="7"/>
      <c r="N154" s="7"/>
      <c r="O154" s="7"/>
      <c r="P154" s="7"/>
      <c r="Q154" s="7"/>
      <c r="R154" s="7"/>
      <c r="S154" s="7"/>
      <c r="T154" s="7"/>
      <c r="U154" s="7"/>
      <c r="V154" s="7"/>
      <c r="W154" s="7"/>
      <c r="X154" s="7"/>
      <c r="Y154" s="7"/>
      <c r="Z154" s="7"/>
    </row>
    <row r="155" ht="14.25" spans="10:26">
      <c r="J155" s="7"/>
      <c r="K155" s="7"/>
      <c r="L155" s="7"/>
      <c r="M155" s="7"/>
      <c r="N155" s="7"/>
      <c r="O155" s="7"/>
      <c r="P155" s="7"/>
      <c r="Q155" s="7"/>
      <c r="R155" s="7"/>
      <c r="S155" s="7"/>
      <c r="T155" s="7"/>
      <c r="U155" s="7"/>
      <c r="V155" s="7"/>
      <c r="W155" s="7"/>
      <c r="X155" s="7"/>
      <c r="Y155" s="7"/>
      <c r="Z155" s="7"/>
    </row>
    <row r="156" ht="14.25" spans="10:26">
      <c r="J156" s="7"/>
      <c r="K156" s="7"/>
      <c r="L156" s="7"/>
      <c r="M156" s="7"/>
      <c r="N156" s="7"/>
      <c r="O156" s="7"/>
      <c r="P156" s="7"/>
      <c r="Q156" s="7"/>
      <c r="R156" s="7"/>
      <c r="S156" s="7"/>
      <c r="T156" s="7"/>
      <c r="U156" s="7"/>
      <c r="V156" s="7"/>
      <c r="W156" s="7"/>
      <c r="X156" s="7"/>
      <c r="Y156" s="7"/>
      <c r="Z156" s="7"/>
    </row>
    <row r="157" ht="14.25" spans="10:26">
      <c r="J157" s="7"/>
      <c r="K157" s="7"/>
      <c r="L157" s="7"/>
      <c r="M157" s="7"/>
      <c r="N157" s="7"/>
      <c r="O157" s="7"/>
      <c r="P157" s="7"/>
      <c r="Q157" s="7"/>
      <c r="R157" s="7"/>
      <c r="S157" s="7"/>
      <c r="T157" s="7"/>
      <c r="U157" s="7"/>
      <c r="V157" s="7"/>
      <c r="W157" s="7"/>
      <c r="X157" s="7"/>
      <c r="Y157" s="7"/>
      <c r="Z157" s="7"/>
    </row>
    <row r="158" ht="14.25" spans="10:26">
      <c r="J158" s="7"/>
      <c r="K158" s="7"/>
      <c r="L158" s="7"/>
      <c r="M158" s="7"/>
      <c r="N158" s="7"/>
      <c r="O158" s="7"/>
      <c r="P158" s="7"/>
      <c r="Q158" s="7"/>
      <c r="R158" s="7"/>
      <c r="S158" s="7"/>
      <c r="T158" s="7"/>
      <c r="U158" s="7"/>
      <c r="V158" s="7"/>
      <c r="W158" s="7"/>
      <c r="X158" s="7"/>
      <c r="Y158" s="7"/>
      <c r="Z158" s="7"/>
    </row>
    <row r="159" ht="14.25" spans="10:26">
      <c r="J159" s="7"/>
      <c r="K159" s="7"/>
      <c r="L159" s="7"/>
      <c r="M159" s="7"/>
      <c r="N159" s="7"/>
      <c r="O159" s="7"/>
      <c r="P159" s="7"/>
      <c r="Q159" s="7"/>
      <c r="R159" s="7"/>
      <c r="S159" s="7"/>
      <c r="T159" s="7"/>
      <c r="U159" s="7"/>
      <c r="V159" s="7"/>
      <c r="W159" s="7"/>
      <c r="X159" s="7"/>
      <c r="Y159" s="7"/>
      <c r="Z159" s="7"/>
    </row>
    <row r="160" ht="14.25" spans="10:26">
      <c r="J160" s="7"/>
      <c r="K160" s="7"/>
      <c r="L160" s="7"/>
      <c r="M160" s="7"/>
      <c r="N160" s="7"/>
      <c r="O160" s="7"/>
      <c r="P160" s="7"/>
      <c r="Q160" s="7"/>
      <c r="R160" s="7"/>
      <c r="S160" s="7"/>
      <c r="T160" s="7"/>
      <c r="U160" s="7"/>
      <c r="V160" s="7"/>
      <c r="W160" s="7"/>
      <c r="X160" s="7"/>
      <c r="Y160" s="7"/>
      <c r="Z160" s="7"/>
    </row>
    <row r="161" ht="14.25" spans="10:26">
      <c r="J161" s="7"/>
      <c r="K161" s="7"/>
      <c r="L161" s="7"/>
      <c r="M161" s="7"/>
      <c r="N161" s="7"/>
      <c r="O161" s="7"/>
      <c r="P161" s="7"/>
      <c r="Q161" s="7"/>
      <c r="R161" s="7"/>
      <c r="S161" s="7"/>
      <c r="T161" s="7"/>
      <c r="U161" s="7"/>
      <c r="V161" s="7"/>
      <c r="W161" s="7"/>
      <c r="X161" s="7"/>
      <c r="Y161" s="7"/>
      <c r="Z161" s="7"/>
    </row>
    <row r="162" ht="14.25" spans="10:26">
      <c r="J162" s="7"/>
      <c r="K162" s="7"/>
      <c r="L162" s="7"/>
      <c r="M162" s="7"/>
      <c r="N162" s="7"/>
      <c r="O162" s="7"/>
      <c r="P162" s="7"/>
      <c r="Q162" s="7"/>
      <c r="R162" s="7"/>
      <c r="S162" s="7"/>
      <c r="T162" s="7"/>
      <c r="U162" s="7"/>
      <c r="V162" s="7"/>
      <c r="W162" s="7"/>
      <c r="X162" s="7"/>
      <c r="Y162" s="7"/>
      <c r="Z162" s="7"/>
    </row>
    <row r="163" ht="14.25" spans="10:26">
      <c r="J163" s="7"/>
      <c r="K163" s="7"/>
      <c r="L163" s="7"/>
      <c r="M163" s="7"/>
      <c r="N163" s="7"/>
      <c r="O163" s="7"/>
      <c r="P163" s="7"/>
      <c r="Q163" s="7"/>
      <c r="R163" s="7"/>
      <c r="S163" s="7"/>
      <c r="T163" s="7"/>
      <c r="U163" s="7"/>
      <c r="V163" s="7"/>
      <c r="W163" s="7"/>
      <c r="X163" s="7"/>
      <c r="Y163" s="7"/>
      <c r="Z163" s="7"/>
    </row>
    <row r="164" ht="14.25" spans="10:26">
      <c r="J164" s="7"/>
      <c r="K164" s="7"/>
      <c r="L164" s="7"/>
      <c r="M164" s="7"/>
      <c r="N164" s="7"/>
      <c r="O164" s="7"/>
      <c r="P164" s="7"/>
      <c r="Q164" s="7"/>
      <c r="R164" s="7"/>
      <c r="S164" s="7"/>
      <c r="T164" s="7"/>
      <c r="U164" s="7"/>
      <c r="V164" s="7"/>
      <c r="W164" s="7"/>
      <c r="X164" s="7"/>
      <c r="Y164" s="7"/>
      <c r="Z164" s="7"/>
    </row>
    <row r="165" ht="14.25" spans="10:26">
      <c r="J165" s="7"/>
      <c r="K165" s="7"/>
      <c r="L165" s="7"/>
      <c r="M165" s="7"/>
      <c r="N165" s="7"/>
      <c r="O165" s="7"/>
      <c r="P165" s="7"/>
      <c r="Q165" s="7"/>
      <c r="R165" s="7"/>
      <c r="S165" s="7"/>
      <c r="T165" s="7"/>
      <c r="U165" s="7"/>
      <c r="V165" s="7"/>
      <c r="W165" s="7"/>
      <c r="X165" s="7"/>
      <c r="Y165" s="7"/>
      <c r="Z165" s="7"/>
    </row>
    <row r="166" ht="14.25" spans="10:26">
      <c r="J166" s="7"/>
      <c r="K166" s="7"/>
      <c r="L166" s="7"/>
      <c r="M166" s="7"/>
      <c r="N166" s="7"/>
      <c r="O166" s="7"/>
      <c r="P166" s="7"/>
      <c r="Q166" s="7"/>
      <c r="R166" s="7"/>
      <c r="S166" s="7"/>
      <c r="T166" s="7"/>
      <c r="U166" s="7"/>
      <c r="V166" s="7"/>
      <c r="W166" s="7"/>
      <c r="X166" s="7"/>
      <c r="Y166" s="7"/>
      <c r="Z166" s="7"/>
    </row>
    <row r="167" ht="14.25" spans="10:26">
      <c r="J167" s="7"/>
      <c r="K167" s="7"/>
      <c r="L167" s="7"/>
      <c r="M167" s="7"/>
      <c r="N167" s="7"/>
      <c r="O167" s="7"/>
      <c r="P167" s="7"/>
      <c r="Q167" s="7"/>
      <c r="R167" s="7"/>
      <c r="S167" s="7"/>
      <c r="T167" s="7"/>
      <c r="U167" s="7"/>
      <c r="V167" s="7"/>
      <c r="W167" s="7"/>
      <c r="X167" s="7"/>
      <c r="Y167" s="7"/>
      <c r="Z167" s="7"/>
    </row>
    <row r="168" ht="14.25" spans="10:26">
      <c r="J168" s="7"/>
      <c r="K168" s="7"/>
      <c r="L168" s="7"/>
      <c r="M168" s="7"/>
      <c r="N168" s="7"/>
      <c r="O168" s="7"/>
      <c r="P168" s="7"/>
      <c r="Q168" s="7"/>
      <c r="R168" s="7"/>
      <c r="S168" s="7"/>
      <c r="T168" s="7"/>
      <c r="U168" s="7"/>
      <c r="V168" s="7"/>
      <c r="W168" s="7"/>
      <c r="X168" s="7"/>
      <c r="Y168" s="7"/>
      <c r="Z168" s="7"/>
    </row>
    <row r="169" ht="14.25" spans="10:26">
      <c r="J169" s="7"/>
      <c r="K169" s="7"/>
      <c r="L169" s="7"/>
      <c r="M169" s="7"/>
      <c r="N169" s="7"/>
      <c r="O169" s="7"/>
      <c r="P169" s="7"/>
      <c r="Q169" s="7"/>
      <c r="R169" s="7"/>
      <c r="S169" s="7"/>
      <c r="T169" s="7"/>
      <c r="U169" s="7"/>
      <c r="V169" s="7"/>
      <c r="W169" s="7"/>
      <c r="X169" s="7"/>
      <c r="Y169" s="7"/>
      <c r="Z169" s="7"/>
    </row>
    <row r="170" ht="14.25" spans="10:26">
      <c r="J170" s="7"/>
      <c r="K170" s="7"/>
      <c r="L170" s="7"/>
      <c r="M170" s="7"/>
      <c r="N170" s="7"/>
      <c r="O170" s="7"/>
      <c r="P170" s="7"/>
      <c r="Q170" s="7"/>
      <c r="R170" s="7"/>
      <c r="S170" s="7"/>
      <c r="T170" s="7"/>
      <c r="U170" s="7"/>
      <c r="V170" s="7"/>
      <c r="W170" s="7"/>
      <c r="X170" s="7"/>
      <c r="Y170" s="7"/>
      <c r="Z170" s="7"/>
    </row>
    <row r="171" ht="14.25" spans="10:26">
      <c r="J171" s="7"/>
      <c r="K171" s="7"/>
      <c r="L171" s="7"/>
      <c r="M171" s="7"/>
      <c r="N171" s="7"/>
      <c r="O171" s="7"/>
      <c r="P171" s="7"/>
      <c r="Q171" s="7"/>
      <c r="R171" s="7"/>
      <c r="S171" s="7"/>
      <c r="T171" s="7"/>
      <c r="U171" s="7"/>
      <c r="V171" s="7"/>
      <c r="W171" s="7"/>
      <c r="X171" s="7"/>
      <c r="Y171" s="7"/>
      <c r="Z171" s="7"/>
    </row>
    <row r="172" ht="14.25" spans="10:26">
      <c r="J172" s="7"/>
      <c r="K172" s="7"/>
      <c r="L172" s="7"/>
      <c r="M172" s="7"/>
      <c r="N172" s="7"/>
      <c r="O172" s="7"/>
      <c r="P172" s="7"/>
      <c r="Q172" s="7"/>
      <c r="R172" s="7"/>
      <c r="S172" s="7"/>
      <c r="T172" s="7"/>
      <c r="U172" s="7"/>
      <c r="V172" s="7"/>
      <c r="W172" s="7"/>
      <c r="X172" s="7"/>
      <c r="Y172" s="7"/>
      <c r="Z172" s="7"/>
    </row>
    <row r="173" ht="14.25" spans="10:26">
      <c r="J173" s="7"/>
      <c r="K173" s="7"/>
      <c r="L173" s="7"/>
      <c r="M173" s="7"/>
      <c r="N173" s="7"/>
      <c r="O173" s="7"/>
      <c r="P173" s="7"/>
      <c r="Q173" s="7"/>
      <c r="R173" s="7"/>
      <c r="S173" s="7"/>
      <c r="T173" s="7"/>
      <c r="U173" s="7"/>
      <c r="V173" s="7"/>
      <c r="W173" s="7"/>
      <c r="X173" s="7"/>
      <c r="Y173" s="7"/>
      <c r="Z173" s="7"/>
    </row>
    <row r="174" ht="14.25" spans="10:26">
      <c r="J174" s="7"/>
      <c r="K174" s="7"/>
      <c r="L174" s="7"/>
      <c r="M174" s="7"/>
      <c r="N174" s="7"/>
      <c r="O174" s="7"/>
      <c r="P174" s="7"/>
      <c r="Q174" s="7"/>
      <c r="R174" s="7"/>
      <c r="S174" s="7"/>
      <c r="T174" s="7"/>
      <c r="U174" s="7"/>
      <c r="V174" s="7"/>
      <c r="W174" s="7"/>
      <c r="X174" s="7"/>
      <c r="Y174" s="7"/>
      <c r="Z174" s="7"/>
    </row>
    <row r="175" ht="14.25" spans="10:26">
      <c r="J175" s="7"/>
      <c r="K175" s="7"/>
      <c r="L175" s="7"/>
      <c r="M175" s="7"/>
      <c r="N175" s="7"/>
      <c r="O175" s="7"/>
      <c r="P175" s="7"/>
      <c r="Q175" s="7"/>
      <c r="R175" s="7"/>
      <c r="S175" s="7"/>
      <c r="T175" s="7"/>
      <c r="U175" s="7"/>
      <c r="V175" s="7"/>
      <c r="W175" s="7"/>
      <c r="X175" s="7"/>
      <c r="Y175" s="7"/>
      <c r="Z175" s="7"/>
    </row>
    <row r="176" ht="14.25" spans="10:26">
      <c r="J176" s="7"/>
      <c r="K176" s="7"/>
      <c r="L176" s="7"/>
      <c r="M176" s="7"/>
      <c r="N176" s="7"/>
      <c r="O176" s="7"/>
      <c r="P176" s="7"/>
      <c r="Q176" s="7"/>
      <c r="R176" s="7"/>
      <c r="S176" s="7"/>
      <c r="T176" s="7"/>
      <c r="U176" s="7"/>
      <c r="V176" s="7"/>
      <c r="W176" s="7"/>
      <c r="X176" s="7"/>
      <c r="Y176" s="7"/>
      <c r="Z176" s="7"/>
    </row>
    <row r="177" ht="14.25" spans="10:26">
      <c r="J177" s="7"/>
      <c r="K177" s="7"/>
      <c r="L177" s="7"/>
      <c r="M177" s="7"/>
      <c r="N177" s="7"/>
      <c r="O177" s="7"/>
      <c r="P177" s="7"/>
      <c r="Q177" s="7"/>
      <c r="R177" s="7"/>
      <c r="S177" s="7"/>
      <c r="T177" s="7"/>
      <c r="U177" s="7"/>
      <c r="V177" s="7"/>
      <c r="W177" s="7"/>
      <c r="X177" s="7"/>
      <c r="Y177" s="7"/>
      <c r="Z177" s="7"/>
    </row>
    <row r="178" ht="14.25" spans="10:26">
      <c r="J178" s="7"/>
      <c r="K178" s="7"/>
      <c r="L178" s="7"/>
      <c r="M178" s="7"/>
      <c r="N178" s="7"/>
      <c r="O178" s="7"/>
      <c r="P178" s="7"/>
      <c r="Q178" s="7"/>
      <c r="R178" s="7"/>
      <c r="S178" s="7"/>
      <c r="T178" s="7"/>
      <c r="U178" s="7"/>
      <c r="V178" s="7"/>
      <c r="W178" s="7"/>
      <c r="X178" s="7"/>
      <c r="Y178" s="7"/>
      <c r="Z178" s="7"/>
    </row>
    <row r="179" ht="14.25" spans="10:26">
      <c r="J179" s="7"/>
      <c r="K179" s="7"/>
      <c r="L179" s="7"/>
      <c r="M179" s="7"/>
      <c r="N179" s="7"/>
      <c r="O179" s="7"/>
      <c r="P179" s="7"/>
      <c r="Q179" s="7"/>
      <c r="R179" s="7"/>
      <c r="S179" s="7"/>
      <c r="T179" s="7"/>
      <c r="U179" s="7"/>
      <c r="V179" s="7"/>
      <c r="W179" s="7"/>
      <c r="X179" s="7"/>
      <c r="Y179" s="7"/>
      <c r="Z179" s="7"/>
    </row>
    <row r="180" ht="14.25" spans="10:26">
      <c r="J180" s="7"/>
      <c r="K180" s="7"/>
      <c r="L180" s="7"/>
      <c r="M180" s="7"/>
      <c r="N180" s="7"/>
      <c r="O180" s="7"/>
      <c r="P180" s="7"/>
      <c r="Q180" s="7"/>
      <c r="R180" s="7"/>
      <c r="S180" s="7"/>
      <c r="T180" s="7"/>
      <c r="U180" s="7"/>
      <c r="V180" s="7"/>
      <c r="W180" s="7"/>
      <c r="X180" s="7"/>
      <c r="Y180" s="7"/>
      <c r="Z180" s="7"/>
    </row>
    <row r="181" ht="14.25" spans="10:26">
      <c r="J181" s="7"/>
      <c r="K181" s="7"/>
      <c r="L181" s="7"/>
      <c r="M181" s="7"/>
      <c r="N181" s="7"/>
      <c r="O181" s="7"/>
      <c r="P181" s="7"/>
      <c r="Q181" s="7"/>
      <c r="R181" s="7"/>
      <c r="S181" s="7"/>
      <c r="T181" s="7"/>
      <c r="U181" s="7"/>
      <c r="V181" s="7"/>
      <c r="W181" s="7"/>
      <c r="X181" s="7"/>
      <c r="Y181" s="7"/>
      <c r="Z181" s="7"/>
    </row>
    <row r="182" ht="14.25" spans="10:26">
      <c r="J182" s="7"/>
      <c r="K182" s="7"/>
      <c r="L182" s="7"/>
      <c r="M182" s="7"/>
      <c r="N182" s="7"/>
      <c r="O182" s="7"/>
      <c r="P182" s="7"/>
      <c r="Q182" s="7"/>
      <c r="R182" s="7"/>
      <c r="S182" s="7"/>
      <c r="T182" s="7"/>
      <c r="U182" s="7"/>
      <c r="V182" s="7"/>
      <c r="W182" s="7"/>
      <c r="X182" s="7"/>
      <c r="Y182" s="7"/>
      <c r="Z182" s="7"/>
    </row>
    <row r="183" ht="14.25" spans="10:26">
      <c r="J183" s="7"/>
      <c r="K183" s="7"/>
      <c r="L183" s="7"/>
      <c r="M183" s="7"/>
      <c r="N183" s="7"/>
      <c r="O183" s="7"/>
      <c r="P183" s="7"/>
      <c r="Q183" s="7"/>
      <c r="R183" s="7"/>
      <c r="S183" s="7"/>
      <c r="T183" s="7"/>
      <c r="U183" s="7"/>
      <c r="V183" s="7"/>
      <c r="W183" s="7"/>
      <c r="X183" s="7"/>
      <c r="Y183" s="7"/>
      <c r="Z183" s="7"/>
    </row>
    <row r="184" ht="14.25" spans="10:26">
      <c r="J184" s="7"/>
      <c r="K184" s="7"/>
      <c r="L184" s="7"/>
      <c r="M184" s="7"/>
      <c r="N184" s="7"/>
      <c r="O184" s="7"/>
      <c r="P184" s="7"/>
      <c r="Q184" s="7"/>
      <c r="R184" s="7"/>
      <c r="S184" s="7"/>
      <c r="T184" s="7"/>
      <c r="U184" s="7"/>
      <c r="V184" s="7"/>
      <c r="W184" s="7"/>
      <c r="X184" s="7"/>
      <c r="Y184" s="7"/>
      <c r="Z184" s="7"/>
    </row>
    <row r="185" ht="14.25" spans="10:26">
      <c r="J185" s="7"/>
      <c r="K185" s="7"/>
      <c r="L185" s="7"/>
      <c r="M185" s="7"/>
      <c r="N185" s="7"/>
      <c r="O185" s="7"/>
      <c r="P185" s="7"/>
      <c r="Q185" s="7"/>
      <c r="R185" s="7"/>
      <c r="S185" s="7"/>
      <c r="T185" s="7"/>
      <c r="U185" s="7"/>
      <c r="V185" s="7"/>
      <c r="W185" s="7"/>
      <c r="X185" s="7"/>
      <c r="Y185" s="7"/>
      <c r="Z185" s="7"/>
    </row>
    <row r="186" ht="14.25" spans="10:26">
      <c r="J186" s="7"/>
      <c r="K186" s="7"/>
      <c r="L186" s="7"/>
      <c r="M186" s="7"/>
      <c r="N186" s="7"/>
      <c r="O186" s="7"/>
      <c r="P186" s="7"/>
      <c r="Q186" s="7"/>
      <c r="R186" s="7"/>
      <c r="S186" s="7"/>
      <c r="T186" s="7"/>
      <c r="U186" s="7"/>
      <c r="V186" s="7"/>
      <c r="W186" s="7"/>
      <c r="X186" s="7"/>
      <c r="Y186" s="7"/>
      <c r="Z186" s="7"/>
    </row>
    <row r="187" ht="14.25" spans="10:26">
      <c r="J187" s="7"/>
      <c r="K187" s="7"/>
      <c r="L187" s="7"/>
      <c r="M187" s="7"/>
      <c r="N187" s="7"/>
      <c r="O187" s="7"/>
      <c r="P187" s="7"/>
      <c r="Q187" s="7"/>
      <c r="R187" s="7"/>
      <c r="S187" s="7"/>
      <c r="T187" s="7"/>
      <c r="U187" s="7"/>
      <c r="V187" s="7"/>
      <c r="W187" s="7"/>
      <c r="X187" s="7"/>
      <c r="Y187" s="7"/>
      <c r="Z187" s="7"/>
    </row>
    <row r="188" ht="14.25" spans="10:26">
      <c r="J188" s="7"/>
      <c r="K188" s="7"/>
      <c r="L188" s="7"/>
      <c r="M188" s="7"/>
      <c r="N188" s="7"/>
      <c r="O188" s="7"/>
      <c r="P188" s="7"/>
      <c r="Q188" s="7"/>
      <c r="R188" s="7"/>
      <c r="S188" s="7"/>
      <c r="T188" s="7"/>
      <c r="U188" s="7"/>
      <c r="V188" s="7"/>
      <c r="W188" s="7"/>
      <c r="X188" s="7"/>
      <c r="Y188" s="7"/>
      <c r="Z188" s="7"/>
    </row>
    <row r="189" ht="14.25" spans="10:26">
      <c r="J189" s="7"/>
      <c r="K189" s="7"/>
      <c r="L189" s="7"/>
      <c r="M189" s="7"/>
      <c r="N189" s="7"/>
      <c r="O189" s="7"/>
      <c r="P189" s="7"/>
      <c r="Q189" s="7"/>
      <c r="R189" s="7"/>
      <c r="S189" s="7"/>
      <c r="T189" s="7"/>
      <c r="U189" s="7"/>
      <c r="V189" s="7"/>
      <c r="W189" s="7"/>
      <c r="X189" s="7"/>
      <c r="Y189" s="7"/>
      <c r="Z189" s="7"/>
    </row>
    <row r="190" ht="14.25" spans="10:26">
      <c r="J190" s="7"/>
      <c r="K190" s="7"/>
      <c r="L190" s="7"/>
      <c r="M190" s="7"/>
      <c r="N190" s="7"/>
      <c r="O190" s="7"/>
      <c r="P190" s="7"/>
      <c r="Q190" s="7"/>
      <c r="R190" s="7"/>
      <c r="S190" s="7"/>
      <c r="T190" s="7"/>
      <c r="U190" s="7"/>
      <c r="V190" s="7"/>
      <c r="W190" s="7"/>
      <c r="X190" s="7"/>
      <c r="Y190" s="7"/>
      <c r="Z190" s="7"/>
    </row>
    <row r="191" ht="14.25" spans="10:26">
      <c r="J191" s="7"/>
      <c r="K191" s="7"/>
      <c r="L191" s="7"/>
      <c r="M191" s="7"/>
      <c r="N191" s="7"/>
      <c r="O191" s="7"/>
      <c r="P191" s="7"/>
      <c r="Q191" s="7"/>
      <c r="R191" s="7"/>
      <c r="S191" s="7"/>
      <c r="T191" s="7"/>
      <c r="U191" s="7"/>
      <c r="V191" s="7"/>
      <c r="W191" s="7"/>
      <c r="X191" s="7"/>
      <c r="Y191" s="7"/>
      <c r="Z191" s="7"/>
    </row>
    <row r="192" ht="14.25" spans="10:26">
      <c r="J192" s="7"/>
      <c r="K192" s="7"/>
      <c r="L192" s="7"/>
      <c r="M192" s="7"/>
      <c r="N192" s="7"/>
      <c r="O192" s="7"/>
      <c r="P192" s="7"/>
      <c r="Q192" s="7"/>
      <c r="R192" s="7"/>
      <c r="S192" s="7"/>
      <c r="T192" s="7"/>
      <c r="U192" s="7"/>
      <c r="V192" s="7"/>
      <c r="W192" s="7"/>
      <c r="X192" s="7"/>
      <c r="Y192" s="7"/>
      <c r="Z192" s="7"/>
    </row>
    <row r="193" ht="14.25" spans="10:26">
      <c r="J193" s="7"/>
      <c r="K193" s="7"/>
      <c r="L193" s="7"/>
      <c r="M193" s="7"/>
      <c r="N193" s="7"/>
      <c r="O193" s="7"/>
      <c r="P193" s="7"/>
      <c r="Q193" s="7"/>
      <c r="R193" s="7"/>
      <c r="S193" s="7"/>
      <c r="T193" s="7"/>
      <c r="U193" s="7"/>
      <c r="V193" s="7"/>
      <c r="W193" s="7"/>
      <c r="X193" s="7"/>
      <c r="Y193" s="7"/>
      <c r="Z193" s="7"/>
    </row>
    <row r="194" ht="14.25" spans="10:26">
      <c r="J194" s="7"/>
      <c r="K194" s="7"/>
      <c r="L194" s="7"/>
      <c r="M194" s="7"/>
      <c r="N194" s="7"/>
      <c r="O194" s="7"/>
      <c r="P194" s="7"/>
      <c r="Q194" s="7"/>
      <c r="R194" s="7"/>
      <c r="S194" s="7"/>
      <c r="T194" s="7"/>
      <c r="U194" s="7"/>
      <c r="V194" s="7"/>
      <c r="W194" s="7"/>
      <c r="X194" s="7"/>
      <c r="Y194" s="7"/>
      <c r="Z194" s="7"/>
    </row>
    <row r="195" ht="14.25" spans="10:26">
      <c r="J195" s="7"/>
      <c r="K195" s="7"/>
      <c r="L195" s="7"/>
      <c r="M195" s="7"/>
      <c r="N195" s="7"/>
      <c r="O195" s="7"/>
      <c r="P195" s="7"/>
      <c r="Q195" s="7"/>
      <c r="R195" s="7"/>
      <c r="S195" s="7"/>
      <c r="T195" s="7"/>
      <c r="U195" s="7"/>
      <c r="V195" s="7"/>
      <c r="W195" s="7"/>
      <c r="X195" s="7"/>
      <c r="Y195" s="7"/>
      <c r="Z195" s="7"/>
    </row>
    <row r="196" ht="14.25" spans="10:26">
      <c r="J196" s="7"/>
      <c r="K196" s="7"/>
      <c r="L196" s="7"/>
      <c r="M196" s="7"/>
      <c r="N196" s="7"/>
      <c r="O196" s="7"/>
      <c r="P196" s="7"/>
      <c r="Q196" s="7"/>
      <c r="R196" s="7"/>
      <c r="S196" s="7"/>
      <c r="T196" s="7"/>
      <c r="U196" s="7"/>
      <c r="V196" s="7"/>
      <c r="W196" s="7"/>
      <c r="X196" s="7"/>
      <c r="Y196" s="7"/>
      <c r="Z196" s="7"/>
    </row>
    <row r="197" ht="14.25" spans="10:26">
      <c r="J197" s="7"/>
      <c r="K197" s="7"/>
      <c r="L197" s="7"/>
      <c r="M197" s="7"/>
      <c r="N197" s="7"/>
      <c r="O197" s="7"/>
      <c r="P197" s="7"/>
      <c r="Q197" s="7"/>
      <c r="R197" s="7"/>
      <c r="S197" s="7"/>
      <c r="T197" s="7"/>
      <c r="U197" s="7"/>
      <c r="V197" s="7"/>
      <c r="W197" s="7"/>
      <c r="X197" s="7"/>
      <c r="Y197" s="7"/>
      <c r="Z197" s="7"/>
    </row>
    <row r="198" ht="14.25" spans="10:26">
      <c r="J198" s="7"/>
      <c r="K198" s="7"/>
      <c r="L198" s="7"/>
      <c r="M198" s="7"/>
      <c r="N198" s="7"/>
      <c r="O198" s="7"/>
      <c r="P198" s="7"/>
      <c r="Q198" s="7"/>
      <c r="R198" s="7"/>
      <c r="S198" s="7"/>
      <c r="T198" s="7"/>
      <c r="U198" s="7"/>
      <c r="V198" s="7"/>
      <c r="W198" s="7"/>
      <c r="X198" s="7"/>
      <c r="Y198" s="7"/>
      <c r="Z198" s="7"/>
    </row>
    <row r="199" ht="14.25" spans="10:26">
      <c r="J199" s="7"/>
      <c r="K199" s="7"/>
      <c r="L199" s="7"/>
      <c r="M199" s="7"/>
      <c r="N199" s="7"/>
      <c r="O199" s="7"/>
      <c r="P199" s="7"/>
      <c r="Q199" s="7"/>
      <c r="R199" s="7"/>
      <c r="S199" s="7"/>
      <c r="T199" s="7"/>
      <c r="U199" s="7"/>
      <c r="V199" s="7"/>
      <c r="W199" s="7"/>
      <c r="X199" s="7"/>
      <c r="Y199" s="7"/>
      <c r="Z199" s="7"/>
    </row>
    <row r="200" ht="14.25" spans="10:26">
      <c r="J200" s="7"/>
      <c r="K200" s="7"/>
      <c r="L200" s="7"/>
      <c r="M200" s="7"/>
      <c r="N200" s="7"/>
      <c r="O200" s="7"/>
      <c r="P200" s="7"/>
      <c r="Q200" s="7"/>
      <c r="R200" s="7"/>
      <c r="S200" s="7"/>
      <c r="T200" s="7"/>
      <c r="U200" s="7"/>
      <c r="V200" s="7"/>
      <c r="W200" s="7"/>
      <c r="X200" s="7"/>
      <c r="Y200" s="7"/>
      <c r="Z200" s="7"/>
    </row>
    <row r="201" ht="14.25" spans="10:26">
      <c r="J201" s="7"/>
      <c r="K201" s="7"/>
      <c r="L201" s="7"/>
      <c r="M201" s="7"/>
      <c r="N201" s="7"/>
      <c r="O201" s="7"/>
      <c r="P201" s="7"/>
      <c r="Q201" s="7"/>
      <c r="R201" s="7"/>
      <c r="S201" s="7"/>
      <c r="T201" s="7"/>
      <c r="U201" s="7"/>
      <c r="V201" s="7"/>
      <c r="W201" s="7"/>
      <c r="X201" s="7"/>
      <c r="Y201" s="7"/>
      <c r="Z201" s="7"/>
    </row>
    <row r="202" ht="14.25" spans="10:26">
      <c r="J202" s="7"/>
      <c r="K202" s="7"/>
      <c r="L202" s="7"/>
      <c r="M202" s="7"/>
      <c r="N202" s="7"/>
      <c r="O202" s="7"/>
      <c r="P202" s="7"/>
      <c r="Q202" s="7"/>
      <c r="R202" s="7"/>
      <c r="S202" s="7"/>
      <c r="T202" s="7"/>
      <c r="U202" s="7"/>
      <c r="V202" s="7"/>
      <c r="W202" s="7"/>
      <c r="X202" s="7"/>
      <c r="Y202" s="7"/>
      <c r="Z202" s="7"/>
    </row>
    <row r="203" ht="14.25" spans="10:26">
      <c r="J203" s="7"/>
      <c r="K203" s="7"/>
      <c r="L203" s="7"/>
      <c r="M203" s="7"/>
      <c r="N203" s="7"/>
      <c r="O203" s="7"/>
      <c r="P203" s="7"/>
      <c r="Q203" s="7"/>
      <c r="R203" s="7"/>
      <c r="S203" s="7"/>
      <c r="T203" s="7"/>
      <c r="U203" s="7"/>
      <c r="V203" s="7"/>
      <c r="W203" s="7"/>
      <c r="X203" s="7"/>
      <c r="Y203" s="7"/>
      <c r="Z203" s="7"/>
    </row>
    <row r="204" ht="14.25" spans="10:26">
      <c r="J204" s="7"/>
      <c r="K204" s="7"/>
      <c r="L204" s="7"/>
      <c r="M204" s="7"/>
      <c r="N204" s="7"/>
      <c r="O204" s="7"/>
      <c r="P204" s="7"/>
      <c r="Q204" s="7"/>
      <c r="R204" s="7"/>
      <c r="S204" s="7"/>
      <c r="T204" s="7"/>
      <c r="U204" s="7"/>
      <c r="V204" s="7"/>
      <c r="W204" s="7"/>
      <c r="X204" s="7"/>
      <c r="Y204" s="7"/>
      <c r="Z204" s="7"/>
    </row>
    <row r="205" ht="14.25" spans="10:26">
      <c r="J205" s="7"/>
      <c r="K205" s="7"/>
      <c r="L205" s="7"/>
      <c r="M205" s="7"/>
      <c r="N205" s="7"/>
      <c r="O205" s="7"/>
      <c r="P205" s="7"/>
      <c r="Q205" s="7"/>
      <c r="R205" s="7"/>
      <c r="S205" s="7"/>
      <c r="T205" s="7"/>
      <c r="U205" s="7"/>
      <c r="V205" s="7"/>
      <c r="W205" s="7"/>
      <c r="X205" s="7"/>
      <c r="Y205" s="7"/>
      <c r="Z205" s="7"/>
    </row>
    <row r="206" ht="14.25" spans="10:26">
      <c r="J206" s="7"/>
      <c r="K206" s="7"/>
      <c r="L206" s="7"/>
      <c r="M206" s="7"/>
      <c r="N206" s="7"/>
      <c r="O206" s="7"/>
      <c r="P206" s="7"/>
      <c r="Q206" s="7"/>
      <c r="R206" s="7"/>
      <c r="S206" s="7"/>
      <c r="T206" s="7"/>
      <c r="U206" s="7"/>
      <c r="V206" s="7"/>
      <c r="W206" s="7"/>
      <c r="X206" s="7"/>
      <c r="Y206" s="7"/>
      <c r="Z206" s="7"/>
    </row>
    <row r="207" ht="14.25" spans="10:26">
      <c r="J207" s="7"/>
      <c r="K207" s="7"/>
      <c r="L207" s="7"/>
      <c r="M207" s="7"/>
      <c r="N207" s="7"/>
      <c r="O207" s="7"/>
      <c r="P207" s="7"/>
      <c r="Q207" s="7"/>
      <c r="R207" s="7"/>
      <c r="S207" s="7"/>
      <c r="T207" s="7"/>
      <c r="U207" s="7"/>
      <c r="V207" s="7"/>
      <c r="W207" s="7"/>
      <c r="X207" s="7"/>
      <c r="Y207" s="7"/>
      <c r="Z207" s="7"/>
    </row>
    <row r="208" ht="14.25" spans="10:26">
      <c r="J208" s="7"/>
      <c r="K208" s="7"/>
      <c r="L208" s="7"/>
      <c r="M208" s="7"/>
      <c r="N208" s="7"/>
      <c r="O208" s="7"/>
      <c r="P208" s="7"/>
      <c r="Q208" s="7"/>
      <c r="R208" s="7"/>
      <c r="S208" s="7"/>
      <c r="T208" s="7"/>
      <c r="U208" s="7"/>
      <c r="V208" s="7"/>
      <c r="W208" s="7"/>
      <c r="X208" s="7"/>
      <c r="Y208" s="7"/>
      <c r="Z208" s="7"/>
    </row>
    <row r="209" ht="14.25" spans="10:26">
      <c r="J209" s="7"/>
      <c r="K209" s="7"/>
      <c r="L209" s="7"/>
      <c r="M209" s="7"/>
      <c r="N209" s="7"/>
      <c r="O209" s="7"/>
      <c r="P209" s="7"/>
      <c r="Q209" s="7"/>
      <c r="R209" s="7"/>
      <c r="S209" s="7"/>
      <c r="T209" s="7"/>
      <c r="U209" s="7"/>
      <c r="V209" s="7"/>
      <c r="W209" s="7"/>
      <c r="X209" s="7"/>
      <c r="Y209" s="7"/>
      <c r="Z209" s="7"/>
    </row>
    <row r="210" ht="14.25" spans="10:26">
      <c r="J210" s="7"/>
      <c r="K210" s="7"/>
      <c r="L210" s="7"/>
      <c r="M210" s="7"/>
      <c r="N210" s="7"/>
      <c r="O210" s="7"/>
      <c r="P210" s="7"/>
      <c r="Q210" s="7"/>
      <c r="R210" s="7"/>
      <c r="S210" s="7"/>
      <c r="T210" s="7"/>
      <c r="U210" s="7"/>
      <c r="V210" s="7"/>
      <c r="W210" s="7"/>
      <c r="X210" s="7"/>
      <c r="Y210" s="7"/>
      <c r="Z210" s="7"/>
    </row>
    <row r="211" ht="14.25" spans="10:26">
      <c r="J211" s="7"/>
      <c r="K211" s="7"/>
      <c r="L211" s="7"/>
      <c r="M211" s="7"/>
      <c r="N211" s="7"/>
      <c r="O211" s="7"/>
      <c r="P211" s="7"/>
      <c r="Q211" s="7"/>
      <c r="R211" s="7"/>
      <c r="S211" s="7"/>
      <c r="T211" s="7"/>
      <c r="U211" s="7"/>
      <c r="V211" s="7"/>
      <c r="W211" s="7"/>
      <c r="X211" s="7"/>
      <c r="Y211" s="7"/>
      <c r="Z211" s="7"/>
    </row>
    <row r="212" ht="14.25" spans="10:26">
      <c r="J212" s="7"/>
      <c r="K212" s="7"/>
      <c r="L212" s="7"/>
      <c r="M212" s="7"/>
      <c r="N212" s="7"/>
      <c r="O212" s="7"/>
      <c r="P212" s="7"/>
      <c r="Q212" s="7"/>
      <c r="R212" s="7"/>
      <c r="S212" s="7"/>
      <c r="T212" s="7"/>
      <c r="U212" s="7"/>
      <c r="V212" s="7"/>
      <c r="W212" s="7"/>
      <c r="X212" s="7"/>
      <c r="Y212" s="7"/>
      <c r="Z212" s="7"/>
    </row>
    <row r="213" ht="14.25" spans="10:26">
      <c r="J213" s="7"/>
      <c r="K213" s="7"/>
      <c r="L213" s="7"/>
      <c r="M213" s="7"/>
      <c r="N213" s="7"/>
      <c r="O213" s="7"/>
      <c r="P213" s="7"/>
      <c r="Q213" s="7"/>
      <c r="R213" s="7"/>
      <c r="S213" s="7"/>
      <c r="T213" s="7"/>
      <c r="U213" s="7"/>
      <c r="V213" s="7"/>
      <c r="W213" s="7"/>
      <c r="X213" s="7"/>
      <c r="Y213" s="7"/>
      <c r="Z213" s="7"/>
    </row>
    <row r="214" ht="14.25" spans="10:26">
      <c r="J214" s="7"/>
      <c r="K214" s="7"/>
      <c r="L214" s="7"/>
      <c r="M214" s="7"/>
      <c r="N214" s="7"/>
      <c r="O214" s="7"/>
      <c r="P214" s="7"/>
      <c r="Q214" s="7"/>
      <c r="R214" s="7"/>
      <c r="S214" s="7"/>
      <c r="T214" s="7"/>
      <c r="U214" s="7"/>
      <c r="V214" s="7"/>
      <c r="W214" s="7"/>
      <c r="X214" s="7"/>
      <c r="Y214" s="7"/>
      <c r="Z214" s="7"/>
    </row>
    <row r="215" ht="14.25" spans="10:26">
      <c r="J215" s="7"/>
      <c r="K215" s="7"/>
      <c r="L215" s="7"/>
      <c r="M215" s="7"/>
      <c r="N215" s="7"/>
      <c r="O215" s="7"/>
      <c r="P215" s="7"/>
      <c r="Q215" s="7"/>
      <c r="R215" s="7"/>
      <c r="S215" s="7"/>
      <c r="T215" s="7"/>
      <c r="U215" s="7"/>
      <c r="V215" s="7"/>
      <c r="W215" s="7"/>
      <c r="X215" s="7"/>
      <c r="Y215" s="7"/>
      <c r="Z215" s="7"/>
    </row>
    <row r="216" ht="14.25" spans="10:26">
      <c r="J216" s="7"/>
      <c r="K216" s="7"/>
      <c r="L216" s="7"/>
      <c r="M216" s="7"/>
      <c r="N216" s="7"/>
      <c r="O216" s="7"/>
      <c r="P216" s="7"/>
      <c r="Q216" s="7"/>
      <c r="R216" s="7"/>
      <c r="S216" s="7"/>
      <c r="T216" s="7"/>
      <c r="U216" s="7"/>
      <c r="V216" s="7"/>
      <c r="W216" s="7"/>
      <c r="X216" s="7"/>
      <c r="Y216" s="7"/>
      <c r="Z216" s="7"/>
    </row>
    <row r="217" ht="14.25" spans="10:26">
      <c r="J217" s="7"/>
      <c r="K217" s="7"/>
      <c r="L217" s="7"/>
      <c r="M217" s="7"/>
      <c r="N217" s="7"/>
      <c r="O217" s="7"/>
      <c r="P217" s="7"/>
      <c r="Q217" s="7"/>
      <c r="R217" s="7"/>
      <c r="S217" s="7"/>
      <c r="T217" s="7"/>
      <c r="U217" s="7"/>
      <c r="V217" s="7"/>
      <c r="W217" s="7"/>
      <c r="X217" s="7"/>
      <c r="Y217" s="7"/>
      <c r="Z217" s="7"/>
    </row>
    <row r="218" ht="14.25" spans="10:26">
      <c r="J218" s="7"/>
      <c r="K218" s="7"/>
      <c r="L218" s="7"/>
      <c r="M218" s="7"/>
      <c r="N218" s="7"/>
      <c r="O218" s="7"/>
      <c r="P218" s="7"/>
      <c r="Q218" s="7"/>
      <c r="R218" s="7"/>
      <c r="S218" s="7"/>
      <c r="T218" s="7"/>
      <c r="U218" s="7"/>
      <c r="V218" s="7"/>
      <c r="W218" s="7"/>
      <c r="X218" s="7"/>
      <c r="Y218" s="7"/>
      <c r="Z218" s="7"/>
    </row>
    <row r="219" ht="14.25" spans="10:26">
      <c r="J219" s="7"/>
      <c r="K219" s="7"/>
      <c r="L219" s="7"/>
      <c r="M219" s="7"/>
      <c r="N219" s="7"/>
      <c r="O219" s="7"/>
      <c r="P219" s="7"/>
      <c r="Q219" s="7"/>
      <c r="R219" s="7"/>
      <c r="S219" s="7"/>
      <c r="T219" s="7"/>
      <c r="U219" s="7"/>
      <c r="V219" s="7"/>
      <c r="W219" s="7"/>
      <c r="X219" s="7"/>
      <c r="Y219" s="7"/>
      <c r="Z219" s="7"/>
    </row>
    <row r="220" ht="14.25" spans="10:26">
      <c r="J220" s="7"/>
      <c r="K220" s="7"/>
      <c r="L220" s="7"/>
      <c r="M220" s="7"/>
      <c r="N220" s="7"/>
      <c r="O220" s="7"/>
      <c r="P220" s="7"/>
      <c r="Q220" s="7"/>
      <c r="R220" s="7"/>
      <c r="S220" s="7"/>
      <c r="T220" s="7"/>
      <c r="U220" s="7"/>
      <c r="V220" s="7"/>
      <c r="W220" s="7"/>
      <c r="X220" s="7"/>
      <c r="Y220" s="7"/>
      <c r="Z220" s="7"/>
    </row>
    <row r="221" ht="14.25" spans="10:26">
      <c r="J221" s="7"/>
      <c r="K221" s="7"/>
      <c r="L221" s="7"/>
      <c r="M221" s="7"/>
      <c r="N221" s="7"/>
      <c r="O221" s="7"/>
      <c r="P221" s="7"/>
      <c r="Q221" s="7"/>
      <c r="R221" s="7"/>
      <c r="S221" s="7"/>
      <c r="T221" s="7"/>
      <c r="U221" s="7"/>
      <c r="V221" s="7"/>
      <c r="W221" s="7"/>
      <c r="X221" s="7"/>
      <c r="Y221" s="7"/>
      <c r="Z221" s="7"/>
    </row>
    <row r="222" ht="14.25" spans="10:26">
      <c r="J222" s="7"/>
      <c r="K222" s="7"/>
      <c r="L222" s="7"/>
      <c r="M222" s="7"/>
      <c r="N222" s="7"/>
      <c r="O222" s="7"/>
      <c r="P222" s="7"/>
      <c r="Q222" s="7"/>
      <c r="R222" s="7"/>
      <c r="S222" s="7"/>
      <c r="T222" s="7"/>
      <c r="U222" s="7"/>
      <c r="V222" s="7"/>
      <c r="W222" s="7"/>
      <c r="X222" s="7"/>
      <c r="Y222" s="7"/>
      <c r="Z222" s="7"/>
    </row>
    <row r="223" ht="14.25" spans="10:26">
      <c r="J223" s="7"/>
      <c r="K223" s="7"/>
      <c r="L223" s="7"/>
      <c r="M223" s="7"/>
      <c r="N223" s="7"/>
      <c r="O223" s="7"/>
      <c r="P223" s="7"/>
      <c r="Q223" s="7"/>
      <c r="R223" s="7"/>
      <c r="S223" s="7"/>
      <c r="T223" s="7"/>
      <c r="U223" s="7"/>
      <c r="V223" s="7"/>
      <c r="W223" s="7"/>
      <c r="X223" s="7"/>
      <c r="Y223" s="7"/>
      <c r="Z223" s="7"/>
    </row>
    <row r="224" ht="14.25" spans="10:26">
      <c r="J224" s="7"/>
      <c r="K224" s="7"/>
      <c r="L224" s="7"/>
      <c r="M224" s="7"/>
      <c r="N224" s="7"/>
      <c r="O224" s="7"/>
      <c r="P224" s="7"/>
      <c r="Q224" s="7"/>
      <c r="R224" s="7"/>
      <c r="S224" s="7"/>
      <c r="T224" s="7"/>
      <c r="U224" s="7"/>
      <c r="V224" s="7"/>
      <c r="W224" s="7"/>
      <c r="X224" s="7"/>
      <c r="Y224" s="7"/>
      <c r="Z224" s="7"/>
    </row>
    <row r="225" ht="14.25" spans="10:26">
      <c r="J225" s="7"/>
      <c r="K225" s="7"/>
      <c r="L225" s="7"/>
      <c r="M225" s="7"/>
      <c r="N225" s="7"/>
      <c r="O225" s="7"/>
      <c r="P225" s="7"/>
      <c r="Q225" s="7"/>
      <c r="R225" s="7"/>
      <c r="S225" s="7"/>
      <c r="T225" s="7"/>
      <c r="U225" s="7"/>
      <c r="V225" s="7"/>
      <c r="W225" s="7"/>
      <c r="X225" s="7"/>
      <c r="Y225" s="7"/>
      <c r="Z225" s="7"/>
    </row>
    <row r="226" ht="14.25" spans="10:26">
      <c r="J226" s="7"/>
      <c r="K226" s="7"/>
      <c r="L226" s="7"/>
      <c r="M226" s="7"/>
      <c r="N226" s="7"/>
      <c r="O226" s="7"/>
      <c r="P226" s="7"/>
      <c r="Q226" s="7"/>
      <c r="R226" s="7"/>
      <c r="S226" s="7"/>
      <c r="T226" s="7"/>
      <c r="U226" s="7"/>
      <c r="V226" s="7"/>
      <c r="W226" s="7"/>
      <c r="X226" s="7"/>
      <c r="Y226" s="7"/>
      <c r="Z226" s="7"/>
    </row>
    <row r="227" ht="14.25" spans="10:26">
      <c r="J227" s="7"/>
      <c r="K227" s="7"/>
      <c r="L227" s="7"/>
      <c r="M227" s="7"/>
      <c r="N227" s="7"/>
      <c r="O227" s="7"/>
      <c r="P227" s="7"/>
      <c r="Q227" s="7"/>
      <c r="R227" s="7"/>
      <c r="S227" s="7"/>
      <c r="T227" s="7"/>
      <c r="U227" s="7"/>
      <c r="V227" s="7"/>
      <c r="W227" s="7"/>
      <c r="X227" s="7"/>
      <c r="Y227" s="7"/>
      <c r="Z227" s="7"/>
    </row>
    <row r="228" ht="14.25" spans="10:26">
      <c r="J228" s="7"/>
      <c r="K228" s="7"/>
      <c r="L228" s="7"/>
      <c r="M228" s="7"/>
      <c r="N228" s="7"/>
      <c r="O228" s="7"/>
      <c r="P228" s="7"/>
      <c r="Q228" s="7"/>
      <c r="R228" s="7"/>
      <c r="S228" s="7"/>
      <c r="T228" s="7"/>
      <c r="U228" s="7"/>
      <c r="V228" s="7"/>
      <c r="W228" s="7"/>
      <c r="X228" s="7"/>
      <c r="Y228" s="7"/>
      <c r="Z228" s="7"/>
    </row>
    <row r="229" ht="14.25" spans="10:26">
      <c r="J229" s="7"/>
      <c r="K229" s="7"/>
      <c r="L229" s="7"/>
      <c r="M229" s="7"/>
      <c r="N229" s="7"/>
      <c r="O229" s="7"/>
      <c r="P229" s="7"/>
      <c r="Q229" s="7"/>
      <c r="R229" s="7"/>
      <c r="S229" s="7"/>
      <c r="T229" s="7"/>
      <c r="U229" s="7"/>
      <c r="V229" s="7"/>
      <c r="W229" s="7"/>
      <c r="X229" s="7"/>
      <c r="Y229" s="7"/>
      <c r="Z229" s="7"/>
    </row>
    <row r="230" ht="14.25" spans="10:26">
      <c r="J230" s="7"/>
      <c r="K230" s="7"/>
      <c r="L230" s="7"/>
      <c r="M230" s="7"/>
      <c r="N230" s="7"/>
      <c r="O230" s="7"/>
      <c r="P230" s="7"/>
      <c r="Q230" s="7"/>
      <c r="R230" s="7"/>
      <c r="S230" s="7"/>
      <c r="T230" s="7"/>
      <c r="U230" s="7"/>
      <c r="V230" s="7"/>
      <c r="W230" s="7"/>
      <c r="X230" s="7"/>
      <c r="Y230" s="7"/>
      <c r="Z230" s="7"/>
    </row>
    <row r="231" ht="14.25" spans="10:26">
      <c r="J231" s="7"/>
      <c r="K231" s="7"/>
      <c r="L231" s="7"/>
      <c r="M231" s="7"/>
      <c r="N231" s="7"/>
      <c r="O231" s="7"/>
      <c r="P231" s="7"/>
      <c r="Q231" s="7"/>
      <c r="R231" s="7"/>
      <c r="S231" s="7"/>
      <c r="T231" s="7"/>
      <c r="U231" s="7"/>
      <c r="V231" s="7"/>
      <c r="W231" s="7"/>
      <c r="X231" s="7"/>
      <c r="Y231" s="7"/>
      <c r="Z231" s="7"/>
    </row>
    <row r="232" ht="14.25" spans="10:26">
      <c r="J232" s="7"/>
      <c r="K232" s="7"/>
      <c r="L232" s="7"/>
      <c r="M232" s="7"/>
      <c r="N232" s="7"/>
      <c r="O232" s="7"/>
      <c r="P232" s="7"/>
      <c r="Q232" s="7"/>
      <c r="R232" s="7"/>
      <c r="S232" s="7"/>
      <c r="T232" s="7"/>
      <c r="U232" s="7"/>
      <c r="V232" s="7"/>
      <c r="W232" s="7"/>
      <c r="X232" s="7"/>
      <c r="Y232" s="7"/>
      <c r="Z232" s="7"/>
    </row>
    <row r="233" ht="14.25" spans="10:26">
      <c r="J233" s="7"/>
      <c r="K233" s="7"/>
      <c r="L233" s="7"/>
      <c r="M233" s="7"/>
      <c r="N233" s="7"/>
      <c r="O233" s="7"/>
      <c r="P233" s="7"/>
      <c r="Q233" s="7"/>
      <c r="R233" s="7"/>
      <c r="S233" s="7"/>
      <c r="T233" s="7"/>
      <c r="U233" s="7"/>
      <c r="V233" s="7"/>
      <c r="W233" s="7"/>
      <c r="X233" s="7"/>
      <c r="Y233" s="7"/>
      <c r="Z233" s="7"/>
    </row>
    <row r="234" ht="14.25" spans="10:26">
      <c r="J234" s="7"/>
      <c r="K234" s="7"/>
      <c r="L234" s="7"/>
      <c r="M234" s="7"/>
      <c r="N234" s="7"/>
      <c r="O234" s="7"/>
      <c r="P234" s="7"/>
      <c r="Q234" s="7"/>
      <c r="R234" s="7"/>
      <c r="S234" s="7"/>
      <c r="T234" s="7"/>
      <c r="U234" s="7"/>
      <c r="V234" s="7"/>
      <c r="W234" s="7"/>
      <c r="X234" s="7"/>
      <c r="Y234" s="7"/>
      <c r="Z234" s="7"/>
    </row>
    <row r="235" ht="14.25" spans="10:26">
      <c r="J235" s="7"/>
      <c r="K235" s="7"/>
      <c r="L235" s="7"/>
      <c r="M235" s="7"/>
      <c r="N235" s="7"/>
      <c r="O235" s="7"/>
      <c r="P235" s="7"/>
      <c r="Q235" s="7"/>
      <c r="R235" s="7"/>
      <c r="S235" s="7"/>
      <c r="T235" s="7"/>
      <c r="U235" s="7"/>
      <c r="V235" s="7"/>
      <c r="W235" s="7"/>
      <c r="X235" s="7"/>
      <c r="Y235" s="7"/>
      <c r="Z235" s="7"/>
    </row>
    <row r="236" ht="14.25" spans="10:26">
      <c r="J236" s="7"/>
      <c r="K236" s="7"/>
      <c r="L236" s="7"/>
      <c r="M236" s="7"/>
      <c r="N236" s="7"/>
      <c r="O236" s="7"/>
      <c r="P236" s="7"/>
      <c r="Q236" s="7"/>
      <c r="R236" s="7"/>
      <c r="S236" s="7"/>
      <c r="T236" s="7"/>
      <c r="U236" s="7"/>
      <c r="V236" s="7"/>
      <c r="W236" s="7"/>
      <c r="X236" s="7"/>
      <c r="Y236" s="7"/>
      <c r="Z236" s="7"/>
    </row>
    <row r="237" ht="14.25" spans="10:26">
      <c r="J237" s="7"/>
      <c r="K237" s="7"/>
      <c r="L237" s="7"/>
      <c r="M237" s="7"/>
      <c r="N237" s="7"/>
      <c r="O237" s="7"/>
      <c r="P237" s="7"/>
      <c r="Q237" s="7"/>
      <c r="R237" s="7"/>
      <c r="S237" s="7"/>
      <c r="T237" s="7"/>
      <c r="U237" s="7"/>
      <c r="V237" s="7"/>
      <c r="W237" s="7"/>
      <c r="X237" s="7"/>
      <c r="Y237" s="7"/>
      <c r="Z237" s="7"/>
    </row>
    <row r="238" ht="14.25" spans="10:26">
      <c r="J238" s="7"/>
      <c r="K238" s="7"/>
      <c r="L238" s="7"/>
      <c r="M238" s="7"/>
      <c r="N238" s="7"/>
      <c r="O238" s="7"/>
      <c r="P238" s="7"/>
      <c r="Q238" s="7"/>
      <c r="R238" s="7"/>
      <c r="S238" s="7"/>
      <c r="T238" s="7"/>
      <c r="U238" s="7"/>
      <c r="V238" s="7"/>
      <c r="W238" s="7"/>
      <c r="X238" s="7"/>
      <c r="Y238" s="7"/>
      <c r="Z238" s="7"/>
    </row>
    <row r="239" ht="14.25" spans="10:26">
      <c r="J239" s="7"/>
      <c r="K239" s="7"/>
      <c r="L239" s="7"/>
      <c r="M239" s="7"/>
      <c r="N239" s="7"/>
      <c r="O239" s="7"/>
      <c r="P239" s="7"/>
      <c r="Q239" s="7"/>
      <c r="R239" s="7"/>
      <c r="S239" s="7"/>
      <c r="T239" s="7"/>
      <c r="U239" s="7"/>
      <c r="V239" s="7"/>
      <c r="W239" s="7"/>
      <c r="X239" s="7"/>
      <c r="Y239" s="7"/>
      <c r="Z239" s="7"/>
    </row>
    <row r="240" ht="14.25" spans="10:26">
      <c r="J240" s="7"/>
      <c r="K240" s="7"/>
      <c r="L240" s="7"/>
      <c r="M240" s="7"/>
      <c r="N240" s="7"/>
      <c r="O240" s="7"/>
      <c r="P240" s="7"/>
      <c r="Q240" s="7"/>
      <c r="R240" s="7"/>
      <c r="S240" s="7"/>
      <c r="T240" s="7"/>
      <c r="U240" s="7"/>
      <c r="V240" s="7"/>
      <c r="W240" s="7"/>
      <c r="X240" s="7"/>
      <c r="Y240" s="7"/>
      <c r="Z240" s="7"/>
    </row>
    <row r="241" ht="14.25" spans="10:26">
      <c r="J241" s="7"/>
      <c r="K241" s="7"/>
      <c r="L241" s="7"/>
      <c r="M241" s="7"/>
      <c r="N241" s="7"/>
      <c r="O241" s="7"/>
      <c r="P241" s="7"/>
      <c r="Q241" s="7"/>
      <c r="R241" s="7"/>
      <c r="S241" s="7"/>
      <c r="T241" s="7"/>
      <c r="U241" s="7"/>
      <c r="V241" s="7"/>
      <c r="W241" s="7"/>
      <c r="X241" s="7"/>
      <c r="Y241" s="7"/>
      <c r="Z241" s="7"/>
    </row>
    <row r="242" ht="14.25" spans="10:26">
      <c r="J242" s="7"/>
      <c r="K242" s="7"/>
      <c r="L242" s="7"/>
      <c r="M242" s="7"/>
      <c r="N242" s="7"/>
      <c r="O242" s="7"/>
      <c r="P242" s="7"/>
      <c r="Q242" s="7"/>
      <c r="R242" s="7"/>
      <c r="S242" s="7"/>
      <c r="T242" s="7"/>
      <c r="U242" s="7"/>
      <c r="V242" s="7"/>
      <c r="W242" s="7"/>
      <c r="X242" s="7"/>
      <c r="Y242" s="7"/>
      <c r="Z242" s="7"/>
    </row>
    <row r="243" ht="14.25" spans="10:26">
      <c r="J243" s="7"/>
      <c r="K243" s="7"/>
      <c r="L243" s="7"/>
      <c r="M243" s="7"/>
      <c r="N243" s="7"/>
      <c r="O243" s="7"/>
      <c r="P243" s="7"/>
      <c r="Q243" s="7"/>
      <c r="R243" s="7"/>
      <c r="S243" s="7"/>
      <c r="T243" s="7"/>
      <c r="U243" s="7"/>
      <c r="V243" s="7"/>
      <c r="W243" s="7"/>
      <c r="X243" s="7"/>
      <c r="Y243" s="7"/>
      <c r="Z243" s="7"/>
    </row>
    <row r="244" ht="14.25" spans="10:26">
      <c r="J244" s="7"/>
      <c r="K244" s="7"/>
      <c r="L244" s="7"/>
      <c r="M244" s="7"/>
      <c r="N244" s="7"/>
      <c r="O244" s="7"/>
      <c r="P244" s="7"/>
      <c r="Q244" s="7"/>
      <c r="R244" s="7"/>
      <c r="S244" s="7"/>
      <c r="T244" s="7"/>
      <c r="U244" s="7"/>
      <c r="V244" s="7"/>
      <c r="W244" s="7"/>
      <c r="X244" s="7"/>
      <c r="Y244" s="7"/>
      <c r="Z244" s="7"/>
    </row>
    <row r="245" ht="14.25" spans="10:26">
      <c r="J245" s="7"/>
      <c r="K245" s="7"/>
      <c r="L245" s="7"/>
      <c r="M245" s="7"/>
      <c r="N245" s="7"/>
      <c r="O245" s="7"/>
      <c r="P245" s="7"/>
      <c r="Q245" s="7"/>
      <c r="R245" s="7"/>
      <c r="S245" s="7"/>
      <c r="T245" s="7"/>
      <c r="U245" s="7"/>
      <c r="V245" s="7"/>
      <c r="W245" s="7"/>
      <c r="X245" s="7"/>
      <c r="Y245" s="7"/>
      <c r="Z245" s="7"/>
    </row>
    <row r="246" ht="14.25" spans="10:26">
      <c r="J246" s="7"/>
      <c r="K246" s="7"/>
      <c r="L246" s="7"/>
      <c r="M246" s="7"/>
      <c r="N246" s="7"/>
      <c r="O246" s="7"/>
      <c r="P246" s="7"/>
      <c r="Q246" s="7"/>
      <c r="R246" s="7"/>
      <c r="S246" s="7"/>
      <c r="T246" s="7"/>
      <c r="U246" s="7"/>
      <c r="V246" s="7"/>
      <c r="W246" s="7"/>
      <c r="X246" s="7"/>
      <c r="Y246" s="7"/>
      <c r="Z246" s="7"/>
    </row>
    <row r="247" ht="14.25" spans="10:26">
      <c r="J247" s="7"/>
      <c r="K247" s="7"/>
      <c r="L247" s="7"/>
      <c r="M247" s="7"/>
      <c r="N247" s="7"/>
      <c r="O247" s="7"/>
      <c r="P247" s="7"/>
      <c r="Q247" s="7"/>
      <c r="R247" s="7"/>
      <c r="S247" s="7"/>
      <c r="T247" s="7"/>
      <c r="U247" s="7"/>
      <c r="V247" s="7"/>
      <c r="W247" s="7"/>
      <c r="X247" s="7"/>
      <c r="Y247" s="7"/>
      <c r="Z247" s="7"/>
    </row>
    <row r="248" ht="14.25" spans="10:26">
      <c r="J248" s="7"/>
      <c r="K248" s="7"/>
      <c r="L248" s="7"/>
      <c r="M248" s="7"/>
      <c r="N248" s="7"/>
      <c r="O248" s="7"/>
      <c r="P248" s="7"/>
      <c r="Q248" s="7"/>
      <c r="R248" s="7"/>
      <c r="S248" s="7"/>
      <c r="T248" s="7"/>
      <c r="U248" s="7"/>
      <c r="V248" s="7"/>
      <c r="W248" s="7"/>
      <c r="X248" s="7"/>
      <c r="Y248" s="7"/>
      <c r="Z248" s="7"/>
    </row>
    <row r="249" ht="14.25" spans="10:26">
      <c r="J249" s="7"/>
      <c r="K249" s="7"/>
      <c r="L249" s="7"/>
      <c r="M249" s="7"/>
      <c r="N249" s="7"/>
      <c r="O249" s="7"/>
      <c r="P249" s="7"/>
      <c r="Q249" s="7"/>
      <c r="R249" s="7"/>
      <c r="S249" s="7"/>
      <c r="T249" s="7"/>
      <c r="U249" s="7"/>
      <c r="V249" s="7"/>
      <c r="W249" s="7"/>
      <c r="X249" s="7"/>
      <c r="Y249" s="7"/>
      <c r="Z249" s="7"/>
    </row>
    <row r="250" ht="14.25" spans="10:26">
      <c r="J250" s="7"/>
      <c r="K250" s="7"/>
      <c r="L250" s="7"/>
      <c r="M250" s="7"/>
      <c r="N250" s="7"/>
      <c r="O250" s="7"/>
      <c r="P250" s="7"/>
      <c r="Q250" s="7"/>
      <c r="R250" s="7"/>
      <c r="S250" s="7"/>
      <c r="T250" s="7"/>
      <c r="U250" s="7"/>
      <c r="V250" s="7"/>
      <c r="W250" s="7"/>
      <c r="X250" s="7"/>
      <c r="Y250" s="7"/>
      <c r="Z250" s="7"/>
    </row>
    <row r="251" ht="14.25" spans="10:26">
      <c r="J251" s="7"/>
      <c r="K251" s="7"/>
      <c r="L251" s="7"/>
      <c r="M251" s="7"/>
      <c r="N251" s="7"/>
      <c r="O251" s="7"/>
      <c r="P251" s="7"/>
      <c r="Q251" s="7"/>
      <c r="R251" s="7"/>
      <c r="S251" s="7"/>
      <c r="T251" s="7"/>
      <c r="U251" s="7"/>
      <c r="V251" s="7"/>
      <c r="W251" s="7"/>
      <c r="X251" s="7"/>
      <c r="Y251" s="7"/>
      <c r="Z251" s="7"/>
    </row>
    <row r="252" ht="14.25" spans="10:26">
      <c r="J252" s="7"/>
      <c r="K252" s="7"/>
      <c r="L252" s="7"/>
      <c r="M252" s="7"/>
      <c r="N252" s="7"/>
      <c r="O252" s="7"/>
      <c r="P252" s="7"/>
      <c r="Q252" s="7"/>
      <c r="R252" s="7"/>
      <c r="S252" s="7"/>
      <c r="T252" s="7"/>
      <c r="U252" s="7"/>
      <c r="V252" s="7"/>
      <c r="W252" s="7"/>
      <c r="X252" s="7"/>
      <c r="Y252" s="7"/>
      <c r="Z252" s="7"/>
    </row>
    <row r="253" ht="14.25" spans="10:26">
      <c r="J253" s="7"/>
      <c r="K253" s="7"/>
      <c r="L253" s="7"/>
      <c r="M253" s="7"/>
      <c r="N253" s="7"/>
      <c r="O253" s="7"/>
      <c r="P253" s="7"/>
      <c r="Q253" s="7"/>
      <c r="R253" s="7"/>
      <c r="S253" s="7"/>
      <c r="T253" s="7"/>
      <c r="U253" s="7"/>
      <c r="V253" s="7"/>
      <c r="W253" s="7"/>
      <c r="X253" s="7"/>
      <c r="Y253" s="7"/>
      <c r="Z253" s="7"/>
    </row>
    <row r="254" ht="14.25" spans="10:26">
      <c r="J254" s="7"/>
      <c r="K254" s="7"/>
      <c r="L254" s="7"/>
      <c r="M254" s="7"/>
      <c r="N254" s="7"/>
      <c r="O254" s="7"/>
      <c r="P254" s="7"/>
      <c r="Q254" s="7"/>
      <c r="R254" s="7"/>
      <c r="S254" s="7"/>
      <c r="T254" s="7"/>
      <c r="U254" s="7"/>
      <c r="V254" s="7"/>
      <c r="W254" s="7"/>
      <c r="X254" s="7"/>
      <c r="Y254" s="7"/>
      <c r="Z254" s="7"/>
    </row>
    <row r="255" ht="14.25" spans="10:26">
      <c r="J255" s="7"/>
      <c r="K255" s="7"/>
      <c r="L255" s="7"/>
      <c r="M255" s="7"/>
      <c r="N255" s="7"/>
      <c r="O255" s="7"/>
      <c r="P255" s="7"/>
      <c r="Q255" s="7"/>
      <c r="R255" s="7"/>
      <c r="S255" s="7"/>
      <c r="T255" s="7"/>
      <c r="U255" s="7"/>
      <c r="V255" s="7"/>
      <c r="W255" s="7"/>
      <c r="X255" s="7"/>
      <c r="Y255" s="7"/>
      <c r="Z255" s="7"/>
    </row>
    <row r="256" ht="14.25" spans="10:26">
      <c r="J256" s="7"/>
      <c r="K256" s="7"/>
      <c r="L256" s="7"/>
      <c r="M256" s="7"/>
      <c r="N256" s="7"/>
      <c r="O256" s="7"/>
      <c r="P256" s="7"/>
      <c r="Q256" s="7"/>
      <c r="R256" s="7"/>
      <c r="S256" s="7"/>
      <c r="T256" s="7"/>
      <c r="U256" s="7"/>
      <c r="V256" s="7"/>
      <c r="W256" s="7"/>
      <c r="X256" s="7"/>
      <c r="Y256" s="7"/>
      <c r="Z256" s="7"/>
    </row>
    <row r="257" ht="14.25" spans="10:26">
      <c r="J257" s="7"/>
      <c r="K257" s="7"/>
      <c r="L257" s="7"/>
      <c r="M257" s="7"/>
      <c r="N257" s="7"/>
      <c r="O257" s="7"/>
      <c r="P257" s="7"/>
      <c r="Q257" s="7"/>
      <c r="R257" s="7"/>
      <c r="S257" s="7"/>
      <c r="T257" s="7"/>
      <c r="U257" s="7"/>
      <c r="V257" s="7"/>
      <c r="W257" s="7"/>
      <c r="X257" s="7"/>
      <c r="Y257" s="7"/>
      <c r="Z257" s="7"/>
    </row>
    <row r="258" ht="14.25" spans="10:26">
      <c r="J258" s="7"/>
      <c r="K258" s="7"/>
      <c r="L258" s="7"/>
      <c r="M258" s="7"/>
      <c r="N258" s="7"/>
      <c r="O258" s="7"/>
      <c r="P258" s="7"/>
      <c r="Q258" s="7"/>
      <c r="R258" s="7"/>
      <c r="S258" s="7"/>
      <c r="T258" s="7"/>
      <c r="U258" s="7"/>
      <c r="V258" s="7"/>
      <c r="W258" s="7"/>
      <c r="X258" s="7"/>
      <c r="Y258" s="7"/>
      <c r="Z258" s="7"/>
    </row>
    <row r="259" ht="14.25" spans="10:26">
      <c r="J259" s="7"/>
      <c r="K259" s="7"/>
      <c r="L259" s="7"/>
      <c r="M259" s="7"/>
      <c r="N259" s="7"/>
      <c r="O259" s="7"/>
      <c r="P259" s="7"/>
      <c r="Q259" s="7"/>
      <c r="R259" s="7"/>
      <c r="S259" s="7"/>
      <c r="T259" s="7"/>
      <c r="U259" s="7"/>
      <c r="V259" s="7"/>
      <c r="W259" s="7"/>
      <c r="X259" s="7"/>
      <c r="Y259" s="7"/>
      <c r="Z259" s="7"/>
    </row>
    <row r="260" ht="14.25" spans="10:26">
      <c r="J260" s="7"/>
      <c r="K260" s="7"/>
      <c r="L260" s="7"/>
      <c r="M260" s="7"/>
      <c r="N260" s="7"/>
      <c r="O260" s="7"/>
      <c r="P260" s="7"/>
      <c r="Q260" s="7"/>
      <c r="R260" s="7"/>
      <c r="S260" s="7"/>
      <c r="T260" s="7"/>
      <c r="U260" s="7"/>
      <c r="V260" s="7"/>
      <c r="W260" s="7"/>
      <c r="X260" s="7"/>
      <c r="Y260" s="7"/>
      <c r="Z260" s="7"/>
    </row>
    <row r="261" ht="14.25" spans="10:26">
      <c r="J261" s="7"/>
      <c r="K261" s="7"/>
      <c r="L261" s="7"/>
      <c r="M261" s="7"/>
      <c r="N261" s="7"/>
      <c r="O261" s="7"/>
      <c r="P261" s="7"/>
      <c r="Q261" s="7"/>
      <c r="R261" s="7"/>
      <c r="S261" s="7"/>
      <c r="T261" s="7"/>
      <c r="U261" s="7"/>
      <c r="V261" s="7"/>
      <c r="W261" s="7"/>
      <c r="X261" s="7"/>
      <c r="Y261" s="7"/>
      <c r="Z261" s="7"/>
    </row>
    <row r="262" ht="14.25" spans="10:26">
      <c r="J262" s="7"/>
      <c r="K262" s="7"/>
      <c r="L262" s="7"/>
      <c r="M262" s="7"/>
      <c r="N262" s="7"/>
      <c r="O262" s="7"/>
      <c r="P262" s="7"/>
      <c r="Q262" s="7"/>
      <c r="R262" s="7"/>
      <c r="S262" s="7"/>
      <c r="T262" s="7"/>
      <c r="U262" s="7"/>
      <c r="V262" s="7"/>
      <c r="W262" s="7"/>
      <c r="X262" s="7"/>
      <c r="Y262" s="7"/>
      <c r="Z262" s="7"/>
    </row>
    <row r="263" ht="14.25" spans="10:26">
      <c r="J263" s="7"/>
      <c r="K263" s="7"/>
      <c r="L263" s="7"/>
      <c r="M263" s="7"/>
      <c r="N263" s="7"/>
      <c r="O263" s="7"/>
      <c r="P263" s="7"/>
      <c r="Q263" s="7"/>
      <c r="R263" s="7"/>
      <c r="S263" s="7"/>
      <c r="T263" s="7"/>
      <c r="U263" s="7"/>
      <c r="V263" s="7"/>
      <c r="W263" s="7"/>
      <c r="X263" s="7"/>
      <c r="Y263" s="7"/>
      <c r="Z263" s="7"/>
    </row>
    <row r="264" ht="14.25" spans="10:26">
      <c r="J264" s="7"/>
      <c r="K264" s="7"/>
      <c r="L264" s="7"/>
      <c r="M264" s="7"/>
      <c r="N264" s="7"/>
      <c r="O264" s="7"/>
      <c r="P264" s="7"/>
      <c r="Q264" s="7"/>
      <c r="R264" s="7"/>
      <c r="S264" s="7"/>
      <c r="T264" s="7"/>
      <c r="U264" s="7"/>
      <c r="V264" s="7"/>
      <c r="W264" s="7"/>
      <c r="X264" s="7"/>
      <c r="Y264" s="7"/>
      <c r="Z264" s="7"/>
    </row>
    <row r="265" ht="14.25" spans="10:26">
      <c r="J265" s="7"/>
      <c r="K265" s="7"/>
      <c r="L265" s="7"/>
      <c r="M265" s="7"/>
      <c r="N265" s="7"/>
      <c r="O265" s="7"/>
      <c r="P265" s="7"/>
      <c r="Q265" s="7"/>
      <c r="R265" s="7"/>
      <c r="S265" s="7"/>
      <c r="T265" s="7"/>
      <c r="U265" s="7"/>
      <c r="V265" s="7"/>
      <c r="W265" s="7"/>
      <c r="X265" s="7"/>
      <c r="Y265" s="7"/>
      <c r="Z265" s="7"/>
    </row>
    <row r="266" ht="14.25" spans="10:26">
      <c r="J266" s="7"/>
      <c r="K266" s="7"/>
      <c r="L266" s="7"/>
      <c r="M266" s="7"/>
      <c r="N266" s="7"/>
      <c r="O266" s="7"/>
      <c r="P266" s="7"/>
      <c r="Q266" s="7"/>
      <c r="R266" s="7"/>
      <c r="S266" s="7"/>
      <c r="T266" s="7"/>
      <c r="U266" s="7"/>
      <c r="V266" s="7"/>
      <c r="W266" s="7"/>
      <c r="X266" s="7"/>
      <c r="Y266" s="7"/>
      <c r="Z266" s="7"/>
    </row>
    <row r="267" ht="14.25" spans="10:26">
      <c r="J267" s="7"/>
      <c r="K267" s="7"/>
      <c r="L267" s="7"/>
      <c r="M267" s="7"/>
      <c r="N267" s="7"/>
      <c r="O267" s="7"/>
      <c r="P267" s="7"/>
      <c r="Q267" s="7"/>
      <c r="R267" s="7"/>
      <c r="S267" s="7"/>
      <c r="T267" s="7"/>
      <c r="U267" s="7"/>
      <c r="V267" s="7"/>
      <c r="W267" s="7"/>
      <c r="X267" s="7"/>
      <c r="Y267" s="7"/>
      <c r="Z267" s="7"/>
    </row>
    <row r="268" ht="14.25" spans="10:26">
      <c r="J268" s="7"/>
      <c r="K268" s="7"/>
      <c r="L268" s="7"/>
      <c r="M268" s="7"/>
      <c r="N268" s="7"/>
      <c r="O268" s="7"/>
      <c r="P268" s="7"/>
      <c r="Q268" s="7"/>
      <c r="R268" s="7"/>
      <c r="S268" s="7"/>
      <c r="T268" s="7"/>
      <c r="U268" s="7"/>
      <c r="V268" s="7"/>
      <c r="W268" s="7"/>
      <c r="X268" s="7"/>
      <c r="Y268" s="7"/>
      <c r="Z268" s="7"/>
    </row>
    <row r="269" ht="14.25" spans="10:26">
      <c r="J269" s="7"/>
      <c r="K269" s="7"/>
      <c r="L269" s="7"/>
      <c r="M269" s="7"/>
      <c r="N269" s="7"/>
      <c r="O269" s="7"/>
      <c r="P269" s="7"/>
      <c r="Q269" s="7"/>
      <c r="R269" s="7"/>
      <c r="S269" s="7"/>
      <c r="T269" s="7"/>
      <c r="U269" s="7"/>
      <c r="V269" s="7"/>
      <c r="W269" s="7"/>
      <c r="X269" s="7"/>
      <c r="Y269" s="7"/>
      <c r="Z269" s="7"/>
    </row>
    <row r="270" ht="14.25" spans="10:26">
      <c r="J270" s="7"/>
      <c r="K270" s="7"/>
      <c r="L270" s="7"/>
      <c r="M270" s="7"/>
      <c r="N270" s="7"/>
      <c r="O270" s="7"/>
      <c r="P270" s="7"/>
      <c r="Q270" s="7"/>
      <c r="R270" s="7"/>
      <c r="S270" s="7"/>
      <c r="T270" s="7"/>
      <c r="U270" s="7"/>
      <c r="V270" s="7"/>
      <c r="W270" s="7"/>
      <c r="X270" s="7"/>
      <c r="Y270" s="7"/>
      <c r="Z270" s="7"/>
    </row>
    <row r="271" ht="14.25" spans="10:26">
      <c r="J271" s="7"/>
      <c r="K271" s="7"/>
      <c r="L271" s="7"/>
      <c r="M271" s="7"/>
      <c r="N271" s="7"/>
      <c r="O271" s="7"/>
      <c r="P271" s="7"/>
      <c r="Q271" s="7"/>
      <c r="R271" s="7"/>
      <c r="S271" s="7"/>
      <c r="T271" s="7"/>
      <c r="U271" s="7"/>
      <c r="V271" s="7"/>
      <c r="W271" s="7"/>
      <c r="X271" s="7"/>
      <c r="Y271" s="7"/>
      <c r="Z271" s="7"/>
    </row>
    <row r="272" ht="14.25" spans="10:26">
      <c r="J272" s="7"/>
      <c r="K272" s="7"/>
      <c r="L272" s="7"/>
      <c r="M272" s="7"/>
      <c r="N272" s="7"/>
      <c r="O272" s="7"/>
      <c r="P272" s="7"/>
      <c r="Q272" s="7"/>
      <c r="R272" s="7"/>
      <c r="S272" s="7"/>
      <c r="T272" s="7"/>
      <c r="U272" s="7"/>
      <c r="V272" s="7"/>
      <c r="W272" s="7"/>
      <c r="X272" s="7"/>
      <c r="Y272" s="7"/>
      <c r="Z272" s="7"/>
    </row>
    <row r="273" ht="14.25" spans="10:26">
      <c r="J273" s="7"/>
      <c r="K273" s="7"/>
      <c r="L273" s="7"/>
      <c r="M273" s="7"/>
      <c r="N273" s="7"/>
      <c r="O273" s="7"/>
      <c r="P273" s="7"/>
      <c r="Q273" s="7"/>
      <c r="R273" s="7"/>
      <c r="S273" s="7"/>
      <c r="T273" s="7"/>
      <c r="U273" s="7"/>
      <c r="V273" s="7"/>
      <c r="W273" s="7"/>
      <c r="X273" s="7"/>
      <c r="Y273" s="7"/>
      <c r="Z273" s="7"/>
    </row>
    <row r="274" ht="14.25" spans="10:26">
      <c r="J274" s="7"/>
      <c r="K274" s="7"/>
      <c r="L274" s="7"/>
      <c r="M274" s="7"/>
      <c r="N274" s="7"/>
      <c r="O274" s="7"/>
      <c r="P274" s="7"/>
      <c r="Q274" s="7"/>
      <c r="R274" s="7"/>
      <c r="S274" s="7"/>
      <c r="T274" s="7"/>
      <c r="U274" s="7"/>
      <c r="V274" s="7"/>
      <c r="W274" s="7"/>
      <c r="X274" s="7"/>
      <c r="Y274" s="7"/>
      <c r="Z274" s="7"/>
    </row>
    <row r="275" ht="14.25" spans="10:26">
      <c r="J275" s="7"/>
      <c r="K275" s="7"/>
      <c r="L275" s="7"/>
      <c r="M275" s="7"/>
      <c r="N275" s="7"/>
      <c r="O275" s="7"/>
      <c r="P275" s="7"/>
      <c r="Q275" s="7"/>
      <c r="R275" s="7"/>
      <c r="S275" s="7"/>
      <c r="T275" s="7"/>
      <c r="U275" s="7"/>
      <c r="V275" s="7"/>
      <c r="W275" s="7"/>
      <c r="X275" s="7"/>
      <c r="Y275" s="7"/>
      <c r="Z275" s="7"/>
    </row>
    <row r="276" ht="14.25" spans="10:26">
      <c r="J276" s="7"/>
      <c r="K276" s="7"/>
      <c r="L276" s="7"/>
      <c r="M276" s="7"/>
      <c r="N276" s="7"/>
      <c r="O276" s="7"/>
      <c r="P276" s="7"/>
      <c r="Q276" s="7"/>
      <c r="R276" s="7"/>
      <c r="S276" s="7"/>
      <c r="T276" s="7"/>
      <c r="U276" s="7"/>
      <c r="V276" s="7"/>
      <c r="W276" s="7"/>
      <c r="X276" s="7"/>
      <c r="Y276" s="7"/>
      <c r="Z276" s="7"/>
    </row>
    <row r="277" ht="14.25" spans="10:26">
      <c r="J277" s="7"/>
      <c r="K277" s="7"/>
      <c r="L277" s="7"/>
      <c r="M277" s="7"/>
      <c r="N277" s="7"/>
      <c r="O277" s="7"/>
      <c r="P277" s="7"/>
      <c r="Q277" s="7"/>
      <c r="R277" s="7"/>
      <c r="S277" s="7"/>
      <c r="T277" s="7"/>
      <c r="U277" s="7"/>
      <c r="V277" s="7"/>
      <c r="W277" s="7"/>
      <c r="X277" s="7"/>
      <c r="Y277" s="7"/>
      <c r="Z277" s="7"/>
    </row>
    <row r="278" ht="14.25" spans="10:26">
      <c r="J278" s="7"/>
      <c r="K278" s="7"/>
      <c r="L278" s="7"/>
      <c r="M278" s="7"/>
      <c r="N278" s="7"/>
      <c r="O278" s="7"/>
      <c r="P278" s="7"/>
      <c r="Q278" s="7"/>
      <c r="R278" s="7"/>
      <c r="S278" s="7"/>
      <c r="T278" s="7"/>
      <c r="U278" s="7"/>
      <c r="V278" s="7"/>
      <c r="W278" s="7"/>
      <c r="X278" s="7"/>
      <c r="Y278" s="7"/>
      <c r="Z278" s="7"/>
    </row>
    <row r="279" ht="14.25" spans="10:26">
      <c r="J279" s="7"/>
      <c r="K279" s="7"/>
      <c r="L279" s="7"/>
      <c r="M279" s="7"/>
      <c r="N279" s="7"/>
      <c r="O279" s="7"/>
      <c r="P279" s="7"/>
      <c r="Q279" s="7"/>
      <c r="R279" s="7"/>
      <c r="S279" s="7"/>
      <c r="T279" s="7"/>
      <c r="U279" s="7"/>
      <c r="V279" s="7"/>
      <c r="W279" s="7"/>
      <c r="X279" s="7"/>
      <c r="Y279" s="7"/>
      <c r="Z279" s="7"/>
    </row>
    <row r="280" ht="14.25" spans="10:26">
      <c r="J280" s="7"/>
      <c r="K280" s="7"/>
      <c r="L280" s="7"/>
      <c r="M280" s="7"/>
      <c r="N280" s="7"/>
      <c r="O280" s="7"/>
      <c r="P280" s="7"/>
      <c r="Q280" s="7"/>
      <c r="R280" s="7"/>
      <c r="S280" s="7"/>
      <c r="T280" s="7"/>
      <c r="U280" s="7"/>
      <c r="V280" s="7"/>
      <c r="W280" s="7"/>
      <c r="X280" s="7"/>
      <c r="Y280" s="7"/>
      <c r="Z280" s="7"/>
    </row>
    <row r="281" ht="14.25" spans="10:26">
      <c r="J281" s="7"/>
      <c r="K281" s="7"/>
      <c r="L281" s="7"/>
      <c r="M281" s="7"/>
      <c r="N281" s="7"/>
      <c r="O281" s="7"/>
      <c r="P281" s="7"/>
      <c r="Q281" s="7"/>
      <c r="R281" s="7"/>
      <c r="S281" s="7"/>
      <c r="T281" s="7"/>
      <c r="U281" s="7"/>
      <c r="V281" s="7"/>
      <c r="W281" s="7"/>
      <c r="X281" s="7"/>
      <c r="Y281" s="7"/>
      <c r="Z281" s="7"/>
    </row>
    <row r="282" ht="14.25" spans="10:26">
      <c r="J282" s="7"/>
      <c r="K282" s="7"/>
      <c r="L282" s="7"/>
      <c r="M282" s="7"/>
      <c r="N282" s="7"/>
      <c r="O282" s="7"/>
      <c r="P282" s="7"/>
      <c r="Q282" s="7"/>
      <c r="R282" s="7"/>
      <c r="S282" s="7"/>
      <c r="T282" s="7"/>
      <c r="U282" s="7"/>
      <c r="V282" s="7"/>
      <c r="W282" s="7"/>
      <c r="X282" s="7"/>
      <c r="Y282" s="7"/>
      <c r="Z282" s="7"/>
    </row>
    <row r="283" ht="14.25" spans="10:26">
      <c r="J283" s="7"/>
      <c r="K283" s="7"/>
      <c r="L283" s="7"/>
      <c r="M283" s="7"/>
      <c r="N283" s="7"/>
      <c r="O283" s="7"/>
      <c r="P283" s="7"/>
      <c r="Q283" s="7"/>
      <c r="R283" s="7"/>
      <c r="S283" s="7"/>
      <c r="T283" s="7"/>
      <c r="U283" s="7"/>
      <c r="V283" s="7"/>
      <c r="W283" s="7"/>
      <c r="X283" s="7"/>
      <c r="Y283" s="7"/>
      <c r="Z283" s="7"/>
    </row>
    <row r="284" ht="14.25" spans="10:26">
      <c r="J284" s="7"/>
      <c r="K284" s="7"/>
      <c r="L284" s="7"/>
      <c r="M284" s="7"/>
      <c r="N284" s="7"/>
      <c r="O284" s="7"/>
      <c r="P284" s="7"/>
      <c r="Q284" s="7"/>
      <c r="R284" s="7"/>
      <c r="S284" s="7"/>
      <c r="T284" s="7"/>
      <c r="U284" s="7"/>
      <c r="V284" s="7"/>
      <c r="W284" s="7"/>
      <c r="X284" s="7"/>
      <c r="Y284" s="7"/>
      <c r="Z284" s="7"/>
    </row>
    <row r="285" ht="14.25" spans="10:26">
      <c r="J285" s="7"/>
      <c r="K285" s="7"/>
      <c r="L285" s="7"/>
      <c r="M285" s="7"/>
      <c r="N285" s="7"/>
      <c r="O285" s="7"/>
      <c r="P285" s="7"/>
      <c r="Q285" s="7"/>
      <c r="R285" s="7"/>
      <c r="S285" s="7"/>
      <c r="T285" s="7"/>
      <c r="U285" s="7"/>
      <c r="V285" s="7"/>
      <c r="W285" s="7"/>
      <c r="X285" s="7"/>
      <c r="Y285" s="7"/>
      <c r="Z285" s="7"/>
    </row>
    <row r="286" ht="14.25" spans="10:26">
      <c r="J286" s="7"/>
      <c r="K286" s="7"/>
      <c r="L286" s="7"/>
      <c r="M286" s="7"/>
      <c r="N286" s="7"/>
      <c r="O286" s="7"/>
      <c r="P286" s="7"/>
      <c r="Q286" s="7"/>
      <c r="R286" s="7"/>
      <c r="S286" s="7"/>
      <c r="T286" s="7"/>
      <c r="U286" s="7"/>
      <c r="V286" s="7"/>
      <c r="W286" s="7"/>
      <c r="X286" s="7"/>
      <c r="Y286" s="7"/>
      <c r="Z286" s="7"/>
    </row>
    <row r="287" ht="14.25" spans="10:26">
      <c r="J287" s="7"/>
      <c r="K287" s="7"/>
      <c r="L287" s="7"/>
      <c r="M287" s="7"/>
      <c r="N287" s="7"/>
      <c r="O287" s="7"/>
      <c r="P287" s="7"/>
      <c r="Q287" s="7"/>
      <c r="R287" s="7"/>
      <c r="S287" s="7"/>
      <c r="T287" s="7"/>
      <c r="U287" s="7"/>
      <c r="V287" s="7"/>
      <c r="W287" s="7"/>
      <c r="X287" s="7"/>
      <c r="Y287" s="7"/>
      <c r="Z287" s="7"/>
    </row>
    <row r="288" ht="14.25" spans="10:26">
      <c r="J288" s="7"/>
      <c r="K288" s="7"/>
      <c r="L288" s="7"/>
      <c r="M288" s="7"/>
      <c r="N288" s="7"/>
      <c r="O288" s="7"/>
      <c r="P288" s="7"/>
      <c r="Q288" s="7"/>
      <c r="R288" s="7"/>
      <c r="S288" s="7"/>
      <c r="T288" s="7"/>
      <c r="U288" s="7"/>
      <c r="V288" s="7"/>
      <c r="W288" s="7"/>
      <c r="X288" s="7"/>
      <c r="Y288" s="7"/>
      <c r="Z288" s="7"/>
    </row>
    <row r="289" ht="14.25" spans="10:26">
      <c r="J289" s="7"/>
      <c r="K289" s="7"/>
      <c r="L289" s="7"/>
      <c r="M289" s="7"/>
      <c r="N289" s="7"/>
      <c r="O289" s="7"/>
      <c r="P289" s="7"/>
      <c r="Q289" s="7"/>
      <c r="R289" s="7"/>
      <c r="S289" s="7"/>
      <c r="T289" s="7"/>
      <c r="U289" s="7"/>
      <c r="V289" s="7"/>
      <c r="W289" s="7"/>
      <c r="X289" s="7"/>
      <c r="Y289" s="7"/>
      <c r="Z289" s="7"/>
    </row>
    <row r="290" ht="14.25" spans="10:26">
      <c r="J290" s="7"/>
      <c r="K290" s="7"/>
      <c r="L290" s="7"/>
      <c r="M290" s="7"/>
      <c r="N290" s="7"/>
      <c r="O290" s="7"/>
      <c r="P290" s="7"/>
      <c r="Q290" s="7"/>
      <c r="R290" s="7"/>
      <c r="S290" s="7"/>
      <c r="T290" s="7"/>
      <c r="U290" s="7"/>
      <c r="V290" s="7"/>
      <c r="W290" s="7"/>
      <c r="X290" s="7"/>
      <c r="Y290" s="7"/>
      <c r="Z290" s="7"/>
    </row>
    <row r="291" ht="14.25" spans="10:26">
      <c r="J291" s="7"/>
      <c r="K291" s="7"/>
      <c r="L291" s="7"/>
      <c r="M291" s="7"/>
      <c r="N291" s="7"/>
      <c r="O291" s="7"/>
      <c r="P291" s="7"/>
      <c r="Q291" s="7"/>
      <c r="R291" s="7"/>
      <c r="S291" s="7"/>
      <c r="T291" s="7"/>
      <c r="U291" s="7"/>
      <c r="V291" s="7"/>
      <c r="W291" s="7"/>
      <c r="X291" s="7"/>
      <c r="Y291" s="7"/>
      <c r="Z291" s="7"/>
    </row>
    <row r="292" ht="14.25" spans="10:26">
      <c r="J292" s="7"/>
      <c r="K292" s="7"/>
      <c r="L292" s="7"/>
      <c r="M292" s="7"/>
      <c r="N292" s="7"/>
      <c r="O292" s="7"/>
      <c r="P292" s="7"/>
      <c r="Q292" s="7"/>
      <c r="R292" s="7"/>
      <c r="S292" s="7"/>
      <c r="T292" s="7"/>
      <c r="U292" s="7"/>
      <c r="V292" s="7"/>
      <c r="W292" s="7"/>
      <c r="X292" s="7"/>
      <c r="Y292" s="7"/>
      <c r="Z292" s="7"/>
    </row>
    <row r="293" ht="14.25" spans="10:26">
      <c r="J293" s="7"/>
      <c r="K293" s="7"/>
      <c r="L293" s="7"/>
      <c r="M293" s="7"/>
      <c r="N293" s="7"/>
      <c r="O293" s="7"/>
      <c r="P293" s="7"/>
      <c r="Q293" s="7"/>
      <c r="R293" s="7"/>
      <c r="S293" s="7"/>
      <c r="T293" s="7"/>
      <c r="U293" s="7"/>
      <c r="V293" s="7"/>
      <c r="W293" s="7"/>
      <c r="X293" s="7"/>
      <c r="Y293" s="7"/>
      <c r="Z293" s="7"/>
    </row>
    <row r="294" ht="14.25" spans="10:26">
      <c r="J294" s="7"/>
      <c r="K294" s="7"/>
      <c r="L294" s="7"/>
      <c r="M294" s="7"/>
      <c r="N294" s="7"/>
      <c r="O294" s="7"/>
      <c r="P294" s="7"/>
      <c r="Q294" s="7"/>
      <c r="R294" s="7"/>
      <c r="S294" s="7"/>
      <c r="T294" s="7"/>
      <c r="U294" s="7"/>
      <c r="V294" s="7"/>
      <c r="W294" s="7"/>
      <c r="X294" s="7"/>
      <c r="Y294" s="7"/>
      <c r="Z294" s="7"/>
    </row>
    <row r="295" ht="14.25" spans="10:26">
      <c r="J295" s="7"/>
      <c r="K295" s="7"/>
      <c r="L295" s="7"/>
      <c r="M295" s="7"/>
      <c r="N295" s="7"/>
      <c r="O295" s="7"/>
      <c r="P295" s="7"/>
      <c r="Q295" s="7"/>
      <c r="R295" s="7"/>
      <c r="S295" s="7"/>
      <c r="T295" s="7"/>
      <c r="U295" s="7"/>
      <c r="V295" s="7"/>
      <c r="W295" s="7"/>
      <c r="X295" s="7"/>
      <c r="Y295" s="7"/>
      <c r="Z295" s="7"/>
    </row>
    <row r="296" ht="14.25" spans="10:26">
      <c r="J296" s="7"/>
      <c r="K296" s="7"/>
      <c r="L296" s="7"/>
      <c r="M296" s="7"/>
      <c r="N296" s="7"/>
      <c r="O296" s="7"/>
      <c r="P296" s="7"/>
      <c r="Q296" s="7"/>
      <c r="R296" s="7"/>
      <c r="S296" s="7"/>
      <c r="T296" s="7"/>
      <c r="U296" s="7"/>
      <c r="V296" s="7"/>
      <c r="W296" s="7"/>
      <c r="X296" s="7"/>
      <c r="Y296" s="7"/>
      <c r="Z296" s="7"/>
    </row>
    <row r="297" ht="14.25" spans="10:26">
      <c r="J297" s="7"/>
      <c r="K297" s="7"/>
      <c r="L297" s="7"/>
      <c r="M297" s="7"/>
      <c r="N297" s="7"/>
      <c r="O297" s="7"/>
      <c r="P297" s="7"/>
      <c r="Q297" s="7"/>
      <c r="R297" s="7"/>
      <c r="S297" s="7"/>
      <c r="T297" s="7"/>
      <c r="U297" s="7"/>
      <c r="V297" s="7"/>
      <c r="W297" s="7"/>
      <c r="X297" s="7"/>
      <c r="Y297" s="7"/>
      <c r="Z297" s="7"/>
    </row>
    <row r="298" ht="14.25" spans="10:26">
      <c r="J298" s="7"/>
      <c r="K298" s="7"/>
      <c r="L298" s="7"/>
      <c r="M298" s="7"/>
      <c r="N298" s="7"/>
      <c r="O298" s="7"/>
      <c r="P298" s="7"/>
      <c r="Q298" s="7"/>
      <c r="R298" s="7"/>
      <c r="S298" s="7"/>
      <c r="T298" s="7"/>
      <c r="U298" s="7"/>
      <c r="V298" s="7"/>
      <c r="W298" s="7"/>
      <c r="X298" s="7"/>
      <c r="Y298" s="7"/>
      <c r="Z298" s="7"/>
    </row>
    <row r="299" ht="14.25" spans="10:26">
      <c r="J299" s="7"/>
      <c r="K299" s="7"/>
      <c r="L299" s="7"/>
      <c r="M299" s="7"/>
      <c r="N299" s="7"/>
      <c r="O299" s="7"/>
      <c r="P299" s="7"/>
      <c r="Q299" s="7"/>
      <c r="R299" s="7"/>
      <c r="S299" s="7"/>
      <c r="T299" s="7"/>
      <c r="U299" s="7"/>
      <c r="V299" s="7"/>
      <c r="W299" s="7"/>
      <c r="X299" s="7"/>
      <c r="Y299" s="7"/>
      <c r="Z299" s="7"/>
    </row>
    <row r="300" ht="14.25" spans="10:26">
      <c r="J300" s="7"/>
      <c r="K300" s="7"/>
      <c r="L300" s="7"/>
      <c r="M300" s="7"/>
      <c r="N300" s="7"/>
      <c r="O300" s="7"/>
      <c r="P300" s="7"/>
      <c r="Q300" s="7"/>
      <c r="R300" s="7"/>
      <c r="S300" s="7"/>
      <c r="T300" s="7"/>
      <c r="U300" s="7"/>
      <c r="V300" s="7"/>
      <c r="W300" s="7"/>
      <c r="X300" s="7"/>
      <c r="Y300" s="7"/>
      <c r="Z300" s="7"/>
    </row>
    <row r="301" ht="14.25" spans="10:26">
      <c r="J301" s="7"/>
      <c r="K301" s="7"/>
      <c r="L301" s="7"/>
      <c r="M301" s="7"/>
      <c r="N301" s="7"/>
      <c r="O301" s="7"/>
      <c r="P301" s="7"/>
      <c r="Q301" s="7"/>
      <c r="R301" s="7"/>
      <c r="S301" s="7"/>
      <c r="T301" s="7"/>
      <c r="U301" s="7"/>
      <c r="V301" s="7"/>
      <c r="W301" s="7"/>
      <c r="X301" s="7"/>
      <c r="Y301" s="7"/>
      <c r="Z301" s="7"/>
    </row>
    <row r="302" ht="14.25" spans="10:26">
      <c r="J302" s="7"/>
      <c r="K302" s="7"/>
      <c r="L302" s="7"/>
      <c r="M302" s="7"/>
      <c r="N302" s="7"/>
      <c r="O302" s="7"/>
      <c r="P302" s="7"/>
      <c r="Q302" s="7"/>
      <c r="R302" s="7"/>
      <c r="S302" s="7"/>
      <c r="T302" s="7"/>
      <c r="U302" s="7"/>
      <c r="V302" s="7"/>
      <c r="W302" s="7"/>
      <c r="X302" s="7"/>
      <c r="Y302" s="7"/>
      <c r="Z302" s="7"/>
    </row>
    <row r="303" ht="14.25" spans="10:26">
      <c r="J303" s="7"/>
      <c r="K303" s="7"/>
      <c r="L303" s="7"/>
      <c r="M303" s="7"/>
      <c r="N303" s="7"/>
      <c r="O303" s="7"/>
      <c r="P303" s="7"/>
      <c r="Q303" s="7"/>
      <c r="R303" s="7"/>
      <c r="S303" s="7"/>
      <c r="T303" s="7"/>
      <c r="U303" s="7"/>
      <c r="V303" s="7"/>
      <c r="W303" s="7"/>
      <c r="X303" s="7"/>
      <c r="Y303" s="7"/>
      <c r="Z303" s="7"/>
    </row>
    <row r="304" ht="14.25" spans="10:26">
      <c r="J304" s="7"/>
      <c r="K304" s="7"/>
      <c r="L304" s="7"/>
      <c r="M304" s="7"/>
      <c r="N304" s="7"/>
      <c r="O304" s="7"/>
      <c r="P304" s="7"/>
      <c r="Q304" s="7"/>
      <c r="R304" s="7"/>
      <c r="S304" s="7"/>
      <c r="T304" s="7"/>
      <c r="U304" s="7"/>
      <c r="V304" s="7"/>
      <c r="W304" s="7"/>
      <c r="X304" s="7"/>
      <c r="Y304" s="7"/>
      <c r="Z304" s="7"/>
    </row>
    <row r="305" ht="14.25" spans="10:26">
      <c r="J305" s="7"/>
      <c r="K305" s="7"/>
      <c r="L305" s="7"/>
      <c r="M305" s="7"/>
      <c r="N305" s="7"/>
      <c r="O305" s="7"/>
      <c r="P305" s="7"/>
      <c r="Q305" s="7"/>
      <c r="R305" s="7"/>
      <c r="S305" s="7"/>
      <c r="T305" s="7"/>
      <c r="U305" s="7"/>
      <c r="V305" s="7"/>
      <c r="W305" s="7"/>
      <c r="X305" s="7"/>
      <c r="Y305" s="7"/>
      <c r="Z305" s="7"/>
    </row>
    <row r="306" ht="14.25" spans="10:26">
      <c r="J306" s="7"/>
      <c r="K306" s="7"/>
      <c r="L306" s="7"/>
      <c r="M306" s="7"/>
      <c r="N306" s="7"/>
      <c r="O306" s="7"/>
      <c r="P306" s="7"/>
      <c r="Q306" s="7"/>
      <c r="R306" s="7"/>
      <c r="S306" s="7"/>
      <c r="T306" s="7"/>
      <c r="U306" s="7"/>
      <c r="V306" s="7"/>
      <c r="W306" s="7"/>
      <c r="X306" s="7"/>
      <c r="Y306" s="7"/>
      <c r="Z306" s="7"/>
    </row>
    <row r="307" ht="14.25" spans="10:26">
      <c r="J307" s="7"/>
      <c r="K307" s="7"/>
      <c r="L307" s="7"/>
      <c r="M307" s="7"/>
      <c r="N307" s="7"/>
      <c r="O307" s="7"/>
      <c r="P307" s="7"/>
      <c r="Q307" s="7"/>
      <c r="R307" s="7"/>
      <c r="S307" s="7"/>
      <c r="T307" s="7"/>
      <c r="U307" s="7"/>
      <c r="V307" s="7"/>
      <c r="W307" s="7"/>
      <c r="X307" s="7"/>
      <c r="Y307" s="7"/>
      <c r="Z307" s="7"/>
    </row>
    <row r="308" ht="14.25" spans="10:26">
      <c r="J308" s="7"/>
      <c r="K308" s="7"/>
      <c r="L308" s="7"/>
      <c r="M308" s="7"/>
      <c r="N308" s="7"/>
      <c r="O308" s="7"/>
      <c r="P308" s="7"/>
      <c r="Q308" s="7"/>
      <c r="R308" s="7"/>
      <c r="S308" s="7"/>
      <c r="T308" s="7"/>
      <c r="U308" s="7"/>
      <c r="V308" s="7"/>
      <c r="W308" s="7"/>
      <c r="X308" s="7"/>
      <c r="Y308" s="7"/>
      <c r="Z308" s="7"/>
    </row>
    <row r="309" ht="14.25" spans="10:26">
      <c r="J309" s="7"/>
      <c r="K309" s="7"/>
      <c r="L309" s="7"/>
      <c r="M309" s="7"/>
      <c r="N309" s="7"/>
      <c r="O309" s="7"/>
      <c r="P309" s="7"/>
      <c r="Q309" s="7"/>
      <c r="R309" s="7"/>
      <c r="S309" s="7"/>
      <c r="T309" s="7"/>
      <c r="U309" s="7"/>
      <c r="V309" s="7"/>
      <c r="W309" s="7"/>
      <c r="X309" s="7"/>
      <c r="Y309" s="7"/>
      <c r="Z309" s="7"/>
    </row>
    <row r="310" ht="14.25" spans="10:26">
      <c r="J310" s="7"/>
      <c r="K310" s="7"/>
      <c r="L310" s="7"/>
      <c r="M310" s="7"/>
      <c r="N310" s="7"/>
      <c r="O310" s="7"/>
      <c r="P310" s="7"/>
      <c r="Q310" s="7"/>
      <c r="R310" s="7"/>
      <c r="S310" s="7"/>
      <c r="T310" s="7"/>
      <c r="U310" s="7"/>
      <c r="V310" s="7"/>
      <c r="W310" s="7"/>
      <c r="X310" s="7"/>
      <c r="Y310" s="7"/>
      <c r="Z310" s="7"/>
    </row>
    <row r="311" ht="14.25" spans="10:26">
      <c r="J311" s="7"/>
      <c r="K311" s="7"/>
      <c r="L311" s="7"/>
      <c r="M311" s="7"/>
      <c r="N311" s="7"/>
      <c r="O311" s="7"/>
      <c r="P311" s="7"/>
      <c r="Q311" s="7"/>
      <c r="R311" s="7"/>
      <c r="S311" s="7"/>
      <c r="T311" s="7"/>
      <c r="U311" s="7"/>
      <c r="V311" s="7"/>
      <c r="W311" s="7"/>
      <c r="X311" s="7"/>
      <c r="Y311" s="7"/>
      <c r="Z311" s="7"/>
    </row>
    <row r="312" ht="14.25" spans="10:26">
      <c r="J312" s="7"/>
      <c r="K312" s="7"/>
      <c r="L312" s="7"/>
      <c r="M312" s="7"/>
      <c r="N312" s="7"/>
      <c r="O312" s="7"/>
      <c r="P312" s="7"/>
      <c r="Q312" s="7"/>
      <c r="R312" s="7"/>
      <c r="S312" s="7"/>
      <c r="T312" s="7"/>
      <c r="U312" s="7"/>
      <c r="V312" s="7"/>
      <c r="W312" s="7"/>
      <c r="X312" s="7"/>
      <c r="Y312" s="7"/>
      <c r="Z312" s="7"/>
    </row>
    <row r="313" ht="14.25" spans="10:26">
      <c r="J313" s="7"/>
      <c r="K313" s="7"/>
      <c r="L313" s="7"/>
      <c r="M313" s="7"/>
      <c r="N313" s="7"/>
      <c r="O313" s="7"/>
      <c r="P313" s="7"/>
      <c r="Q313" s="7"/>
      <c r="R313" s="7"/>
      <c r="S313" s="7"/>
      <c r="T313" s="7"/>
      <c r="U313" s="7"/>
      <c r="V313" s="7"/>
      <c r="W313" s="7"/>
      <c r="X313" s="7"/>
      <c r="Y313" s="7"/>
      <c r="Z313" s="7"/>
    </row>
    <row r="314" ht="14.25" spans="10:26">
      <c r="J314" s="7"/>
      <c r="K314" s="7"/>
      <c r="L314" s="7"/>
      <c r="M314" s="7"/>
      <c r="N314" s="7"/>
      <c r="O314" s="7"/>
      <c r="P314" s="7"/>
      <c r="Q314" s="7"/>
      <c r="R314" s="7"/>
      <c r="S314" s="7"/>
      <c r="T314" s="7"/>
      <c r="U314" s="7"/>
      <c r="V314" s="7"/>
      <c r="W314" s="7"/>
      <c r="X314" s="7"/>
      <c r="Y314" s="7"/>
      <c r="Z314" s="7"/>
    </row>
    <row r="315" ht="14.25" spans="10:26">
      <c r="J315" s="7"/>
      <c r="K315" s="7"/>
      <c r="L315" s="7"/>
      <c r="M315" s="7"/>
      <c r="N315" s="7"/>
      <c r="O315" s="7"/>
      <c r="P315" s="7"/>
      <c r="Q315" s="7"/>
      <c r="R315" s="7"/>
      <c r="S315" s="7"/>
      <c r="T315" s="7"/>
      <c r="U315" s="7"/>
      <c r="V315" s="7"/>
      <c r="W315" s="7"/>
      <c r="X315" s="7"/>
      <c r="Y315" s="7"/>
      <c r="Z315" s="7"/>
    </row>
    <row r="316" ht="14.25" spans="10:26">
      <c r="J316" s="7"/>
      <c r="K316" s="7"/>
      <c r="L316" s="7"/>
      <c r="M316" s="7"/>
      <c r="N316" s="7"/>
      <c r="O316" s="7"/>
      <c r="P316" s="7"/>
      <c r="Q316" s="7"/>
      <c r="R316" s="7"/>
      <c r="S316" s="7"/>
      <c r="T316" s="7"/>
      <c r="U316" s="7"/>
      <c r="V316" s="7"/>
      <c r="W316" s="7"/>
      <c r="X316" s="7"/>
      <c r="Y316" s="7"/>
      <c r="Z316" s="7"/>
    </row>
    <row r="317" ht="14.25" spans="10:26">
      <c r="J317" s="7"/>
      <c r="K317" s="7"/>
      <c r="L317" s="7"/>
      <c r="M317" s="7"/>
      <c r="N317" s="7"/>
      <c r="O317" s="7"/>
      <c r="P317" s="7"/>
      <c r="Q317" s="7"/>
      <c r="R317" s="7"/>
      <c r="S317" s="7"/>
      <c r="T317" s="7"/>
      <c r="U317" s="7"/>
      <c r="V317" s="7"/>
      <c r="W317" s="7"/>
      <c r="X317" s="7"/>
      <c r="Y317" s="7"/>
      <c r="Z317" s="7"/>
    </row>
    <row r="318" ht="14.25" spans="10:26">
      <c r="J318" s="7"/>
      <c r="K318" s="7"/>
      <c r="L318" s="7"/>
      <c r="M318" s="7"/>
      <c r="N318" s="7"/>
      <c r="O318" s="7"/>
      <c r="P318" s="7"/>
      <c r="Q318" s="7"/>
      <c r="R318" s="7"/>
      <c r="S318" s="7"/>
      <c r="T318" s="7"/>
      <c r="U318" s="7"/>
      <c r="V318" s="7"/>
      <c r="W318" s="7"/>
      <c r="X318" s="7"/>
      <c r="Y318" s="7"/>
      <c r="Z318" s="7"/>
    </row>
    <row r="319" ht="14.25" spans="10:26">
      <c r="J319" s="7"/>
      <c r="K319" s="7"/>
      <c r="L319" s="7"/>
      <c r="M319" s="7"/>
      <c r="N319" s="7"/>
      <c r="O319" s="7"/>
      <c r="P319" s="7"/>
      <c r="Q319" s="7"/>
      <c r="R319" s="7"/>
      <c r="S319" s="7"/>
      <c r="T319" s="7"/>
      <c r="U319" s="7"/>
      <c r="V319" s="7"/>
      <c r="W319" s="7"/>
      <c r="X319" s="7"/>
      <c r="Y319" s="7"/>
      <c r="Z319" s="7"/>
    </row>
    <row r="320" ht="14.25" spans="10:26">
      <c r="J320" s="7"/>
      <c r="K320" s="7"/>
      <c r="L320" s="7"/>
      <c r="M320" s="7"/>
      <c r="N320" s="7"/>
      <c r="O320" s="7"/>
      <c r="P320" s="7"/>
      <c r="Q320" s="7"/>
      <c r="R320" s="7"/>
      <c r="S320" s="7"/>
      <c r="T320" s="7"/>
      <c r="U320" s="7"/>
      <c r="V320" s="7"/>
      <c r="W320" s="7"/>
      <c r="X320" s="7"/>
      <c r="Y320" s="7"/>
      <c r="Z320" s="7"/>
    </row>
    <row r="321" ht="14.25" spans="10:26">
      <c r="J321" s="7"/>
      <c r="K321" s="7"/>
      <c r="L321" s="7"/>
      <c r="M321" s="7"/>
      <c r="N321" s="7"/>
      <c r="O321" s="7"/>
      <c r="P321" s="7"/>
      <c r="Q321" s="7"/>
      <c r="R321" s="7"/>
      <c r="S321" s="7"/>
      <c r="T321" s="7"/>
      <c r="U321" s="7"/>
      <c r="V321" s="7"/>
      <c r="W321" s="7"/>
      <c r="X321" s="7"/>
      <c r="Y321" s="7"/>
      <c r="Z321" s="7"/>
    </row>
    <row r="322" ht="14.25" spans="10:26">
      <c r="J322" s="7"/>
      <c r="K322" s="7"/>
      <c r="L322" s="7"/>
      <c r="M322" s="7"/>
      <c r="N322" s="7"/>
      <c r="O322" s="7"/>
      <c r="P322" s="7"/>
      <c r="Q322" s="7"/>
      <c r="R322" s="7"/>
      <c r="S322" s="7"/>
      <c r="T322" s="7"/>
      <c r="U322" s="7"/>
      <c r="V322" s="7"/>
      <c r="W322" s="7"/>
      <c r="X322" s="7"/>
      <c r="Y322" s="7"/>
      <c r="Z322" s="7"/>
    </row>
    <row r="323" ht="14.25" spans="10:26">
      <c r="J323" s="7"/>
      <c r="K323" s="7"/>
      <c r="L323" s="7"/>
      <c r="M323" s="7"/>
      <c r="N323" s="7"/>
      <c r="O323" s="7"/>
      <c r="P323" s="7"/>
      <c r="Q323" s="7"/>
      <c r="R323" s="7"/>
      <c r="S323" s="7"/>
      <c r="T323" s="7"/>
      <c r="U323" s="7"/>
      <c r="V323" s="7"/>
      <c r="W323" s="7"/>
      <c r="X323" s="7"/>
      <c r="Y323" s="7"/>
      <c r="Z323" s="7"/>
    </row>
    <row r="324" ht="14.25" spans="10:26">
      <c r="J324" s="7"/>
      <c r="K324" s="7"/>
      <c r="L324" s="7"/>
      <c r="M324" s="7"/>
      <c r="N324" s="7"/>
      <c r="O324" s="7"/>
      <c r="P324" s="7"/>
      <c r="Q324" s="7"/>
      <c r="R324" s="7"/>
      <c r="S324" s="7"/>
      <c r="T324" s="7"/>
      <c r="U324" s="7"/>
      <c r="V324" s="7"/>
      <c r="W324" s="7"/>
      <c r="X324" s="7"/>
      <c r="Y324" s="7"/>
      <c r="Z324" s="7"/>
    </row>
    <row r="325" ht="14.25" spans="10:26">
      <c r="J325" s="7"/>
      <c r="K325" s="7"/>
      <c r="L325" s="7"/>
      <c r="M325" s="7"/>
      <c r="N325" s="7"/>
      <c r="O325" s="7"/>
      <c r="P325" s="7"/>
      <c r="Q325" s="7"/>
      <c r="R325" s="7"/>
      <c r="S325" s="7"/>
      <c r="T325" s="7"/>
      <c r="U325" s="7"/>
      <c r="V325" s="7"/>
      <c r="W325" s="7"/>
      <c r="X325" s="7"/>
      <c r="Y325" s="7"/>
      <c r="Z325" s="7"/>
    </row>
    <row r="326" ht="14.25" spans="10:26">
      <c r="J326" s="7"/>
      <c r="K326" s="7"/>
      <c r="L326" s="7"/>
      <c r="M326" s="7"/>
      <c r="N326" s="7"/>
      <c r="O326" s="7"/>
      <c r="P326" s="7"/>
      <c r="Q326" s="7"/>
      <c r="R326" s="7"/>
      <c r="S326" s="7"/>
      <c r="T326" s="7"/>
      <c r="U326" s="7"/>
      <c r="V326" s="7"/>
      <c r="W326" s="7"/>
      <c r="X326" s="7"/>
      <c r="Y326" s="7"/>
      <c r="Z326" s="7"/>
    </row>
    <row r="327" ht="14.25" spans="10:26">
      <c r="J327" s="7"/>
      <c r="K327" s="7"/>
      <c r="L327" s="7"/>
      <c r="M327" s="7"/>
      <c r="N327" s="7"/>
      <c r="O327" s="7"/>
      <c r="P327" s="7"/>
      <c r="Q327" s="7"/>
      <c r="R327" s="7"/>
      <c r="S327" s="7"/>
      <c r="T327" s="7"/>
      <c r="U327" s="7"/>
      <c r="V327" s="7"/>
      <c r="W327" s="7"/>
      <c r="X327" s="7"/>
      <c r="Y327" s="7"/>
      <c r="Z327" s="7"/>
    </row>
    <row r="328" ht="14.25" spans="10:26">
      <c r="J328" s="7"/>
      <c r="K328" s="7"/>
      <c r="L328" s="7"/>
      <c r="M328" s="7"/>
      <c r="N328" s="7"/>
      <c r="O328" s="7"/>
      <c r="P328" s="7"/>
      <c r="Q328" s="7"/>
      <c r="R328" s="7"/>
      <c r="S328" s="7"/>
      <c r="T328" s="7"/>
      <c r="U328" s="7"/>
      <c r="V328" s="7"/>
      <c r="W328" s="7"/>
      <c r="X328" s="7"/>
      <c r="Y328" s="7"/>
      <c r="Z328" s="7"/>
    </row>
    <row r="329" ht="14.25" spans="10:26">
      <c r="J329" s="7"/>
      <c r="K329" s="7"/>
      <c r="L329" s="7"/>
      <c r="M329" s="7"/>
      <c r="N329" s="7"/>
      <c r="O329" s="7"/>
      <c r="P329" s="7"/>
      <c r="Q329" s="7"/>
      <c r="R329" s="7"/>
      <c r="S329" s="7"/>
      <c r="T329" s="7"/>
      <c r="U329" s="7"/>
      <c r="V329" s="7"/>
      <c r="W329" s="7"/>
      <c r="X329" s="7"/>
      <c r="Y329" s="7"/>
      <c r="Z329" s="7"/>
    </row>
    <row r="330" ht="14.25" spans="10:26">
      <c r="J330" s="7"/>
      <c r="K330" s="7"/>
      <c r="L330" s="7"/>
      <c r="M330" s="7"/>
      <c r="N330" s="7"/>
      <c r="O330" s="7"/>
      <c r="P330" s="7"/>
      <c r="Q330" s="7"/>
      <c r="R330" s="7"/>
      <c r="S330" s="7"/>
      <c r="T330" s="7"/>
      <c r="U330" s="7"/>
      <c r="V330" s="7"/>
      <c r="W330" s="7"/>
      <c r="X330" s="7"/>
      <c r="Y330" s="7"/>
      <c r="Z330" s="7"/>
    </row>
    <row r="331" ht="14.25" spans="10:26">
      <c r="J331" s="7"/>
      <c r="K331" s="7"/>
      <c r="L331" s="7"/>
      <c r="M331" s="7"/>
      <c r="N331" s="7"/>
      <c r="O331" s="7"/>
      <c r="P331" s="7"/>
      <c r="Q331" s="7"/>
      <c r="R331" s="7"/>
      <c r="S331" s="7"/>
      <c r="T331" s="7"/>
      <c r="U331" s="7"/>
      <c r="V331" s="7"/>
      <c r="W331" s="7"/>
      <c r="X331" s="7"/>
      <c r="Y331" s="7"/>
      <c r="Z331" s="7"/>
    </row>
    <row r="332" ht="14.25" spans="10:26">
      <c r="J332" s="7"/>
      <c r="K332" s="7"/>
      <c r="L332" s="7"/>
      <c r="M332" s="7"/>
      <c r="N332" s="7"/>
      <c r="O332" s="7"/>
      <c r="P332" s="7"/>
      <c r="Q332" s="7"/>
      <c r="R332" s="7"/>
      <c r="S332" s="7"/>
      <c r="T332" s="7"/>
      <c r="U332" s="7"/>
      <c r="V332" s="7"/>
      <c r="W332" s="7"/>
      <c r="X332" s="7"/>
      <c r="Y332" s="7"/>
      <c r="Z332" s="7"/>
    </row>
    <row r="333" ht="14.25" spans="10:26">
      <c r="J333" s="7"/>
      <c r="K333" s="7"/>
      <c r="L333" s="7"/>
      <c r="M333" s="7"/>
      <c r="N333" s="7"/>
      <c r="O333" s="7"/>
      <c r="P333" s="7"/>
      <c r="Q333" s="7"/>
      <c r="R333" s="7"/>
      <c r="S333" s="7"/>
      <c r="T333" s="7"/>
      <c r="U333" s="7"/>
      <c r="V333" s="7"/>
      <c r="W333" s="7"/>
      <c r="X333" s="7"/>
      <c r="Y333" s="7"/>
      <c r="Z333" s="7"/>
    </row>
    <row r="334" ht="14.25" spans="10:26">
      <c r="J334" s="7"/>
      <c r="K334" s="7"/>
      <c r="L334" s="7"/>
      <c r="M334" s="7"/>
      <c r="N334" s="7"/>
      <c r="O334" s="7"/>
      <c r="P334" s="7"/>
      <c r="Q334" s="7"/>
      <c r="R334" s="7"/>
      <c r="S334" s="7"/>
      <c r="T334" s="7"/>
      <c r="U334" s="7"/>
      <c r="V334" s="7"/>
      <c r="W334" s="7"/>
      <c r="X334" s="7"/>
      <c r="Y334" s="7"/>
      <c r="Z334" s="7"/>
    </row>
    <row r="335" ht="14.25" spans="10:26">
      <c r="J335" s="7"/>
      <c r="K335" s="7"/>
      <c r="L335" s="7"/>
      <c r="M335" s="7"/>
      <c r="N335" s="7"/>
      <c r="O335" s="7"/>
      <c r="P335" s="7"/>
      <c r="Q335" s="7"/>
      <c r="R335" s="7"/>
      <c r="S335" s="7"/>
      <c r="T335" s="7"/>
      <c r="U335" s="7"/>
      <c r="V335" s="7"/>
      <c r="W335" s="7"/>
      <c r="X335" s="7"/>
      <c r="Y335" s="7"/>
      <c r="Z335" s="7"/>
    </row>
    <row r="336" ht="14.25" spans="10:26">
      <c r="J336" s="7"/>
      <c r="K336" s="7"/>
      <c r="L336" s="7"/>
      <c r="M336" s="7"/>
      <c r="N336" s="7"/>
      <c r="O336" s="7"/>
      <c r="P336" s="7"/>
      <c r="Q336" s="7"/>
      <c r="R336" s="7"/>
      <c r="S336" s="7"/>
      <c r="T336" s="7"/>
      <c r="U336" s="7"/>
      <c r="V336" s="7"/>
      <c r="W336" s="7"/>
      <c r="X336" s="7"/>
      <c r="Y336" s="7"/>
      <c r="Z336" s="7"/>
    </row>
    <row r="337" ht="14.25" spans="10:26">
      <c r="J337" s="7"/>
      <c r="K337" s="7"/>
      <c r="L337" s="7"/>
      <c r="M337" s="7"/>
      <c r="N337" s="7"/>
      <c r="O337" s="7"/>
      <c r="P337" s="7"/>
      <c r="Q337" s="7"/>
      <c r="R337" s="7"/>
      <c r="S337" s="7"/>
      <c r="T337" s="7"/>
      <c r="U337" s="7"/>
      <c r="V337" s="7"/>
      <c r="W337" s="7"/>
      <c r="X337" s="7"/>
      <c r="Y337" s="7"/>
      <c r="Z337" s="7"/>
    </row>
    <row r="338" ht="14.25" spans="10:26">
      <c r="J338" s="7"/>
      <c r="K338" s="7"/>
      <c r="L338" s="7"/>
      <c r="M338" s="7"/>
      <c r="N338" s="7"/>
      <c r="O338" s="7"/>
      <c r="P338" s="7"/>
      <c r="Q338" s="7"/>
      <c r="R338" s="7"/>
      <c r="S338" s="7"/>
      <c r="T338" s="7"/>
      <c r="U338" s="7"/>
      <c r="V338" s="7"/>
      <c r="W338" s="7"/>
      <c r="X338" s="7"/>
      <c r="Y338" s="7"/>
      <c r="Z338" s="7"/>
    </row>
    <row r="339" ht="14.25" spans="10:26">
      <c r="J339" s="7"/>
      <c r="K339" s="7"/>
      <c r="L339" s="7"/>
      <c r="M339" s="7"/>
      <c r="N339" s="7"/>
      <c r="O339" s="7"/>
      <c r="P339" s="7"/>
      <c r="Q339" s="7"/>
      <c r="R339" s="7"/>
      <c r="S339" s="7"/>
      <c r="T339" s="7"/>
      <c r="U339" s="7"/>
      <c r="V339" s="7"/>
      <c r="W339" s="7"/>
      <c r="X339" s="7"/>
      <c r="Y339" s="7"/>
      <c r="Z339" s="7"/>
    </row>
    <row r="340" ht="14.25" spans="10:26">
      <c r="J340" s="7"/>
      <c r="K340" s="7"/>
      <c r="L340" s="7"/>
      <c r="M340" s="7"/>
      <c r="N340" s="7"/>
      <c r="O340" s="7"/>
      <c r="P340" s="7"/>
      <c r="Q340" s="7"/>
      <c r="R340" s="7"/>
      <c r="S340" s="7"/>
      <c r="T340" s="7"/>
      <c r="U340" s="7"/>
      <c r="V340" s="7"/>
      <c r="W340" s="7"/>
      <c r="X340" s="7"/>
      <c r="Y340" s="7"/>
      <c r="Z340" s="7"/>
    </row>
    <row r="341" ht="14.25" spans="10:26">
      <c r="J341" s="7"/>
      <c r="K341" s="7"/>
      <c r="L341" s="7"/>
      <c r="M341" s="7"/>
      <c r="N341" s="7"/>
      <c r="O341" s="7"/>
      <c r="P341" s="7"/>
      <c r="Q341" s="7"/>
      <c r="R341" s="7"/>
      <c r="S341" s="7"/>
      <c r="T341" s="7"/>
      <c r="U341" s="7"/>
      <c r="V341" s="7"/>
      <c r="W341" s="7"/>
      <c r="X341" s="7"/>
      <c r="Y341" s="7"/>
      <c r="Z341" s="7"/>
    </row>
    <row r="342" ht="14.25" spans="10:26">
      <c r="J342" s="7"/>
      <c r="K342" s="7"/>
      <c r="L342" s="7"/>
      <c r="M342" s="7"/>
      <c r="N342" s="7"/>
      <c r="O342" s="7"/>
      <c r="P342" s="7"/>
      <c r="Q342" s="7"/>
      <c r="R342" s="7"/>
      <c r="S342" s="7"/>
      <c r="T342" s="7"/>
      <c r="U342" s="7"/>
      <c r="V342" s="7"/>
      <c r="W342" s="7"/>
      <c r="X342" s="7"/>
      <c r="Y342" s="7"/>
      <c r="Z342" s="7"/>
    </row>
    <row r="343" ht="14.25" spans="10:26">
      <c r="J343" s="7"/>
      <c r="K343" s="7"/>
      <c r="L343" s="7"/>
      <c r="M343" s="7"/>
      <c r="N343" s="7"/>
      <c r="O343" s="7"/>
      <c r="P343" s="7"/>
      <c r="Q343" s="7"/>
      <c r="R343" s="7"/>
      <c r="S343" s="7"/>
      <c r="T343" s="7"/>
      <c r="U343" s="7"/>
      <c r="V343" s="7"/>
      <c r="W343" s="7"/>
      <c r="X343" s="7"/>
      <c r="Y343" s="7"/>
      <c r="Z343" s="7"/>
    </row>
    <row r="344" ht="14.25" spans="10:26">
      <c r="J344" s="7"/>
      <c r="K344" s="7"/>
      <c r="L344" s="7"/>
      <c r="M344" s="7"/>
      <c r="N344" s="7"/>
      <c r="O344" s="7"/>
      <c r="P344" s="7"/>
      <c r="Q344" s="7"/>
      <c r="R344" s="7"/>
      <c r="S344" s="7"/>
      <c r="T344" s="7"/>
      <c r="U344" s="7"/>
      <c r="V344" s="7"/>
      <c r="W344" s="7"/>
      <c r="X344" s="7"/>
      <c r="Y344" s="7"/>
      <c r="Z344" s="7"/>
    </row>
    <row r="345" ht="14.25" spans="10:26">
      <c r="J345" s="7"/>
      <c r="K345" s="7"/>
      <c r="L345" s="7"/>
      <c r="M345" s="7"/>
      <c r="N345" s="7"/>
      <c r="O345" s="7"/>
      <c r="P345" s="7"/>
      <c r="Q345" s="7"/>
      <c r="R345" s="7"/>
      <c r="S345" s="7"/>
      <c r="T345" s="7"/>
      <c r="U345" s="7"/>
      <c r="V345" s="7"/>
      <c r="W345" s="7"/>
      <c r="X345" s="7"/>
      <c r="Y345" s="7"/>
      <c r="Z345" s="7"/>
    </row>
    <row r="346" ht="14.25" spans="10:26">
      <c r="J346" s="7"/>
      <c r="K346" s="7"/>
      <c r="L346" s="7"/>
      <c r="M346" s="7"/>
      <c r="N346" s="7"/>
      <c r="O346" s="7"/>
      <c r="P346" s="7"/>
      <c r="Q346" s="7"/>
      <c r="R346" s="7"/>
      <c r="S346" s="7"/>
      <c r="T346" s="7"/>
      <c r="U346" s="7"/>
      <c r="V346" s="7"/>
      <c r="W346" s="7"/>
      <c r="X346" s="7"/>
      <c r="Y346" s="7"/>
      <c r="Z346" s="7"/>
    </row>
    <row r="347" ht="14.25" spans="10:26">
      <c r="J347" s="7"/>
      <c r="K347" s="7"/>
      <c r="L347" s="7"/>
      <c r="M347" s="7"/>
      <c r="N347" s="7"/>
      <c r="O347" s="7"/>
      <c r="P347" s="7"/>
      <c r="Q347" s="7"/>
      <c r="R347" s="7"/>
      <c r="S347" s="7"/>
      <c r="T347" s="7"/>
      <c r="U347" s="7"/>
      <c r="V347" s="7"/>
      <c r="W347" s="7"/>
      <c r="X347" s="7"/>
      <c r="Y347" s="7"/>
      <c r="Z347" s="7"/>
    </row>
    <row r="348" ht="14.25" spans="10:26">
      <c r="J348" s="7"/>
      <c r="K348" s="7"/>
      <c r="L348" s="7"/>
      <c r="M348" s="7"/>
      <c r="N348" s="7"/>
      <c r="O348" s="7"/>
      <c r="P348" s="7"/>
      <c r="Q348" s="7"/>
      <c r="R348" s="7"/>
      <c r="S348" s="7"/>
      <c r="T348" s="7"/>
      <c r="U348" s="7"/>
      <c r="V348" s="7"/>
      <c r="W348" s="7"/>
      <c r="X348" s="7"/>
      <c r="Y348" s="7"/>
      <c r="Z348" s="7"/>
    </row>
    <row r="349" ht="14.25" spans="10:26">
      <c r="J349" s="7"/>
      <c r="K349" s="7"/>
      <c r="L349" s="7"/>
      <c r="M349" s="7"/>
      <c r="N349" s="7"/>
      <c r="O349" s="7"/>
      <c r="P349" s="7"/>
      <c r="Q349" s="7"/>
      <c r="R349" s="7"/>
      <c r="S349" s="7"/>
      <c r="T349" s="7"/>
      <c r="U349" s="7"/>
      <c r="V349" s="7"/>
      <c r="W349" s="7"/>
      <c r="X349" s="7"/>
      <c r="Y349" s="7"/>
      <c r="Z349" s="7"/>
    </row>
    <row r="350" ht="14.25" spans="10:26">
      <c r="J350" s="7"/>
      <c r="K350" s="7"/>
      <c r="L350" s="7"/>
      <c r="M350" s="7"/>
      <c r="N350" s="7"/>
      <c r="O350" s="7"/>
      <c r="P350" s="7"/>
      <c r="Q350" s="7"/>
      <c r="R350" s="7"/>
      <c r="S350" s="7"/>
      <c r="T350" s="7"/>
      <c r="U350" s="7"/>
      <c r="V350" s="7"/>
      <c r="W350" s="7"/>
      <c r="X350" s="7"/>
      <c r="Y350" s="7"/>
      <c r="Z350" s="7"/>
    </row>
    <row r="351" ht="14.25" spans="10:26">
      <c r="J351" s="7"/>
      <c r="K351" s="7"/>
      <c r="L351" s="7"/>
      <c r="M351" s="7"/>
      <c r="N351" s="7"/>
      <c r="O351" s="7"/>
      <c r="P351" s="7"/>
      <c r="Q351" s="7"/>
      <c r="R351" s="7"/>
      <c r="S351" s="7"/>
      <c r="T351" s="7"/>
      <c r="U351" s="7"/>
      <c r="V351" s="7"/>
      <c r="W351" s="7"/>
      <c r="X351" s="7"/>
      <c r="Y351" s="7"/>
      <c r="Z351" s="7"/>
    </row>
    <row r="352" ht="14.25" spans="10:26">
      <c r="J352" s="7"/>
      <c r="K352" s="7"/>
      <c r="L352" s="7"/>
      <c r="M352" s="7"/>
      <c r="N352" s="7"/>
      <c r="O352" s="7"/>
      <c r="P352" s="7"/>
      <c r="Q352" s="7"/>
      <c r="R352" s="7"/>
      <c r="S352" s="7"/>
      <c r="T352" s="7"/>
      <c r="U352" s="7"/>
      <c r="V352" s="7"/>
      <c r="W352" s="7"/>
      <c r="X352" s="7"/>
      <c r="Y352" s="7"/>
      <c r="Z352" s="7"/>
    </row>
    <row r="353" ht="14.25" spans="10:26">
      <c r="J353" s="7"/>
      <c r="K353" s="7"/>
      <c r="L353" s="7"/>
      <c r="M353" s="7"/>
      <c r="N353" s="7"/>
      <c r="O353" s="7"/>
      <c r="P353" s="7"/>
      <c r="Q353" s="7"/>
      <c r="R353" s="7"/>
      <c r="S353" s="7"/>
      <c r="T353" s="7"/>
      <c r="U353" s="7"/>
      <c r="V353" s="7"/>
      <c r="W353" s="7"/>
      <c r="X353" s="7"/>
      <c r="Y353" s="7"/>
      <c r="Z353" s="7"/>
    </row>
    <row r="354" ht="14.25" spans="10:26">
      <c r="J354" s="7"/>
      <c r="K354" s="7"/>
      <c r="L354" s="7"/>
      <c r="M354" s="7"/>
      <c r="N354" s="7"/>
      <c r="O354" s="7"/>
      <c r="P354" s="7"/>
      <c r="Q354" s="7"/>
      <c r="R354" s="7"/>
      <c r="S354" s="7"/>
      <c r="T354" s="7"/>
      <c r="U354" s="7"/>
      <c r="V354" s="7"/>
      <c r="W354" s="7"/>
      <c r="X354" s="7"/>
      <c r="Y354" s="7"/>
      <c r="Z354" s="7"/>
    </row>
    <row r="355" ht="14.25" spans="10:26">
      <c r="J355" s="7"/>
      <c r="K355" s="7"/>
      <c r="L355" s="7"/>
      <c r="M355" s="7"/>
      <c r="N355" s="7"/>
      <c r="O355" s="7"/>
      <c r="P355" s="7"/>
      <c r="Q355" s="7"/>
      <c r="R355" s="7"/>
      <c r="S355" s="7"/>
      <c r="T355" s="7"/>
      <c r="U355" s="7"/>
      <c r="V355" s="7"/>
      <c r="W355" s="7"/>
      <c r="X355" s="7"/>
      <c r="Y355" s="7"/>
      <c r="Z355" s="7"/>
    </row>
    <row r="356" ht="14.25" spans="10:26">
      <c r="J356" s="7"/>
      <c r="K356" s="7"/>
      <c r="L356" s="7"/>
      <c r="M356" s="7"/>
      <c r="N356" s="7"/>
      <c r="O356" s="7"/>
      <c r="P356" s="7"/>
      <c r="Q356" s="7"/>
      <c r="R356" s="7"/>
      <c r="S356" s="7"/>
      <c r="T356" s="7"/>
      <c r="U356" s="7"/>
      <c r="V356" s="7"/>
      <c r="W356" s="7"/>
      <c r="X356" s="7"/>
      <c r="Y356" s="7"/>
      <c r="Z356" s="7"/>
    </row>
    <row r="357" ht="14.25" spans="10:26">
      <c r="J357" s="7"/>
      <c r="K357" s="7"/>
      <c r="L357" s="7"/>
      <c r="M357" s="7"/>
      <c r="N357" s="7"/>
      <c r="O357" s="7"/>
      <c r="P357" s="7"/>
      <c r="Q357" s="7"/>
      <c r="R357" s="7"/>
      <c r="S357" s="7"/>
      <c r="T357" s="7"/>
      <c r="U357" s="7"/>
      <c r="V357" s="7"/>
      <c r="W357" s="7"/>
      <c r="X357" s="7"/>
      <c r="Y357" s="7"/>
      <c r="Z357" s="7"/>
    </row>
    <row r="358" ht="14.25" spans="10:26">
      <c r="J358" s="7"/>
      <c r="K358" s="7"/>
      <c r="L358" s="7"/>
      <c r="M358" s="7"/>
      <c r="N358" s="7"/>
      <c r="O358" s="7"/>
      <c r="P358" s="7"/>
      <c r="Q358" s="7"/>
      <c r="R358" s="7"/>
      <c r="S358" s="7"/>
      <c r="T358" s="7"/>
      <c r="U358" s="7"/>
      <c r="V358" s="7"/>
      <c r="W358" s="7"/>
      <c r="X358" s="7"/>
      <c r="Y358" s="7"/>
      <c r="Z358" s="7"/>
    </row>
    <row r="359" ht="14.25" spans="10:26">
      <c r="J359" s="7"/>
      <c r="K359" s="7"/>
      <c r="L359" s="7"/>
      <c r="M359" s="7"/>
      <c r="N359" s="7"/>
      <c r="O359" s="7"/>
      <c r="P359" s="7"/>
      <c r="Q359" s="7"/>
      <c r="R359" s="7"/>
      <c r="S359" s="7"/>
      <c r="T359" s="7"/>
      <c r="U359" s="7"/>
      <c r="V359" s="7"/>
      <c r="W359" s="7"/>
      <c r="X359" s="7"/>
      <c r="Y359" s="7"/>
      <c r="Z359" s="7"/>
    </row>
    <row r="360" ht="14.25" spans="10:26">
      <c r="J360" s="7"/>
      <c r="K360" s="7"/>
      <c r="L360" s="7"/>
      <c r="M360" s="7"/>
      <c r="N360" s="7"/>
      <c r="O360" s="7"/>
      <c r="P360" s="7"/>
      <c r="Q360" s="7"/>
      <c r="R360" s="7"/>
      <c r="S360" s="7"/>
      <c r="T360" s="7"/>
      <c r="U360" s="7"/>
      <c r="V360" s="7"/>
      <c r="W360" s="7"/>
      <c r="X360" s="7"/>
      <c r="Y360" s="7"/>
      <c r="Z360" s="7"/>
    </row>
    <row r="361" ht="14.25" spans="10:26">
      <c r="J361" s="7"/>
      <c r="K361" s="7"/>
      <c r="L361" s="7"/>
      <c r="M361" s="7"/>
      <c r="N361" s="7"/>
      <c r="O361" s="7"/>
      <c r="P361" s="7"/>
      <c r="Q361" s="7"/>
      <c r="R361" s="7"/>
      <c r="S361" s="7"/>
      <c r="T361" s="7"/>
      <c r="U361" s="7"/>
      <c r="V361" s="7"/>
      <c r="W361" s="7"/>
      <c r="X361" s="7"/>
      <c r="Y361" s="7"/>
      <c r="Z361" s="7"/>
    </row>
    <row r="362" ht="14.25" spans="10:26">
      <c r="J362" s="7"/>
      <c r="K362" s="7"/>
      <c r="L362" s="7"/>
      <c r="M362" s="7"/>
      <c r="N362" s="7"/>
      <c r="O362" s="7"/>
      <c r="P362" s="7"/>
      <c r="Q362" s="7"/>
      <c r="R362" s="7"/>
      <c r="S362" s="7"/>
      <c r="T362" s="7"/>
      <c r="U362" s="7"/>
      <c r="V362" s="7"/>
      <c r="W362" s="7"/>
      <c r="X362" s="7"/>
      <c r="Y362" s="7"/>
      <c r="Z362" s="7"/>
    </row>
    <row r="363" ht="14.25" spans="10:26">
      <c r="J363" s="7"/>
      <c r="K363" s="7"/>
      <c r="L363" s="7"/>
      <c r="M363" s="7"/>
      <c r="N363" s="7"/>
      <c r="O363" s="7"/>
      <c r="P363" s="7"/>
      <c r="Q363" s="7"/>
      <c r="R363" s="7"/>
      <c r="S363" s="7"/>
      <c r="T363" s="7"/>
      <c r="U363" s="7"/>
      <c r="V363" s="7"/>
      <c r="W363" s="7"/>
      <c r="X363" s="7"/>
      <c r="Y363" s="7"/>
      <c r="Z363" s="7"/>
    </row>
    <row r="364" ht="14.25" spans="10:26">
      <c r="J364" s="7"/>
      <c r="K364" s="7"/>
      <c r="L364" s="7"/>
      <c r="M364" s="7"/>
      <c r="N364" s="7"/>
      <c r="O364" s="7"/>
      <c r="P364" s="7"/>
      <c r="Q364" s="7"/>
      <c r="R364" s="7"/>
      <c r="S364" s="7"/>
      <c r="T364" s="7"/>
      <c r="U364" s="7"/>
      <c r="V364" s="7"/>
      <c r="W364" s="7"/>
      <c r="X364" s="7"/>
      <c r="Y364" s="7"/>
      <c r="Z364" s="7"/>
    </row>
    <row r="365" ht="14.25" spans="10:26">
      <c r="J365" s="7"/>
      <c r="K365" s="7"/>
      <c r="L365" s="7"/>
      <c r="M365" s="7"/>
      <c r="N365" s="7"/>
      <c r="O365" s="7"/>
      <c r="P365" s="7"/>
      <c r="Q365" s="7"/>
      <c r="R365" s="7"/>
      <c r="S365" s="7"/>
      <c r="T365" s="7"/>
      <c r="U365" s="7"/>
      <c r="V365" s="7"/>
      <c r="W365" s="7"/>
      <c r="X365" s="7"/>
      <c r="Y365" s="7"/>
      <c r="Z365" s="7"/>
    </row>
    <row r="366" ht="14.25" spans="10:26">
      <c r="J366" s="7"/>
      <c r="K366" s="7"/>
      <c r="L366" s="7"/>
      <c r="M366" s="7"/>
      <c r="N366" s="7"/>
      <c r="O366" s="7"/>
      <c r="P366" s="7"/>
      <c r="Q366" s="7"/>
      <c r="R366" s="7"/>
      <c r="S366" s="7"/>
      <c r="T366" s="7"/>
      <c r="U366" s="7"/>
      <c r="V366" s="7"/>
      <c r="W366" s="7"/>
      <c r="X366" s="7"/>
      <c r="Y366" s="7"/>
      <c r="Z366" s="7"/>
    </row>
    <row r="367" ht="14.25" spans="10:26">
      <c r="J367" s="7"/>
      <c r="K367" s="7"/>
      <c r="L367" s="7"/>
      <c r="M367" s="7"/>
      <c r="N367" s="7"/>
      <c r="O367" s="7"/>
      <c r="P367" s="7"/>
      <c r="Q367" s="7"/>
      <c r="R367" s="7"/>
      <c r="S367" s="7"/>
      <c r="T367" s="7"/>
      <c r="U367" s="7"/>
      <c r="V367" s="7"/>
      <c r="W367" s="7"/>
      <c r="X367" s="7"/>
      <c r="Y367" s="7"/>
      <c r="Z367" s="7"/>
    </row>
    <row r="368" ht="14.25" spans="10:26">
      <c r="J368" s="7"/>
      <c r="K368" s="7"/>
      <c r="L368" s="7"/>
      <c r="M368" s="7"/>
      <c r="N368" s="7"/>
      <c r="O368" s="7"/>
      <c r="P368" s="7"/>
      <c r="Q368" s="7"/>
      <c r="R368" s="7"/>
      <c r="S368" s="7"/>
      <c r="T368" s="7"/>
      <c r="U368" s="7"/>
      <c r="V368" s="7"/>
      <c r="W368" s="7"/>
      <c r="X368" s="7"/>
      <c r="Y368" s="7"/>
      <c r="Z368" s="7"/>
    </row>
    <row r="369" ht="14.25" spans="10:26">
      <c r="J369" s="7"/>
      <c r="K369" s="7"/>
      <c r="L369" s="7"/>
      <c r="M369" s="7"/>
      <c r="N369" s="7"/>
      <c r="O369" s="7"/>
      <c r="P369" s="7"/>
      <c r="Q369" s="7"/>
      <c r="R369" s="7"/>
      <c r="S369" s="7"/>
      <c r="T369" s="7"/>
      <c r="U369" s="7"/>
      <c r="V369" s="7"/>
      <c r="W369" s="7"/>
      <c r="X369" s="7"/>
      <c r="Y369" s="7"/>
      <c r="Z369" s="7"/>
    </row>
    <row r="370" ht="14.25" spans="10:26">
      <c r="J370" s="7"/>
      <c r="K370" s="7"/>
      <c r="L370" s="7"/>
      <c r="M370" s="7"/>
      <c r="N370" s="7"/>
      <c r="O370" s="7"/>
      <c r="P370" s="7"/>
      <c r="Q370" s="7"/>
      <c r="R370" s="7"/>
      <c r="S370" s="7"/>
      <c r="T370" s="7"/>
      <c r="U370" s="7"/>
      <c r="V370" s="7"/>
      <c r="W370" s="7"/>
      <c r="X370" s="7"/>
      <c r="Y370" s="7"/>
      <c r="Z370" s="7"/>
    </row>
    <row r="371" ht="14.25" spans="10:26">
      <c r="J371" s="7"/>
      <c r="K371" s="7"/>
      <c r="L371" s="7"/>
      <c r="M371" s="7"/>
      <c r="N371" s="7"/>
      <c r="O371" s="7"/>
      <c r="P371" s="7"/>
      <c r="Q371" s="7"/>
      <c r="R371" s="7"/>
      <c r="S371" s="7"/>
      <c r="T371" s="7"/>
      <c r="U371" s="7"/>
      <c r="V371" s="7"/>
      <c r="W371" s="7"/>
      <c r="X371" s="7"/>
      <c r="Y371" s="7"/>
      <c r="Z371" s="7"/>
    </row>
    <row r="372" ht="14.25" spans="10:26">
      <c r="J372" s="7"/>
      <c r="K372" s="7"/>
      <c r="L372" s="7"/>
      <c r="M372" s="7"/>
      <c r="N372" s="7"/>
      <c r="O372" s="7"/>
      <c r="P372" s="7"/>
      <c r="Q372" s="7"/>
      <c r="R372" s="7"/>
      <c r="S372" s="7"/>
      <c r="T372" s="7"/>
      <c r="U372" s="7"/>
      <c r="V372" s="7"/>
      <c r="W372" s="7"/>
      <c r="X372" s="7"/>
      <c r="Y372" s="7"/>
      <c r="Z372" s="7"/>
    </row>
    <row r="373" ht="14.25" spans="10:26">
      <c r="J373" s="7"/>
      <c r="K373" s="7"/>
      <c r="L373" s="7"/>
      <c r="M373" s="7"/>
      <c r="N373" s="7"/>
      <c r="O373" s="7"/>
      <c r="P373" s="7"/>
      <c r="Q373" s="7"/>
      <c r="R373" s="7"/>
      <c r="S373" s="7"/>
      <c r="T373" s="7"/>
      <c r="U373" s="7"/>
      <c r="V373" s="7"/>
      <c r="W373" s="7"/>
      <c r="X373" s="7"/>
      <c r="Y373" s="7"/>
      <c r="Z373" s="7"/>
    </row>
    <row r="374" ht="14.25" spans="10:26">
      <c r="J374" s="7"/>
      <c r="K374" s="7"/>
      <c r="L374" s="7"/>
      <c r="M374" s="7"/>
      <c r="N374" s="7"/>
      <c r="O374" s="7"/>
      <c r="P374" s="7"/>
      <c r="Q374" s="7"/>
      <c r="R374" s="7"/>
      <c r="S374" s="7"/>
      <c r="T374" s="7"/>
      <c r="U374" s="7"/>
      <c r="V374" s="7"/>
      <c r="W374" s="7"/>
      <c r="X374" s="7"/>
      <c r="Y374" s="7"/>
      <c r="Z374" s="7"/>
    </row>
    <row r="375" ht="14.25" spans="10:26">
      <c r="J375" s="7"/>
      <c r="K375" s="7"/>
      <c r="L375" s="7"/>
      <c r="M375" s="7"/>
      <c r="N375" s="7"/>
      <c r="O375" s="7"/>
      <c r="P375" s="7"/>
      <c r="Q375" s="7"/>
      <c r="R375" s="7"/>
      <c r="S375" s="7"/>
      <c r="T375" s="7"/>
      <c r="U375" s="7"/>
      <c r="V375" s="7"/>
      <c r="W375" s="7"/>
      <c r="X375" s="7"/>
      <c r="Y375" s="7"/>
      <c r="Z375" s="7"/>
    </row>
    <row r="376" ht="14.25" spans="10:26">
      <c r="J376" s="7"/>
      <c r="K376" s="7"/>
      <c r="L376" s="7"/>
      <c r="M376" s="7"/>
      <c r="N376" s="7"/>
      <c r="O376" s="7"/>
      <c r="P376" s="7"/>
      <c r="Q376" s="7"/>
      <c r="R376" s="7"/>
      <c r="S376" s="7"/>
      <c r="T376" s="7"/>
      <c r="U376" s="7"/>
      <c r="V376" s="7"/>
      <c r="W376" s="7"/>
      <c r="X376" s="7"/>
      <c r="Y376" s="7"/>
      <c r="Z376" s="7"/>
    </row>
    <row r="377" ht="14.25" spans="10:26">
      <c r="J377" s="7"/>
      <c r="K377" s="7"/>
      <c r="L377" s="7"/>
      <c r="M377" s="7"/>
      <c r="N377" s="7"/>
      <c r="O377" s="7"/>
      <c r="P377" s="7"/>
      <c r="Q377" s="7"/>
      <c r="R377" s="7"/>
      <c r="S377" s="7"/>
      <c r="T377" s="7"/>
      <c r="U377" s="7"/>
      <c r="V377" s="7"/>
      <c r="W377" s="7"/>
      <c r="X377" s="7"/>
      <c r="Y377" s="7"/>
      <c r="Z377" s="7"/>
    </row>
    <row r="378" ht="14.25" spans="10:26">
      <c r="J378" s="7"/>
      <c r="K378" s="7"/>
      <c r="L378" s="7"/>
      <c r="M378" s="7"/>
      <c r="N378" s="7"/>
      <c r="O378" s="7"/>
      <c r="P378" s="7"/>
      <c r="Q378" s="7"/>
      <c r="R378" s="7"/>
      <c r="S378" s="7"/>
      <c r="T378" s="7"/>
      <c r="U378" s="7"/>
      <c r="V378" s="7"/>
      <c r="W378" s="7"/>
      <c r="X378" s="7"/>
      <c r="Y378" s="7"/>
      <c r="Z378" s="7"/>
    </row>
    <row r="379" ht="14.25" spans="10:26">
      <c r="J379" s="7"/>
      <c r="K379" s="7"/>
      <c r="L379" s="7"/>
      <c r="M379" s="7"/>
      <c r="N379" s="7"/>
      <c r="O379" s="7"/>
      <c r="P379" s="7"/>
      <c r="Q379" s="7"/>
      <c r="R379" s="7"/>
      <c r="S379" s="7"/>
      <c r="T379" s="7"/>
      <c r="U379" s="7"/>
      <c r="V379" s="7"/>
      <c r="W379" s="7"/>
      <c r="X379" s="7"/>
      <c r="Y379" s="7"/>
      <c r="Z379" s="7"/>
    </row>
    <row r="380" ht="14.25" spans="10:26">
      <c r="J380" s="7"/>
      <c r="K380" s="7"/>
      <c r="L380" s="7"/>
      <c r="M380" s="7"/>
      <c r="N380" s="7"/>
      <c r="O380" s="7"/>
      <c r="P380" s="7"/>
      <c r="Q380" s="7"/>
      <c r="R380" s="7"/>
      <c r="S380" s="7"/>
      <c r="T380" s="7"/>
      <c r="U380" s="7"/>
      <c r="V380" s="7"/>
      <c r="W380" s="7"/>
      <c r="X380" s="7"/>
      <c r="Y380" s="7"/>
      <c r="Z380" s="7"/>
    </row>
    <row r="381" ht="14.25" spans="10:26">
      <c r="J381" s="7"/>
      <c r="K381" s="7"/>
      <c r="L381" s="7"/>
      <c r="M381" s="7"/>
      <c r="N381" s="7"/>
      <c r="O381" s="7"/>
      <c r="P381" s="7"/>
      <c r="Q381" s="7"/>
      <c r="R381" s="7"/>
      <c r="S381" s="7"/>
      <c r="T381" s="7"/>
      <c r="U381" s="7"/>
      <c r="V381" s="7"/>
      <c r="W381" s="7"/>
      <c r="X381" s="7"/>
      <c r="Y381" s="7"/>
      <c r="Z381" s="7"/>
    </row>
    <row r="382" ht="14.25" spans="10:26">
      <c r="J382" s="7"/>
      <c r="K382" s="7"/>
      <c r="L382" s="7"/>
      <c r="M382" s="7"/>
      <c r="N382" s="7"/>
      <c r="O382" s="7"/>
      <c r="P382" s="7"/>
      <c r="Q382" s="7"/>
      <c r="R382" s="7"/>
      <c r="S382" s="7"/>
      <c r="T382" s="7"/>
      <c r="U382" s="7"/>
      <c r="V382" s="7"/>
      <c r="W382" s="7"/>
      <c r="X382" s="7"/>
      <c r="Y382" s="7"/>
      <c r="Z382" s="7"/>
    </row>
    <row r="383" ht="14.25" spans="10:26">
      <c r="J383" s="7"/>
      <c r="K383" s="7"/>
      <c r="L383" s="7"/>
      <c r="M383" s="7"/>
      <c r="N383" s="7"/>
      <c r="O383" s="7"/>
      <c r="P383" s="7"/>
      <c r="Q383" s="7"/>
      <c r="R383" s="7"/>
      <c r="S383" s="7"/>
      <c r="T383" s="7"/>
      <c r="U383" s="7"/>
      <c r="V383" s="7"/>
      <c r="W383" s="7"/>
      <c r="X383" s="7"/>
      <c r="Y383" s="7"/>
      <c r="Z383" s="7"/>
    </row>
    <row r="384" ht="14.25" spans="10:26">
      <c r="J384" s="7"/>
      <c r="K384" s="7"/>
      <c r="L384" s="7"/>
      <c r="M384" s="7"/>
      <c r="N384" s="7"/>
      <c r="O384" s="7"/>
      <c r="P384" s="7"/>
      <c r="Q384" s="7"/>
      <c r="R384" s="7"/>
      <c r="S384" s="7"/>
      <c r="T384" s="7"/>
      <c r="U384" s="7"/>
      <c r="V384" s="7"/>
      <c r="W384" s="7"/>
      <c r="X384" s="7"/>
      <c r="Y384" s="7"/>
      <c r="Z384" s="7"/>
    </row>
    <row r="385" ht="14.25" spans="10:26">
      <c r="J385" s="7"/>
      <c r="K385" s="7"/>
      <c r="L385" s="7"/>
      <c r="M385" s="7"/>
      <c r="N385" s="7"/>
      <c r="O385" s="7"/>
      <c r="P385" s="7"/>
      <c r="Q385" s="7"/>
      <c r="R385" s="7"/>
      <c r="S385" s="7"/>
      <c r="T385" s="7"/>
      <c r="U385" s="7"/>
      <c r="V385" s="7"/>
      <c r="W385" s="7"/>
      <c r="X385" s="7"/>
      <c r="Y385" s="7"/>
      <c r="Z385" s="7"/>
    </row>
    <row r="386" ht="14.25" spans="10:26">
      <c r="J386" s="7"/>
      <c r="K386" s="7"/>
      <c r="L386" s="7"/>
      <c r="M386" s="7"/>
      <c r="N386" s="7"/>
      <c r="O386" s="7"/>
      <c r="P386" s="7"/>
      <c r="Q386" s="7"/>
      <c r="R386" s="7"/>
      <c r="S386" s="7"/>
      <c r="T386" s="7"/>
      <c r="U386" s="7"/>
      <c r="V386" s="7"/>
      <c r="W386" s="7"/>
      <c r="X386" s="7"/>
      <c r="Y386" s="7"/>
      <c r="Z386" s="7"/>
    </row>
    <row r="387" ht="14.25" spans="10:26">
      <c r="J387" s="7"/>
      <c r="K387" s="7"/>
      <c r="L387" s="7"/>
      <c r="M387" s="7"/>
      <c r="N387" s="7"/>
      <c r="O387" s="7"/>
      <c r="P387" s="7"/>
      <c r="Q387" s="7"/>
      <c r="R387" s="7"/>
      <c r="S387" s="7"/>
      <c r="T387" s="7"/>
      <c r="U387" s="7"/>
      <c r="V387" s="7"/>
      <c r="W387" s="7"/>
      <c r="X387" s="7"/>
      <c r="Y387" s="7"/>
      <c r="Z387" s="7"/>
    </row>
    <row r="388" ht="14.25" spans="10:26">
      <c r="J388" s="7"/>
      <c r="K388" s="7"/>
      <c r="L388" s="7"/>
      <c r="M388" s="7"/>
      <c r="N388" s="7"/>
      <c r="O388" s="7"/>
      <c r="P388" s="7"/>
      <c r="Q388" s="7"/>
      <c r="R388" s="7"/>
      <c r="S388" s="7"/>
      <c r="T388" s="7"/>
      <c r="U388" s="7"/>
      <c r="V388" s="7"/>
      <c r="W388" s="7"/>
      <c r="X388" s="7"/>
      <c r="Y388" s="7"/>
      <c r="Z388" s="7"/>
    </row>
    <row r="389" ht="14.25" spans="10:26">
      <c r="J389" s="7"/>
      <c r="K389" s="7"/>
      <c r="L389" s="7"/>
      <c r="M389" s="7"/>
      <c r="N389" s="7"/>
      <c r="O389" s="7"/>
      <c r="P389" s="7"/>
      <c r="Q389" s="7"/>
      <c r="R389" s="7"/>
      <c r="S389" s="7"/>
      <c r="T389" s="7"/>
      <c r="U389" s="7"/>
      <c r="V389" s="7"/>
      <c r="W389" s="7"/>
      <c r="X389" s="7"/>
      <c r="Y389" s="7"/>
      <c r="Z389" s="7"/>
    </row>
    <row r="390" ht="14.25" spans="10:26">
      <c r="J390" s="7"/>
      <c r="K390" s="7"/>
      <c r="L390" s="7"/>
      <c r="M390" s="7"/>
      <c r="N390" s="7"/>
      <c r="O390" s="7"/>
      <c r="P390" s="7"/>
      <c r="Q390" s="7"/>
      <c r="R390" s="7"/>
      <c r="S390" s="7"/>
      <c r="T390" s="7"/>
      <c r="U390" s="7"/>
      <c r="V390" s="7"/>
      <c r="W390" s="7"/>
      <c r="X390" s="7"/>
      <c r="Y390" s="7"/>
      <c r="Z390" s="7"/>
    </row>
    <row r="391" ht="14.25" spans="10:26">
      <c r="J391" s="7"/>
      <c r="K391" s="7"/>
      <c r="L391" s="7"/>
      <c r="M391" s="7"/>
      <c r="N391" s="7"/>
      <c r="O391" s="7"/>
      <c r="P391" s="7"/>
      <c r="Q391" s="7"/>
      <c r="R391" s="7"/>
      <c r="S391" s="7"/>
      <c r="T391" s="7"/>
      <c r="U391" s="7"/>
      <c r="V391" s="7"/>
      <c r="W391" s="7"/>
      <c r="X391" s="7"/>
      <c r="Y391" s="7"/>
      <c r="Z391" s="7"/>
    </row>
    <row r="392" ht="14.25" spans="10:26">
      <c r="J392" s="7"/>
      <c r="K392" s="7"/>
      <c r="L392" s="7"/>
      <c r="M392" s="7"/>
      <c r="N392" s="7"/>
      <c r="O392" s="7"/>
      <c r="P392" s="7"/>
      <c r="Q392" s="7"/>
      <c r="R392" s="7"/>
      <c r="S392" s="7"/>
      <c r="T392" s="7"/>
      <c r="U392" s="7"/>
      <c r="V392" s="7"/>
      <c r="W392" s="7"/>
      <c r="X392" s="7"/>
      <c r="Y392" s="7"/>
      <c r="Z392" s="7"/>
    </row>
    <row r="393" ht="14.25" spans="10:26">
      <c r="J393" s="7"/>
      <c r="K393" s="7"/>
      <c r="L393" s="7"/>
      <c r="M393" s="7"/>
      <c r="N393" s="7"/>
      <c r="O393" s="7"/>
      <c r="P393" s="7"/>
      <c r="Q393" s="7"/>
      <c r="R393" s="7"/>
      <c r="S393" s="7"/>
      <c r="T393" s="7"/>
      <c r="U393" s="7"/>
      <c r="V393" s="7"/>
      <c r="W393" s="7"/>
      <c r="X393" s="7"/>
      <c r="Y393" s="7"/>
      <c r="Z393" s="7"/>
    </row>
    <row r="394" ht="14.25" spans="10:26">
      <c r="J394" s="7"/>
      <c r="K394" s="7"/>
      <c r="L394" s="7"/>
      <c r="M394" s="7"/>
      <c r="N394" s="7"/>
      <c r="O394" s="7"/>
      <c r="P394" s="7"/>
      <c r="Q394" s="7"/>
      <c r="R394" s="7"/>
      <c r="S394" s="7"/>
      <c r="T394" s="7"/>
      <c r="U394" s="7"/>
      <c r="V394" s="7"/>
      <c r="W394" s="7"/>
      <c r="X394" s="7"/>
      <c r="Y394" s="7"/>
      <c r="Z394" s="7"/>
    </row>
    <row r="395" ht="14.25" spans="10:26">
      <c r="J395" s="7"/>
      <c r="K395" s="7"/>
      <c r="L395" s="7"/>
      <c r="M395" s="7"/>
      <c r="N395" s="7"/>
      <c r="O395" s="7"/>
      <c r="P395" s="7"/>
      <c r="Q395" s="7"/>
      <c r="R395" s="7"/>
      <c r="S395" s="7"/>
      <c r="T395" s="7"/>
      <c r="U395" s="7"/>
      <c r="V395" s="7"/>
      <c r="W395" s="7"/>
      <c r="X395" s="7"/>
      <c r="Y395" s="7"/>
      <c r="Z395" s="7"/>
    </row>
    <row r="396" ht="14.25" spans="10:26">
      <c r="J396" s="7"/>
      <c r="K396" s="7"/>
      <c r="L396" s="7"/>
      <c r="M396" s="7"/>
      <c r="N396" s="7"/>
      <c r="O396" s="7"/>
      <c r="P396" s="7"/>
      <c r="Q396" s="7"/>
      <c r="R396" s="7"/>
      <c r="S396" s="7"/>
      <c r="T396" s="7"/>
      <c r="U396" s="7"/>
      <c r="V396" s="7"/>
      <c r="W396" s="7"/>
      <c r="X396" s="7"/>
      <c r="Y396" s="7"/>
      <c r="Z396" s="7"/>
    </row>
    <row r="397" ht="14.25" spans="10:26">
      <c r="J397" s="7"/>
      <c r="K397" s="7"/>
      <c r="L397" s="7"/>
      <c r="M397" s="7"/>
      <c r="N397" s="7"/>
      <c r="O397" s="7"/>
      <c r="P397" s="7"/>
      <c r="Q397" s="7"/>
      <c r="R397" s="7"/>
      <c r="S397" s="7"/>
      <c r="T397" s="7"/>
      <c r="U397" s="7"/>
      <c r="V397" s="7"/>
      <c r="W397" s="7"/>
      <c r="X397" s="7"/>
      <c r="Y397" s="7"/>
      <c r="Z397" s="7"/>
    </row>
    <row r="398" ht="14.25" spans="10:26">
      <c r="J398" s="7"/>
      <c r="K398" s="7"/>
      <c r="L398" s="7"/>
      <c r="M398" s="7"/>
      <c r="N398" s="7"/>
      <c r="O398" s="7"/>
      <c r="P398" s="7"/>
      <c r="Q398" s="7"/>
      <c r="R398" s="7"/>
      <c r="S398" s="7"/>
      <c r="T398" s="7"/>
      <c r="U398" s="7"/>
      <c r="V398" s="7"/>
      <c r="W398" s="7"/>
      <c r="X398" s="7"/>
      <c r="Y398" s="7"/>
      <c r="Z398" s="7"/>
    </row>
    <row r="399" ht="14.25" spans="10:26">
      <c r="J399" s="7"/>
      <c r="K399" s="7"/>
      <c r="L399" s="7"/>
      <c r="M399" s="7"/>
      <c r="N399" s="7"/>
      <c r="O399" s="7"/>
      <c r="P399" s="7"/>
      <c r="Q399" s="7"/>
      <c r="R399" s="7"/>
      <c r="S399" s="7"/>
      <c r="T399" s="7"/>
      <c r="U399" s="7"/>
      <c r="V399" s="7"/>
      <c r="W399" s="7"/>
      <c r="X399" s="7"/>
      <c r="Y399" s="7"/>
      <c r="Z399" s="7"/>
    </row>
    <row r="400" ht="14.25" spans="10:26">
      <c r="J400" s="7"/>
      <c r="K400" s="7"/>
      <c r="L400" s="7"/>
      <c r="M400" s="7"/>
      <c r="N400" s="7"/>
      <c r="O400" s="7"/>
      <c r="P400" s="7"/>
      <c r="Q400" s="7"/>
      <c r="R400" s="7"/>
      <c r="S400" s="7"/>
      <c r="T400" s="7"/>
      <c r="U400" s="7"/>
      <c r="V400" s="7"/>
      <c r="W400" s="7"/>
      <c r="X400" s="7"/>
      <c r="Y400" s="7"/>
      <c r="Z400" s="7"/>
    </row>
    <row r="401" ht="14.25" spans="10:26">
      <c r="J401" s="7"/>
      <c r="K401" s="7"/>
      <c r="L401" s="7"/>
      <c r="M401" s="7"/>
      <c r="N401" s="7"/>
      <c r="O401" s="7"/>
      <c r="P401" s="7"/>
      <c r="Q401" s="7"/>
      <c r="R401" s="7"/>
      <c r="S401" s="7"/>
      <c r="T401" s="7"/>
      <c r="U401" s="7"/>
      <c r="V401" s="7"/>
      <c r="W401" s="7"/>
      <c r="X401" s="7"/>
      <c r="Y401" s="7"/>
      <c r="Z401" s="7"/>
    </row>
    <row r="402" ht="14.25" spans="10:26">
      <c r="J402" s="7"/>
      <c r="K402" s="7"/>
      <c r="L402" s="7"/>
      <c r="M402" s="7"/>
      <c r="N402" s="7"/>
      <c r="O402" s="7"/>
      <c r="P402" s="7"/>
      <c r="Q402" s="7"/>
      <c r="R402" s="7"/>
      <c r="S402" s="7"/>
      <c r="T402" s="7"/>
      <c r="U402" s="7"/>
      <c r="V402" s="7"/>
      <c r="W402" s="7"/>
      <c r="X402" s="7"/>
      <c r="Y402" s="7"/>
      <c r="Z402" s="7"/>
    </row>
    <row r="403" ht="14.25" spans="10:26">
      <c r="J403" s="7"/>
      <c r="K403" s="7"/>
      <c r="L403" s="7"/>
      <c r="M403" s="7"/>
      <c r="N403" s="7"/>
      <c r="O403" s="7"/>
      <c r="P403" s="7"/>
      <c r="Q403" s="7"/>
      <c r="R403" s="7"/>
      <c r="S403" s="7"/>
      <c r="T403" s="7"/>
      <c r="U403" s="7"/>
      <c r="V403" s="7"/>
      <c r="W403" s="7"/>
      <c r="X403" s="7"/>
      <c r="Y403" s="7"/>
      <c r="Z403" s="7"/>
    </row>
    <row r="404" ht="14.25" spans="10:26">
      <c r="J404" s="7"/>
      <c r="K404" s="7"/>
      <c r="L404" s="7"/>
      <c r="M404" s="7"/>
      <c r="N404" s="7"/>
      <c r="O404" s="7"/>
      <c r="P404" s="7"/>
      <c r="Q404" s="7"/>
      <c r="R404" s="7"/>
      <c r="S404" s="7"/>
      <c r="T404" s="7"/>
      <c r="U404" s="7"/>
      <c r="V404" s="7"/>
      <c r="W404" s="7"/>
      <c r="X404" s="7"/>
      <c r="Y404" s="7"/>
      <c r="Z404" s="7"/>
    </row>
    <row r="405" ht="14.25" spans="10:26">
      <c r="J405" s="7"/>
      <c r="K405" s="7"/>
      <c r="L405" s="7"/>
      <c r="M405" s="7"/>
      <c r="N405" s="7"/>
      <c r="O405" s="7"/>
      <c r="P405" s="7"/>
      <c r="Q405" s="7"/>
      <c r="R405" s="7"/>
      <c r="S405" s="7"/>
      <c r="T405" s="7"/>
      <c r="U405" s="7"/>
      <c r="V405" s="7"/>
      <c r="W405" s="7"/>
      <c r="X405" s="7"/>
      <c r="Y405" s="7"/>
      <c r="Z405" s="7"/>
    </row>
    <row r="406" ht="14.25" spans="10:26">
      <c r="J406" s="7"/>
      <c r="K406" s="7"/>
      <c r="L406" s="7"/>
      <c r="M406" s="7"/>
      <c r="N406" s="7"/>
      <c r="O406" s="7"/>
      <c r="P406" s="7"/>
      <c r="Q406" s="7"/>
      <c r="R406" s="7"/>
      <c r="S406" s="7"/>
      <c r="T406" s="7"/>
      <c r="U406" s="7"/>
      <c r="V406" s="7"/>
      <c r="W406" s="7"/>
      <c r="X406" s="7"/>
      <c r="Y406" s="7"/>
      <c r="Z406" s="7"/>
    </row>
    <row r="407" ht="14.25" spans="10:26">
      <c r="J407" s="7"/>
      <c r="K407" s="7"/>
      <c r="L407" s="7"/>
      <c r="M407" s="7"/>
      <c r="N407" s="7"/>
      <c r="O407" s="7"/>
      <c r="P407" s="7"/>
      <c r="Q407" s="7"/>
      <c r="R407" s="7"/>
      <c r="S407" s="7"/>
      <c r="T407" s="7"/>
      <c r="U407" s="7"/>
      <c r="V407" s="7"/>
      <c r="W407" s="7"/>
      <c r="X407" s="7"/>
      <c r="Y407" s="7"/>
      <c r="Z407" s="7"/>
    </row>
    <row r="408" ht="14.25" spans="10:26">
      <c r="J408" s="7"/>
      <c r="K408" s="7"/>
      <c r="L408" s="7"/>
      <c r="M408" s="7"/>
      <c r="N408" s="7"/>
      <c r="O408" s="7"/>
      <c r="P408" s="7"/>
      <c r="Q408" s="7"/>
      <c r="R408" s="7"/>
      <c r="S408" s="7"/>
      <c r="T408" s="7"/>
      <c r="U408" s="7"/>
      <c r="V408" s="7"/>
      <c r="W408" s="7"/>
      <c r="X408" s="7"/>
      <c r="Y408" s="7"/>
      <c r="Z408" s="7"/>
    </row>
    <row r="409" ht="14.25" spans="10:26">
      <c r="J409" s="7"/>
      <c r="K409" s="7"/>
      <c r="L409" s="7"/>
      <c r="M409" s="7"/>
      <c r="N409" s="7"/>
      <c r="O409" s="7"/>
      <c r="P409" s="7"/>
      <c r="Q409" s="7"/>
      <c r="R409" s="7"/>
      <c r="S409" s="7"/>
      <c r="T409" s="7"/>
      <c r="U409" s="7"/>
      <c r="V409" s="7"/>
      <c r="W409" s="7"/>
      <c r="X409" s="7"/>
      <c r="Y409" s="7"/>
      <c r="Z409" s="7"/>
    </row>
    <row r="410" ht="14.25" spans="10:26">
      <c r="J410" s="7"/>
      <c r="K410" s="7"/>
      <c r="L410" s="7"/>
      <c r="M410" s="7"/>
      <c r="N410" s="7"/>
      <c r="O410" s="7"/>
      <c r="P410" s="7"/>
      <c r="Q410" s="7"/>
      <c r="R410" s="7"/>
      <c r="S410" s="7"/>
      <c r="T410" s="7"/>
      <c r="U410" s="7"/>
      <c r="V410" s="7"/>
      <c r="W410" s="7"/>
      <c r="X410" s="7"/>
      <c r="Y410" s="7"/>
      <c r="Z410" s="7"/>
    </row>
    <row r="411" ht="14.25" spans="10:26">
      <c r="J411" s="7"/>
      <c r="K411" s="7"/>
      <c r="L411" s="7"/>
      <c r="M411" s="7"/>
      <c r="N411" s="7"/>
      <c r="O411" s="7"/>
      <c r="P411" s="7"/>
      <c r="Q411" s="7"/>
      <c r="R411" s="7"/>
      <c r="S411" s="7"/>
      <c r="T411" s="7"/>
      <c r="U411" s="7"/>
      <c r="V411" s="7"/>
      <c r="W411" s="7"/>
      <c r="X411" s="7"/>
      <c r="Y411" s="7"/>
      <c r="Z411" s="7"/>
    </row>
    <row r="412" ht="14.25" spans="10:26">
      <c r="J412" s="7"/>
      <c r="K412" s="7"/>
      <c r="L412" s="7"/>
      <c r="M412" s="7"/>
      <c r="N412" s="7"/>
      <c r="O412" s="7"/>
      <c r="P412" s="7"/>
      <c r="Q412" s="7"/>
      <c r="R412" s="7"/>
      <c r="S412" s="7"/>
      <c r="T412" s="7"/>
      <c r="U412" s="7"/>
      <c r="V412" s="7"/>
      <c r="W412" s="7"/>
      <c r="X412" s="7"/>
      <c r="Y412" s="7"/>
      <c r="Z412" s="7"/>
    </row>
    <row r="413" ht="14.25" spans="10:26">
      <c r="J413" s="7"/>
      <c r="K413" s="7"/>
      <c r="L413" s="7"/>
      <c r="M413" s="7"/>
      <c r="N413" s="7"/>
      <c r="O413" s="7"/>
      <c r="P413" s="7"/>
      <c r="Q413" s="7"/>
      <c r="R413" s="7"/>
      <c r="S413" s="7"/>
      <c r="T413" s="7"/>
      <c r="U413" s="7"/>
      <c r="V413" s="7"/>
      <c r="W413" s="7"/>
      <c r="X413" s="7"/>
      <c r="Y413" s="7"/>
      <c r="Z413" s="7"/>
    </row>
    <row r="414" ht="14.25" spans="10:26">
      <c r="J414" s="7"/>
      <c r="K414" s="7"/>
      <c r="L414" s="7"/>
      <c r="M414" s="7"/>
      <c r="N414" s="7"/>
      <c r="O414" s="7"/>
      <c r="P414" s="7"/>
      <c r="Q414" s="7"/>
      <c r="R414" s="7"/>
      <c r="S414" s="7"/>
      <c r="T414" s="7"/>
      <c r="U414" s="7"/>
      <c r="V414" s="7"/>
      <c r="W414" s="7"/>
      <c r="X414" s="7"/>
      <c r="Y414" s="7"/>
      <c r="Z414" s="7"/>
    </row>
    <row r="415" ht="14.25" spans="10:26">
      <c r="J415" s="7"/>
      <c r="K415" s="7"/>
      <c r="L415" s="7"/>
      <c r="M415" s="7"/>
      <c r="N415" s="7"/>
      <c r="O415" s="7"/>
      <c r="P415" s="7"/>
      <c r="Q415" s="7"/>
      <c r="R415" s="7"/>
      <c r="S415" s="7"/>
      <c r="T415" s="7"/>
      <c r="U415" s="7"/>
      <c r="V415" s="7"/>
      <c r="W415" s="7"/>
      <c r="X415" s="7"/>
      <c r="Y415" s="7"/>
      <c r="Z415" s="7"/>
    </row>
    <row r="416" ht="14.25" spans="10:26">
      <c r="J416" s="7"/>
      <c r="K416" s="7"/>
      <c r="L416" s="7"/>
      <c r="M416" s="7"/>
      <c r="N416" s="7"/>
      <c r="O416" s="7"/>
      <c r="P416" s="7"/>
      <c r="Q416" s="7"/>
      <c r="R416" s="7"/>
      <c r="S416" s="7"/>
      <c r="T416" s="7"/>
      <c r="U416" s="7"/>
      <c r="V416" s="7"/>
      <c r="W416" s="7"/>
      <c r="X416" s="7"/>
      <c r="Y416" s="7"/>
      <c r="Z416" s="7"/>
    </row>
    <row r="417" ht="14.25" spans="10:26">
      <c r="J417" s="7"/>
      <c r="K417" s="7"/>
      <c r="L417" s="7"/>
      <c r="M417" s="7"/>
      <c r="N417" s="7"/>
      <c r="O417" s="7"/>
      <c r="P417" s="7"/>
      <c r="Q417" s="7"/>
      <c r="R417" s="7"/>
      <c r="S417" s="7"/>
      <c r="T417" s="7"/>
      <c r="U417" s="7"/>
      <c r="V417" s="7"/>
      <c r="W417" s="7"/>
      <c r="X417" s="7"/>
      <c r="Y417" s="7"/>
      <c r="Z417" s="7"/>
    </row>
    <row r="418" ht="14.25" spans="10:26">
      <c r="J418" s="7"/>
      <c r="K418" s="7"/>
      <c r="L418" s="7"/>
      <c r="M418" s="7"/>
      <c r="N418" s="7"/>
      <c r="O418" s="7"/>
      <c r="P418" s="7"/>
      <c r="Q418" s="7"/>
      <c r="R418" s="7"/>
      <c r="S418" s="7"/>
      <c r="T418" s="7"/>
      <c r="U418" s="7"/>
      <c r="V418" s="7"/>
      <c r="W418" s="7"/>
      <c r="X418" s="7"/>
      <c r="Y418" s="7"/>
      <c r="Z418" s="7"/>
    </row>
    <row r="419" ht="14.25" spans="10:26">
      <c r="J419" s="7"/>
      <c r="K419" s="7"/>
      <c r="L419" s="7"/>
      <c r="M419" s="7"/>
      <c r="N419" s="7"/>
      <c r="O419" s="7"/>
      <c r="P419" s="7"/>
      <c r="Q419" s="7"/>
      <c r="R419" s="7"/>
      <c r="S419" s="7"/>
      <c r="T419" s="7"/>
      <c r="U419" s="7"/>
      <c r="V419" s="7"/>
      <c r="W419" s="7"/>
      <c r="X419" s="7"/>
      <c r="Y419" s="7"/>
      <c r="Z419" s="7"/>
    </row>
    <row r="420" ht="14.25" spans="10:26">
      <c r="J420" s="7"/>
      <c r="K420" s="7"/>
      <c r="L420" s="7"/>
      <c r="M420" s="7"/>
      <c r="N420" s="7"/>
      <c r="O420" s="7"/>
      <c r="P420" s="7"/>
      <c r="Q420" s="7"/>
      <c r="R420" s="7"/>
      <c r="S420" s="7"/>
      <c r="T420" s="7"/>
      <c r="U420" s="7"/>
      <c r="V420" s="7"/>
      <c r="W420" s="7"/>
      <c r="X420" s="7"/>
      <c r="Y420" s="7"/>
      <c r="Z420" s="7"/>
    </row>
    <row r="421" ht="14.25" spans="10:26">
      <c r="J421" s="7"/>
      <c r="K421" s="7"/>
      <c r="L421" s="7"/>
      <c r="M421" s="7"/>
      <c r="N421" s="7"/>
      <c r="O421" s="7"/>
      <c r="P421" s="7"/>
      <c r="Q421" s="7"/>
      <c r="R421" s="7"/>
      <c r="S421" s="7"/>
      <c r="T421" s="7"/>
      <c r="U421" s="7"/>
      <c r="V421" s="7"/>
      <c r="W421" s="7"/>
      <c r="X421" s="7"/>
      <c r="Y421" s="7"/>
      <c r="Z421" s="7"/>
    </row>
    <row r="422" ht="14.25" spans="10:26">
      <c r="J422" s="7"/>
      <c r="K422" s="7"/>
      <c r="L422" s="7"/>
      <c r="M422" s="7"/>
      <c r="N422" s="7"/>
      <c r="O422" s="7"/>
      <c r="P422" s="7"/>
      <c r="Q422" s="7"/>
      <c r="R422" s="7"/>
      <c r="S422" s="7"/>
      <c r="T422" s="7"/>
      <c r="U422" s="7"/>
      <c r="V422" s="7"/>
      <c r="W422" s="7"/>
      <c r="X422" s="7"/>
      <c r="Y422" s="7"/>
      <c r="Z422" s="7"/>
    </row>
    <row r="423" ht="14.25" spans="10:26">
      <c r="J423" s="7"/>
      <c r="K423" s="7"/>
      <c r="L423" s="7"/>
      <c r="M423" s="7"/>
      <c r="N423" s="7"/>
      <c r="O423" s="7"/>
      <c r="P423" s="7"/>
      <c r="Q423" s="7"/>
      <c r="R423" s="7"/>
      <c r="S423" s="7"/>
      <c r="T423" s="7"/>
      <c r="U423" s="7"/>
      <c r="V423" s="7"/>
      <c r="W423" s="7"/>
      <c r="X423" s="7"/>
      <c r="Y423" s="7"/>
      <c r="Z423" s="7"/>
    </row>
    <row r="424" ht="14.25" spans="10:26">
      <c r="J424" s="7"/>
      <c r="K424" s="7"/>
      <c r="L424" s="7"/>
      <c r="M424" s="7"/>
      <c r="N424" s="7"/>
      <c r="O424" s="7"/>
      <c r="P424" s="7"/>
      <c r="Q424" s="7"/>
      <c r="R424" s="7"/>
      <c r="S424" s="7"/>
      <c r="T424" s="7"/>
      <c r="U424" s="7"/>
      <c r="V424" s="7"/>
      <c r="W424" s="7"/>
      <c r="X424" s="7"/>
      <c r="Y424" s="7"/>
      <c r="Z424" s="7"/>
    </row>
    <row r="425" ht="14.25" spans="10:26">
      <c r="J425" s="7"/>
      <c r="K425" s="7"/>
      <c r="L425" s="7"/>
      <c r="M425" s="7"/>
      <c r="N425" s="7"/>
      <c r="O425" s="7"/>
      <c r="P425" s="7"/>
      <c r="Q425" s="7"/>
      <c r="R425" s="7"/>
      <c r="S425" s="7"/>
      <c r="T425" s="7"/>
      <c r="U425" s="7"/>
      <c r="V425" s="7"/>
      <c r="W425" s="7"/>
      <c r="X425" s="7"/>
      <c r="Y425" s="7"/>
      <c r="Z425" s="7"/>
    </row>
    <row r="426" ht="14.25" spans="10:26">
      <c r="J426" s="7"/>
      <c r="K426" s="7"/>
      <c r="L426" s="7"/>
      <c r="M426" s="7"/>
      <c r="N426" s="7"/>
      <c r="O426" s="7"/>
      <c r="P426" s="7"/>
      <c r="Q426" s="7"/>
      <c r="R426" s="7"/>
      <c r="S426" s="7"/>
      <c r="T426" s="7"/>
      <c r="U426" s="7"/>
      <c r="V426" s="7"/>
      <c r="W426" s="7"/>
      <c r="X426" s="7"/>
      <c r="Y426" s="7"/>
      <c r="Z426" s="7"/>
    </row>
    <row r="427" ht="14.25" spans="10:26">
      <c r="J427" s="7"/>
      <c r="K427" s="7"/>
      <c r="L427" s="7"/>
      <c r="M427" s="7"/>
      <c r="N427" s="7"/>
      <c r="O427" s="7"/>
      <c r="P427" s="7"/>
      <c r="Q427" s="7"/>
      <c r="R427" s="7"/>
      <c r="S427" s="7"/>
      <c r="T427" s="7"/>
      <c r="U427" s="7"/>
      <c r="V427" s="7"/>
      <c r="W427" s="7"/>
      <c r="X427" s="7"/>
      <c r="Y427" s="7"/>
      <c r="Z427" s="7"/>
    </row>
    <row r="428" ht="14.25" spans="10:26">
      <c r="J428" s="7"/>
      <c r="K428" s="7"/>
      <c r="L428" s="7"/>
      <c r="M428" s="7"/>
      <c r="N428" s="7"/>
      <c r="O428" s="7"/>
      <c r="P428" s="7"/>
      <c r="Q428" s="7"/>
      <c r="R428" s="7"/>
      <c r="S428" s="7"/>
      <c r="T428" s="7"/>
      <c r="U428" s="7"/>
      <c r="V428" s="7"/>
      <c r="W428" s="7"/>
      <c r="X428" s="7"/>
      <c r="Y428" s="7"/>
      <c r="Z428" s="7"/>
    </row>
    <row r="429" ht="14.25" spans="10:26">
      <c r="J429" s="7"/>
      <c r="K429" s="7"/>
      <c r="L429" s="7"/>
      <c r="M429" s="7"/>
      <c r="N429" s="7"/>
      <c r="O429" s="7"/>
      <c r="P429" s="7"/>
      <c r="Q429" s="7"/>
      <c r="R429" s="7"/>
      <c r="S429" s="7"/>
      <c r="T429" s="7"/>
      <c r="U429" s="7"/>
      <c r="V429" s="7"/>
      <c r="W429" s="7"/>
      <c r="X429" s="7"/>
      <c r="Y429" s="7"/>
      <c r="Z429" s="7"/>
    </row>
    <row r="430" ht="14.25" spans="10:26">
      <c r="J430" s="7"/>
      <c r="K430" s="7"/>
      <c r="L430" s="7"/>
      <c r="M430" s="7"/>
      <c r="N430" s="7"/>
      <c r="O430" s="7"/>
      <c r="P430" s="7"/>
      <c r="Q430" s="7"/>
      <c r="R430" s="7"/>
      <c r="S430" s="7"/>
      <c r="T430" s="7"/>
      <c r="U430" s="7"/>
      <c r="V430" s="7"/>
      <c r="W430" s="7"/>
      <c r="X430" s="7"/>
      <c r="Y430" s="7"/>
      <c r="Z430" s="7"/>
    </row>
    <row r="431" ht="14.25" spans="10:26">
      <c r="J431" s="7"/>
      <c r="K431" s="7"/>
      <c r="L431" s="7"/>
      <c r="M431" s="7"/>
      <c r="N431" s="7"/>
      <c r="O431" s="7"/>
      <c r="P431" s="7"/>
      <c r="Q431" s="7"/>
      <c r="R431" s="7"/>
      <c r="S431" s="7"/>
      <c r="T431" s="7"/>
      <c r="U431" s="7"/>
      <c r="V431" s="7"/>
      <c r="W431" s="7"/>
      <c r="X431" s="7"/>
      <c r="Y431" s="7"/>
      <c r="Z431" s="7"/>
    </row>
    <row r="432" ht="14.25" spans="10:26">
      <c r="J432" s="7"/>
      <c r="K432" s="7"/>
      <c r="L432" s="7"/>
      <c r="M432" s="7"/>
      <c r="N432" s="7"/>
      <c r="O432" s="7"/>
      <c r="P432" s="7"/>
      <c r="Q432" s="7"/>
      <c r="R432" s="7"/>
      <c r="S432" s="7"/>
      <c r="T432" s="7"/>
      <c r="U432" s="7"/>
      <c r="V432" s="7"/>
      <c r="W432" s="7"/>
      <c r="X432" s="7"/>
      <c r="Y432" s="7"/>
      <c r="Z432" s="7"/>
    </row>
    <row r="433" ht="14.25" spans="10:26">
      <c r="J433" s="7"/>
      <c r="K433" s="7"/>
      <c r="L433" s="7"/>
      <c r="M433" s="7"/>
      <c r="N433" s="7"/>
      <c r="O433" s="7"/>
      <c r="P433" s="7"/>
      <c r="Q433" s="7"/>
      <c r="R433" s="7"/>
      <c r="S433" s="7"/>
      <c r="T433" s="7"/>
      <c r="U433" s="7"/>
      <c r="V433" s="7"/>
      <c r="W433" s="7"/>
      <c r="X433" s="7"/>
      <c r="Y433" s="7"/>
      <c r="Z433" s="7"/>
    </row>
    <row r="434" ht="14.25" spans="10:26">
      <c r="J434" s="7"/>
      <c r="K434" s="7"/>
      <c r="L434" s="7"/>
      <c r="M434" s="7"/>
      <c r="N434" s="7"/>
      <c r="O434" s="7"/>
      <c r="P434" s="7"/>
      <c r="Q434" s="7"/>
      <c r="R434" s="7"/>
      <c r="S434" s="7"/>
      <c r="T434" s="7"/>
      <c r="U434" s="7"/>
      <c r="V434" s="7"/>
      <c r="W434" s="7"/>
      <c r="X434" s="7"/>
      <c r="Y434" s="7"/>
      <c r="Z434" s="7"/>
    </row>
    <row r="435" ht="14.25" spans="10:26">
      <c r="J435" s="7"/>
      <c r="K435" s="7"/>
      <c r="L435" s="7"/>
      <c r="M435" s="7"/>
      <c r="N435" s="7"/>
      <c r="O435" s="7"/>
      <c r="P435" s="7"/>
      <c r="Q435" s="7"/>
      <c r="R435" s="7"/>
      <c r="S435" s="7"/>
      <c r="T435" s="7"/>
      <c r="U435" s="7"/>
      <c r="V435" s="7"/>
      <c r="W435" s="7"/>
      <c r="X435" s="7"/>
      <c r="Y435" s="7"/>
      <c r="Z435" s="7"/>
    </row>
    <row r="436" ht="14.25" spans="10:26">
      <c r="J436" s="7"/>
      <c r="K436" s="7"/>
      <c r="L436" s="7"/>
      <c r="M436" s="7"/>
      <c r="N436" s="7"/>
      <c r="O436" s="7"/>
      <c r="P436" s="7"/>
      <c r="Q436" s="7"/>
      <c r="R436" s="7"/>
      <c r="S436" s="7"/>
      <c r="T436" s="7"/>
      <c r="U436" s="7"/>
      <c r="V436" s="7"/>
      <c r="W436" s="7"/>
      <c r="X436" s="7"/>
      <c r="Y436" s="7"/>
      <c r="Z436" s="7"/>
    </row>
    <row r="437" ht="14.25" spans="10:26">
      <c r="J437" s="7"/>
      <c r="K437" s="7"/>
      <c r="L437" s="7"/>
      <c r="M437" s="7"/>
      <c r="N437" s="7"/>
      <c r="O437" s="7"/>
      <c r="P437" s="7"/>
      <c r="Q437" s="7"/>
      <c r="R437" s="7"/>
      <c r="S437" s="7"/>
      <c r="T437" s="7"/>
      <c r="U437" s="7"/>
      <c r="V437" s="7"/>
      <c r="W437" s="7"/>
      <c r="X437" s="7"/>
      <c r="Y437" s="7"/>
      <c r="Z437" s="7"/>
    </row>
    <row r="438" ht="14.25" spans="10:26">
      <c r="J438" s="7"/>
      <c r="K438" s="7"/>
      <c r="L438" s="7"/>
      <c r="M438" s="7"/>
      <c r="N438" s="7"/>
      <c r="O438" s="7"/>
      <c r="P438" s="7"/>
      <c r="Q438" s="7"/>
      <c r="R438" s="7"/>
      <c r="S438" s="7"/>
      <c r="T438" s="7"/>
      <c r="U438" s="7"/>
      <c r="V438" s="7"/>
      <c r="W438" s="7"/>
      <c r="X438" s="7"/>
      <c r="Y438" s="7"/>
      <c r="Z438" s="7"/>
    </row>
    <row r="439" ht="14.25" spans="10:26">
      <c r="J439" s="7"/>
      <c r="K439" s="7"/>
      <c r="L439" s="7"/>
      <c r="M439" s="7"/>
      <c r="N439" s="7"/>
      <c r="O439" s="7"/>
      <c r="P439" s="7"/>
      <c r="Q439" s="7"/>
      <c r="R439" s="7"/>
      <c r="S439" s="7"/>
      <c r="T439" s="7"/>
      <c r="U439" s="7"/>
      <c r="V439" s="7"/>
      <c r="W439" s="7"/>
      <c r="X439" s="7"/>
      <c r="Y439" s="7"/>
      <c r="Z439" s="7"/>
    </row>
    <row r="440" ht="14.25" spans="10:26">
      <c r="J440" s="7"/>
      <c r="K440" s="7"/>
      <c r="L440" s="7"/>
      <c r="M440" s="7"/>
      <c r="N440" s="7"/>
      <c r="O440" s="7"/>
      <c r="P440" s="7"/>
      <c r="Q440" s="7"/>
      <c r="R440" s="7"/>
      <c r="S440" s="7"/>
      <c r="T440" s="7"/>
      <c r="U440" s="7"/>
      <c r="V440" s="7"/>
      <c r="W440" s="7"/>
      <c r="X440" s="7"/>
      <c r="Y440" s="7"/>
      <c r="Z440" s="7"/>
    </row>
    <row r="441" ht="14.25" spans="10:26">
      <c r="J441" s="7"/>
      <c r="K441" s="7"/>
      <c r="L441" s="7"/>
      <c r="M441" s="7"/>
      <c r="N441" s="7"/>
      <c r="O441" s="7"/>
      <c r="P441" s="7"/>
      <c r="Q441" s="7"/>
      <c r="R441" s="7"/>
      <c r="S441" s="7"/>
      <c r="T441" s="7"/>
      <c r="U441" s="7"/>
      <c r="V441" s="7"/>
      <c r="W441" s="7"/>
      <c r="X441" s="7"/>
      <c r="Y441" s="7"/>
      <c r="Z441" s="7"/>
    </row>
    <row r="442" ht="14.25" spans="10:26">
      <c r="J442" s="7"/>
      <c r="K442" s="7"/>
      <c r="L442" s="7"/>
      <c r="M442" s="7"/>
      <c r="N442" s="7"/>
      <c r="O442" s="7"/>
      <c r="P442" s="7"/>
      <c r="Q442" s="7"/>
      <c r="R442" s="7"/>
      <c r="S442" s="7"/>
      <c r="T442" s="7"/>
      <c r="U442" s="7"/>
      <c r="V442" s="7"/>
      <c r="W442" s="7"/>
      <c r="X442" s="7"/>
      <c r="Y442" s="7"/>
      <c r="Z442" s="7"/>
    </row>
    <row r="443" ht="14.25" spans="10:26">
      <c r="J443" s="7"/>
      <c r="K443" s="7"/>
      <c r="L443" s="7"/>
      <c r="M443" s="7"/>
      <c r="N443" s="7"/>
      <c r="O443" s="7"/>
      <c r="P443" s="7"/>
      <c r="Q443" s="7"/>
      <c r="R443" s="7"/>
      <c r="S443" s="7"/>
      <c r="T443" s="7"/>
      <c r="U443" s="7"/>
      <c r="V443" s="7"/>
      <c r="W443" s="7"/>
      <c r="X443" s="7"/>
      <c r="Y443" s="7"/>
      <c r="Z443" s="7"/>
    </row>
    <row r="444" ht="14.25" spans="10:26">
      <c r="J444" s="7"/>
      <c r="K444" s="7"/>
      <c r="L444" s="7"/>
      <c r="M444" s="7"/>
      <c r="N444" s="7"/>
      <c r="O444" s="7"/>
      <c r="P444" s="7"/>
      <c r="Q444" s="7"/>
      <c r="R444" s="7"/>
      <c r="S444" s="7"/>
      <c r="T444" s="7"/>
      <c r="U444" s="7"/>
      <c r="V444" s="7"/>
      <c r="W444" s="7"/>
      <c r="X444" s="7"/>
      <c r="Y444" s="7"/>
      <c r="Z444" s="7"/>
    </row>
    <row r="445" ht="14.25" spans="10:26">
      <c r="J445" s="7"/>
      <c r="K445" s="7"/>
      <c r="L445" s="7"/>
      <c r="M445" s="7"/>
      <c r="N445" s="7"/>
      <c r="O445" s="7"/>
      <c r="P445" s="7"/>
      <c r="Q445" s="7"/>
      <c r="R445" s="7"/>
      <c r="S445" s="7"/>
      <c r="T445" s="7"/>
      <c r="U445" s="7"/>
      <c r="V445" s="7"/>
      <c r="W445" s="7"/>
      <c r="X445" s="7"/>
      <c r="Y445" s="7"/>
      <c r="Z445" s="7"/>
    </row>
    <row r="446" ht="14.25" spans="10:26">
      <c r="J446" s="7"/>
      <c r="K446" s="7"/>
      <c r="L446" s="7"/>
      <c r="M446" s="7"/>
      <c r="N446" s="7"/>
      <c r="O446" s="7"/>
      <c r="P446" s="7"/>
      <c r="Q446" s="7"/>
      <c r="R446" s="7"/>
      <c r="S446" s="7"/>
      <c r="T446" s="7"/>
      <c r="U446" s="7"/>
      <c r="V446" s="7"/>
      <c r="W446" s="7"/>
      <c r="X446" s="7"/>
      <c r="Y446" s="7"/>
      <c r="Z446" s="7"/>
    </row>
    <row r="447" ht="14.25" spans="10:26">
      <c r="J447" s="7"/>
      <c r="K447" s="7"/>
      <c r="L447" s="7"/>
      <c r="M447" s="7"/>
      <c r="N447" s="7"/>
      <c r="O447" s="7"/>
      <c r="P447" s="7"/>
      <c r="Q447" s="7"/>
      <c r="R447" s="7"/>
      <c r="S447" s="7"/>
      <c r="T447" s="7"/>
      <c r="U447" s="7"/>
      <c r="V447" s="7"/>
      <c r="W447" s="7"/>
      <c r="X447" s="7"/>
      <c r="Y447" s="7"/>
      <c r="Z447" s="7"/>
    </row>
    <row r="448" ht="14.25" spans="10:26">
      <c r="J448" s="7"/>
      <c r="K448" s="7"/>
      <c r="L448" s="7"/>
      <c r="M448" s="7"/>
      <c r="N448" s="7"/>
      <c r="O448" s="7"/>
      <c r="P448" s="7"/>
      <c r="Q448" s="7"/>
      <c r="R448" s="7"/>
      <c r="S448" s="7"/>
      <c r="T448" s="7"/>
      <c r="U448" s="7"/>
      <c r="V448" s="7"/>
      <c r="W448" s="7"/>
      <c r="X448" s="7"/>
      <c r="Y448" s="7"/>
      <c r="Z448" s="7"/>
    </row>
    <row r="449" ht="14.25" spans="10:26">
      <c r="J449" s="7"/>
      <c r="K449" s="7"/>
      <c r="L449" s="7"/>
      <c r="M449" s="7"/>
      <c r="N449" s="7"/>
      <c r="O449" s="7"/>
      <c r="P449" s="7"/>
      <c r="Q449" s="7"/>
      <c r="R449" s="7"/>
      <c r="S449" s="7"/>
      <c r="T449" s="7"/>
      <c r="U449" s="7"/>
      <c r="V449" s="7"/>
      <c r="W449" s="7"/>
      <c r="X449" s="7"/>
      <c r="Y449" s="7"/>
      <c r="Z449" s="7"/>
    </row>
    <row r="450" ht="14.25" spans="10:26">
      <c r="J450" s="7"/>
      <c r="K450" s="7"/>
      <c r="L450" s="7"/>
      <c r="M450" s="7"/>
      <c r="N450" s="7"/>
      <c r="O450" s="7"/>
      <c r="P450" s="7"/>
      <c r="Q450" s="7"/>
      <c r="R450" s="7"/>
      <c r="S450" s="7"/>
      <c r="T450" s="7"/>
      <c r="U450" s="7"/>
      <c r="V450" s="7"/>
      <c r="W450" s="7"/>
      <c r="X450" s="7"/>
      <c r="Y450" s="7"/>
      <c r="Z450" s="7"/>
    </row>
    <row r="451" ht="14.25" spans="10:26">
      <c r="J451" s="7"/>
      <c r="K451" s="7"/>
      <c r="L451" s="7"/>
      <c r="M451" s="7"/>
      <c r="N451" s="7"/>
      <c r="O451" s="7"/>
      <c r="P451" s="7"/>
      <c r="Q451" s="7"/>
      <c r="R451" s="7"/>
      <c r="S451" s="7"/>
      <c r="T451" s="7"/>
      <c r="U451" s="7"/>
      <c r="V451" s="7"/>
      <c r="W451" s="7"/>
      <c r="X451" s="7"/>
      <c r="Y451" s="7"/>
      <c r="Z451" s="7"/>
    </row>
    <row r="452" ht="14.25" spans="10:26">
      <c r="J452" s="7"/>
      <c r="K452" s="7"/>
      <c r="L452" s="7"/>
      <c r="M452" s="7"/>
      <c r="N452" s="7"/>
      <c r="O452" s="7"/>
      <c r="P452" s="7"/>
      <c r="Q452" s="7"/>
      <c r="R452" s="7"/>
      <c r="S452" s="7"/>
      <c r="T452" s="7"/>
      <c r="U452" s="7"/>
      <c r="V452" s="7"/>
      <c r="W452" s="7"/>
      <c r="X452" s="7"/>
      <c r="Y452" s="7"/>
      <c r="Z452" s="7"/>
    </row>
    <row r="453" ht="14.25" spans="10:26">
      <c r="J453" s="7"/>
      <c r="K453" s="7"/>
      <c r="L453" s="7"/>
      <c r="M453" s="7"/>
      <c r="N453" s="7"/>
      <c r="O453" s="7"/>
      <c r="P453" s="7"/>
      <c r="Q453" s="7"/>
      <c r="R453" s="7"/>
      <c r="S453" s="7"/>
      <c r="T453" s="7"/>
      <c r="U453" s="7"/>
      <c r="V453" s="7"/>
      <c r="W453" s="7"/>
      <c r="X453" s="7"/>
      <c r="Y453" s="7"/>
      <c r="Z453" s="7"/>
    </row>
    <row r="454" ht="14.25" spans="10:26">
      <c r="J454" s="7"/>
      <c r="K454" s="7"/>
      <c r="L454" s="7"/>
      <c r="M454" s="7"/>
      <c r="N454" s="7"/>
      <c r="O454" s="7"/>
      <c r="P454" s="7"/>
      <c r="Q454" s="7"/>
      <c r="R454" s="7"/>
      <c r="S454" s="7"/>
      <c r="T454" s="7"/>
      <c r="U454" s="7"/>
      <c r="V454" s="7"/>
      <c r="W454" s="7"/>
      <c r="X454" s="7"/>
      <c r="Y454" s="7"/>
      <c r="Z454" s="7"/>
    </row>
    <row r="455" ht="14.25" spans="10:26">
      <c r="J455" s="7"/>
      <c r="K455" s="7"/>
      <c r="L455" s="7"/>
      <c r="M455" s="7"/>
      <c r="N455" s="7"/>
      <c r="O455" s="7"/>
      <c r="P455" s="7"/>
      <c r="Q455" s="7"/>
      <c r="R455" s="7"/>
      <c r="S455" s="7"/>
      <c r="T455" s="7"/>
      <c r="U455" s="7"/>
      <c r="V455" s="7"/>
      <c r="W455" s="7"/>
      <c r="X455" s="7"/>
      <c r="Y455" s="7"/>
      <c r="Z455" s="7"/>
    </row>
    <row r="456" ht="14.25" spans="10:26">
      <c r="J456" s="7"/>
      <c r="K456" s="7"/>
      <c r="L456" s="7"/>
      <c r="M456" s="7"/>
      <c r="N456" s="7"/>
      <c r="O456" s="7"/>
      <c r="P456" s="7"/>
      <c r="Q456" s="7"/>
      <c r="R456" s="7"/>
      <c r="S456" s="7"/>
      <c r="T456" s="7"/>
      <c r="U456" s="7"/>
      <c r="V456" s="7"/>
      <c r="W456" s="7"/>
      <c r="X456" s="7"/>
      <c r="Y456" s="7"/>
      <c r="Z456" s="7"/>
    </row>
    <row r="457" ht="14.25" spans="10:26">
      <c r="J457" s="7"/>
      <c r="K457" s="7"/>
      <c r="L457" s="7"/>
      <c r="M457" s="7"/>
      <c r="N457" s="7"/>
      <c r="O457" s="7"/>
      <c r="P457" s="7"/>
      <c r="Q457" s="7"/>
      <c r="R457" s="7"/>
      <c r="S457" s="7"/>
      <c r="T457" s="7"/>
      <c r="U457" s="7"/>
      <c r="V457" s="7"/>
      <c r="W457" s="7"/>
      <c r="X457" s="7"/>
      <c r="Y457" s="7"/>
      <c r="Z457" s="7"/>
    </row>
    <row r="458" ht="14.25" spans="10:26">
      <c r="J458" s="7"/>
      <c r="K458" s="7"/>
      <c r="L458" s="7"/>
      <c r="M458" s="7"/>
      <c r="N458" s="7"/>
      <c r="O458" s="7"/>
      <c r="P458" s="7"/>
      <c r="Q458" s="7"/>
      <c r="R458" s="7"/>
      <c r="S458" s="7"/>
      <c r="T458" s="7"/>
      <c r="U458" s="7"/>
      <c r="V458" s="7"/>
      <c r="W458" s="7"/>
      <c r="X458" s="7"/>
      <c r="Y458" s="7"/>
      <c r="Z458" s="7"/>
    </row>
    <row r="459" ht="14.25" spans="10:26">
      <c r="J459" s="7"/>
      <c r="K459" s="7"/>
      <c r="L459" s="7"/>
      <c r="M459" s="7"/>
      <c r="N459" s="7"/>
      <c r="O459" s="7"/>
      <c r="P459" s="7"/>
      <c r="Q459" s="7"/>
      <c r="R459" s="7"/>
      <c r="S459" s="7"/>
      <c r="T459" s="7"/>
      <c r="U459" s="7"/>
      <c r="V459" s="7"/>
      <c r="W459" s="7"/>
      <c r="X459" s="7"/>
      <c r="Y459" s="7"/>
      <c r="Z459" s="7"/>
    </row>
    <row r="460" ht="14.25" spans="10:26">
      <c r="J460" s="7"/>
      <c r="K460" s="7"/>
      <c r="L460" s="7"/>
      <c r="M460" s="7"/>
      <c r="N460" s="7"/>
      <c r="O460" s="7"/>
      <c r="P460" s="7"/>
      <c r="Q460" s="7"/>
      <c r="R460" s="7"/>
      <c r="S460" s="7"/>
      <c r="T460" s="7"/>
      <c r="U460" s="7"/>
      <c r="V460" s="7"/>
      <c r="W460" s="7"/>
      <c r="X460" s="7"/>
      <c r="Y460" s="7"/>
      <c r="Z460" s="7"/>
    </row>
    <row r="461" ht="14.25" spans="10:26">
      <c r="J461" s="7"/>
      <c r="K461" s="7"/>
      <c r="L461" s="7"/>
      <c r="M461" s="7"/>
      <c r="N461" s="7"/>
      <c r="O461" s="7"/>
      <c r="P461" s="7"/>
      <c r="Q461" s="7"/>
      <c r="R461" s="7"/>
      <c r="S461" s="7"/>
      <c r="T461" s="7"/>
      <c r="U461" s="7"/>
      <c r="V461" s="7"/>
      <c r="W461" s="7"/>
      <c r="X461" s="7"/>
      <c r="Y461" s="7"/>
      <c r="Z461" s="7"/>
    </row>
    <row r="462" ht="14.25" spans="10:26">
      <c r="J462" s="7"/>
      <c r="K462" s="7"/>
      <c r="L462" s="7"/>
      <c r="M462" s="7"/>
      <c r="N462" s="7"/>
      <c r="O462" s="7"/>
      <c r="P462" s="7"/>
      <c r="Q462" s="7"/>
      <c r="R462" s="7"/>
      <c r="S462" s="7"/>
      <c r="T462" s="7"/>
      <c r="U462" s="7"/>
      <c r="V462" s="7"/>
      <c r="W462" s="7"/>
      <c r="X462" s="7"/>
      <c r="Y462" s="7"/>
      <c r="Z462" s="7"/>
    </row>
    <row r="463" ht="14.25" spans="10:26">
      <c r="J463" s="7"/>
      <c r="K463" s="7"/>
      <c r="L463" s="7"/>
      <c r="M463" s="7"/>
      <c r="N463" s="7"/>
      <c r="O463" s="7"/>
      <c r="P463" s="7"/>
      <c r="Q463" s="7"/>
      <c r="R463" s="7"/>
      <c r="S463" s="7"/>
      <c r="T463" s="7"/>
      <c r="U463" s="7"/>
      <c r="V463" s="7"/>
      <c r="W463" s="7"/>
      <c r="X463" s="7"/>
      <c r="Y463" s="7"/>
      <c r="Z463" s="7"/>
    </row>
    <row r="464" ht="14.25" spans="10:26">
      <c r="J464" s="7"/>
      <c r="K464" s="7"/>
      <c r="L464" s="7"/>
      <c r="M464" s="7"/>
      <c r="N464" s="7"/>
      <c r="O464" s="7"/>
      <c r="P464" s="7"/>
      <c r="Q464" s="7"/>
      <c r="R464" s="7"/>
      <c r="S464" s="7"/>
      <c r="T464" s="7"/>
      <c r="U464" s="7"/>
      <c r="V464" s="7"/>
      <c r="W464" s="7"/>
      <c r="X464" s="7"/>
      <c r="Y464" s="7"/>
      <c r="Z464" s="7"/>
    </row>
    <row r="465" ht="14.25" spans="10:26">
      <c r="J465" s="7"/>
      <c r="K465" s="7"/>
      <c r="L465" s="7"/>
      <c r="M465" s="7"/>
      <c r="N465" s="7"/>
      <c r="O465" s="7"/>
      <c r="P465" s="7"/>
      <c r="Q465" s="7"/>
      <c r="R465" s="7"/>
      <c r="S465" s="7"/>
      <c r="T465" s="7"/>
      <c r="U465" s="7"/>
      <c r="V465" s="7"/>
      <c r="W465" s="7"/>
      <c r="X465" s="7"/>
      <c r="Y465" s="7"/>
      <c r="Z465" s="7"/>
    </row>
    <row r="466" ht="14.25" spans="10:26">
      <c r="J466" s="7"/>
      <c r="K466" s="7"/>
      <c r="L466" s="7"/>
      <c r="M466" s="7"/>
      <c r="N466" s="7"/>
      <c r="O466" s="7"/>
      <c r="P466" s="7"/>
      <c r="Q466" s="7"/>
      <c r="R466" s="7"/>
      <c r="S466" s="7"/>
      <c r="T466" s="7"/>
      <c r="U466" s="7"/>
      <c r="V466" s="7"/>
      <c r="W466" s="7"/>
      <c r="X466" s="7"/>
      <c r="Y466" s="7"/>
      <c r="Z466" s="7"/>
    </row>
    <row r="467" ht="14.25" spans="10:26">
      <c r="J467" s="7"/>
      <c r="K467" s="7"/>
      <c r="L467" s="7"/>
      <c r="M467" s="7"/>
      <c r="N467" s="7"/>
      <c r="O467" s="7"/>
      <c r="P467" s="7"/>
      <c r="Q467" s="7"/>
      <c r="R467" s="7"/>
      <c r="S467" s="7"/>
      <c r="T467" s="7"/>
      <c r="U467" s="7"/>
      <c r="V467" s="7"/>
      <c r="W467" s="7"/>
      <c r="X467" s="7"/>
      <c r="Y467" s="7"/>
      <c r="Z467" s="7"/>
    </row>
    <row r="468" ht="14.25" spans="10:26">
      <c r="J468" s="7"/>
      <c r="K468" s="7"/>
      <c r="L468" s="7"/>
      <c r="M468" s="7"/>
      <c r="N468" s="7"/>
      <c r="O468" s="7"/>
      <c r="P468" s="7"/>
      <c r="Q468" s="7"/>
      <c r="R468" s="7"/>
      <c r="S468" s="7"/>
      <c r="T468" s="7"/>
      <c r="U468" s="7"/>
      <c r="V468" s="7"/>
      <c r="W468" s="7"/>
      <c r="X468" s="7"/>
      <c r="Y468" s="7"/>
      <c r="Z468" s="7"/>
    </row>
    <row r="469" ht="14.25" spans="10:26">
      <c r="J469" s="7"/>
      <c r="K469" s="7"/>
      <c r="L469" s="7"/>
      <c r="M469" s="7"/>
      <c r="N469" s="7"/>
      <c r="O469" s="7"/>
      <c r="P469" s="7"/>
      <c r="Q469" s="7"/>
      <c r="R469" s="7"/>
      <c r="S469" s="7"/>
      <c r="T469" s="7"/>
      <c r="U469" s="7"/>
      <c r="V469" s="7"/>
      <c r="W469" s="7"/>
      <c r="X469" s="7"/>
      <c r="Y469" s="7"/>
      <c r="Z469" s="7"/>
    </row>
    <row r="470" ht="14.25" spans="10:26">
      <c r="J470" s="7"/>
      <c r="K470" s="7"/>
      <c r="L470" s="7"/>
      <c r="M470" s="7"/>
      <c r="N470" s="7"/>
      <c r="O470" s="7"/>
      <c r="P470" s="7"/>
      <c r="Q470" s="7"/>
      <c r="R470" s="7"/>
      <c r="S470" s="7"/>
      <c r="T470" s="7"/>
      <c r="U470" s="7"/>
      <c r="V470" s="7"/>
      <c r="W470" s="7"/>
      <c r="X470" s="7"/>
      <c r="Y470" s="7"/>
      <c r="Z470" s="7"/>
    </row>
    <row r="471" ht="14.25" spans="10:26">
      <c r="J471" s="7"/>
      <c r="K471" s="7"/>
      <c r="L471" s="7"/>
      <c r="M471" s="7"/>
      <c r="N471" s="7"/>
      <c r="O471" s="7"/>
      <c r="P471" s="7"/>
      <c r="Q471" s="7"/>
      <c r="R471" s="7"/>
      <c r="S471" s="7"/>
      <c r="T471" s="7"/>
      <c r="U471" s="7"/>
      <c r="V471" s="7"/>
      <c r="W471" s="7"/>
      <c r="X471" s="7"/>
      <c r="Y471" s="7"/>
      <c r="Z471" s="7"/>
    </row>
    <row r="472" ht="14.25" spans="10:26">
      <c r="J472" s="7"/>
      <c r="K472" s="7"/>
      <c r="L472" s="7"/>
      <c r="M472" s="7"/>
      <c r="N472" s="7"/>
      <c r="O472" s="7"/>
      <c r="P472" s="7"/>
      <c r="Q472" s="7"/>
      <c r="R472" s="7"/>
      <c r="S472" s="7"/>
      <c r="T472" s="7"/>
      <c r="U472" s="7"/>
      <c r="V472" s="7"/>
      <c r="W472" s="7"/>
      <c r="X472" s="7"/>
      <c r="Y472" s="7"/>
      <c r="Z472" s="7"/>
    </row>
    <row r="473" ht="14.25" spans="10:26">
      <c r="J473" s="7"/>
      <c r="K473" s="7"/>
      <c r="L473" s="7"/>
      <c r="M473" s="7"/>
      <c r="N473" s="7"/>
      <c r="O473" s="7"/>
      <c r="P473" s="7"/>
      <c r="Q473" s="7"/>
      <c r="R473" s="7"/>
      <c r="S473" s="7"/>
      <c r="T473" s="7"/>
      <c r="U473" s="7"/>
      <c r="V473" s="7"/>
      <c r="W473" s="7"/>
      <c r="X473" s="7"/>
      <c r="Y473" s="7"/>
      <c r="Z473" s="7"/>
    </row>
    <row r="474" ht="14.25" spans="10:26">
      <c r="J474" s="7"/>
      <c r="K474" s="7"/>
      <c r="L474" s="7"/>
      <c r="M474" s="7"/>
      <c r="N474" s="7"/>
      <c r="O474" s="7"/>
      <c r="P474" s="7"/>
      <c r="Q474" s="7"/>
      <c r="R474" s="7"/>
      <c r="S474" s="7"/>
      <c r="T474" s="7"/>
      <c r="U474" s="7"/>
      <c r="V474" s="7"/>
      <c r="W474" s="7"/>
      <c r="X474" s="7"/>
      <c r="Y474" s="7"/>
      <c r="Z474" s="7"/>
    </row>
    <row r="475" ht="14.25" spans="10:26">
      <c r="J475" s="7"/>
      <c r="K475" s="7"/>
      <c r="L475" s="7"/>
      <c r="M475" s="7"/>
      <c r="N475" s="7"/>
      <c r="O475" s="7"/>
      <c r="P475" s="7"/>
      <c r="Q475" s="7"/>
      <c r="R475" s="7"/>
      <c r="S475" s="7"/>
      <c r="T475" s="7"/>
      <c r="U475" s="7"/>
      <c r="V475" s="7"/>
      <c r="W475" s="7"/>
      <c r="X475" s="7"/>
      <c r="Y475" s="7"/>
      <c r="Z475" s="7"/>
    </row>
    <row r="476" ht="14.25" spans="10:26">
      <c r="J476" s="7"/>
      <c r="K476" s="7"/>
      <c r="L476" s="7"/>
      <c r="M476" s="7"/>
      <c r="N476" s="7"/>
      <c r="O476" s="7"/>
      <c r="P476" s="7"/>
      <c r="Q476" s="7"/>
      <c r="R476" s="7"/>
      <c r="S476" s="7"/>
      <c r="T476" s="7"/>
      <c r="U476" s="7"/>
      <c r="V476" s="7"/>
      <c r="W476" s="7"/>
      <c r="X476" s="7"/>
      <c r="Y476" s="7"/>
      <c r="Z476" s="7"/>
    </row>
    <row r="477" ht="14.25" spans="10:26">
      <c r="J477" s="7"/>
      <c r="K477" s="7"/>
      <c r="L477" s="7"/>
      <c r="M477" s="7"/>
      <c r="N477" s="7"/>
      <c r="O477" s="7"/>
      <c r="P477" s="7"/>
      <c r="Q477" s="7"/>
      <c r="R477" s="7"/>
      <c r="S477" s="7"/>
      <c r="T477" s="7"/>
      <c r="U477" s="7"/>
      <c r="V477" s="7"/>
      <c r="W477" s="7"/>
      <c r="X477" s="7"/>
      <c r="Y477" s="7"/>
      <c r="Z477" s="7"/>
    </row>
    <row r="478" ht="14.25" spans="10:26">
      <c r="J478" s="7"/>
      <c r="K478" s="7"/>
      <c r="L478" s="7"/>
      <c r="M478" s="7"/>
      <c r="N478" s="7"/>
      <c r="O478" s="7"/>
      <c r="P478" s="7"/>
      <c r="Q478" s="7"/>
      <c r="R478" s="7"/>
      <c r="S478" s="7"/>
      <c r="T478" s="7"/>
      <c r="U478" s="7"/>
      <c r="V478" s="7"/>
      <c r="W478" s="7"/>
      <c r="X478" s="7"/>
      <c r="Y478" s="7"/>
      <c r="Z478" s="7"/>
    </row>
    <row r="479" ht="14.25" spans="10:26">
      <c r="J479" s="7"/>
      <c r="K479" s="7"/>
      <c r="L479" s="7"/>
      <c r="M479" s="7"/>
      <c r="N479" s="7"/>
      <c r="O479" s="7"/>
      <c r="P479" s="7"/>
      <c r="Q479" s="7"/>
      <c r="R479" s="7"/>
      <c r="S479" s="7"/>
      <c r="T479" s="7"/>
      <c r="U479" s="7"/>
      <c r="V479" s="7"/>
      <c r="W479" s="7"/>
      <c r="X479" s="7"/>
      <c r="Y479" s="7"/>
      <c r="Z479" s="7"/>
    </row>
    <row r="480" ht="14.25" spans="10:26">
      <c r="J480" s="7"/>
      <c r="K480" s="7"/>
      <c r="L480" s="7"/>
      <c r="M480" s="7"/>
      <c r="N480" s="7"/>
      <c r="O480" s="7"/>
      <c r="P480" s="7"/>
      <c r="Q480" s="7"/>
      <c r="R480" s="7"/>
      <c r="S480" s="7"/>
      <c r="T480" s="7"/>
      <c r="U480" s="7"/>
      <c r="V480" s="7"/>
      <c r="W480" s="7"/>
      <c r="X480" s="7"/>
      <c r="Y480" s="7"/>
      <c r="Z480" s="7"/>
    </row>
    <row r="481" ht="14.25" spans="10:26">
      <c r="J481" s="7"/>
      <c r="K481" s="7"/>
      <c r="L481" s="7"/>
      <c r="M481" s="7"/>
      <c r="N481" s="7"/>
      <c r="O481" s="7"/>
      <c r="P481" s="7"/>
      <c r="Q481" s="7"/>
      <c r="R481" s="7"/>
      <c r="S481" s="7"/>
      <c r="T481" s="7"/>
      <c r="U481" s="7"/>
      <c r="V481" s="7"/>
      <c r="W481" s="7"/>
      <c r="X481" s="7"/>
      <c r="Y481" s="7"/>
      <c r="Z481" s="7"/>
    </row>
    <row r="482" ht="14.25" spans="10:26">
      <c r="J482" s="7"/>
      <c r="K482" s="7"/>
      <c r="L482" s="7"/>
      <c r="M482" s="7"/>
      <c r="N482" s="7"/>
      <c r="O482" s="7"/>
      <c r="P482" s="7"/>
      <c r="Q482" s="7"/>
      <c r="R482" s="7"/>
      <c r="S482" s="7"/>
      <c r="T482" s="7"/>
      <c r="U482" s="7"/>
      <c r="V482" s="7"/>
      <c r="W482" s="7"/>
      <c r="X482" s="7"/>
      <c r="Y482" s="7"/>
      <c r="Z482" s="7"/>
    </row>
    <row r="483" ht="14.25" spans="10:26">
      <c r="J483" s="7"/>
      <c r="K483" s="7"/>
      <c r="L483" s="7"/>
      <c r="M483" s="7"/>
      <c r="N483" s="7"/>
      <c r="O483" s="7"/>
      <c r="P483" s="7"/>
      <c r="Q483" s="7"/>
      <c r="R483" s="7"/>
      <c r="S483" s="7"/>
      <c r="T483" s="7"/>
      <c r="U483" s="7"/>
      <c r="V483" s="7"/>
      <c r="W483" s="7"/>
      <c r="X483" s="7"/>
      <c r="Y483" s="7"/>
      <c r="Z483" s="7"/>
    </row>
    <row r="484" ht="14.25" spans="10:26">
      <c r="J484" s="7"/>
      <c r="K484" s="7"/>
      <c r="L484" s="7"/>
      <c r="M484" s="7"/>
      <c r="N484" s="7"/>
      <c r="O484" s="7"/>
      <c r="P484" s="7"/>
      <c r="Q484" s="7"/>
      <c r="R484" s="7"/>
      <c r="S484" s="7"/>
      <c r="T484" s="7"/>
      <c r="U484" s="7"/>
      <c r="V484" s="7"/>
      <c r="W484" s="7"/>
      <c r="X484" s="7"/>
      <c r="Y484" s="7"/>
      <c r="Z484" s="7"/>
    </row>
    <row r="485" ht="14.25" spans="10:26">
      <c r="J485" s="7"/>
      <c r="K485" s="7"/>
      <c r="L485" s="7"/>
      <c r="M485" s="7"/>
      <c r="N485" s="7"/>
      <c r="O485" s="7"/>
      <c r="P485" s="7"/>
      <c r="Q485" s="7"/>
      <c r="R485" s="7"/>
      <c r="S485" s="7"/>
      <c r="T485" s="7"/>
      <c r="U485" s="7"/>
      <c r="V485" s="7"/>
      <c r="W485" s="7"/>
      <c r="X485" s="7"/>
      <c r="Y485" s="7"/>
      <c r="Z485" s="7"/>
    </row>
    <row r="486" ht="14.25" spans="10:26">
      <c r="J486" s="7"/>
      <c r="K486" s="7"/>
      <c r="L486" s="7"/>
      <c r="M486" s="7"/>
      <c r="N486" s="7"/>
      <c r="O486" s="7"/>
      <c r="P486" s="7"/>
      <c r="Q486" s="7"/>
      <c r="R486" s="7"/>
      <c r="S486" s="7"/>
      <c r="T486" s="7"/>
      <c r="U486" s="7"/>
      <c r="V486" s="7"/>
      <c r="W486" s="7"/>
      <c r="X486" s="7"/>
      <c r="Y486" s="7"/>
      <c r="Z486" s="7"/>
    </row>
    <row r="487" ht="14.25" spans="10:26">
      <c r="J487" s="7"/>
      <c r="K487" s="7"/>
      <c r="L487" s="7"/>
      <c r="M487" s="7"/>
      <c r="N487" s="7"/>
      <c r="O487" s="7"/>
      <c r="P487" s="7"/>
      <c r="Q487" s="7"/>
      <c r="R487" s="7"/>
      <c r="S487" s="7"/>
      <c r="T487" s="7"/>
      <c r="U487" s="7"/>
      <c r="V487" s="7"/>
      <c r="W487" s="7"/>
      <c r="X487" s="7"/>
      <c r="Y487" s="7"/>
      <c r="Z487" s="7"/>
    </row>
    <row r="488" ht="14.25" spans="10:26">
      <c r="J488" s="7"/>
      <c r="K488" s="7"/>
      <c r="L488" s="7"/>
      <c r="M488" s="7"/>
      <c r="N488" s="7"/>
      <c r="O488" s="7"/>
      <c r="P488" s="7"/>
      <c r="Q488" s="7"/>
      <c r="R488" s="7"/>
      <c r="S488" s="7"/>
      <c r="T488" s="7"/>
      <c r="U488" s="7"/>
      <c r="V488" s="7"/>
      <c r="W488" s="7"/>
      <c r="X488" s="7"/>
      <c r="Y488" s="7"/>
      <c r="Z488" s="7"/>
    </row>
    <row r="489" ht="14.25" spans="10:26">
      <c r="J489" s="7"/>
      <c r="K489" s="7"/>
      <c r="L489" s="7"/>
      <c r="M489" s="7"/>
      <c r="N489" s="7"/>
      <c r="O489" s="7"/>
      <c r="P489" s="7"/>
      <c r="Q489" s="7"/>
      <c r="R489" s="7"/>
      <c r="S489" s="7"/>
      <c r="T489" s="7"/>
      <c r="U489" s="7"/>
      <c r="V489" s="7"/>
      <c r="W489" s="7"/>
      <c r="X489" s="7"/>
      <c r="Y489" s="7"/>
      <c r="Z489" s="7"/>
    </row>
    <row r="490" ht="14.25" spans="10:26">
      <c r="J490" s="7"/>
      <c r="K490" s="7"/>
      <c r="L490" s="7"/>
      <c r="M490" s="7"/>
      <c r="N490" s="7"/>
      <c r="O490" s="7"/>
      <c r="P490" s="7"/>
      <c r="Q490" s="7"/>
      <c r="R490" s="7"/>
      <c r="S490" s="7"/>
      <c r="T490" s="7"/>
      <c r="U490" s="7"/>
      <c r="V490" s="7"/>
      <c r="W490" s="7"/>
      <c r="X490" s="7"/>
      <c r="Y490" s="7"/>
      <c r="Z490" s="7"/>
    </row>
    <row r="491" ht="14.25" spans="10:26">
      <c r="J491" s="7"/>
      <c r="K491" s="7"/>
      <c r="L491" s="7"/>
      <c r="M491" s="7"/>
      <c r="N491" s="7"/>
      <c r="O491" s="7"/>
      <c r="P491" s="7"/>
      <c r="Q491" s="7"/>
      <c r="R491" s="7"/>
      <c r="S491" s="7"/>
      <c r="T491" s="7"/>
      <c r="U491" s="7"/>
      <c r="V491" s="7"/>
      <c r="W491" s="7"/>
      <c r="X491" s="7"/>
      <c r="Y491" s="7"/>
      <c r="Z491" s="7"/>
    </row>
    <row r="492" ht="14.25" spans="10:26">
      <c r="J492" s="7"/>
      <c r="K492" s="7"/>
      <c r="L492" s="7"/>
      <c r="M492" s="7"/>
      <c r="N492" s="7"/>
      <c r="O492" s="7"/>
      <c r="P492" s="7"/>
      <c r="Q492" s="7"/>
      <c r="R492" s="7"/>
      <c r="S492" s="7"/>
      <c r="T492" s="7"/>
      <c r="U492" s="7"/>
      <c r="V492" s="7"/>
      <c r="W492" s="7"/>
      <c r="X492" s="7"/>
      <c r="Y492" s="7"/>
      <c r="Z492" s="7"/>
    </row>
    <row r="493" ht="14.25" spans="10:26">
      <c r="J493" s="7"/>
      <c r="K493" s="7"/>
      <c r="L493" s="7"/>
      <c r="M493" s="7"/>
      <c r="N493" s="7"/>
      <c r="O493" s="7"/>
      <c r="P493" s="7"/>
      <c r="Q493" s="7"/>
      <c r="R493" s="7"/>
      <c r="S493" s="7"/>
      <c r="T493" s="7"/>
      <c r="U493" s="7"/>
      <c r="V493" s="7"/>
      <c r="W493" s="7"/>
      <c r="X493" s="7"/>
      <c r="Y493" s="7"/>
      <c r="Z493" s="7"/>
    </row>
    <row r="494" ht="14.25" spans="10:26">
      <c r="J494" s="7"/>
      <c r="K494" s="7"/>
      <c r="L494" s="7"/>
      <c r="M494" s="7"/>
      <c r="N494" s="7"/>
      <c r="O494" s="7"/>
      <c r="P494" s="7"/>
      <c r="Q494" s="7"/>
      <c r="R494" s="7"/>
      <c r="S494" s="7"/>
      <c r="T494" s="7"/>
      <c r="U494" s="7"/>
      <c r="V494" s="7"/>
      <c r="W494" s="7"/>
      <c r="X494" s="7"/>
      <c r="Y494" s="7"/>
      <c r="Z494" s="7"/>
    </row>
    <row r="495" ht="14.25" spans="10:26">
      <c r="J495" s="7"/>
      <c r="K495" s="7"/>
      <c r="L495" s="7"/>
      <c r="M495" s="7"/>
      <c r="N495" s="7"/>
      <c r="O495" s="7"/>
      <c r="P495" s="7"/>
      <c r="Q495" s="7"/>
      <c r="R495" s="7"/>
      <c r="S495" s="7"/>
      <c r="T495" s="7"/>
      <c r="U495" s="7"/>
      <c r="V495" s="7"/>
      <c r="W495" s="7"/>
      <c r="X495" s="7"/>
      <c r="Y495" s="7"/>
      <c r="Z495" s="7"/>
    </row>
    <row r="496" ht="14.25" spans="10:26">
      <c r="J496" s="7"/>
      <c r="K496" s="7"/>
      <c r="L496" s="7"/>
      <c r="M496" s="7"/>
      <c r="N496" s="7"/>
      <c r="O496" s="7"/>
      <c r="P496" s="7"/>
      <c r="Q496" s="7"/>
      <c r="R496" s="7"/>
      <c r="S496" s="7"/>
      <c r="T496" s="7"/>
      <c r="U496" s="7"/>
      <c r="V496" s="7"/>
      <c r="W496" s="7"/>
      <c r="X496" s="7"/>
      <c r="Y496" s="7"/>
      <c r="Z496" s="7"/>
    </row>
    <row r="497" ht="14.25" spans="10:26">
      <c r="J497" s="7"/>
      <c r="K497" s="7"/>
      <c r="L497" s="7"/>
      <c r="M497" s="7"/>
      <c r="N497" s="7"/>
      <c r="O497" s="7"/>
      <c r="P497" s="7"/>
      <c r="Q497" s="7"/>
      <c r="R497" s="7"/>
      <c r="S497" s="7"/>
      <c r="T497" s="7"/>
      <c r="U497" s="7"/>
      <c r="V497" s="7"/>
      <c r="W497" s="7"/>
      <c r="X497" s="7"/>
      <c r="Y497" s="7"/>
      <c r="Z497" s="7"/>
    </row>
    <row r="498" ht="14.25" spans="10:26">
      <c r="J498" s="7"/>
      <c r="K498" s="7"/>
      <c r="L498" s="7"/>
      <c r="M498" s="7"/>
      <c r="N498" s="7"/>
      <c r="O498" s="7"/>
      <c r="P498" s="7"/>
      <c r="Q498" s="7"/>
      <c r="R498" s="7"/>
      <c r="S498" s="7"/>
      <c r="T498" s="7"/>
      <c r="U498" s="7"/>
      <c r="V498" s="7"/>
      <c r="W498" s="7"/>
      <c r="X498" s="7"/>
      <c r="Y498" s="7"/>
      <c r="Z498" s="7"/>
    </row>
    <row r="499" ht="14.25" spans="10:26">
      <c r="J499" s="7"/>
      <c r="K499" s="7"/>
      <c r="L499" s="7"/>
      <c r="M499" s="7"/>
      <c r="N499" s="7"/>
      <c r="O499" s="7"/>
      <c r="P499" s="7"/>
      <c r="Q499" s="7"/>
      <c r="R499" s="7"/>
      <c r="S499" s="7"/>
      <c r="T499" s="7"/>
      <c r="U499" s="7"/>
      <c r="V499" s="7"/>
      <c r="W499" s="7"/>
      <c r="X499" s="7"/>
      <c r="Y499" s="7"/>
      <c r="Z499" s="7"/>
    </row>
    <row r="500" ht="14.25" spans="10:26">
      <c r="J500" s="7"/>
      <c r="K500" s="7"/>
      <c r="L500" s="7"/>
      <c r="M500" s="7"/>
      <c r="N500" s="7"/>
      <c r="O500" s="7"/>
      <c r="P500" s="7"/>
      <c r="Q500" s="7"/>
      <c r="R500" s="7"/>
      <c r="S500" s="7"/>
      <c r="T500" s="7"/>
      <c r="U500" s="7"/>
      <c r="V500" s="7"/>
      <c r="W500" s="7"/>
      <c r="X500" s="7"/>
      <c r="Y500" s="7"/>
      <c r="Z500" s="7"/>
    </row>
    <row r="501" ht="14.25" spans="10:26">
      <c r="J501" s="7"/>
      <c r="K501" s="7"/>
      <c r="L501" s="7"/>
      <c r="M501" s="7"/>
      <c r="N501" s="7"/>
      <c r="O501" s="7"/>
      <c r="P501" s="7"/>
      <c r="Q501" s="7"/>
      <c r="R501" s="7"/>
      <c r="S501" s="7"/>
      <c r="T501" s="7"/>
      <c r="U501" s="7"/>
      <c r="V501" s="7"/>
      <c r="W501" s="7"/>
      <c r="X501" s="7"/>
      <c r="Y501" s="7"/>
      <c r="Z501" s="7"/>
    </row>
    <row r="502" ht="14.25" spans="10:26">
      <c r="J502" s="7"/>
      <c r="K502" s="7"/>
      <c r="L502" s="7"/>
      <c r="M502" s="7"/>
      <c r="N502" s="7"/>
      <c r="O502" s="7"/>
      <c r="P502" s="7"/>
      <c r="Q502" s="7"/>
      <c r="R502" s="7"/>
      <c r="S502" s="7"/>
      <c r="T502" s="7"/>
      <c r="U502" s="7"/>
      <c r="V502" s="7"/>
      <c r="W502" s="7"/>
      <c r="X502" s="7"/>
      <c r="Y502" s="7"/>
      <c r="Z502" s="7"/>
    </row>
    <row r="503" ht="14.25" spans="10:26">
      <c r="J503" s="7"/>
      <c r="K503" s="7"/>
      <c r="L503" s="7"/>
      <c r="M503" s="7"/>
      <c r="N503" s="7"/>
      <c r="O503" s="7"/>
      <c r="P503" s="7"/>
      <c r="Q503" s="7"/>
      <c r="R503" s="7"/>
      <c r="S503" s="7"/>
      <c r="T503" s="7"/>
      <c r="U503" s="7"/>
      <c r="V503" s="7"/>
      <c r="W503" s="7"/>
      <c r="X503" s="7"/>
      <c r="Y503" s="7"/>
      <c r="Z503" s="7"/>
    </row>
    <row r="504" ht="14.25" spans="10:26">
      <c r="J504" s="7"/>
      <c r="K504" s="7"/>
      <c r="L504" s="7"/>
      <c r="M504" s="7"/>
      <c r="N504" s="7"/>
      <c r="O504" s="7"/>
      <c r="P504" s="7"/>
      <c r="Q504" s="7"/>
      <c r="R504" s="7"/>
      <c r="S504" s="7"/>
      <c r="T504" s="7"/>
      <c r="U504" s="7"/>
      <c r="V504" s="7"/>
      <c r="W504" s="7"/>
      <c r="X504" s="7"/>
      <c r="Y504" s="7"/>
      <c r="Z504" s="7"/>
    </row>
    <row r="505" ht="14.25" spans="10:26">
      <c r="J505" s="7"/>
      <c r="K505" s="7"/>
      <c r="L505" s="7"/>
      <c r="M505" s="7"/>
      <c r="N505" s="7"/>
      <c r="O505" s="7"/>
      <c r="P505" s="7"/>
      <c r="Q505" s="7"/>
      <c r="R505" s="7"/>
      <c r="S505" s="7"/>
      <c r="T505" s="7"/>
      <c r="U505" s="7"/>
      <c r="V505" s="7"/>
      <c r="W505" s="7"/>
      <c r="X505" s="7"/>
      <c r="Y505" s="7"/>
      <c r="Z505" s="7"/>
    </row>
    <row r="506" ht="14.25" spans="10:26">
      <c r="J506" s="7"/>
      <c r="K506" s="7"/>
      <c r="L506" s="7"/>
      <c r="M506" s="7"/>
      <c r="N506" s="7"/>
      <c r="O506" s="7"/>
      <c r="P506" s="7"/>
      <c r="Q506" s="7"/>
      <c r="R506" s="7"/>
      <c r="S506" s="7"/>
      <c r="T506" s="7"/>
      <c r="U506" s="7"/>
      <c r="V506" s="7"/>
      <c r="W506" s="7"/>
      <c r="X506" s="7"/>
      <c r="Y506" s="7"/>
      <c r="Z506" s="7"/>
    </row>
    <row r="507" ht="14.25" spans="10:26">
      <c r="J507" s="7"/>
      <c r="K507" s="7"/>
      <c r="L507" s="7"/>
      <c r="M507" s="7"/>
      <c r="N507" s="7"/>
      <c r="O507" s="7"/>
      <c r="P507" s="7"/>
      <c r="Q507" s="7"/>
      <c r="R507" s="7"/>
      <c r="S507" s="7"/>
      <c r="T507" s="7"/>
      <c r="U507" s="7"/>
      <c r="V507" s="7"/>
      <c r="W507" s="7"/>
      <c r="X507" s="7"/>
      <c r="Y507" s="7"/>
      <c r="Z507" s="7"/>
    </row>
    <row r="508" ht="14.25" spans="10:26">
      <c r="J508" s="7"/>
      <c r="K508" s="7"/>
      <c r="L508" s="7"/>
      <c r="M508" s="7"/>
      <c r="N508" s="7"/>
      <c r="O508" s="7"/>
      <c r="P508" s="7"/>
      <c r="Q508" s="7"/>
      <c r="R508" s="7"/>
      <c r="S508" s="7"/>
      <c r="T508" s="7"/>
      <c r="U508" s="7"/>
      <c r="V508" s="7"/>
      <c r="W508" s="7"/>
      <c r="X508" s="7"/>
      <c r="Y508" s="7"/>
      <c r="Z508" s="7"/>
    </row>
    <row r="509" ht="14.25" spans="10:26">
      <c r="J509" s="7"/>
      <c r="K509" s="7"/>
      <c r="L509" s="7"/>
      <c r="M509" s="7"/>
      <c r="N509" s="7"/>
      <c r="O509" s="7"/>
      <c r="P509" s="7"/>
      <c r="Q509" s="7"/>
      <c r="R509" s="7"/>
      <c r="S509" s="7"/>
      <c r="T509" s="7"/>
      <c r="U509" s="7"/>
      <c r="V509" s="7"/>
      <c r="W509" s="7"/>
      <c r="X509" s="7"/>
      <c r="Y509" s="7"/>
      <c r="Z509" s="7"/>
    </row>
    <row r="510" ht="14.25" spans="10:26">
      <c r="J510" s="7"/>
      <c r="K510" s="7"/>
      <c r="L510" s="7"/>
      <c r="M510" s="7"/>
      <c r="N510" s="7"/>
      <c r="O510" s="7"/>
      <c r="P510" s="7"/>
      <c r="Q510" s="7"/>
      <c r="R510" s="7"/>
      <c r="S510" s="7"/>
      <c r="T510" s="7"/>
      <c r="U510" s="7"/>
      <c r="V510" s="7"/>
      <c r="W510" s="7"/>
      <c r="X510" s="7"/>
      <c r="Y510" s="7"/>
      <c r="Z510" s="7"/>
    </row>
    <row r="511" ht="14.25" spans="10:26">
      <c r="J511" s="7"/>
      <c r="K511" s="7"/>
      <c r="L511" s="7"/>
      <c r="M511" s="7"/>
      <c r="N511" s="7"/>
      <c r="O511" s="7"/>
      <c r="P511" s="7"/>
      <c r="Q511" s="7"/>
      <c r="R511" s="7"/>
      <c r="S511" s="7"/>
      <c r="T511" s="7"/>
      <c r="U511" s="7"/>
      <c r="V511" s="7"/>
      <c r="W511" s="7"/>
      <c r="X511" s="7"/>
      <c r="Y511" s="7"/>
      <c r="Z511" s="7"/>
    </row>
    <row r="512" ht="14.25" spans="10:26">
      <c r="J512" s="7"/>
      <c r="K512" s="7"/>
      <c r="L512" s="7"/>
      <c r="M512" s="7"/>
      <c r="N512" s="7"/>
      <c r="O512" s="7"/>
      <c r="P512" s="7"/>
      <c r="Q512" s="7"/>
      <c r="R512" s="7"/>
      <c r="S512" s="7"/>
      <c r="T512" s="7"/>
      <c r="U512" s="7"/>
      <c r="V512" s="7"/>
      <c r="W512" s="7"/>
      <c r="X512" s="7"/>
      <c r="Y512" s="7"/>
      <c r="Z512" s="7"/>
    </row>
    <row r="513" ht="14.25" spans="10:26">
      <c r="J513" s="7"/>
      <c r="K513" s="7"/>
      <c r="L513" s="7"/>
      <c r="M513" s="7"/>
      <c r="N513" s="7"/>
      <c r="O513" s="7"/>
      <c r="P513" s="7"/>
      <c r="Q513" s="7"/>
      <c r="R513" s="7"/>
      <c r="S513" s="7"/>
      <c r="T513" s="7"/>
      <c r="U513" s="7"/>
      <c r="V513" s="7"/>
      <c r="W513" s="7"/>
      <c r="X513" s="7"/>
      <c r="Y513" s="7"/>
      <c r="Z513" s="7"/>
    </row>
    <row r="514" ht="14.25" spans="10:26">
      <c r="J514" s="7"/>
      <c r="K514" s="7"/>
      <c r="L514" s="7"/>
      <c r="M514" s="7"/>
      <c r="N514" s="7"/>
      <c r="O514" s="7"/>
      <c r="P514" s="7"/>
      <c r="Q514" s="7"/>
      <c r="R514" s="7"/>
      <c r="S514" s="7"/>
      <c r="T514" s="7"/>
      <c r="U514" s="7"/>
      <c r="V514" s="7"/>
      <c r="W514" s="7"/>
      <c r="X514" s="7"/>
      <c r="Y514" s="7"/>
      <c r="Z514" s="7"/>
    </row>
    <row r="515" ht="14.25" spans="10:26">
      <c r="J515" s="7"/>
      <c r="K515" s="7"/>
      <c r="L515" s="7"/>
      <c r="M515" s="7"/>
      <c r="N515" s="7"/>
      <c r="O515" s="7"/>
      <c r="P515" s="7"/>
      <c r="Q515" s="7"/>
      <c r="R515" s="7"/>
      <c r="S515" s="7"/>
      <c r="T515" s="7"/>
      <c r="U515" s="7"/>
      <c r="V515" s="7"/>
      <c r="W515" s="7"/>
      <c r="X515" s="7"/>
      <c r="Y515" s="7"/>
      <c r="Z515" s="7"/>
    </row>
    <row r="516" ht="14.25" spans="10:26">
      <c r="J516" s="7"/>
      <c r="K516" s="7"/>
      <c r="L516" s="7"/>
      <c r="M516" s="7"/>
      <c r="N516" s="7"/>
      <c r="O516" s="7"/>
      <c r="P516" s="7"/>
      <c r="Q516" s="7"/>
      <c r="R516" s="7"/>
      <c r="S516" s="7"/>
      <c r="T516" s="7"/>
      <c r="U516" s="7"/>
      <c r="V516" s="7"/>
      <c r="W516" s="7"/>
      <c r="X516" s="7"/>
      <c r="Y516" s="7"/>
      <c r="Z516" s="7"/>
    </row>
    <row r="517" ht="14.25" spans="10:26">
      <c r="J517" s="7"/>
      <c r="K517" s="7"/>
      <c r="L517" s="7"/>
      <c r="M517" s="7"/>
      <c r="N517" s="7"/>
      <c r="O517" s="7"/>
      <c r="P517" s="7"/>
      <c r="Q517" s="7"/>
      <c r="R517" s="7"/>
      <c r="S517" s="7"/>
      <c r="T517" s="7"/>
      <c r="U517" s="7"/>
      <c r="V517" s="7"/>
      <c r="W517" s="7"/>
      <c r="X517" s="7"/>
      <c r="Y517" s="7"/>
      <c r="Z517" s="7"/>
    </row>
    <row r="518" ht="14.25" spans="10:26">
      <c r="J518" s="7"/>
      <c r="K518" s="7"/>
      <c r="L518" s="7"/>
      <c r="M518" s="7"/>
      <c r="N518" s="7"/>
      <c r="O518" s="7"/>
      <c r="P518" s="7"/>
      <c r="Q518" s="7"/>
      <c r="R518" s="7"/>
      <c r="S518" s="7"/>
      <c r="T518" s="7"/>
      <c r="U518" s="7"/>
      <c r="V518" s="7"/>
      <c r="W518" s="7"/>
      <c r="X518" s="7"/>
      <c r="Y518" s="7"/>
      <c r="Z518" s="7"/>
    </row>
    <row r="519" ht="14.25" spans="10:26">
      <c r="J519" s="7"/>
      <c r="K519" s="7"/>
      <c r="L519" s="7"/>
      <c r="M519" s="7"/>
      <c r="N519" s="7"/>
      <c r="O519" s="7"/>
      <c r="P519" s="7"/>
      <c r="Q519" s="7"/>
      <c r="R519" s="7"/>
      <c r="S519" s="7"/>
      <c r="T519" s="7"/>
      <c r="U519" s="7"/>
      <c r="V519" s="7"/>
      <c r="W519" s="7"/>
      <c r="X519" s="7"/>
      <c r="Y519" s="7"/>
      <c r="Z519" s="7"/>
    </row>
    <row r="520" ht="14.25" spans="10:26">
      <c r="J520" s="7"/>
      <c r="K520" s="7"/>
      <c r="L520" s="7"/>
      <c r="M520" s="7"/>
      <c r="N520" s="7"/>
      <c r="O520" s="7"/>
      <c r="P520" s="7"/>
      <c r="Q520" s="7"/>
      <c r="R520" s="7"/>
      <c r="S520" s="7"/>
      <c r="T520" s="7"/>
      <c r="U520" s="7"/>
      <c r="V520" s="7"/>
      <c r="W520" s="7"/>
      <c r="X520" s="7"/>
      <c r="Y520" s="7"/>
      <c r="Z520" s="7"/>
    </row>
    <row r="521" ht="14.25" spans="10:26">
      <c r="J521" s="7"/>
      <c r="K521" s="7"/>
      <c r="L521" s="7"/>
      <c r="M521" s="7"/>
      <c r="N521" s="7"/>
      <c r="O521" s="7"/>
      <c r="P521" s="7"/>
      <c r="Q521" s="7"/>
      <c r="R521" s="7"/>
      <c r="S521" s="7"/>
      <c r="T521" s="7"/>
      <c r="U521" s="7"/>
      <c r="V521" s="7"/>
      <c r="W521" s="7"/>
      <c r="X521" s="7"/>
      <c r="Y521" s="7"/>
      <c r="Z521" s="7"/>
    </row>
    <row r="522" ht="14.25" spans="10:26">
      <c r="J522" s="7"/>
      <c r="K522" s="7"/>
      <c r="L522" s="7"/>
      <c r="M522" s="7"/>
      <c r="N522" s="7"/>
      <c r="O522" s="7"/>
      <c r="P522" s="7"/>
      <c r="Q522" s="7"/>
      <c r="R522" s="7"/>
      <c r="S522" s="7"/>
      <c r="T522" s="7"/>
      <c r="U522" s="7"/>
      <c r="V522" s="7"/>
      <c r="W522" s="7"/>
      <c r="X522" s="7"/>
      <c r="Y522" s="7"/>
      <c r="Z522" s="7"/>
    </row>
    <row r="523" ht="14.25" spans="10:26">
      <c r="J523" s="7"/>
      <c r="K523" s="7"/>
      <c r="L523" s="7"/>
      <c r="M523" s="7"/>
      <c r="N523" s="7"/>
      <c r="O523" s="7"/>
      <c r="P523" s="7"/>
      <c r="Q523" s="7"/>
      <c r="R523" s="7"/>
      <c r="S523" s="7"/>
      <c r="T523" s="7"/>
      <c r="U523" s="7"/>
      <c r="V523" s="7"/>
      <c r="W523" s="7"/>
      <c r="X523" s="7"/>
      <c r="Y523" s="7"/>
      <c r="Z523" s="7"/>
    </row>
    <row r="524" ht="14.25" spans="10:26">
      <c r="J524" s="7"/>
      <c r="K524" s="7"/>
      <c r="L524" s="7"/>
      <c r="M524" s="7"/>
      <c r="N524" s="7"/>
      <c r="O524" s="7"/>
      <c r="P524" s="7"/>
      <c r="Q524" s="7"/>
      <c r="R524" s="7"/>
      <c r="S524" s="7"/>
      <c r="T524" s="7"/>
      <c r="U524" s="7"/>
      <c r="V524" s="7"/>
      <c r="W524" s="7"/>
      <c r="X524" s="7"/>
      <c r="Y524" s="7"/>
      <c r="Z524" s="7"/>
    </row>
    <row r="525" ht="14.25" spans="10:26">
      <c r="J525" s="7"/>
      <c r="K525" s="7"/>
      <c r="L525" s="7"/>
      <c r="M525" s="7"/>
      <c r="N525" s="7"/>
      <c r="O525" s="7"/>
      <c r="P525" s="7"/>
      <c r="Q525" s="7"/>
      <c r="R525" s="7"/>
      <c r="S525" s="7"/>
      <c r="T525" s="7"/>
      <c r="U525" s="7"/>
      <c r="V525" s="7"/>
      <c r="W525" s="7"/>
      <c r="X525" s="7"/>
      <c r="Y525" s="7"/>
      <c r="Z525" s="7"/>
    </row>
    <row r="526" ht="14.25" spans="10:26">
      <c r="J526" s="7"/>
      <c r="K526" s="7"/>
      <c r="L526" s="7"/>
      <c r="M526" s="7"/>
      <c r="N526" s="7"/>
      <c r="O526" s="7"/>
      <c r="P526" s="7"/>
      <c r="Q526" s="7"/>
      <c r="R526" s="7"/>
      <c r="S526" s="7"/>
      <c r="T526" s="7"/>
      <c r="U526" s="7"/>
      <c r="V526" s="7"/>
      <c r="W526" s="7"/>
      <c r="X526" s="7"/>
      <c r="Y526" s="7"/>
      <c r="Z526" s="7"/>
    </row>
    <row r="527" ht="14.25" spans="10:26">
      <c r="J527" s="7"/>
      <c r="K527" s="7"/>
      <c r="L527" s="7"/>
      <c r="M527" s="7"/>
      <c r="N527" s="7"/>
      <c r="O527" s="7"/>
      <c r="P527" s="7"/>
      <c r="Q527" s="7"/>
      <c r="R527" s="7"/>
      <c r="S527" s="7"/>
      <c r="T527" s="7"/>
      <c r="U527" s="7"/>
      <c r="V527" s="7"/>
      <c r="W527" s="7"/>
      <c r="X527" s="7"/>
      <c r="Y527" s="7"/>
      <c r="Z527" s="7"/>
    </row>
    <row r="528" ht="14.25" spans="10:26">
      <c r="J528" s="7"/>
      <c r="K528" s="7"/>
      <c r="L528" s="7"/>
      <c r="M528" s="7"/>
      <c r="N528" s="7"/>
      <c r="O528" s="7"/>
      <c r="P528" s="7"/>
      <c r="Q528" s="7"/>
      <c r="R528" s="7"/>
      <c r="S528" s="7"/>
      <c r="T528" s="7"/>
      <c r="U528" s="7"/>
      <c r="V528" s="7"/>
      <c r="W528" s="7"/>
      <c r="X528" s="7"/>
      <c r="Y528" s="7"/>
      <c r="Z528" s="7"/>
    </row>
    <row r="529" ht="14.25" spans="10:26">
      <c r="J529" s="7"/>
      <c r="K529" s="7"/>
      <c r="L529" s="7"/>
      <c r="M529" s="7"/>
      <c r="N529" s="7"/>
      <c r="O529" s="7"/>
      <c r="P529" s="7"/>
      <c r="Q529" s="7"/>
      <c r="R529" s="7"/>
      <c r="S529" s="7"/>
      <c r="T529" s="7"/>
      <c r="U529" s="7"/>
      <c r="V529" s="7"/>
      <c r="W529" s="7"/>
      <c r="X529" s="7"/>
      <c r="Y529" s="7"/>
      <c r="Z529" s="7"/>
    </row>
    <row r="530" ht="14.25" spans="10:26">
      <c r="J530" s="7"/>
      <c r="K530" s="7"/>
      <c r="L530" s="7"/>
      <c r="M530" s="7"/>
      <c r="N530" s="7"/>
      <c r="O530" s="7"/>
      <c r="P530" s="7"/>
      <c r="Q530" s="7"/>
      <c r="R530" s="7"/>
      <c r="S530" s="7"/>
      <c r="T530" s="7"/>
      <c r="U530" s="7"/>
      <c r="V530" s="7"/>
      <c r="W530" s="7"/>
      <c r="X530" s="7"/>
      <c r="Y530" s="7"/>
      <c r="Z530" s="7"/>
    </row>
    <row r="531" ht="14.25" spans="10:26">
      <c r="J531" s="7"/>
      <c r="K531" s="7"/>
      <c r="L531" s="7"/>
      <c r="M531" s="7"/>
      <c r="N531" s="7"/>
      <c r="O531" s="7"/>
      <c r="P531" s="7"/>
      <c r="Q531" s="7"/>
      <c r="R531" s="7"/>
      <c r="S531" s="7"/>
      <c r="T531" s="7"/>
      <c r="U531" s="7"/>
      <c r="V531" s="7"/>
      <c r="W531" s="7"/>
      <c r="X531" s="7"/>
      <c r="Y531" s="7"/>
      <c r="Z531" s="7"/>
    </row>
    <row r="532" ht="14.25" spans="10:26">
      <c r="J532" s="7"/>
      <c r="K532" s="7"/>
      <c r="L532" s="7"/>
      <c r="M532" s="7"/>
      <c r="N532" s="7"/>
      <c r="O532" s="7"/>
      <c r="P532" s="7"/>
      <c r="Q532" s="7"/>
      <c r="R532" s="7"/>
      <c r="S532" s="7"/>
      <c r="T532" s="7"/>
      <c r="U532" s="7"/>
      <c r="V532" s="7"/>
      <c r="W532" s="7"/>
      <c r="X532" s="7"/>
      <c r="Y532" s="7"/>
      <c r="Z532" s="7"/>
    </row>
    <row r="533" ht="14.25" spans="10:26">
      <c r="J533" s="7"/>
      <c r="K533" s="7"/>
      <c r="L533" s="7"/>
      <c r="M533" s="7"/>
      <c r="N533" s="7"/>
      <c r="O533" s="7"/>
      <c r="P533" s="7"/>
      <c r="Q533" s="7"/>
      <c r="R533" s="7"/>
      <c r="S533" s="7"/>
      <c r="T533" s="7"/>
      <c r="U533" s="7"/>
      <c r="V533" s="7"/>
      <c r="W533" s="7"/>
      <c r="X533" s="7"/>
      <c r="Y533" s="7"/>
      <c r="Z533" s="7"/>
    </row>
    <row r="534" ht="14.25" spans="10:26">
      <c r="J534" s="7"/>
      <c r="K534" s="7"/>
      <c r="L534" s="7"/>
      <c r="M534" s="7"/>
      <c r="N534" s="7"/>
      <c r="O534" s="7"/>
      <c r="P534" s="7"/>
      <c r="Q534" s="7"/>
      <c r="R534" s="7"/>
      <c r="S534" s="7"/>
      <c r="T534" s="7"/>
      <c r="U534" s="7"/>
      <c r="V534" s="7"/>
      <c r="W534" s="7"/>
      <c r="X534" s="7"/>
      <c r="Y534" s="7"/>
      <c r="Z534" s="7"/>
    </row>
    <row r="535" ht="14.25" spans="10:26">
      <c r="J535" s="7"/>
      <c r="K535" s="7"/>
      <c r="L535" s="7"/>
      <c r="M535" s="7"/>
      <c r="N535" s="7"/>
      <c r="O535" s="7"/>
      <c r="P535" s="7"/>
      <c r="Q535" s="7"/>
      <c r="R535" s="7"/>
      <c r="S535" s="7"/>
      <c r="T535" s="7"/>
      <c r="U535" s="7"/>
      <c r="V535" s="7"/>
      <c r="W535" s="7"/>
      <c r="X535" s="7"/>
      <c r="Y535" s="7"/>
      <c r="Z535" s="7"/>
    </row>
    <row r="536" ht="14.25" spans="10:26">
      <c r="J536" s="7"/>
      <c r="K536" s="7"/>
      <c r="L536" s="7"/>
      <c r="M536" s="7"/>
      <c r="N536" s="7"/>
      <c r="O536" s="7"/>
      <c r="P536" s="7"/>
      <c r="Q536" s="7"/>
      <c r="R536" s="7"/>
      <c r="S536" s="7"/>
      <c r="T536" s="7"/>
      <c r="U536" s="7"/>
      <c r="V536" s="7"/>
      <c r="W536" s="7"/>
      <c r="X536" s="7"/>
      <c r="Y536" s="7"/>
      <c r="Z536" s="7"/>
    </row>
    <row r="537" ht="14.25" spans="10:26">
      <c r="J537" s="7"/>
      <c r="K537" s="7"/>
      <c r="L537" s="7"/>
      <c r="M537" s="7"/>
      <c r="N537" s="7"/>
      <c r="O537" s="7"/>
      <c r="P537" s="7"/>
      <c r="Q537" s="7"/>
      <c r="R537" s="7"/>
      <c r="S537" s="7"/>
      <c r="T537" s="7"/>
      <c r="U537" s="7"/>
      <c r="V537" s="7"/>
      <c r="W537" s="7"/>
      <c r="X537" s="7"/>
      <c r="Y537" s="7"/>
      <c r="Z537" s="7"/>
    </row>
    <row r="538" ht="14.25" spans="10:26">
      <c r="J538" s="7"/>
      <c r="K538" s="7"/>
      <c r="L538" s="7"/>
      <c r="M538" s="7"/>
      <c r="N538" s="7"/>
      <c r="O538" s="7"/>
      <c r="P538" s="7"/>
      <c r="Q538" s="7"/>
      <c r="R538" s="7"/>
      <c r="S538" s="7"/>
      <c r="T538" s="7"/>
      <c r="U538" s="7"/>
      <c r="V538" s="7"/>
      <c r="W538" s="7"/>
      <c r="X538" s="7"/>
      <c r="Y538" s="7"/>
      <c r="Z538" s="7"/>
    </row>
    <row r="539" ht="14.25" spans="10:26">
      <c r="J539" s="7"/>
      <c r="K539" s="7"/>
      <c r="L539" s="7"/>
      <c r="M539" s="7"/>
      <c r="N539" s="7"/>
      <c r="O539" s="7"/>
      <c r="P539" s="7"/>
      <c r="Q539" s="7"/>
      <c r="R539" s="7"/>
      <c r="S539" s="7"/>
      <c r="T539" s="7"/>
      <c r="U539" s="7"/>
      <c r="V539" s="7"/>
      <c r="W539" s="7"/>
      <c r="X539" s="7"/>
      <c r="Y539" s="7"/>
      <c r="Z539" s="7"/>
    </row>
    <row r="540" ht="14.25" spans="10:26">
      <c r="J540" s="7"/>
      <c r="K540" s="7"/>
      <c r="L540" s="7"/>
      <c r="M540" s="7"/>
      <c r="N540" s="7"/>
      <c r="O540" s="7"/>
      <c r="P540" s="7"/>
      <c r="Q540" s="7"/>
      <c r="R540" s="7"/>
      <c r="S540" s="7"/>
      <c r="T540" s="7"/>
      <c r="U540" s="7"/>
      <c r="V540" s="7"/>
      <c r="W540" s="7"/>
      <c r="X540" s="7"/>
      <c r="Y540" s="7"/>
      <c r="Z540" s="7"/>
    </row>
    <row r="541" ht="14.25" spans="10:26">
      <c r="J541" s="7"/>
      <c r="K541" s="7"/>
      <c r="L541" s="7"/>
      <c r="M541" s="7"/>
      <c r="N541" s="7"/>
      <c r="O541" s="7"/>
      <c r="P541" s="7"/>
      <c r="Q541" s="7"/>
      <c r="R541" s="7"/>
      <c r="S541" s="7"/>
      <c r="T541" s="7"/>
      <c r="U541" s="7"/>
      <c r="V541" s="7"/>
      <c r="W541" s="7"/>
      <c r="X541" s="7"/>
      <c r="Y541" s="7"/>
      <c r="Z541" s="7"/>
    </row>
    <row r="542" ht="14.25" spans="10:26">
      <c r="J542" s="7"/>
      <c r="K542" s="7"/>
      <c r="L542" s="7"/>
      <c r="M542" s="7"/>
      <c r="N542" s="7"/>
      <c r="O542" s="7"/>
      <c r="P542" s="7"/>
      <c r="Q542" s="7"/>
      <c r="R542" s="7"/>
      <c r="S542" s="7"/>
      <c r="T542" s="7"/>
      <c r="U542" s="7"/>
      <c r="V542" s="7"/>
      <c r="W542" s="7"/>
      <c r="X542" s="7"/>
      <c r="Y542" s="7"/>
      <c r="Z542" s="7"/>
    </row>
    <row r="543" ht="14.25" spans="10:26">
      <c r="J543" s="7"/>
      <c r="K543" s="7"/>
      <c r="L543" s="7"/>
      <c r="M543" s="7"/>
      <c r="N543" s="7"/>
      <c r="O543" s="7"/>
      <c r="P543" s="7"/>
      <c r="Q543" s="7"/>
      <c r="R543" s="7"/>
      <c r="S543" s="7"/>
      <c r="T543" s="7"/>
      <c r="U543" s="7"/>
      <c r="V543" s="7"/>
      <c r="W543" s="7"/>
      <c r="X543" s="7"/>
      <c r="Y543" s="7"/>
      <c r="Z543" s="7"/>
    </row>
    <row r="544" ht="14.25" spans="10:26">
      <c r="J544" s="7"/>
      <c r="K544" s="7"/>
      <c r="L544" s="7"/>
      <c r="M544" s="7"/>
      <c r="N544" s="7"/>
      <c r="O544" s="7"/>
      <c r="P544" s="7"/>
      <c r="Q544" s="7"/>
      <c r="R544" s="7"/>
      <c r="S544" s="7"/>
      <c r="T544" s="7"/>
      <c r="U544" s="7"/>
      <c r="V544" s="7"/>
      <c r="W544" s="7"/>
      <c r="X544" s="7"/>
      <c r="Y544" s="7"/>
      <c r="Z544" s="7"/>
    </row>
    <row r="545" ht="14.25" spans="10:26">
      <c r="J545" s="7"/>
      <c r="K545" s="7"/>
      <c r="L545" s="7"/>
      <c r="M545" s="7"/>
      <c r="N545" s="7"/>
      <c r="O545" s="7"/>
      <c r="P545" s="7"/>
      <c r="Q545" s="7"/>
      <c r="R545" s="7"/>
      <c r="S545" s="7"/>
      <c r="T545" s="7"/>
      <c r="U545" s="7"/>
      <c r="V545" s="7"/>
      <c r="W545" s="7"/>
      <c r="X545" s="7"/>
      <c r="Y545" s="7"/>
      <c r="Z545" s="7"/>
    </row>
    <row r="546" ht="14.25" spans="10:26">
      <c r="J546" s="7"/>
      <c r="K546" s="7"/>
      <c r="L546" s="7"/>
      <c r="M546" s="7"/>
      <c r="N546" s="7"/>
      <c r="O546" s="7"/>
      <c r="P546" s="7"/>
      <c r="Q546" s="7"/>
      <c r="R546" s="7"/>
      <c r="S546" s="7"/>
      <c r="T546" s="7"/>
      <c r="U546" s="7"/>
      <c r="V546" s="7"/>
      <c r="W546" s="7"/>
      <c r="X546" s="7"/>
      <c r="Y546" s="7"/>
      <c r="Z546" s="7"/>
    </row>
    <row r="547" ht="14.25" spans="10:26">
      <c r="J547" s="7"/>
      <c r="K547" s="7"/>
      <c r="L547" s="7"/>
      <c r="M547" s="7"/>
      <c r="N547" s="7"/>
      <c r="O547" s="7"/>
      <c r="P547" s="7"/>
      <c r="Q547" s="7"/>
      <c r="R547" s="7"/>
      <c r="S547" s="7"/>
      <c r="T547" s="7"/>
      <c r="U547" s="7"/>
      <c r="V547" s="7"/>
      <c r="W547" s="7"/>
      <c r="X547" s="7"/>
      <c r="Y547" s="7"/>
      <c r="Z547" s="7"/>
    </row>
    <row r="548" ht="14.25" spans="10:26">
      <c r="J548" s="7"/>
      <c r="K548" s="7"/>
      <c r="L548" s="7"/>
      <c r="M548" s="7"/>
      <c r="N548" s="7"/>
      <c r="O548" s="7"/>
      <c r="P548" s="7"/>
      <c r="Q548" s="7"/>
      <c r="R548" s="7"/>
      <c r="S548" s="7"/>
      <c r="T548" s="7"/>
      <c r="U548" s="7"/>
      <c r="V548" s="7"/>
      <c r="W548" s="7"/>
      <c r="X548" s="7"/>
      <c r="Y548" s="7"/>
      <c r="Z548" s="7"/>
    </row>
    <row r="549" ht="14.25" spans="10:26">
      <c r="J549" s="7"/>
      <c r="K549" s="7"/>
      <c r="L549" s="7"/>
      <c r="M549" s="7"/>
      <c r="N549" s="7"/>
      <c r="O549" s="7"/>
      <c r="P549" s="7"/>
      <c r="Q549" s="7"/>
      <c r="R549" s="7"/>
      <c r="S549" s="7"/>
      <c r="T549" s="7"/>
      <c r="U549" s="7"/>
      <c r="V549" s="7"/>
      <c r="W549" s="7"/>
      <c r="X549" s="7"/>
      <c r="Y549" s="7"/>
      <c r="Z549" s="7"/>
    </row>
    <row r="550" ht="14.25" spans="10:26">
      <c r="J550" s="7"/>
      <c r="K550" s="7"/>
      <c r="L550" s="7"/>
      <c r="M550" s="7"/>
      <c r="N550" s="7"/>
      <c r="O550" s="7"/>
      <c r="P550" s="7"/>
      <c r="Q550" s="7"/>
      <c r="R550" s="7"/>
      <c r="S550" s="7"/>
      <c r="T550" s="7"/>
      <c r="U550" s="7"/>
      <c r="V550" s="7"/>
      <c r="W550" s="7"/>
      <c r="X550" s="7"/>
      <c r="Y550" s="7"/>
      <c r="Z550" s="7"/>
    </row>
    <row r="551" ht="14.25" spans="10:26">
      <c r="J551" s="7"/>
      <c r="K551" s="7"/>
      <c r="L551" s="7"/>
      <c r="M551" s="7"/>
      <c r="N551" s="7"/>
      <c r="O551" s="7"/>
      <c r="P551" s="7"/>
      <c r="Q551" s="7"/>
      <c r="R551" s="7"/>
      <c r="S551" s="7"/>
      <c r="T551" s="7"/>
      <c r="U551" s="7"/>
      <c r="V551" s="7"/>
      <c r="W551" s="7"/>
      <c r="X551" s="7"/>
      <c r="Y551" s="7"/>
      <c r="Z551" s="7"/>
    </row>
    <row r="552" ht="14.25" spans="10:26">
      <c r="J552" s="7"/>
      <c r="K552" s="7"/>
      <c r="L552" s="7"/>
      <c r="M552" s="7"/>
      <c r="N552" s="7"/>
      <c r="O552" s="7"/>
      <c r="P552" s="7"/>
      <c r="Q552" s="7"/>
      <c r="R552" s="7"/>
      <c r="S552" s="7"/>
      <c r="T552" s="7"/>
      <c r="U552" s="7"/>
      <c r="V552" s="7"/>
      <c r="W552" s="7"/>
      <c r="X552" s="7"/>
      <c r="Y552" s="7"/>
      <c r="Z552" s="7"/>
    </row>
    <row r="553" ht="14.25" spans="10:26">
      <c r="J553" s="7"/>
      <c r="K553" s="7"/>
      <c r="L553" s="7"/>
      <c r="M553" s="7"/>
      <c r="N553" s="7"/>
      <c r="O553" s="7"/>
      <c r="P553" s="7"/>
      <c r="Q553" s="7"/>
      <c r="R553" s="7"/>
      <c r="S553" s="7"/>
      <c r="T553" s="7"/>
      <c r="U553" s="7"/>
      <c r="V553" s="7"/>
      <c r="W553" s="7"/>
      <c r="X553" s="7"/>
      <c r="Y553" s="7"/>
      <c r="Z553" s="7"/>
    </row>
    <row r="554" ht="14.25" spans="10:26">
      <c r="J554" s="7"/>
      <c r="K554" s="7"/>
      <c r="L554" s="7"/>
      <c r="M554" s="7"/>
      <c r="N554" s="7"/>
      <c r="O554" s="7"/>
      <c r="P554" s="7"/>
      <c r="Q554" s="7"/>
      <c r="R554" s="7"/>
      <c r="S554" s="7"/>
      <c r="T554" s="7"/>
      <c r="U554" s="7"/>
      <c r="V554" s="7"/>
      <c r="W554" s="7"/>
      <c r="X554" s="7"/>
      <c r="Y554" s="7"/>
      <c r="Z554" s="7"/>
    </row>
    <row r="555" ht="14.25" spans="10:26">
      <c r="J555" s="7"/>
      <c r="K555" s="7"/>
      <c r="L555" s="7"/>
      <c r="M555" s="7"/>
      <c r="N555" s="7"/>
      <c r="O555" s="7"/>
      <c r="P555" s="7"/>
      <c r="Q555" s="7"/>
      <c r="R555" s="7"/>
      <c r="S555" s="7"/>
      <c r="T555" s="7"/>
      <c r="U555" s="7"/>
      <c r="V555" s="7"/>
      <c r="W555" s="7"/>
      <c r="X555" s="7"/>
      <c r="Y555" s="7"/>
      <c r="Z555" s="7"/>
    </row>
    <row r="556" ht="14.25" spans="10:26">
      <c r="J556" s="7"/>
      <c r="K556" s="7"/>
      <c r="L556" s="7"/>
      <c r="M556" s="7"/>
      <c r="N556" s="7"/>
      <c r="O556" s="7"/>
      <c r="P556" s="7"/>
      <c r="Q556" s="7"/>
      <c r="R556" s="7"/>
      <c r="S556" s="7"/>
      <c r="T556" s="7"/>
      <c r="U556" s="7"/>
      <c r="V556" s="7"/>
      <c r="W556" s="7"/>
      <c r="X556" s="7"/>
      <c r="Y556" s="7"/>
      <c r="Z556" s="7"/>
    </row>
    <row r="557" ht="14.25" spans="10:26">
      <c r="J557" s="7"/>
      <c r="K557" s="7"/>
      <c r="L557" s="7"/>
      <c r="M557" s="7"/>
      <c r="N557" s="7"/>
      <c r="O557" s="7"/>
      <c r="P557" s="7"/>
      <c r="Q557" s="7"/>
      <c r="R557" s="7"/>
      <c r="S557" s="7"/>
      <c r="T557" s="7"/>
      <c r="U557" s="7"/>
      <c r="V557" s="7"/>
      <c r="W557" s="7"/>
      <c r="X557" s="7"/>
      <c r="Y557" s="7"/>
      <c r="Z557" s="7"/>
    </row>
    <row r="558" ht="14.25" spans="10:26">
      <c r="J558" s="7"/>
      <c r="K558" s="7"/>
      <c r="L558" s="7"/>
      <c r="M558" s="7"/>
      <c r="N558" s="7"/>
      <c r="O558" s="7"/>
      <c r="P558" s="7"/>
      <c r="Q558" s="7"/>
      <c r="R558" s="7"/>
      <c r="S558" s="7"/>
      <c r="T558" s="7"/>
      <c r="U558" s="7"/>
      <c r="V558" s="7"/>
      <c r="W558" s="7"/>
      <c r="X558" s="7"/>
      <c r="Y558" s="7"/>
      <c r="Z558" s="7"/>
    </row>
    <row r="559" ht="14.25" spans="10:26">
      <c r="J559" s="7"/>
      <c r="K559" s="7"/>
      <c r="L559" s="7"/>
      <c r="M559" s="7"/>
      <c r="N559" s="7"/>
      <c r="O559" s="7"/>
      <c r="P559" s="7"/>
      <c r="Q559" s="7"/>
      <c r="R559" s="7"/>
      <c r="S559" s="7"/>
      <c r="T559" s="7"/>
      <c r="U559" s="7"/>
      <c r="V559" s="7"/>
      <c r="W559" s="7"/>
      <c r="X559" s="7"/>
      <c r="Y559" s="7"/>
      <c r="Z559" s="7"/>
    </row>
    <row r="560" ht="14.25" spans="10:26">
      <c r="J560" s="7"/>
      <c r="K560" s="7"/>
      <c r="L560" s="7"/>
      <c r="M560" s="7"/>
      <c r="N560" s="7"/>
      <c r="O560" s="7"/>
      <c r="P560" s="7"/>
      <c r="Q560" s="7"/>
      <c r="R560" s="7"/>
      <c r="S560" s="7"/>
      <c r="T560" s="7"/>
      <c r="U560" s="7"/>
      <c r="V560" s="7"/>
      <c r="W560" s="7"/>
      <c r="X560" s="7"/>
      <c r="Y560" s="7"/>
      <c r="Z560" s="7"/>
    </row>
    <row r="561" ht="14.25" spans="10:26">
      <c r="J561" s="7"/>
      <c r="K561" s="7"/>
      <c r="L561" s="7"/>
      <c r="M561" s="7"/>
      <c r="N561" s="7"/>
      <c r="O561" s="7"/>
      <c r="P561" s="7"/>
      <c r="Q561" s="7"/>
      <c r="R561" s="7"/>
      <c r="S561" s="7"/>
      <c r="T561" s="7"/>
      <c r="U561" s="7"/>
      <c r="V561" s="7"/>
      <c r="W561" s="7"/>
      <c r="X561" s="7"/>
      <c r="Y561" s="7"/>
      <c r="Z561" s="7"/>
    </row>
    <row r="562" ht="14.25" spans="10:26">
      <c r="J562" s="7"/>
      <c r="K562" s="7"/>
      <c r="L562" s="7"/>
      <c r="M562" s="7"/>
      <c r="N562" s="7"/>
      <c r="O562" s="7"/>
      <c r="P562" s="7"/>
      <c r="Q562" s="7"/>
      <c r="R562" s="7"/>
      <c r="S562" s="7"/>
      <c r="T562" s="7"/>
      <c r="U562" s="7"/>
      <c r="V562" s="7"/>
      <c r="W562" s="7"/>
      <c r="X562" s="7"/>
      <c r="Y562" s="7"/>
      <c r="Z562" s="7"/>
    </row>
    <row r="563" ht="14.25" spans="10:26">
      <c r="J563" s="7"/>
      <c r="K563" s="7"/>
      <c r="L563" s="7"/>
      <c r="M563" s="7"/>
      <c r="N563" s="7"/>
      <c r="O563" s="7"/>
      <c r="P563" s="7"/>
      <c r="Q563" s="7"/>
      <c r="R563" s="7"/>
      <c r="S563" s="7"/>
      <c r="T563" s="7"/>
      <c r="U563" s="7"/>
      <c r="V563" s="7"/>
      <c r="W563" s="7"/>
      <c r="X563" s="7"/>
      <c r="Y563" s="7"/>
      <c r="Z563" s="7"/>
    </row>
    <row r="564" ht="14.25" spans="10:26">
      <c r="J564" s="7"/>
      <c r="K564" s="7"/>
      <c r="L564" s="7"/>
      <c r="M564" s="7"/>
      <c r="N564" s="7"/>
      <c r="O564" s="7"/>
      <c r="P564" s="7"/>
      <c r="Q564" s="7"/>
      <c r="R564" s="7"/>
      <c r="S564" s="7"/>
      <c r="T564" s="7"/>
      <c r="U564" s="7"/>
      <c r="V564" s="7"/>
      <c r="W564" s="7"/>
      <c r="X564" s="7"/>
      <c r="Y564" s="7"/>
      <c r="Z564" s="7"/>
    </row>
    <row r="565" ht="14.25" spans="10:26">
      <c r="J565" s="7"/>
      <c r="K565" s="7"/>
      <c r="L565" s="7"/>
      <c r="M565" s="7"/>
      <c r="N565" s="7"/>
      <c r="O565" s="7"/>
      <c r="P565" s="7"/>
      <c r="Q565" s="7"/>
      <c r="R565" s="7"/>
      <c r="S565" s="7"/>
      <c r="T565" s="7"/>
      <c r="U565" s="7"/>
      <c r="V565" s="7"/>
      <c r="W565" s="7"/>
      <c r="X565" s="7"/>
      <c r="Y565" s="7"/>
      <c r="Z565" s="7"/>
    </row>
    <row r="566" ht="14.25" spans="10:26">
      <c r="J566" s="7"/>
      <c r="K566" s="7"/>
      <c r="L566" s="7"/>
      <c r="M566" s="7"/>
      <c r="N566" s="7"/>
      <c r="O566" s="7"/>
      <c r="P566" s="7"/>
      <c r="Q566" s="7"/>
      <c r="R566" s="7"/>
      <c r="S566" s="7"/>
      <c r="T566" s="7"/>
      <c r="U566" s="7"/>
      <c r="V566" s="7"/>
      <c r="W566" s="7"/>
      <c r="X566" s="7"/>
      <c r="Y566" s="7"/>
      <c r="Z566" s="7"/>
    </row>
    <row r="567" ht="14.25" spans="10:26">
      <c r="J567" s="7"/>
      <c r="K567" s="7"/>
      <c r="L567" s="7"/>
      <c r="M567" s="7"/>
      <c r="N567" s="7"/>
      <c r="O567" s="7"/>
      <c r="P567" s="7"/>
      <c r="Q567" s="7"/>
      <c r="R567" s="7"/>
      <c r="S567" s="7"/>
      <c r="T567" s="7"/>
      <c r="U567" s="7"/>
      <c r="V567" s="7"/>
      <c r="W567" s="7"/>
      <c r="X567" s="7"/>
      <c r="Y567" s="7"/>
      <c r="Z567" s="7"/>
    </row>
    <row r="568" ht="14.25" spans="10:26">
      <c r="J568" s="7"/>
      <c r="K568" s="7"/>
      <c r="L568" s="7"/>
      <c r="M568" s="7"/>
      <c r="N568" s="7"/>
      <c r="O568" s="7"/>
      <c r="P568" s="7"/>
      <c r="Q568" s="7"/>
      <c r="R568" s="7"/>
      <c r="S568" s="7"/>
      <c r="T568" s="7"/>
      <c r="U568" s="7"/>
      <c r="V568" s="7"/>
      <c r="W568" s="7"/>
      <c r="X568" s="7"/>
      <c r="Y568" s="7"/>
      <c r="Z568" s="7"/>
    </row>
    <row r="569" ht="14.25" spans="10:26">
      <c r="J569" s="7"/>
      <c r="K569" s="7"/>
      <c r="L569" s="7"/>
      <c r="M569" s="7"/>
      <c r="N569" s="7"/>
      <c r="O569" s="7"/>
      <c r="P569" s="7"/>
      <c r="Q569" s="7"/>
      <c r="R569" s="7"/>
      <c r="S569" s="7"/>
      <c r="T569" s="7"/>
      <c r="U569" s="7"/>
      <c r="V569" s="7"/>
      <c r="W569" s="7"/>
      <c r="X569" s="7"/>
      <c r="Y569" s="7"/>
      <c r="Z569" s="7"/>
    </row>
    <row r="570" ht="14.25" spans="10:26">
      <c r="J570" s="7"/>
      <c r="K570" s="7"/>
      <c r="L570" s="7"/>
      <c r="M570" s="7"/>
      <c r="N570" s="7"/>
      <c r="O570" s="7"/>
      <c r="P570" s="7"/>
      <c r="Q570" s="7"/>
      <c r="R570" s="7"/>
      <c r="S570" s="7"/>
      <c r="T570" s="7"/>
      <c r="U570" s="7"/>
      <c r="V570" s="7"/>
      <c r="W570" s="7"/>
      <c r="X570" s="7"/>
      <c r="Y570" s="7"/>
      <c r="Z570" s="7"/>
    </row>
    <row r="571" ht="14.25" spans="10:26">
      <c r="J571" s="7"/>
      <c r="K571" s="7"/>
      <c r="L571" s="7"/>
      <c r="M571" s="7"/>
      <c r="N571" s="7"/>
      <c r="O571" s="7"/>
      <c r="P571" s="7"/>
      <c r="Q571" s="7"/>
      <c r="R571" s="7"/>
      <c r="S571" s="7"/>
      <c r="T571" s="7"/>
      <c r="U571" s="7"/>
      <c r="V571" s="7"/>
      <c r="W571" s="7"/>
      <c r="X571" s="7"/>
      <c r="Y571" s="7"/>
      <c r="Z571" s="7"/>
    </row>
    <row r="572" ht="14.25" spans="10:26">
      <c r="J572" s="7"/>
      <c r="K572" s="7"/>
      <c r="L572" s="7"/>
      <c r="M572" s="7"/>
      <c r="N572" s="7"/>
      <c r="O572" s="7"/>
      <c r="P572" s="7"/>
      <c r="Q572" s="7"/>
      <c r="R572" s="7"/>
      <c r="S572" s="7"/>
      <c r="T572" s="7"/>
      <c r="U572" s="7"/>
      <c r="V572" s="7"/>
      <c r="W572" s="7"/>
      <c r="X572" s="7"/>
      <c r="Y572" s="7"/>
      <c r="Z572" s="7"/>
    </row>
    <row r="573" ht="14.25" spans="10:26">
      <c r="J573" s="7"/>
      <c r="K573" s="7"/>
      <c r="L573" s="7"/>
      <c r="M573" s="7"/>
      <c r="N573" s="7"/>
      <c r="O573" s="7"/>
      <c r="P573" s="7"/>
      <c r="Q573" s="7"/>
      <c r="R573" s="7"/>
      <c r="S573" s="7"/>
      <c r="T573" s="7"/>
      <c r="U573" s="7"/>
      <c r="V573" s="7"/>
      <c r="W573" s="7"/>
      <c r="X573" s="7"/>
      <c r="Y573" s="7"/>
      <c r="Z573" s="7"/>
    </row>
    <row r="574" ht="14.25" spans="10:26">
      <c r="J574" s="7"/>
      <c r="K574" s="7"/>
      <c r="L574" s="7"/>
      <c r="M574" s="7"/>
      <c r="N574" s="7"/>
      <c r="O574" s="7"/>
      <c r="P574" s="7"/>
      <c r="Q574" s="7"/>
      <c r="R574" s="7"/>
      <c r="S574" s="7"/>
      <c r="T574" s="7"/>
      <c r="U574" s="7"/>
      <c r="V574" s="7"/>
      <c r="W574" s="7"/>
      <c r="X574" s="7"/>
      <c r="Y574" s="7"/>
      <c r="Z574" s="7"/>
    </row>
    <row r="575" ht="14.25" spans="10:26">
      <c r="J575" s="7"/>
      <c r="K575" s="7"/>
      <c r="L575" s="7"/>
      <c r="M575" s="7"/>
      <c r="N575" s="7"/>
      <c r="O575" s="7"/>
      <c r="P575" s="7"/>
      <c r="Q575" s="7"/>
      <c r="R575" s="7"/>
      <c r="S575" s="7"/>
      <c r="T575" s="7"/>
      <c r="U575" s="7"/>
      <c r="V575" s="7"/>
      <c r="W575" s="7"/>
      <c r="X575" s="7"/>
      <c r="Y575" s="7"/>
      <c r="Z575" s="7"/>
    </row>
    <row r="576" ht="14.25" spans="10:26">
      <c r="J576" s="7"/>
      <c r="K576" s="7"/>
      <c r="L576" s="7"/>
      <c r="M576" s="7"/>
      <c r="N576" s="7"/>
      <c r="O576" s="7"/>
      <c r="P576" s="7"/>
      <c r="Q576" s="7"/>
      <c r="R576" s="7"/>
      <c r="S576" s="7"/>
      <c r="T576" s="7"/>
      <c r="U576" s="7"/>
      <c r="V576" s="7"/>
      <c r="W576" s="7"/>
      <c r="X576" s="7"/>
      <c r="Y576" s="7"/>
      <c r="Z576" s="7"/>
    </row>
    <row r="577" ht="14.25" spans="10:26">
      <c r="J577" s="7"/>
      <c r="K577" s="7"/>
      <c r="L577" s="7"/>
      <c r="M577" s="7"/>
      <c r="N577" s="7"/>
      <c r="O577" s="7"/>
      <c r="P577" s="7"/>
      <c r="Q577" s="7"/>
      <c r="R577" s="7"/>
      <c r="S577" s="7"/>
      <c r="T577" s="7"/>
      <c r="U577" s="7"/>
      <c r="V577" s="7"/>
      <c r="W577" s="7"/>
      <c r="X577" s="7"/>
      <c r="Y577" s="7"/>
      <c r="Z577" s="7"/>
    </row>
    <row r="578" ht="14.25" spans="10:26">
      <c r="J578" s="7"/>
      <c r="K578" s="7"/>
      <c r="L578" s="7"/>
      <c r="M578" s="7"/>
      <c r="N578" s="7"/>
      <c r="O578" s="7"/>
      <c r="P578" s="7"/>
      <c r="Q578" s="7"/>
      <c r="R578" s="7"/>
      <c r="S578" s="7"/>
      <c r="T578" s="7"/>
      <c r="U578" s="7"/>
      <c r="V578" s="7"/>
      <c r="W578" s="7"/>
      <c r="X578" s="7"/>
      <c r="Y578" s="7"/>
      <c r="Z578" s="7"/>
    </row>
    <row r="579" ht="14.25" spans="10:26">
      <c r="J579" s="7"/>
      <c r="K579" s="7"/>
      <c r="L579" s="7"/>
      <c r="M579" s="7"/>
      <c r="N579" s="7"/>
      <c r="O579" s="7"/>
      <c r="P579" s="7"/>
      <c r="Q579" s="7"/>
      <c r="R579" s="7"/>
      <c r="S579" s="7"/>
      <c r="T579" s="7"/>
      <c r="U579" s="7"/>
      <c r="V579" s="7"/>
      <c r="W579" s="7"/>
      <c r="X579" s="7"/>
      <c r="Y579" s="7"/>
      <c r="Z579" s="7"/>
    </row>
    <row r="580" ht="14.25" spans="10:26">
      <c r="J580" s="7"/>
      <c r="K580" s="7"/>
      <c r="L580" s="7"/>
      <c r="M580" s="7"/>
      <c r="N580" s="7"/>
      <c r="O580" s="7"/>
      <c r="P580" s="7"/>
      <c r="Q580" s="7"/>
      <c r="R580" s="7"/>
      <c r="S580" s="7"/>
      <c r="T580" s="7"/>
      <c r="U580" s="7"/>
      <c r="V580" s="7"/>
      <c r="W580" s="7"/>
      <c r="X580" s="7"/>
      <c r="Y580" s="7"/>
      <c r="Z580" s="7"/>
    </row>
    <row r="581" ht="14.25" spans="10:26">
      <c r="J581" s="7"/>
      <c r="K581" s="7"/>
      <c r="L581" s="7"/>
      <c r="M581" s="7"/>
      <c r="N581" s="7"/>
      <c r="O581" s="7"/>
      <c r="P581" s="7"/>
      <c r="Q581" s="7"/>
      <c r="R581" s="7"/>
      <c r="S581" s="7"/>
      <c r="T581" s="7"/>
      <c r="U581" s="7"/>
      <c r="V581" s="7"/>
      <c r="W581" s="7"/>
      <c r="X581" s="7"/>
      <c r="Y581" s="7"/>
      <c r="Z581" s="7"/>
    </row>
    <row r="582" ht="14.25" spans="10:26">
      <c r="J582" s="7"/>
      <c r="K582" s="7"/>
      <c r="L582" s="7"/>
      <c r="M582" s="7"/>
      <c r="N582" s="7"/>
      <c r="O582" s="7"/>
      <c r="P582" s="7"/>
      <c r="Q582" s="7"/>
      <c r="R582" s="7"/>
      <c r="S582" s="7"/>
      <c r="T582" s="7"/>
      <c r="U582" s="7"/>
      <c r="V582" s="7"/>
      <c r="W582" s="7"/>
      <c r="X582" s="7"/>
      <c r="Y582" s="7"/>
      <c r="Z582" s="7"/>
    </row>
    <row r="583" ht="14.25" spans="10:26">
      <c r="J583" s="7"/>
      <c r="K583" s="7"/>
      <c r="L583" s="7"/>
      <c r="M583" s="7"/>
      <c r="N583" s="7"/>
      <c r="O583" s="7"/>
      <c r="P583" s="7"/>
      <c r="Q583" s="7"/>
      <c r="R583" s="7"/>
      <c r="S583" s="7"/>
      <c r="T583" s="7"/>
      <c r="U583" s="7"/>
      <c r="V583" s="7"/>
      <c r="W583" s="7"/>
      <c r="X583" s="7"/>
      <c r="Y583" s="7"/>
      <c r="Z583" s="7"/>
    </row>
    <row r="584" ht="14.25" spans="10:26">
      <c r="J584" s="7"/>
      <c r="K584" s="7"/>
      <c r="L584" s="7"/>
      <c r="M584" s="7"/>
      <c r="N584" s="7"/>
      <c r="O584" s="7"/>
      <c r="P584" s="7"/>
      <c r="Q584" s="7"/>
      <c r="R584" s="7"/>
      <c r="S584" s="7"/>
      <c r="T584" s="7"/>
      <c r="U584" s="7"/>
      <c r="V584" s="7"/>
      <c r="W584" s="7"/>
      <c r="X584" s="7"/>
      <c r="Y584" s="7"/>
      <c r="Z584" s="7"/>
    </row>
    <row r="585" ht="14.25" spans="10:26">
      <c r="J585" s="7"/>
      <c r="K585" s="7"/>
      <c r="L585" s="7"/>
      <c r="M585" s="7"/>
      <c r="N585" s="7"/>
      <c r="O585" s="7"/>
      <c r="P585" s="7"/>
      <c r="Q585" s="7"/>
      <c r="R585" s="7"/>
      <c r="S585" s="7"/>
      <c r="T585" s="7"/>
      <c r="U585" s="7"/>
      <c r="V585" s="7"/>
      <c r="W585" s="7"/>
      <c r="X585" s="7"/>
      <c r="Y585" s="7"/>
      <c r="Z585" s="7"/>
    </row>
    <row r="586" ht="14.25" spans="10:26">
      <c r="J586" s="7"/>
      <c r="K586" s="7"/>
      <c r="L586" s="7"/>
      <c r="M586" s="7"/>
      <c r="N586" s="7"/>
      <c r="O586" s="7"/>
      <c r="P586" s="7"/>
      <c r="Q586" s="7"/>
      <c r="R586" s="7"/>
      <c r="S586" s="7"/>
      <c r="T586" s="7"/>
      <c r="U586" s="7"/>
      <c r="V586" s="7"/>
      <c r="W586" s="7"/>
      <c r="X586" s="7"/>
      <c r="Y586" s="7"/>
      <c r="Z586" s="7"/>
    </row>
    <row r="587" ht="14.25" spans="10:26">
      <c r="J587" s="7"/>
      <c r="K587" s="7"/>
      <c r="L587" s="7"/>
      <c r="M587" s="7"/>
      <c r="N587" s="7"/>
      <c r="O587" s="7"/>
      <c r="P587" s="7"/>
      <c r="Q587" s="7"/>
      <c r="R587" s="7"/>
      <c r="S587" s="7"/>
      <c r="T587" s="7"/>
      <c r="U587" s="7"/>
      <c r="V587" s="7"/>
      <c r="W587" s="7"/>
      <c r="X587" s="7"/>
      <c r="Y587" s="7"/>
      <c r="Z587" s="7"/>
    </row>
    <row r="588" ht="14.25" spans="10:26">
      <c r="J588" s="7"/>
      <c r="K588" s="7"/>
      <c r="L588" s="7"/>
      <c r="M588" s="7"/>
      <c r="N588" s="7"/>
      <c r="O588" s="7"/>
      <c r="P588" s="7"/>
      <c r="Q588" s="7"/>
      <c r="R588" s="7"/>
      <c r="S588" s="7"/>
      <c r="T588" s="7"/>
      <c r="U588" s="7"/>
      <c r="V588" s="7"/>
      <c r="W588" s="7"/>
      <c r="X588" s="7"/>
      <c r="Y588" s="7"/>
      <c r="Z588" s="7"/>
    </row>
    <row r="589" ht="14.25" spans="10:26">
      <c r="J589" s="7"/>
      <c r="K589" s="7"/>
      <c r="L589" s="7"/>
      <c r="M589" s="7"/>
      <c r="N589" s="7"/>
      <c r="O589" s="7"/>
      <c r="P589" s="7"/>
      <c r="Q589" s="7"/>
      <c r="R589" s="7"/>
      <c r="S589" s="7"/>
      <c r="T589" s="7"/>
      <c r="U589" s="7"/>
      <c r="V589" s="7"/>
      <c r="W589" s="7"/>
      <c r="X589" s="7"/>
      <c r="Y589" s="7"/>
      <c r="Z589" s="7"/>
    </row>
    <row r="590" ht="14.25" spans="10:26">
      <c r="J590" s="7"/>
      <c r="K590" s="7"/>
      <c r="L590" s="7"/>
      <c r="M590" s="7"/>
      <c r="N590" s="7"/>
      <c r="O590" s="7"/>
      <c r="P590" s="7"/>
      <c r="Q590" s="7"/>
      <c r="R590" s="7"/>
      <c r="S590" s="7"/>
      <c r="T590" s="7"/>
      <c r="U590" s="7"/>
      <c r="V590" s="7"/>
      <c r="W590" s="7"/>
      <c r="X590" s="7"/>
      <c r="Y590" s="7"/>
      <c r="Z590" s="7"/>
    </row>
    <row r="591" ht="14.25" spans="10:26">
      <c r="J591" s="7"/>
      <c r="K591" s="7"/>
      <c r="L591" s="7"/>
      <c r="M591" s="7"/>
      <c r="N591" s="7"/>
      <c r="O591" s="7"/>
      <c r="P591" s="7"/>
      <c r="Q591" s="7"/>
      <c r="R591" s="7"/>
      <c r="S591" s="7"/>
      <c r="T591" s="7"/>
      <c r="U591" s="7"/>
      <c r="V591" s="7"/>
      <c r="W591" s="7"/>
      <c r="X591" s="7"/>
      <c r="Y591" s="7"/>
      <c r="Z591" s="7"/>
    </row>
    <row r="592" ht="14.25" spans="10:26">
      <c r="J592" s="7"/>
      <c r="K592" s="7"/>
      <c r="L592" s="7"/>
      <c r="M592" s="7"/>
      <c r="N592" s="7"/>
      <c r="O592" s="7"/>
      <c r="P592" s="7"/>
      <c r="Q592" s="7"/>
      <c r="R592" s="7"/>
      <c r="S592" s="7"/>
      <c r="T592" s="7"/>
      <c r="U592" s="7"/>
      <c r="V592" s="7"/>
      <c r="W592" s="7"/>
      <c r="X592" s="7"/>
      <c r="Y592" s="7"/>
      <c r="Z592" s="7"/>
    </row>
    <row r="593" ht="14.25" spans="10:26">
      <c r="J593" s="7"/>
      <c r="K593" s="7"/>
      <c r="L593" s="7"/>
      <c r="M593" s="7"/>
      <c r="N593" s="7"/>
      <c r="O593" s="7"/>
      <c r="P593" s="7"/>
      <c r="Q593" s="7"/>
      <c r="R593" s="7"/>
      <c r="S593" s="7"/>
      <c r="T593" s="7"/>
      <c r="U593" s="7"/>
      <c r="V593" s="7"/>
      <c r="W593" s="7"/>
      <c r="X593" s="7"/>
      <c r="Y593" s="7"/>
      <c r="Z593" s="7"/>
    </row>
    <row r="594" ht="14.25" spans="10:26">
      <c r="J594" s="7"/>
      <c r="K594" s="7"/>
      <c r="L594" s="7"/>
      <c r="M594" s="7"/>
      <c r="N594" s="7"/>
      <c r="O594" s="7"/>
      <c r="P594" s="7"/>
      <c r="Q594" s="7"/>
      <c r="R594" s="7"/>
      <c r="S594" s="7"/>
      <c r="T594" s="7"/>
      <c r="U594" s="7"/>
      <c r="V594" s="7"/>
      <c r="W594" s="7"/>
      <c r="X594" s="7"/>
      <c r="Y594" s="7"/>
      <c r="Z594" s="7"/>
    </row>
    <row r="595" ht="14.25" spans="10:26">
      <c r="J595" s="7"/>
      <c r="K595" s="7"/>
      <c r="L595" s="7"/>
      <c r="M595" s="7"/>
      <c r="N595" s="7"/>
      <c r="O595" s="7"/>
      <c r="P595" s="7"/>
      <c r="Q595" s="7"/>
      <c r="R595" s="7"/>
      <c r="S595" s="7"/>
      <c r="T595" s="7"/>
      <c r="U595" s="7"/>
      <c r="V595" s="7"/>
      <c r="W595" s="7"/>
      <c r="X595" s="7"/>
      <c r="Y595" s="7"/>
      <c r="Z595" s="7"/>
    </row>
    <row r="596" ht="14.25" spans="10:26">
      <c r="J596" s="7"/>
      <c r="K596" s="7"/>
      <c r="L596" s="7"/>
      <c r="M596" s="7"/>
      <c r="N596" s="7"/>
      <c r="O596" s="7"/>
      <c r="P596" s="7"/>
      <c r="Q596" s="7"/>
      <c r="R596" s="7"/>
      <c r="S596" s="7"/>
      <c r="T596" s="7"/>
      <c r="U596" s="7"/>
      <c r="V596" s="7"/>
      <c r="W596" s="7"/>
      <c r="X596" s="7"/>
      <c r="Y596" s="7"/>
      <c r="Z596" s="7"/>
    </row>
    <row r="597" ht="14.25" spans="10:26">
      <c r="J597" s="7"/>
      <c r="K597" s="7"/>
      <c r="L597" s="7"/>
      <c r="M597" s="7"/>
      <c r="N597" s="7"/>
      <c r="O597" s="7"/>
      <c r="P597" s="7"/>
      <c r="Q597" s="7"/>
      <c r="R597" s="7"/>
      <c r="S597" s="7"/>
      <c r="T597" s="7"/>
      <c r="U597" s="7"/>
      <c r="V597" s="7"/>
      <c r="W597" s="7"/>
      <c r="X597" s="7"/>
      <c r="Y597" s="7"/>
      <c r="Z597" s="7"/>
    </row>
    <row r="598" ht="14.25" spans="10:26">
      <c r="J598" s="7"/>
      <c r="K598" s="7"/>
      <c r="L598" s="7"/>
      <c r="M598" s="7"/>
      <c r="N598" s="7"/>
      <c r="O598" s="7"/>
      <c r="P598" s="7"/>
      <c r="Q598" s="7"/>
      <c r="R598" s="7"/>
      <c r="S598" s="7"/>
      <c r="T598" s="7"/>
      <c r="U598" s="7"/>
      <c r="V598" s="7"/>
      <c r="W598" s="7"/>
      <c r="X598" s="7"/>
      <c r="Y598" s="7"/>
      <c r="Z598" s="7"/>
    </row>
    <row r="599" ht="14.25" spans="10:26">
      <c r="J599" s="7"/>
      <c r="K599" s="7"/>
      <c r="L599" s="7"/>
      <c r="M599" s="7"/>
      <c r="N599" s="7"/>
      <c r="O599" s="7"/>
      <c r="P599" s="7"/>
      <c r="Q599" s="7"/>
      <c r="R599" s="7"/>
      <c r="S599" s="7"/>
      <c r="T599" s="7"/>
      <c r="U599" s="7"/>
      <c r="V599" s="7"/>
      <c r="W599" s="7"/>
      <c r="X599" s="7"/>
      <c r="Y599" s="7"/>
      <c r="Z599" s="7"/>
    </row>
    <row r="600" ht="14.25" spans="10:26">
      <c r="J600" s="7"/>
      <c r="K600" s="7"/>
      <c r="L600" s="7"/>
      <c r="M600" s="7"/>
      <c r="N600" s="7"/>
      <c r="O600" s="7"/>
      <c r="P600" s="7"/>
      <c r="Q600" s="7"/>
      <c r="R600" s="7"/>
      <c r="S600" s="7"/>
      <c r="T600" s="7"/>
      <c r="U600" s="7"/>
      <c r="V600" s="7"/>
      <c r="W600" s="7"/>
      <c r="X600" s="7"/>
      <c r="Y600" s="7"/>
      <c r="Z600" s="7"/>
    </row>
    <row r="601" ht="14.25" spans="10:26">
      <c r="J601" s="7"/>
      <c r="K601" s="7"/>
      <c r="L601" s="7"/>
      <c r="M601" s="7"/>
      <c r="N601" s="7"/>
      <c r="O601" s="7"/>
      <c r="P601" s="7"/>
      <c r="Q601" s="7"/>
      <c r="R601" s="7"/>
      <c r="S601" s="7"/>
      <c r="T601" s="7"/>
      <c r="U601" s="7"/>
      <c r="V601" s="7"/>
      <c r="W601" s="7"/>
      <c r="X601" s="7"/>
      <c r="Y601" s="7"/>
      <c r="Z601" s="7"/>
    </row>
    <row r="602" ht="14.25" spans="10:26">
      <c r="J602" s="7"/>
      <c r="K602" s="7"/>
      <c r="L602" s="7"/>
      <c r="M602" s="7"/>
      <c r="N602" s="7"/>
      <c r="O602" s="7"/>
      <c r="P602" s="7"/>
      <c r="Q602" s="7"/>
      <c r="R602" s="7"/>
      <c r="S602" s="7"/>
      <c r="T602" s="7"/>
      <c r="U602" s="7"/>
      <c r="V602" s="7"/>
      <c r="W602" s="7"/>
      <c r="X602" s="7"/>
      <c r="Y602" s="7"/>
      <c r="Z602" s="7"/>
    </row>
    <row r="603" ht="14.25" spans="10:26">
      <c r="J603" s="7"/>
      <c r="K603" s="7"/>
      <c r="L603" s="7"/>
      <c r="M603" s="7"/>
      <c r="N603" s="7"/>
      <c r="O603" s="7"/>
      <c r="P603" s="7"/>
      <c r="Q603" s="7"/>
      <c r="R603" s="7"/>
      <c r="S603" s="7"/>
      <c r="T603" s="7"/>
      <c r="U603" s="7"/>
      <c r="V603" s="7"/>
      <c r="W603" s="7"/>
      <c r="X603" s="7"/>
      <c r="Y603" s="7"/>
      <c r="Z603" s="7"/>
    </row>
    <row r="604" ht="14.25" spans="10:26">
      <c r="J604" s="7"/>
      <c r="K604" s="7"/>
      <c r="L604" s="7"/>
      <c r="M604" s="7"/>
      <c r="N604" s="7"/>
      <c r="O604" s="7"/>
      <c r="P604" s="7"/>
      <c r="Q604" s="7"/>
      <c r="R604" s="7"/>
      <c r="S604" s="7"/>
      <c r="T604" s="7"/>
      <c r="U604" s="7"/>
      <c r="V604" s="7"/>
      <c r="W604" s="7"/>
      <c r="X604" s="7"/>
      <c r="Y604" s="7"/>
      <c r="Z604" s="7"/>
    </row>
    <row r="605" ht="14.25" spans="10:26">
      <c r="J605" s="7"/>
      <c r="K605" s="7"/>
      <c r="L605" s="7"/>
      <c r="M605" s="7"/>
      <c r="N605" s="7"/>
      <c r="O605" s="7"/>
      <c r="P605" s="7"/>
      <c r="Q605" s="7"/>
      <c r="R605" s="7"/>
      <c r="S605" s="7"/>
      <c r="T605" s="7"/>
      <c r="U605" s="7"/>
      <c r="V605" s="7"/>
      <c r="W605" s="7"/>
      <c r="X605" s="7"/>
      <c r="Y605" s="7"/>
      <c r="Z605" s="7"/>
    </row>
    <row r="606" ht="14.25" spans="10:26">
      <c r="J606" s="7"/>
      <c r="K606" s="7"/>
      <c r="L606" s="7"/>
      <c r="M606" s="7"/>
      <c r="N606" s="7"/>
      <c r="O606" s="7"/>
      <c r="P606" s="7"/>
      <c r="Q606" s="7"/>
      <c r="R606" s="7"/>
      <c r="S606" s="7"/>
      <c r="T606" s="7"/>
      <c r="U606" s="7"/>
      <c r="V606" s="7"/>
      <c r="W606" s="7"/>
      <c r="X606" s="7"/>
      <c r="Y606" s="7"/>
      <c r="Z606" s="7"/>
    </row>
    <row r="607" ht="14.25" spans="10:26">
      <c r="J607" s="7"/>
      <c r="K607" s="7"/>
      <c r="L607" s="7"/>
      <c r="M607" s="7"/>
      <c r="N607" s="7"/>
      <c r="O607" s="7"/>
      <c r="P607" s="7"/>
      <c r="Q607" s="7"/>
      <c r="R607" s="7"/>
      <c r="S607" s="7"/>
      <c r="T607" s="7"/>
      <c r="U607" s="7"/>
      <c r="V607" s="7"/>
      <c r="W607" s="7"/>
      <c r="X607" s="7"/>
      <c r="Y607" s="7"/>
      <c r="Z607" s="7"/>
    </row>
    <row r="608" ht="14.25" spans="10:26">
      <c r="J608" s="7"/>
      <c r="K608" s="7"/>
      <c r="L608" s="7"/>
      <c r="M608" s="7"/>
      <c r="N608" s="7"/>
      <c r="O608" s="7"/>
      <c r="P608" s="7"/>
      <c r="Q608" s="7"/>
      <c r="R608" s="7"/>
      <c r="S608" s="7"/>
      <c r="T608" s="7"/>
      <c r="U608" s="7"/>
      <c r="V608" s="7"/>
      <c r="W608" s="7"/>
      <c r="X608" s="7"/>
      <c r="Y608" s="7"/>
      <c r="Z608" s="7"/>
    </row>
    <row r="609" ht="14.25" spans="10:26">
      <c r="J609" s="7"/>
      <c r="K609" s="7"/>
      <c r="L609" s="7"/>
      <c r="M609" s="7"/>
      <c r="N609" s="7"/>
      <c r="O609" s="7"/>
      <c r="P609" s="7"/>
      <c r="Q609" s="7"/>
      <c r="R609" s="7"/>
      <c r="S609" s="7"/>
      <c r="T609" s="7"/>
      <c r="U609" s="7"/>
      <c r="V609" s="7"/>
      <c r="W609" s="7"/>
      <c r="X609" s="7"/>
      <c r="Y609" s="7"/>
      <c r="Z609" s="7"/>
    </row>
    <row r="610" ht="14.25" spans="10:26">
      <c r="J610" s="7"/>
      <c r="K610" s="7"/>
      <c r="L610" s="7"/>
      <c r="M610" s="7"/>
      <c r="N610" s="7"/>
      <c r="O610" s="7"/>
      <c r="P610" s="7"/>
      <c r="Q610" s="7"/>
      <c r="R610" s="7"/>
      <c r="S610" s="7"/>
      <c r="T610" s="7"/>
      <c r="U610" s="7"/>
      <c r="V610" s="7"/>
      <c r="W610" s="7"/>
      <c r="X610" s="7"/>
      <c r="Y610" s="7"/>
      <c r="Z610" s="7"/>
    </row>
    <row r="611" ht="14.25" spans="10:26">
      <c r="J611" s="7"/>
      <c r="K611" s="7"/>
      <c r="L611" s="7"/>
      <c r="M611" s="7"/>
      <c r="N611" s="7"/>
      <c r="O611" s="7"/>
      <c r="P611" s="7"/>
      <c r="Q611" s="7"/>
      <c r="R611" s="7"/>
      <c r="S611" s="7"/>
      <c r="T611" s="7"/>
      <c r="U611" s="7"/>
      <c r="V611" s="7"/>
      <c r="W611" s="7"/>
      <c r="X611" s="7"/>
      <c r="Y611" s="7"/>
      <c r="Z611" s="7"/>
    </row>
    <row r="612" ht="14.25" spans="10:26">
      <c r="J612" s="7"/>
      <c r="K612" s="7"/>
      <c r="L612" s="7"/>
      <c r="M612" s="7"/>
      <c r="N612" s="7"/>
      <c r="O612" s="7"/>
      <c r="P612" s="7"/>
      <c r="Q612" s="7"/>
      <c r="R612" s="7"/>
      <c r="S612" s="7"/>
      <c r="T612" s="7"/>
      <c r="U612" s="7"/>
      <c r="V612" s="7"/>
      <c r="W612" s="7"/>
      <c r="X612" s="7"/>
      <c r="Y612" s="7"/>
      <c r="Z612" s="7"/>
    </row>
    <row r="613" ht="14.25" spans="10:26">
      <c r="J613" s="7"/>
      <c r="K613" s="7"/>
      <c r="L613" s="7"/>
      <c r="M613" s="7"/>
      <c r="N613" s="7"/>
      <c r="O613" s="7"/>
      <c r="P613" s="7"/>
      <c r="Q613" s="7"/>
      <c r="R613" s="7"/>
      <c r="S613" s="7"/>
      <c r="T613" s="7"/>
      <c r="U613" s="7"/>
      <c r="V613" s="7"/>
      <c r="W613" s="7"/>
      <c r="X613" s="7"/>
      <c r="Y613" s="7"/>
      <c r="Z613" s="7"/>
    </row>
    <row r="614" ht="14.25" spans="10:26">
      <c r="J614" s="7"/>
      <c r="K614" s="7"/>
      <c r="L614" s="7"/>
      <c r="M614" s="7"/>
      <c r="N614" s="7"/>
      <c r="O614" s="7"/>
      <c r="P614" s="7"/>
      <c r="Q614" s="7"/>
      <c r="R614" s="7"/>
      <c r="S614" s="7"/>
      <c r="T614" s="7"/>
      <c r="U614" s="7"/>
      <c r="V614" s="7"/>
      <c r="W614" s="7"/>
      <c r="X614" s="7"/>
      <c r="Y614" s="7"/>
      <c r="Z614" s="7"/>
    </row>
    <row r="615" ht="14.25" spans="10:26">
      <c r="J615" s="7"/>
      <c r="K615" s="7"/>
      <c r="L615" s="7"/>
      <c r="M615" s="7"/>
      <c r="N615" s="7"/>
      <c r="O615" s="7"/>
      <c r="P615" s="7"/>
      <c r="Q615" s="7"/>
      <c r="R615" s="7"/>
      <c r="S615" s="7"/>
      <c r="T615" s="7"/>
      <c r="U615" s="7"/>
      <c r="V615" s="7"/>
      <c r="W615" s="7"/>
      <c r="X615" s="7"/>
      <c r="Y615" s="7"/>
      <c r="Z615" s="7"/>
    </row>
    <row r="616" ht="14.25" spans="10:26">
      <c r="J616" s="7"/>
      <c r="K616" s="7"/>
      <c r="L616" s="7"/>
      <c r="M616" s="7"/>
      <c r="N616" s="7"/>
      <c r="O616" s="7"/>
      <c r="P616" s="7"/>
      <c r="Q616" s="7"/>
      <c r="R616" s="7"/>
      <c r="S616" s="7"/>
      <c r="T616" s="7"/>
      <c r="U616" s="7"/>
      <c r="V616" s="7"/>
      <c r="W616" s="7"/>
      <c r="X616" s="7"/>
      <c r="Y616" s="7"/>
      <c r="Z616" s="7"/>
    </row>
    <row r="617" ht="14.25" spans="10:26">
      <c r="J617" s="7"/>
      <c r="K617" s="7"/>
      <c r="L617" s="7"/>
      <c r="M617" s="7"/>
      <c r="N617" s="7"/>
      <c r="O617" s="7"/>
      <c r="P617" s="7"/>
      <c r="Q617" s="7"/>
      <c r="R617" s="7"/>
      <c r="S617" s="7"/>
      <c r="T617" s="7"/>
      <c r="U617" s="7"/>
      <c r="V617" s="7"/>
      <c r="W617" s="7"/>
      <c r="X617" s="7"/>
      <c r="Y617" s="7"/>
      <c r="Z617" s="7"/>
    </row>
    <row r="618" ht="14.25" spans="10:26">
      <c r="J618" s="7"/>
      <c r="K618" s="7"/>
      <c r="L618" s="7"/>
      <c r="M618" s="7"/>
      <c r="N618" s="7"/>
      <c r="O618" s="7"/>
      <c r="P618" s="7"/>
      <c r="Q618" s="7"/>
      <c r="R618" s="7"/>
      <c r="S618" s="7"/>
      <c r="T618" s="7"/>
      <c r="U618" s="7"/>
      <c r="V618" s="7"/>
      <c r="W618" s="7"/>
      <c r="X618" s="7"/>
      <c r="Y618" s="7"/>
      <c r="Z618" s="7"/>
    </row>
    <row r="619" ht="14.25" spans="10:26">
      <c r="J619" s="7"/>
      <c r="K619" s="7"/>
      <c r="L619" s="7"/>
      <c r="M619" s="7"/>
      <c r="N619" s="7"/>
      <c r="O619" s="7"/>
      <c r="P619" s="7"/>
      <c r="Q619" s="7"/>
      <c r="R619" s="7"/>
      <c r="S619" s="7"/>
      <c r="T619" s="7"/>
      <c r="U619" s="7"/>
      <c r="V619" s="7"/>
      <c r="W619" s="7"/>
      <c r="X619" s="7"/>
      <c r="Y619" s="7"/>
      <c r="Z619" s="7"/>
    </row>
    <row r="620" ht="14.25" spans="10:26">
      <c r="J620" s="7"/>
      <c r="K620" s="7"/>
      <c r="L620" s="7"/>
      <c r="M620" s="7"/>
      <c r="N620" s="7"/>
      <c r="O620" s="7"/>
      <c r="P620" s="7"/>
      <c r="Q620" s="7"/>
      <c r="R620" s="7"/>
      <c r="S620" s="7"/>
      <c r="T620" s="7"/>
      <c r="U620" s="7"/>
      <c r="V620" s="7"/>
      <c r="W620" s="7"/>
      <c r="X620" s="7"/>
      <c r="Y620" s="7"/>
      <c r="Z620" s="7"/>
    </row>
    <row r="621" ht="14.25" spans="10:26">
      <c r="J621" s="7"/>
      <c r="K621" s="7"/>
      <c r="L621" s="7"/>
      <c r="M621" s="7"/>
      <c r="N621" s="7"/>
      <c r="O621" s="7"/>
      <c r="P621" s="7"/>
      <c r="Q621" s="7"/>
      <c r="R621" s="7"/>
      <c r="S621" s="7"/>
      <c r="T621" s="7"/>
      <c r="U621" s="7"/>
      <c r="V621" s="7"/>
      <c r="W621" s="7"/>
      <c r="X621" s="7"/>
      <c r="Y621" s="7"/>
      <c r="Z621" s="7"/>
    </row>
    <row r="622" ht="14.25" spans="10:26">
      <c r="J622" s="7"/>
      <c r="K622" s="7"/>
      <c r="L622" s="7"/>
      <c r="M622" s="7"/>
      <c r="N622" s="7"/>
      <c r="O622" s="7"/>
      <c r="P622" s="7"/>
      <c r="Q622" s="7"/>
      <c r="R622" s="7"/>
      <c r="S622" s="7"/>
      <c r="T622" s="7"/>
      <c r="U622" s="7"/>
      <c r="V622" s="7"/>
      <c r="W622" s="7"/>
      <c r="X622" s="7"/>
      <c r="Y622" s="7"/>
      <c r="Z622" s="7"/>
    </row>
    <row r="623" ht="14.25" spans="10:26">
      <c r="J623" s="7"/>
      <c r="K623" s="7"/>
      <c r="L623" s="7"/>
      <c r="M623" s="7"/>
      <c r="N623" s="7"/>
      <c r="O623" s="7"/>
      <c r="P623" s="7"/>
      <c r="Q623" s="7"/>
      <c r="R623" s="7"/>
      <c r="S623" s="7"/>
      <c r="T623" s="7"/>
      <c r="U623" s="7"/>
      <c r="V623" s="7"/>
      <c r="W623" s="7"/>
      <c r="X623" s="7"/>
      <c r="Y623" s="7"/>
      <c r="Z623" s="7"/>
    </row>
    <row r="624" ht="14.25" spans="10:26">
      <c r="J624" s="7"/>
      <c r="K624" s="7"/>
      <c r="L624" s="7"/>
      <c r="M624" s="7"/>
      <c r="N624" s="7"/>
      <c r="O624" s="7"/>
      <c r="P624" s="7"/>
      <c r="Q624" s="7"/>
      <c r="R624" s="7"/>
      <c r="S624" s="7"/>
      <c r="T624" s="7"/>
      <c r="U624" s="7"/>
      <c r="V624" s="7"/>
      <c r="W624" s="7"/>
      <c r="X624" s="7"/>
      <c r="Y624" s="7"/>
      <c r="Z624" s="7"/>
    </row>
    <row r="625" ht="14.25" spans="10:26">
      <c r="J625" s="7"/>
      <c r="K625" s="7"/>
      <c r="L625" s="7"/>
      <c r="M625" s="7"/>
      <c r="N625" s="7"/>
      <c r="O625" s="7"/>
      <c r="P625" s="7"/>
      <c r="Q625" s="7"/>
      <c r="R625" s="7"/>
      <c r="S625" s="7"/>
      <c r="T625" s="7"/>
      <c r="U625" s="7"/>
      <c r="V625" s="7"/>
      <c r="W625" s="7"/>
      <c r="X625" s="7"/>
      <c r="Y625" s="7"/>
      <c r="Z625" s="7"/>
    </row>
    <row r="626" ht="14.25" spans="10:26">
      <c r="J626" s="7"/>
      <c r="K626" s="7"/>
      <c r="L626" s="7"/>
      <c r="M626" s="7"/>
      <c r="N626" s="7"/>
      <c r="O626" s="7"/>
      <c r="P626" s="7"/>
      <c r="Q626" s="7"/>
      <c r="R626" s="7"/>
      <c r="S626" s="7"/>
      <c r="T626" s="7"/>
      <c r="U626" s="7"/>
      <c r="V626" s="7"/>
      <c r="W626" s="7"/>
      <c r="X626" s="7"/>
      <c r="Y626" s="7"/>
      <c r="Z626" s="7"/>
    </row>
    <row r="627" ht="14.25" spans="10:26">
      <c r="J627" s="7"/>
      <c r="K627" s="7"/>
      <c r="L627" s="7"/>
      <c r="M627" s="7"/>
      <c r="N627" s="7"/>
      <c r="O627" s="7"/>
      <c r="P627" s="7"/>
      <c r="Q627" s="7"/>
      <c r="R627" s="7"/>
      <c r="S627" s="7"/>
      <c r="T627" s="7"/>
      <c r="U627" s="7"/>
      <c r="V627" s="7"/>
      <c r="W627" s="7"/>
      <c r="X627" s="7"/>
      <c r="Y627" s="7"/>
      <c r="Z627" s="7"/>
    </row>
    <row r="628" ht="14.25" spans="10:26">
      <c r="J628" s="7"/>
      <c r="K628" s="7"/>
      <c r="L628" s="7"/>
      <c r="M628" s="7"/>
      <c r="N628" s="7"/>
      <c r="O628" s="7"/>
      <c r="P628" s="7"/>
      <c r="Q628" s="7"/>
      <c r="R628" s="7"/>
      <c r="S628" s="7"/>
      <c r="T628" s="7"/>
      <c r="U628" s="7"/>
      <c r="V628" s="7"/>
      <c r="W628" s="7"/>
      <c r="X628" s="7"/>
      <c r="Y628" s="7"/>
      <c r="Z628" s="7"/>
    </row>
    <row r="629" ht="14.25" spans="10:26">
      <c r="J629" s="7"/>
      <c r="K629" s="7"/>
      <c r="L629" s="7"/>
      <c r="M629" s="7"/>
      <c r="N629" s="7"/>
      <c r="O629" s="7"/>
      <c r="P629" s="7"/>
      <c r="Q629" s="7"/>
      <c r="R629" s="7"/>
      <c r="S629" s="7"/>
      <c r="T629" s="7"/>
      <c r="U629" s="7"/>
      <c r="V629" s="7"/>
      <c r="W629" s="7"/>
      <c r="X629" s="7"/>
      <c r="Y629" s="7"/>
      <c r="Z629" s="7"/>
    </row>
    <row r="630" ht="14.25" spans="10:26">
      <c r="J630" s="7"/>
      <c r="K630" s="7"/>
      <c r="L630" s="7"/>
      <c r="M630" s="7"/>
      <c r="N630" s="7"/>
      <c r="O630" s="7"/>
      <c r="P630" s="7"/>
      <c r="Q630" s="7"/>
      <c r="R630" s="7"/>
      <c r="S630" s="7"/>
      <c r="T630" s="7"/>
      <c r="U630" s="7"/>
      <c r="V630" s="7"/>
      <c r="W630" s="7"/>
      <c r="X630" s="7"/>
      <c r="Y630" s="7"/>
      <c r="Z630" s="7"/>
    </row>
    <row r="631" ht="14.25" spans="10:26">
      <c r="J631" s="7"/>
      <c r="K631" s="7"/>
      <c r="L631" s="7"/>
      <c r="M631" s="7"/>
      <c r="N631" s="7"/>
      <c r="O631" s="7"/>
      <c r="P631" s="7"/>
      <c r="Q631" s="7"/>
      <c r="R631" s="7"/>
      <c r="S631" s="7"/>
      <c r="T631" s="7"/>
      <c r="U631" s="7"/>
      <c r="V631" s="7"/>
      <c r="W631" s="7"/>
      <c r="X631" s="7"/>
      <c r="Y631" s="7"/>
      <c r="Z631" s="7"/>
    </row>
    <row r="632" ht="14.25" spans="10:26">
      <c r="J632" s="7"/>
      <c r="K632" s="7"/>
      <c r="L632" s="7"/>
      <c r="M632" s="7"/>
      <c r="N632" s="7"/>
      <c r="O632" s="7"/>
      <c r="P632" s="7"/>
      <c r="Q632" s="7"/>
      <c r="R632" s="7"/>
      <c r="S632" s="7"/>
      <c r="T632" s="7"/>
      <c r="U632" s="7"/>
      <c r="V632" s="7"/>
      <c r="W632" s="7"/>
      <c r="X632" s="7"/>
      <c r="Y632" s="7"/>
      <c r="Z632" s="7"/>
    </row>
    <row r="633" ht="14.25" spans="10:26">
      <c r="J633" s="7"/>
      <c r="K633" s="7"/>
      <c r="L633" s="7"/>
      <c r="M633" s="7"/>
      <c r="N633" s="7"/>
      <c r="O633" s="7"/>
      <c r="P633" s="7"/>
      <c r="Q633" s="7"/>
      <c r="R633" s="7"/>
      <c r="S633" s="7"/>
      <c r="T633" s="7"/>
      <c r="U633" s="7"/>
      <c r="V633" s="7"/>
      <c r="W633" s="7"/>
      <c r="X633" s="7"/>
      <c r="Y633" s="7"/>
      <c r="Z633" s="7"/>
    </row>
    <row r="634" ht="14.25" spans="10:26">
      <c r="J634" s="7"/>
      <c r="K634" s="7"/>
      <c r="L634" s="7"/>
      <c r="M634" s="7"/>
      <c r="N634" s="7"/>
      <c r="O634" s="7"/>
      <c r="P634" s="7"/>
      <c r="Q634" s="7"/>
      <c r="R634" s="7"/>
      <c r="S634" s="7"/>
      <c r="T634" s="7"/>
      <c r="U634" s="7"/>
      <c r="V634" s="7"/>
      <c r="W634" s="7"/>
      <c r="X634" s="7"/>
      <c r="Y634" s="7"/>
      <c r="Z634" s="7"/>
    </row>
    <row r="635" ht="14.25" spans="10:26">
      <c r="J635" s="7"/>
      <c r="K635" s="7"/>
      <c r="L635" s="7"/>
      <c r="M635" s="7"/>
      <c r="N635" s="7"/>
      <c r="O635" s="7"/>
      <c r="P635" s="7"/>
      <c r="Q635" s="7"/>
      <c r="R635" s="7"/>
      <c r="S635" s="7"/>
      <c r="T635" s="7"/>
      <c r="U635" s="7"/>
      <c r="V635" s="7"/>
      <c r="W635" s="7"/>
      <c r="X635" s="7"/>
      <c r="Y635" s="7"/>
      <c r="Z635" s="7"/>
    </row>
    <row r="636" ht="14.25" spans="10:26">
      <c r="J636" s="7"/>
      <c r="K636" s="7"/>
      <c r="L636" s="7"/>
      <c r="M636" s="7"/>
      <c r="N636" s="7"/>
      <c r="O636" s="7"/>
      <c r="P636" s="7"/>
      <c r="Q636" s="7"/>
      <c r="R636" s="7"/>
      <c r="S636" s="7"/>
      <c r="T636" s="7"/>
      <c r="U636" s="7"/>
      <c r="V636" s="7"/>
      <c r="W636" s="7"/>
      <c r="X636" s="7"/>
      <c r="Y636" s="7"/>
      <c r="Z636" s="7"/>
    </row>
    <row r="637" ht="14.25" spans="10:26">
      <c r="J637" s="7"/>
      <c r="K637" s="7"/>
      <c r="L637" s="7"/>
      <c r="M637" s="7"/>
      <c r="N637" s="7"/>
      <c r="O637" s="7"/>
      <c r="P637" s="7"/>
      <c r="Q637" s="7"/>
      <c r="R637" s="7"/>
      <c r="S637" s="7"/>
      <c r="T637" s="7"/>
      <c r="U637" s="7"/>
      <c r="V637" s="7"/>
      <c r="W637" s="7"/>
      <c r="X637" s="7"/>
      <c r="Y637" s="7"/>
      <c r="Z637" s="7"/>
    </row>
    <row r="638" ht="14.25" spans="10:26">
      <c r="J638" s="7"/>
      <c r="K638" s="7"/>
      <c r="L638" s="7"/>
      <c r="M638" s="7"/>
      <c r="N638" s="7"/>
      <c r="O638" s="7"/>
      <c r="P638" s="7"/>
      <c r="Q638" s="7"/>
      <c r="R638" s="7"/>
      <c r="S638" s="7"/>
      <c r="T638" s="7"/>
      <c r="U638" s="7"/>
      <c r="V638" s="7"/>
      <c r="W638" s="7"/>
      <c r="X638" s="7"/>
      <c r="Y638" s="7"/>
      <c r="Z638" s="7"/>
    </row>
    <row r="639" ht="14.25" spans="10:26">
      <c r="J639" s="7"/>
      <c r="K639" s="7"/>
      <c r="L639" s="7"/>
      <c r="M639" s="7"/>
      <c r="N639" s="7"/>
      <c r="O639" s="7"/>
      <c r="P639" s="7"/>
      <c r="Q639" s="7"/>
      <c r="R639" s="7"/>
      <c r="S639" s="7"/>
      <c r="T639" s="7"/>
      <c r="U639" s="7"/>
      <c r="V639" s="7"/>
      <c r="W639" s="7"/>
      <c r="X639" s="7"/>
      <c r="Y639" s="7"/>
      <c r="Z639" s="7"/>
    </row>
    <row r="640" ht="14.25" spans="10:26">
      <c r="J640" s="7"/>
      <c r="K640" s="7"/>
      <c r="L640" s="7"/>
      <c r="M640" s="7"/>
      <c r="N640" s="7"/>
      <c r="O640" s="7"/>
      <c r="P640" s="7"/>
      <c r="Q640" s="7"/>
      <c r="R640" s="7"/>
      <c r="S640" s="7"/>
      <c r="T640" s="7"/>
      <c r="U640" s="7"/>
      <c r="V640" s="7"/>
      <c r="W640" s="7"/>
      <c r="X640" s="7"/>
      <c r="Y640" s="7"/>
      <c r="Z640" s="7"/>
    </row>
    <row r="641" ht="14.25" spans="10:26">
      <c r="J641" s="7"/>
      <c r="K641" s="7"/>
      <c r="L641" s="7"/>
      <c r="M641" s="7"/>
      <c r="N641" s="7"/>
      <c r="O641" s="7"/>
      <c r="P641" s="7"/>
      <c r="Q641" s="7"/>
      <c r="R641" s="7"/>
      <c r="S641" s="7"/>
      <c r="T641" s="7"/>
      <c r="U641" s="7"/>
      <c r="V641" s="7"/>
      <c r="W641" s="7"/>
      <c r="X641" s="7"/>
      <c r="Y641" s="7"/>
      <c r="Z641" s="7"/>
    </row>
    <row r="642" ht="14.25" spans="10:26">
      <c r="J642" s="7"/>
      <c r="K642" s="7"/>
      <c r="L642" s="7"/>
      <c r="M642" s="7"/>
      <c r="N642" s="7"/>
      <c r="O642" s="7"/>
      <c r="P642" s="7"/>
      <c r="Q642" s="7"/>
      <c r="R642" s="7"/>
      <c r="S642" s="7"/>
      <c r="T642" s="7"/>
      <c r="U642" s="7"/>
      <c r="V642" s="7"/>
      <c r="W642" s="7"/>
      <c r="X642" s="7"/>
      <c r="Y642" s="7"/>
      <c r="Z642" s="7"/>
    </row>
    <row r="643" ht="14.25" spans="10:26">
      <c r="J643" s="7"/>
      <c r="K643" s="7"/>
      <c r="L643" s="7"/>
      <c r="M643" s="7"/>
      <c r="N643" s="7"/>
      <c r="O643" s="7"/>
      <c r="P643" s="7"/>
      <c r="Q643" s="7"/>
      <c r="R643" s="7"/>
      <c r="S643" s="7"/>
      <c r="T643" s="7"/>
      <c r="U643" s="7"/>
      <c r="V643" s="7"/>
      <c r="W643" s="7"/>
      <c r="X643" s="7"/>
      <c r="Y643" s="7"/>
      <c r="Z643" s="7"/>
    </row>
    <row r="644" ht="14.25" spans="10:26">
      <c r="J644" s="7"/>
      <c r="K644" s="7"/>
      <c r="L644" s="7"/>
      <c r="M644" s="7"/>
      <c r="N644" s="7"/>
      <c r="O644" s="7"/>
      <c r="P644" s="7"/>
      <c r="Q644" s="7"/>
      <c r="R644" s="7"/>
      <c r="S644" s="7"/>
      <c r="T644" s="7"/>
      <c r="U644" s="7"/>
      <c r="V644" s="7"/>
      <c r="W644" s="7"/>
      <c r="X644" s="7"/>
      <c r="Y644" s="7"/>
      <c r="Z644" s="7"/>
    </row>
    <row r="645" ht="14.25" spans="10:26">
      <c r="J645" s="7"/>
      <c r="K645" s="7"/>
      <c r="L645" s="7"/>
      <c r="M645" s="7"/>
      <c r="N645" s="7"/>
      <c r="O645" s="7"/>
      <c r="P645" s="7"/>
      <c r="Q645" s="7"/>
      <c r="R645" s="7"/>
      <c r="S645" s="7"/>
      <c r="T645" s="7"/>
      <c r="U645" s="7"/>
      <c r="V645" s="7"/>
      <c r="W645" s="7"/>
      <c r="X645" s="7"/>
      <c r="Y645" s="7"/>
      <c r="Z645" s="7"/>
    </row>
    <row r="646" ht="14.25" spans="10:26">
      <c r="J646" s="7"/>
      <c r="K646" s="7"/>
      <c r="L646" s="7"/>
      <c r="M646" s="7"/>
      <c r="N646" s="7"/>
      <c r="O646" s="7"/>
      <c r="P646" s="7"/>
      <c r="Q646" s="7"/>
      <c r="R646" s="7"/>
      <c r="S646" s="7"/>
      <c r="T646" s="7"/>
      <c r="U646" s="7"/>
      <c r="V646" s="7"/>
      <c r="W646" s="7"/>
      <c r="X646" s="7"/>
      <c r="Y646" s="7"/>
      <c r="Z646" s="7"/>
    </row>
    <row r="647" ht="14.25" spans="10:26">
      <c r="J647" s="7"/>
      <c r="K647" s="7"/>
      <c r="L647" s="7"/>
      <c r="M647" s="7"/>
      <c r="N647" s="7"/>
      <c r="O647" s="7"/>
      <c r="P647" s="7"/>
      <c r="Q647" s="7"/>
      <c r="R647" s="7"/>
      <c r="S647" s="7"/>
      <c r="T647" s="7"/>
      <c r="U647" s="7"/>
      <c r="V647" s="7"/>
      <c r="W647" s="7"/>
      <c r="X647" s="7"/>
      <c r="Y647" s="7"/>
      <c r="Z647" s="7"/>
    </row>
    <row r="648" ht="14.25" spans="10:26">
      <c r="J648" s="7"/>
      <c r="K648" s="7"/>
      <c r="L648" s="7"/>
      <c r="M648" s="7"/>
      <c r="N648" s="7"/>
      <c r="O648" s="7"/>
      <c r="P648" s="7"/>
      <c r="Q648" s="7"/>
      <c r="R648" s="7"/>
      <c r="S648" s="7"/>
      <c r="T648" s="7"/>
      <c r="U648" s="7"/>
      <c r="V648" s="7"/>
      <c r="W648" s="7"/>
      <c r="X648" s="7"/>
      <c r="Y648" s="7"/>
      <c r="Z648" s="7"/>
    </row>
    <row r="649" ht="14.25" spans="10:26">
      <c r="J649" s="7"/>
      <c r="K649" s="7"/>
      <c r="L649" s="7"/>
      <c r="M649" s="7"/>
      <c r="N649" s="7"/>
      <c r="O649" s="7"/>
      <c r="P649" s="7"/>
      <c r="Q649" s="7"/>
      <c r="R649" s="7"/>
      <c r="S649" s="7"/>
      <c r="T649" s="7"/>
      <c r="U649" s="7"/>
      <c r="V649" s="7"/>
      <c r="W649" s="7"/>
      <c r="X649" s="7"/>
      <c r="Y649" s="7"/>
      <c r="Z649" s="7"/>
    </row>
    <row r="650" ht="14.25" spans="10:26">
      <c r="J650" s="7"/>
      <c r="K650" s="7"/>
      <c r="L650" s="7"/>
      <c r="M650" s="7"/>
      <c r="N650" s="7"/>
      <c r="O650" s="7"/>
      <c r="P650" s="7"/>
      <c r="Q650" s="7"/>
      <c r="R650" s="7"/>
      <c r="S650" s="7"/>
      <c r="T650" s="7"/>
      <c r="U650" s="7"/>
      <c r="V650" s="7"/>
      <c r="W650" s="7"/>
      <c r="X650" s="7"/>
      <c r="Y650" s="7"/>
      <c r="Z650" s="7"/>
    </row>
    <row r="651" ht="14.25" spans="10:26">
      <c r="J651" s="7"/>
      <c r="K651" s="7"/>
      <c r="L651" s="7"/>
      <c r="M651" s="7"/>
      <c r="N651" s="7"/>
      <c r="O651" s="7"/>
      <c r="P651" s="7"/>
      <c r="Q651" s="7"/>
      <c r="R651" s="7"/>
      <c r="S651" s="7"/>
      <c r="T651" s="7"/>
      <c r="U651" s="7"/>
      <c r="V651" s="7"/>
      <c r="W651" s="7"/>
      <c r="X651" s="7"/>
      <c r="Y651" s="7"/>
      <c r="Z651" s="7"/>
    </row>
    <row r="652" ht="14.25" spans="10:26">
      <c r="J652" s="7"/>
      <c r="K652" s="7"/>
      <c r="L652" s="7"/>
      <c r="M652" s="7"/>
      <c r="N652" s="7"/>
      <c r="O652" s="7"/>
      <c r="P652" s="7"/>
      <c r="Q652" s="7"/>
      <c r="R652" s="7"/>
      <c r="S652" s="7"/>
      <c r="T652" s="7"/>
      <c r="U652" s="7"/>
      <c r="V652" s="7"/>
      <c r="W652" s="7"/>
      <c r="X652" s="7"/>
      <c r="Y652" s="7"/>
      <c r="Z652" s="7"/>
    </row>
    <row r="653" ht="14.25" spans="10:26">
      <c r="J653" s="7"/>
      <c r="K653" s="7"/>
      <c r="L653" s="7"/>
      <c r="M653" s="7"/>
      <c r="N653" s="7"/>
      <c r="O653" s="7"/>
      <c r="P653" s="7"/>
      <c r="Q653" s="7"/>
      <c r="R653" s="7"/>
      <c r="S653" s="7"/>
      <c r="T653" s="7"/>
      <c r="U653" s="7"/>
      <c r="V653" s="7"/>
      <c r="W653" s="7"/>
      <c r="X653" s="7"/>
      <c r="Y653" s="7"/>
      <c r="Z653" s="7"/>
    </row>
    <row r="654" ht="14.25" spans="10:26">
      <c r="J654" s="7"/>
      <c r="K654" s="7"/>
      <c r="L654" s="7"/>
      <c r="M654" s="7"/>
      <c r="N654" s="7"/>
      <c r="O654" s="7"/>
      <c r="P654" s="7"/>
      <c r="Q654" s="7"/>
      <c r="R654" s="7"/>
      <c r="S654" s="7"/>
      <c r="T654" s="7"/>
      <c r="U654" s="7"/>
      <c r="V654" s="7"/>
      <c r="W654" s="7"/>
      <c r="X654" s="7"/>
      <c r="Y654" s="7"/>
      <c r="Z654" s="7"/>
    </row>
    <row r="655" ht="14.25" spans="10:26">
      <c r="J655" s="7"/>
      <c r="K655" s="7"/>
      <c r="L655" s="7"/>
      <c r="M655" s="7"/>
      <c r="N655" s="7"/>
      <c r="O655" s="7"/>
      <c r="P655" s="7"/>
      <c r="Q655" s="7"/>
      <c r="R655" s="7"/>
      <c r="S655" s="7"/>
      <c r="T655" s="7"/>
      <c r="U655" s="7"/>
      <c r="V655" s="7"/>
      <c r="W655" s="7"/>
      <c r="X655" s="7"/>
      <c r="Y655" s="7"/>
      <c r="Z655" s="7"/>
    </row>
    <row r="656" ht="14.25" spans="10:26">
      <c r="J656" s="7"/>
      <c r="K656" s="7"/>
      <c r="L656" s="7"/>
      <c r="M656" s="7"/>
      <c r="N656" s="7"/>
      <c r="O656" s="7"/>
      <c r="P656" s="7"/>
      <c r="Q656" s="7"/>
      <c r="R656" s="7"/>
      <c r="S656" s="7"/>
      <c r="T656" s="7"/>
      <c r="U656" s="7"/>
      <c r="V656" s="7"/>
      <c r="W656" s="7"/>
      <c r="X656" s="7"/>
      <c r="Y656" s="7"/>
      <c r="Z656" s="7"/>
    </row>
    <row r="657" ht="14.25" spans="10:26">
      <c r="J657" s="7"/>
      <c r="K657" s="7"/>
      <c r="L657" s="7"/>
      <c r="M657" s="7"/>
      <c r="N657" s="7"/>
      <c r="O657" s="7"/>
      <c r="P657" s="7"/>
      <c r="Q657" s="7"/>
      <c r="R657" s="7"/>
      <c r="S657" s="7"/>
      <c r="T657" s="7"/>
      <c r="U657" s="7"/>
      <c r="V657" s="7"/>
      <c r="W657" s="7"/>
      <c r="X657" s="7"/>
      <c r="Y657" s="7"/>
      <c r="Z657" s="7"/>
    </row>
    <row r="658" ht="14.25" spans="10:26">
      <c r="J658" s="7"/>
      <c r="K658" s="7"/>
      <c r="L658" s="7"/>
      <c r="M658" s="7"/>
      <c r="N658" s="7"/>
      <c r="O658" s="7"/>
      <c r="P658" s="7"/>
      <c r="Q658" s="7"/>
      <c r="R658" s="7"/>
      <c r="S658" s="7"/>
      <c r="T658" s="7"/>
      <c r="U658" s="7"/>
      <c r="V658" s="7"/>
      <c r="W658" s="7"/>
      <c r="X658" s="7"/>
      <c r="Y658" s="7"/>
      <c r="Z658" s="7"/>
    </row>
    <row r="659" ht="14.25" spans="10:26">
      <c r="J659" s="7"/>
      <c r="K659" s="7"/>
      <c r="L659" s="7"/>
      <c r="M659" s="7"/>
      <c r="N659" s="7"/>
      <c r="O659" s="7"/>
      <c r="P659" s="7"/>
      <c r="Q659" s="7"/>
      <c r="R659" s="7"/>
      <c r="S659" s="7"/>
      <c r="T659" s="7"/>
      <c r="U659" s="7"/>
      <c r="V659" s="7"/>
      <c r="W659" s="7"/>
      <c r="X659" s="7"/>
      <c r="Y659" s="7"/>
      <c r="Z659" s="7"/>
    </row>
    <row r="660" ht="14.25" spans="10:26">
      <c r="J660" s="7"/>
      <c r="K660" s="7"/>
      <c r="L660" s="7"/>
      <c r="M660" s="7"/>
      <c r="N660" s="7"/>
      <c r="O660" s="7"/>
      <c r="P660" s="7"/>
      <c r="Q660" s="7"/>
      <c r="R660" s="7"/>
      <c r="S660" s="7"/>
      <c r="T660" s="7"/>
      <c r="U660" s="7"/>
      <c r="V660" s="7"/>
      <c r="W660" s="7"/>
      <c r="X660" s="7"/>
      <c r="Y660" s="7"/>
      <c r="Z660" s="7"/>
    </row>
    <row r="661" ht="14.25" spans="10:26">
      <c r="J661" s="7"/>
      <c r="K661" s="7"/>
      <c r="L661" s="7"/>
      <c r="M661" s="7"/>
      <c r="N661" s="7"/>
      <c r="O661" s="7"/>
      <c r="P661" s="7"/>
      <c r="Q661" s="7"/>
      <c r="R661" s="7"/>
      <c r="S661" s="7"/>
      <c r="T661" s="7"/>
      <c r="U661" s="7"/>
      <c r="V661" s="7"/>
      <c r="W661" s="7"/>
      <c r="X661" s="7"/>
      <c r="Y661" s="7"/>
      <c r="Z661" s="7"/>
    </row>
    <row r="662" ht="14.25" spans="10:26">
      <c r="J662" s="7"/>
      <c r="K662" s="7"/>
      <c r="L662" s="7"/>
      <c r="M662" s="7"/>
      <c r="N662" s="7"/>
      <c r="O662" s="7"/>
      <c r="P662" s="7"/>
      <c r="Q662" s="7"/>
      <c r="R662" s="7"/>
      <c r="S662" s="7"/>
      <c r="T662" s="7"/>
      <c r="U662" s="7"/>
      <c r="V662" s="7"/>
      <c r="W662" s="7"/>
      <c r="X662" s="7"/>
      <c r="Y662" s="7"/>
      <c r="Z662" s="7"/>
    </row>
    <row r="663" ht="14.25" spans="10:26">
      <c r="J663" s="7"/>
      <c r="K663" s="7"/>
      <c r="L663" s="7"/>
      <c r="M663" s="7"/>
      <c r="N663" s="7"/>
      <c r="O663" s="7"/>
      <c r="P663" s="7"/>
      <c r="Q663" s="7"/>
      <c r="R663" s="7"/>
      <c r="S663" s="7"/>
      <c r="T663" s="7"/>
      <c r="U663" s="7"/>
      <c r="V663" s="7"/>
      <c r="W663" s="7"/>
      <c r="X663" s="7"/>
      <c r="Y663" s="7"/>
      <c r="Z663" s="7"/>
    </row>
    <row r="664" ht="14.25" spans="10:26">
      <c r="J664" s="7"/>
      <c r="K664" s="7"/>
      <c r="L664" s="7"/>
      <c r="M664" s="7"/>
      <c r="N664" s="7"/>
      <c r="O664" s="7"/>
      <c r="P664" s="7"/>
      <c r="Q664" s="7"/>
      <c r="R664" s="7"/>
      <c r="S664" s="7"/>
      <c r="T664" s="7"/>
      <c r="U664" s="7"/>
      <c r="V664" s="7"/>
      <c r="W664" s="7"/>
      <c r="X664" s="7"/>
      <c r="Y664" s="7"/>
      <c r="Z664" s="7"/>
    </row>
    <row r="665" ht="14.25" spans="10:26">
      <c r="J665" s="7"/>
      <c r="K665" s="7"/>
      <c r="L665" s="7"/>
      <c r="M665" s="7"/>
      <c r="N665" s="7"/>
      <c r="O665" s="7"/>
      <c r="P665" s="7"/>
      <c r="Q665" s="7"/>
      <c r="R665" s="7"/>
      <c r="S665" s="7"/>
      <c r="T665" s="7"/>
      <c r="U665" s="7"/>
      <c r="V665" s="7"/>
      <c r="W665" s="7"/>
      <c r="X665" s="7"/>
      <c r="Y665" s="7"/>
      <c r="Z665" s="7"/>
    </row>
    <row r="666" ht="14.25" spans="10:26">
      <c r="J666" s="7"/>
      <c r="K666" s="7"/>
      <c r="L666" s="7"/>
      <c r="M666" s="7"/>
      <c r="N666" s="7"/>
      <c r="O666" s="7"/>
      <c r="P666" s="7"/>
      <c r="Q666" s="7"/>
      <c r="R666" s="7"/>
      <c r="S666" s="7"/>
      <c r="T666" s="7"/>
      <c r="U666" s="7"/>
      <c r="V666" s="7"/>
      <c r="W666" s="7"/>
      <c r="X666" s="7"/>
      <c r="Y666" s="7"/>
      <c r="Z666" s="7"/>
    </row>
    <row r="667" ht="14.25" spans="10:26">
      <c r="J667" s="7"/>
      <c r="K667" s="7"/>
      <c r="L667" s="7"/>
      <c r="M667" s="7"/>
      <c r="N667" s="7"/>
      <c r="O667" s="7"/>
      <c r="P667" s="7"/>
      <c r="Q667" s="7"/>
      <c r="R667" s="7"/>
      <c r="S667" s="7"/>
      <c r="T667" s="7"/>
      <c r="U667" s="7"/>
      <c r="V667" s="7"/>
      <c r="W667" s="7"/>
      <c r="X667" s="7"/>
      <c r="Y667" s="7"/>
      <c r="Z667" s="7"/>
    </row>
    <row r="668" ht="14.25" spans="10:26">
      <c r="J668" s="7"/>
      <c r="K668" s="7"/>
      <c r="L668" s="7"/>
      <c r="M668" s="7"/>
      <c r="N668" s="7"/>
      <c r="O668" s="7"/>
      <c r="P668" s="7"/>
      <c r="Q668" s="7"/>
      <c r="R668" s="7"/>
      <c r="S668" s="7"/>
      <c r="T668" s="7"/>
      <c r="U668" s="7"/>
      <c r="V668" s="7"/>
      <c r="W668" s="7"/>
      <c r="X668" s="7"/>
      <c r="Y668" s="7"/>
      <c r="Z668" s="7"/>
    </row>
    <row r="669" ht="14.25" spans="10:26">
      <c r="J669" s="7"/>
      <c r="K669" s="7"/>
      <c r="L669" s="7"/>
      <c r="M669" s="7"/>
      <c r="N669" s="7"/>
      <c r="O669" s="7"/>
      <c r="P669" s="7"/>
      <c r="Q669" s="7"/>
      <c r="R669" s="7"/>
      <c r="S669" s="7"/>
      <c r="T669" s="7"/>
      <c r="U669" s="7"/>
      <c r="V669" s="7"/>
      <c r="W669" s="7"/>
      <c r="X669" s="7"/>
      <c r="Y669" s="7"/>
      <c r="Z669" s="7"/>
    </row>
    <row r="670" ht="14.25" spans="10:26">
      <c r="J670" s="7"/>
      <c r="K670" s="7"/>
      <c r="L670" s="7"/>
      <c r="M670" s="7"/>
      <c r="N670" s="7"/>
      <c r="O670" s="7"/>
      <c r="P670" s="7"/>
      <c r="Q670" s="7"/>
      <c r="R670" s="7"/>
      <c r="S670" s="7"/>
      <c r="T670" s="7"/>
      <c r="U670" s="7"/>
      <c r="V670" s="7"/>
      <c r="W670" s="7"/>
      <c r="X670" s="7"/>
      <c r="Y670" s="7"/>
      <c r="Z670" s="7"/>
    </row>
    <row r="671" ht="14.25" spans="10:26">
      <c r="J671" s="7"/>
      <c r="K671" s="7"/>
      <c r="L671" s="7"/>
      <c r="M671" s="7"/>
      <c r="N671" s="7"/>
      <c r="O671" s="7"/>
      <c r="P671" s="7"/>
      <c r="Q671" s="7"/>
      <c r="R671" s="7"/>
      <c r="S671" s="7"/>
      <c r="T671" s="7"/>
      <c r="U671" s="7"/>
      <c r="V671" s="7"/>
      <c r="W671" s="7"/>
      <c r="X671" s="7"/>
      <c r="Y671" s="7"/>
      <c r="Z671" s="7"/>
    </row>
    <row r="672" ht="14.25" spans="10:26">
      <c r="J672" s="7"/>
      <c r="K672" s="7"/>
      <c r="L672" s="7"/>
      <c r="M672" s="7"/>
      <c r="N672" s="7"/>
      <c r="O672" s="7"/>
      <c r="P672" s="7"/>
      <c r="Q672" s="7"/>
      <c r="R672" s="7"/>
      <c r="S672" s="7"/>
      <c r="T672" s="7"/>
      <c r="U672" s="7"/>
      <c r="V672" s="7"/>
      <c r="W672" s="7"/>
      <c r="X672" s="7"/>
      <c r="Y672" s="7"/>
      <c r="Z672" s="7"/>
    </row>
    <row r="673" ht="14.25" spans="10:26">
      <c r="J673" s="7"/>
      <c r="K673" s="7"/>
      <c r="L673" s="7"/>
      <c r="M673" s="7"/>
      <c r="N673" s="7"/>
      <c r="O673" s="7"/>
      <c r="P673" s="7"/>
      <c r="Q673" s="7"/>
      <c r="R673" s="7"/>
      <c r="S673" s="7"/>
      <c r="T673" s="7"/>
      <c r="U673" s="7"/>
      <c r="V673" s="7"/>
      <c r="W673" s="7"/>
      <c r="X673" s="7"/>
      <c r="Y673" s="7"/>
      <c r="Z673" s="7"/>
    </row>
    <row r="674" ht="14.25" spans="10:26">
      <c r="J674" s="7"/>
      <c r="K674" s="7"/>
      <c r="L674" s="7"/>
      <c r="M674" s="7"/>
      <c r="N674" s="7"/>
      <c r="O674" s="7"/>
      <c r="P674" s="7"/>
      <c r="Q674" s="7"/>
      <c r="R674" s="7"/>
      <c r="S674" s="7"/>
      <c r="T674" s="7"/>
      <c r="U674" s="7"/>
      <c r="V674" s="7"/>
      <c r="W674" s="7"/>
      <c r="X674" s="7"/>
      <c r="Y674" s="7"/>
      <c r="Z674" s="7"/>
    </row>
    <row r="675" ht="14.25" spans="10:26">
      <c r="J675" s="7"/>
      <c r="K675" s="7"/>
      <c r="L675" s="7"/>
      <c r="M675" s="7"/>
      <c r="N675" s="7"/>
      <c r="O675" s="7"/>
      <c r="P675" s="7"/>
      <c r="Q675" s="7"/>
      <c r="R675" s="7"/>
      <c r="S675" s="7"/>
      <c r="T675" s="7"/>
      <c r="U675" s="7"/>
      <c r="V675" s="7"/>
      <c r="W675" s="7"/>
      <c r="X675" s="7"/>
      <c r="Y675" s="7"/>
      <c r="Z675" s="7"/>
    </row>
    <row r="676" ht="14.25" spans="10:26">
      <c r="J676" s="7"/>
      <c r="K676" s="7"/>
      <c r="L676" s="7"/>
      <c r="M676" s="7"/>
      <c r="N676" s="7"/>
      <c r="O676" s="7"/>
      <c r="P676" s="7"/>
      <c r="Q676" s="7"/>
      <c r="R676" s="7"/>
      <c r="S676" s="7"/>
      <c r="T676" s="7"/>
      <c r="U676" s="7"/>
      <c r="V676" s="7"/>
      <c r="W676" s="7"/>
      <c r="X676" s="7"/>
      <c r="Y676" s="7"/>
      <c r="Z676" s="7"/>
    </row>
    <row r="677" ht="14.25" spans="10:26">
      <c r="J677" s="7"/>
      <c r="K677" s="7"/>
      <c r="L677" s="7"/>
      <c r="M677" s="7"/>
      <c r="N677" s="7"/>
      <c r="O677" s="7"/>
      <c r="P677" s="7"/>
      <c r="Q677" s="7"/>
      <c r="R677" s="7"/>
      <c r="S677" s="7"/>
      <c r="T677" s="7"/>
      <c r="U677" s="7"/>
      <c r="V677" s="7"/>
      <c r="W677" s="7"/>
      <c r="X677" s="7"/>
      <c r="Y677" s="7"/>
      <c r="Z677" s="7"/>
    </row>
    <row r="678" ht="14.25" spans="10:26">
      <c r="J678" s="7"/>
      <c r="K678" s="7"/>
      <c r="L678" s="7"/>
      <c r="M678" s="7"/>
      <c r="N678" s="7"/>
      <c r="O678" s="7"/>
      <c r="P678" s="7"/>
      <c r="Q678" s="7"/>
      <c r="R678" s="7"/>
      <c r="S678" s="7"/>
      <c r="T678" s="7"/>
      <c r="U678" s="7"/>
      <c r="V678" s="7"/>
      <c r="W678" s="7"/>
      <c r="X678" s="7"/>
      <c r="Y678" s="7"/>
      <c r="Z678" s="7"/>
    </row>
    <row r="679" ht="14.25" spans="10:26">
      <c r="J679" s="7"/>
      <c r="K679" s="7"/>
      <c r="L679" s="7"/>
      <c r="M679" s="7"/>
      <c r="N679" s="7"/>
      <c r="O679" s="7"/>
      <c r="P679" s="7"/>
      <c r="Q679" s="7"/>
      <c r="R679" s="7"/>
      <c r="S679" s="7"/>
      <c r="T679" s="7"/>
      <c r="U679" s="7"/>
      <c r="V679" s="7"/>
      <c r="W679" s="7"/>
      <c r="X679" s="7"/>
      <c r="Y679" s="7"/>
      <c r="Z679" s="7"/>
    </row>
    <row r="680" ht="14.25" spans="10:26">
      <c r="J680" s="7"/>
      <c r="K680" s="7"/>
      <c r="L680" s="7"/>
      <c r="M680" s="7"/>
      <c r="N680" s="7"/>
      <c r="O680" s="7"/>
      <c r="P680" s="7"/>
      <c r="Q680" s="7"/>
      <c r="R680" s="7"/>
      <c r="S680" s="7"/>
      <c r="T680" s="7"/>
      <c r="U680" s="7"/>
      <c r="V680" s="7"/>
      <c r="W680" s="7"/>
      <c r="X680" s="7"/>
      <c r="Y680" s="7"/>
      <c r="Z680" s="7"/>
    </row>
    <row r="681" ht="14.25" spans="10:26">
      <c r="J681" s="7"/>
      <c r="K681" s="7"/>
      <c r="L681" s="7"/>
      <c r="M681" s="7"/>
      <c r="N681" s="7"/>
      <c r="O681" s="7"/>
      <c r="P681" s="7"/>
      <c r="Q681" s="7"/>
      <c r="R681" s="7"/>
      <c r="S681" s="7"/>
      <c r="T681" s="7"/>
      <c r="U681" s="7"/>
      <c r="V681" s="7"/>
      <c r="W681" s="7"/>
      <c r="X681" s="7"/>
      <c r="Y681" s="7"/>
      <c r="Z681" s="7"/>
    </row>
    <row r="682" ht="14.25" spans="10:26">
      <c r="J682" s="7"/>
      <c r="K682" s="7"/>
      <c r="L682" s="7"/>
      <c r="M682" s="7"/>
      <c r="N682" s="7"/>
      <c r="O682" s="7"/>
      <c r="P682" s="7"/>
      <c r="Q682" s="7"/>
      <c r="R682" s="7"/>
      <c r="S682" s="7"/>
      <c r="T682" s="7"/>
      <c r="U682" s="7"/>
      <c r="V682" s="7"/>
      <c r="W682" s="7"/>
      <c r="X682" s="7"/>
      <c r="Y682" s="7"/>
      <c r="Z682" s="7"/>
    </row>
    <row r="683" ht="14.25" spans="10:26">
      <c r="J683" s="7"/>
      <c r="K683" s="7"/>
      <c r="L683" s="7"/>
      <c r="M683" s="7"/>
      <c r="N683" s="7"/>
      <c r="O683" s="7"/>
      <c r="P683" s="7"/>
      <c r="Q683" s="7"/>
      <c r="R683" s="7"/>
      <c r="S683" s="7"/>
      <c r="T683" s="7"/>
      <c r="U683" s="7"/>
      <c r="V683" s="7"/>
      <c r="W683" s="7"/>
      <c r="X683" s="7"/>
      <c r="Y683" s="7"/>
      <c r="Z683" s="7"/>
    </row>
    <row r="684" ht="14.25" spans="10:26">
      <c r="J684" s="7"/>
      <c r="K684" s="7"/>
      <c r="L684" s="7"/>
      <c r="M684" s="7"/>
      <c r="N684" s="7"/>
      <c r="O684" s="7"/>
      <c r="P684" s="7"/>
      <c r="Q684" s="7"/>
      <c r="R684" s="7"/>
      <c r="S684" s="7"/>
      <c r="T684" s="7"/>
      <c r="U684" s="7"/>
      <c r="V684" s="7"/>
      <c r="W684" s="7"/>
      <c r="X684" s="7"/>
      <c r="Y684" s="7"/>
      <c r="Z684" s="7"/>
    </row>
    <row r="685" ht="14.25" spans="10:26">
      <c r="J685" s="7"/>
      <c r="K685" s="7"/>
      <c r="L685" s="7"/>
      <c r="M685" s="7"/>
      <c r="N685" s="7"/>
      <c r="O685" s="7"/>
      <c r="P685" s="7"/>
      <c r="Q685" s="7"/>
      <c r="R685" s="7"/>
      <c r="S685" s="7"/>
      <c r="T685" s="7"/>
      <c r="U685" s="7"/>
      <c r="V685" s="7"/>
      <c r="W685" s="7"/>
      <c r="X685" s="7"/>
      <c r="Y685" s="7"/>
      <c r="Z685" s="7"/>
    </row>
    <row r="686" ht="14.25" spans="10:26">
      <c r="J686" s="7"/>
      <c r="K686" s="7"/>
      <c r="L686" s="7"/>
      <c r="M686" s="7"/>
      <c r="N686" s="7"/>
      <c r="O686" s="7"/>
      <c r="P686" s="7"/>
      <c r="Q686" s="7"/>
      <c r="R686" s="7"/>
      <c r="S686" s="7"/>
      <c r="T686" s="7"/>
      <c r="U686" s="7"/>
      <c r="V686" s="7"/>
      <c r="W686" s="7"/>
      <c r="X686" s="7"/>
      <c r="Y686" s="7"/>
      <c r="Z686" s="7"/>
    </row>
    <row r="687" ht="14.25" spans="10:26">
      <c r="J687" s="7"/>
      <c r="K687" s="7"/>
      <c r="L687" s="7"/>
      <c r="M687" s="7"/>
      <c r="N687" s="7"/>
      <c r="O687" s="7"/>
      <c r="P687" s="7"/>
      <c r="Q687" s="7"/>
      <c r="R687" s="7"/>
      <c r="S687" s="7"/>
      <c r="T687" s="7"/>
      <c r="U687" s="7"/>
      <c r="V687" s="7"/>
      <c r="W687" s="7"/>
      <c r="X687" s="7"/>
      <c r="Y687" s="7"/>
      <c r="Z687" s="7"/>
    </row>
    <row r="688" ht="14.25" spans="10:26">
      <c r="J688" s="7"/>
      <c r="K688" s="7"/>
      <c r="L688" s="7"/>
      <c r="M688" s="7"/>
      <c r="N688" s="7"/>
      <c r="O688" s="7"/>
      <c r="P688" s="7"/>
      <c r="Q688" s="7"/>
      <c r="R688" s="7"/>
      <c r="S688" s="7"/>
      <c r="T688" s="7"/>
      <c r="U688" s="7"/>
      <c r="V688" s="7"/>
      <c r="W688" s="7"/>
      <c r="X688" s="7"/>
      <c r="Y688" s="7"/>
      <c r="Z688" s="7"/>
    </row>
    <row r="689" ht="14.25" spans="10:26">
      <c r="J689" s="7"/>
      <c r="K689" s="7"/>
      <c r="L689" s="7"/>
      <c r="M689" s="7"/>
      <c r="N689" s="7"/>
      <c r="O689" s="7"/>
      <c r="P689" s="7"/>
      <c r="Q689" s="7"/>
      <c r="R689" s="7"/>
      <c r="S689" s="7"/>
      <c r="T689" s="7"/>
      <c r="U689" s="7"/>
      <c r="V689" s="7"/>
      <c r="W689" s="7"/>
      <c r="X689" s="7"/>
      <c r="Y689" s="7"/>
      <c r="Z689" s="7"/>
    </row>
    <row r="690" ht="14.25" spans="10:26">
      <c r="J690" s="7"/>
      <c r="K690" s="7"/>
      <c r="L690" s="7"/>
      <c r="M690" s="7"/>
      <c r="N690" s="7"/>
      <c r="O690" s="7"/>
      <c r="P690" s="7"/>
      <c r="Q690" s="7"/>
      <c r="R690" s="7"/>
      <c r="S690" s="7"/>
      <c r="T690" s="7"/>
      <c r="U690" s="7"/>
      <c r="V690" s="7"/>
      <c r="W690" s="7"/>
      <c r="X690" s="7"/>
      <c r="Y690" s="7"/>
      <c r="Z690" s="7"/>
    </row>
    <row r="691" ht="14.25" spans="10:26">
      <c r="J691" s="7"/>
      <c r="K691" s="7"/>
      <c r="L691" s="7"/>
      <c r="M691" s="7"/>
      <c r="N691" s="7"/>
      <c r="O691" s="7"/>
      <c r="P691" s="7"/>
      <c r="Q691" s="7"/>
      <c r="R691" s="7"/>
      <c r="S691" s="7"/>
      <c r="T691" s="7"/>
      <c r="U691" s="7"/>
      <c r="V691" s="7"/>
      <c r="W691" s="7"/>
      <c r="X691" s="7"/>
      <c r="Y691" s="7"/>
      <c r="Z691" s="7"/>
    </row>
    <row r="692" ht="14.25" spans="10:26">
      <c r="J692" s="7"/>
      <c r="K692" s="7"/>
      <c r="L692" s="7"/>
      <c r="M692" s="7"/>
      <c r="N692" s="7"/>
      <c r="O692" s="7"/>
      <c r="P692" s="7"/>
      <c r="Q692" s="7"/>
      <c r="R692" s="7"/>
      <c r="S692" s="7"/>
      <c r="T692" s="7"/>
      <c r="U692" s="7"/>
      <c r="V692" s="7"/>
      <c r="W692" s="7"/>
      <c r="X692" s="7"/>
      <c r="Y692" s="7"/>
      <c r="Z692" s="7"/>
    </row>
    <row r="693" ht="14.25" spans="10:26">
      <c r="J693" s="7"/>
      <c r="K693" s="7"/>
      <c r="L693" s="7"/>
      <c r="M693" s="7"/>
      <c r="N693" s="7"/>
      <c r="O693" s="7"/>
      <c r="P693" s="7"/>
      <c r="Q693" s="7"/>
      <c r="R693" s="7"/>
      <c r="S693" s="7"/>
      <c r="T693" s="7"/>
      <c r="U693" s="7"/>
      <c r="V693" s="7"/>
      <c r="W693" s="7"/>
      <c r="X693" s="7"/>
      <c r="Y693" s="7"/>
      <c r="Z693" s="7"/>
    </row>
    <row r="694" ht="14.25" spans="10:26">
      <c r="J694" s="7"/>
      <c r="K694" s="7"/>
      <c r="L694" s="7"/>
      <c r="M694" s="7"/>
      <c r="N694" s="7"/>
      <c r="O694" s="7"/>
      <c r="P694" s="7"/>
      <c r="Q694" s="7"/>
      <c r="R694" s="7"/>
      <c r="S694" s="7"/>
      <c r="T694" s="7"/>
      <c r="U694" s="7"/>
      <c r="V694" s="7"/>
      <c r="W694" s="7"/>
      <c r="X694" s="7"/>
      <c r="Y694" s="7"/>
      <c r="Z694" s="7"/>
    </row>
    <row r="695" ht="14.25" spans="10:26">
      <c r="J695" s="7"/>
      <c r="K695" s="7"/>
      <c r="L695" s="7"/>
      <c r="M695" s="7"/>
      <c r="N695" s="7"/>
      <c r="O695" s="7"/>
      <c r="P695" s="7"/>
      <c r="Q695" s="7"/>
      <c r="R695" s="7"/>
      <c r="S695" s="7"/>
      <c r="T695" s="7"/>
      <c r="U695" s="7"/>
      <c r="V695" s="7"/>
      <c r="W695" s="7"/>
      <c r="X695" s="7"/>
      <c r="Y695" s="7"/>
      <c r="Z695" s="7"/>
    </row>
    <row r="696" ht="14.25" spans="10:26">
      <c r="J696" s="7"/>
      <c r="K696" s="7"/>
      <c r="L696" s="7"/>
      <c r="M696" s="7"/>
      <c r="N696" s="7"/>
      <c r="O696" s="7"/>
      <c r="P696" s="7"/>
      <c r="Q696" s="7"/>
      <c r="R696" s="7"/>
      <c r="S696" s="7"/>
      <c r="T696" s="7"/>
      <c r="U696" s="7"/>
      <c r="V696" s="7"/>
      <c r="W696" s="7"/>
      <c r="X696" s="7"/>
      <c r="Y696" s="7"/>
      <c r="Z696" s="7"/>
    </row>
    <row r="697" ht="14.25" spans="10:26">
      <c r="J697" s="7"/>
      <c r="K697" s="7"/>
      <c r="L697" s="7"/>
      <c r="M697" s="7"/>
      <c r="N697" s="7"/>
      <c r="O697" s="7"/>
      <c r="P697" s="7"/>
      <c r="Q697" s="7"/>
      <c r="R697" s="7"/>
      <c r="S697" s="7"/>
      <c r="T697" s="7"/>
      <c r="U697" s="7"/>
      <c r="V697" s="7"/>
      <c r="W697" s="7"/>
      <c r="X697" s="7"/>
      <c r="Y697" s="7"/>
      <c r="Z697" s="7"/>
    </row>
    <row r="698" ht="14.25" spans="10:26">
      <c r="J698" s="7"/>
      <c r="K698" s="7"/>
      <c r="L698" s="7"/>
      <c r="M698" s="7"/>
      <c r="N698" s="7"/>
      <c r="O698" s="7"/>
      <c r="P698" s="7"/>
      <c r="Q698" s="7"/>
      <c r="R698" s="7"/>
      <c r="S698" s="7"/>
      <c r="T698" s="7"/>
      <c r="U698" s="7"/>
      <c r="V698" s="7"/>
      <c r="W698" s="7"/>
      <c r="X698" s="7"/>
      <c r="Y698" s="7"/>
      <c r="Z698" s="7"/>
    </row>
    <row r="699" ht="14.25" spans="10:26">
      <c r="J699" s="7"/>
      <c r="K699" s="7"/>
      <c r="L699" s="7"/>
      <c r="M699" s="7"/>
      <c r="N699" s="7"/>
      <c r="O699" s="7"/>
      <c r="P699" s="7"/>
      <c r="Q699" s="7"/>
      <c r="R699" s="7"/>
      <c r="S699" s="7"/>
      <c r="T699" s="7"/>
      <c r="U699" s="7"/>
      <c r="V699" s="7"/>
      <c r="W699" s="7"/>
      <c r="X699" s="7"/>
      <c r="Y699" s="7"/>
      <c r="Z699" s="7"/>
    </row>
    <row r="700" ht="14.25" spans="10:26">
      <c r="J700" s="7"/>
      <c r="K700" s="7"/>
      <c r="L700" s="7"/>
      <c r="M700" s="7"/>
      <c r="N700" s="7"/>
      <c r="O700" s="7"/>
      <c r="P700" s="7"/>
      <c r="Q700" s="7"/>
      <c r="R700" s="7"/>
      <c r="S700" s="7"/>
      <c r="T700" s="7"/>
      <c r="U700" s="7"/>
      <c r="V700" s="7"/>
      <c r="W700" s="7"/>
      <c r="X700" s="7"/>
      <c r="Y700" s="7"/>
      <c r="Z700" s="7"/>
    </row>
    <row r="701" ht="14.25" spans="10:26">
      <c r="J701" s="7"/>
      <c r="K701" s="7"/>
      <c r="L701" s="7"/>
      <c r="M701" s="7"/>
      <c r="N701" s="7"/>
      <c r="O701" s="7"/>
      <c r="P701" s="7"/>
      <c r="Q701" s="7"/>
      <c r="R701" s="7"/>
      <c r="S701" s="7"/>
      <c r="T701" s="7"/>
      <c r="U701" s="7"/>
      <c r="V701" s="7"/>
      <c r="W701" s="7"/>
      <c r="X701" s="7"/>
      <c r="Y701" s="7"/>
      <c r="Z701" s="7"/>
    </row>
    <row r="702" ht="14.25" spans="10:26">
      <c r="J702" s="7"/>
      <c r="K702" s="7"/>
      <c r="L702" s="7"/>
      <c r="M702" s="7"/>
      <c r="N702" s="7"/>
      <c r="O702" s="7"/>
      <c r="P702" s="7"/>
      <c r="Q702" s="7"/>
      <c r="R702" s="7"/>
      <c r="S702" s="7"/>
      <c r="T702" s="7"/>
      <c r="U702" s="7"/>
      <c r="V702" s="7"/>
      <c r="W702" s="7"/>
      <c r="X702" s="7"/>
      <c r="Y702" s="7"/>
      <c r="Z702" s="7"/>
    </row>
    <row r="703" ht="14.25" spans="10:26">
      <c r="J703" s="7"/>
      <c r="K703" s="7"/>
      <c r="L703" s="7"/>
      <c r="M703" s="7"/>
      <c r="N703" s="7"/>
      <c r="O703" s="7"/>
      <c r="P703" s="7"/>
      <c r="Q703" s="7"/>
      <c r="R703" s="7"/>
      <c r="S703" s="7"/>
      <c r="T703" s="7"/>
      <c r="U703" s="7"/>
      <c r="V703" s="7"/>
      <c r="W703" s="7"/>
      <c r="X703" s="7"/>
      <c r="Y703" s="7"/>
      <c r="Z703" s="7"/>
    </row>
    <row r="704" ht="14.25" spans="10:26">
      <c r="J704" s="7"/>
      <c r="K704" s="7"/>
      <c r="L704" s="7"/>
      <c r="M704" s="7"/>
      <c r="N704" s="7"/>
      <c r="O704" s="7"/>
      <c r="P704" s="7"/>
      <c r="Q704" s="7"/>
      <c r="R704" s="7"/>
      <c r="S704" s="7"/>
      <c r="T704" s="7"/>
      <c r="U704" s="7"/>
      <c r="V704" s="7"/>
      <c r="W704" s="7"/>
      <c r="X704" s="7"/>
      <c r="Y704" s="7"/>
      <c r="Z704" s="7"/>
    </row>
    <row r="705" ht="14.25" spans="10:26">
      <c r="J705" s="7"/>
      <c r="K705" s="7"/>
      <c r="L705" s="7"/>
      <c r="M705" s="7"/>
      <c r="N705" s="7"/>
      <c r="O705" s="7"/>
      <c r="P705" s="7"/>
      <c r="Q705" s="7"/>
      <c r="R705" s="7"/>
      <c r="S705" s="7"/>
      <c r="T705" s="7"/>
      <c r="U705" s="7"/>
      <c r="V705" s="7"/>
      <c r="W705" s="7"/>
      <c r="X705" s="7"/>
      <c r="Y705" s="7"/>
      <c r="Z705" s="7"/>
    </row>
    <row r="706" ht="14.25" spans="10:26">
      <c r="J706" s="7"/>
      <c r="K706" s="7"/>
      <c r="L706" s="7"/>
      <c r="M706" s="7"/>
      <c r="N706" s="7"/>
      <c r="O706" s="7"/>
      <c r="P706" s="7"/>
      <c r="Q706" s="7"/>
      <c r="R706" s="7"/>
      <c r="S706" s="7"/>
      <c r="T706" s="7"/>
      <c r="U706" s="7"/>
      <c r="V706" s="7"/>
      <c r="W706" s="7"/>
      <c r="X706" s="7"/>
      <c r="Y706" s="7"/>
      <c r="Z706" s="7"/>
    </row>
    <row r="707" ht="14.25" spans="10:26">
      <c r="J707" s="7"/>
      <c r="K707" s="7"/>
      <c r="L707" s="7"/>
      <c r="M707" s="7"/>
      <c r="N707" s="7"/>
      <c r="O707" s="7"/>
      <c r="P707" s="7"/>
      <c r="Q707" s="7"/>
      <c r="R707" s="7"/>
      <c r="S707" s="7"/>
      <c r="T707" s="7"/>
      <c r="U707" s="7"/>
      <c r="V707" s="7"/>
      <c r="W707" s="7"/>
      <c r="X707" s="7"/>
      <c r="Y707" s="7"/>
      <c r="Z707" s="7"/>
    </row>
    <row r="708" ht="14.25" spans="10:26">
      <c r="J708" s="7"/>
      <c r="K708" s="7"/>
      <c r="L708" s="7"/>
      <c r="M708" s="7"/>
      <c r="N708" s="7"/>
      <c r="O708" s="7"/>
      <c r="P708" s="7"/>
      <c r="Q708" s="7"/>
      <c r="R708" s="7"/>
      <c r="S708" s="7"/>
      <c r="T708" s="7"/>
      <c r="U708" s="7"/>
      <c r="V708" s="7"/>
      <c r="W708" s="7"/>
      <c r="X708" s="7"/>
      <c r="Y708" s="7"/>
      <c r="Z708" s="7"/>
    </row>
    <row r="709" ht="14.25" spans="10:26">
      <c r="J709" s="7"/>
      <c r="K709" s="7"/>
      <c r="L709" s="7"/>
      <c r="M709" s="7"/>
      <c r="N709" s="7"/>
      <c r="O709" s="7"/>
      <c r="P709" s="7"/>
      <c r="Q709" s="7"/>
      <c r="R709" s="7"/>
      <c r="S709" s="7"/>
      <c r="T709" s="7"/>
      <c r="U709" s="7"/>
      <c r="V709" s="7"/>
      <c r="W709" s="7"/>
      <c r="X709" s="7"/>
      <c r="Y709" s="7"/>
      <c r="Z709" s="7"/>
    </row>
    <row r="710" ht="14.25" spans="10:26">
      <c r="J710" s="7"/>
      <c r="K710" s="7"/>
      <c r="L710" s="7"/>
      <c r="M710" s="7"/>
      <c r="N710" s="7"/>
      <c r="O710" s="7"/>
      <c r="P710" s="7"/>
      <c r="Q710" s="7"/>
      <c r="R710" s="7"/>
      <c r="S710" s="7"/>
      <c r="T710" s="7"/>
      <c r="U710" s="7"/>
      <c r="V710" s="7"/>
      <c r="W710" s="7"/>
      <c r="X710" s="7"/>
      <c r="Y710" s="7"/>
      <c r="Z710" s="7"/>
    </row>
    <row r="711" ht="14.25" spans="10:26">
      <c r="J711" s="7"/>
      <c r="K711" s="7"/>
      <c r="L711" s="7"/>
      <c r="M711" s="7"/>
      <c r="N711" s="7"/>
      <c r="O711" s="7"/>
      <c r="P711" s="7"/>
      <c r="Q711" s="7"/>
      <c r="R711" s="7"/>
      <c r="S711" s="7"/>
      <c r="T711" s="7"/>
      <c r="U711" s="7"/>
      <c r="V711" s="7"/>
      <c r="W711" s="7"/>
      <c r="X711" s="7"/>
      <c r="Y711" s="7"/>
      <c r="Z711" s="7"/>
    </row>
    <row r="712" ht="14.25" spans="10:26">
      <c r="J712" s="7"/>
      <c r="K712" s="7"/>
      <c r="L712" s="7"/>
      <c r="M712" s="7"/>
      <c r="N712" s="7"/>
      <c r="O712" s="7"/>
      <c r="P712" s="7"/>
      <c r="Q712" s="7"/>
      <c r="R712" s="7"/>
      <c r="S712" s="7"/>
      <c r="T712" s="7"/>
      <c r="U712" s="7"/>
      <c r="V712" s="7"/>
      <c r="W712" s="7"/>
      <c r="X712" s="7"/>
      <c r="Y712" s="7"/>
      <c r="Z712" s="7"/>
    </row>
    <row r="713" ht="14.25" spans="10:26">
      <c r="J713" s="7"/>
      <c r="K713" s="7"/>
      <c r="L713" s="7"/>
      <c r="M713" s="7"/>
      <c r="N713" s="7"/>
      <c r="O713" s="7"/>
      <c r="P713" s="7"/>
      <c r="Q713" s="7"/>
      <c r="R713" s="7"/>
      <c r="S713" s="7"/>
      <c r="T713" s="7"/>
      <c r="U713" s="7"/>
      <c r="V713" s="7"/>
      <c r="W713" s="7"/>
      <c r="X713" s="7"/>
      <c r="Y713" s="7"/>
      <c r="Z713" s="7"/>
    </row>
    <row r="714" ht="14.25" spans="10:26">
      <c r="J714" s="7"/>
      <c r="K714" s="7"/>
      <c r="L714" s="7"/>
      <c r="M714" s="7"/>
      <c r="N714" s="7"/>
      <c r="O714" s="7"/>
      <c r="P714" s="7"/>
      <c r="Q714" s="7"/>
      <c r="R714" s="7"/>
      <c r="S714" s="7"/>
      <c r="T714" s="7"/>
      <c r="U714" s="7"/>
      <c r="V714" s="7"/>
      <c r="W714" s="7"/>
      <c r="X714" s="7"/>
      <c r="Y714" s="7"/>
      <c r="Z714" s="7"/>
    </row>
    <row r="715" ht="14.25" spans="10:26">
      <c r="J715" s="7"/>
      <c r="K715" s="7"/>
      <c r="L715" s="7"/>
      <c r="M715" s="7"/>
      <c r="N715" s="7"/>
      <c r="O715" s="7"/>
      <c r="P715" s="7"/>
      <c r="Q715" s="7"/>
      <c r="R715" s="7"/>
      <c r="S715" s="7"/>
      <c r="T715" s="7"/>
      <c r="U715" s="7"/>
      <c r="V715" s="7"/>
      <c r="W715" s="7"/>
      <c r="X715" s="7"/>
      <c r="Y715" s="7"/>
      <c r="Z715" s="7"/>
    </row>
    <row r="716" ht="14.25" spans="10:26">
      <c r="J716" s="7"/>
      <c r="K716" s="7"/>
      <c r="L716" s="7"/>
      <c r="M716" s="7"/>
      <c r="N716" s="7"/>
      <c r="O716" s="7"/>
      <c r="P716" s="7"/>
      <c r="Q716" s="7"/>
      <c r="R716" s="7"/>
      <c r="S716" s="7"/>
      <c r="T716" s="7"/>
      <c r="U716" s="7"/>
      <c r="V716" s="7"/>
      <c r="W716" s="7"/>
      <c r="X716" s="7"/>
      <c r="Y716" s="7"/>
      <c r="Z716" s="7"/>
    </row>
    <row r="717" ht="14.25" spans="10:26">
      <c r="J717" s="7"/>
      <c r="K717" s="7"/>
      <c r="L717" s="7"/>
      <c r="M717" s="7"/>
      <c r="N717" s="7"/>
      <c r="O717" s="7"/>
      <c r="P717" s="7"/>
      <c r="Q717" s="7"/>
      <c r="R717" s="7"/>
      <c r="S717" s="7"/>
      <c r="T717" s="7"/>
      <c r="U717" s="7"/>
      <c r="V717" s="7"/>
      <c r="W717" s="7"/>
      <c r="X717" s="7"/>
      <c r="Y717" s="7"/>
      <c r="Z717" s="7"/>
    </row>
    <row r="718" ht="14.25" spans="10:26">
      <c r="J718" s="7"/>
      <c r="K718" s="7"/>
      <c r="L718" s="7"/>
      <c r="M718" s="7"/>
      <c r="N718" s="7"/>
      <c r="O718" s="7"/>
      <c r="P718" s="7"/>
      <c r="Q718" s="7"/>
      <c r="R718" s="7"/>
      <c r="S718" s="7"/>
      <c r="T718" s="7"/>
      <c r="U718" s="7"/>
      <c r="V718" s="7"/>
      <c r="W718" s="7"/>
      <c r="X718" s="7"/>
      <c r="Y718" s="7"/>
      <c r="Z718" s="7"/>
    </row>
    <row r="719" ht="14.25" spans="10:26">
      <c r="J719" s="7"/>
      <c r="K719" s="7"/>
      <c r="L719" s="7"/>
      <c r="M719" s="7"/>
      <c r="N719" s="7"/>
      <c r="O719" s="7"/>
      <c r="P719" s="7"/>
      <c r="Q719" s="7"/>
      <c r="R719" s="7"/>
      <c r="S719" s="7"/>
      <c r="T719" s="7"/>
      <c r="U719" s="7"/>
      <c r="V719" s="7"/>
      <c r="W719" s="7"/>
      <c r="X719" s="7"/>
      <c r="Y719" s="7"/>
      <c r="Z719" s="7"/>
    </row>
    <row r="720" ht="14.25" spans="10:26">
      <c r="J720" s="7"/>
      <c r="K720" s="7"/>
      <c r="L720" s="7"/>
      <c r="M720" s="7"/>
      <c r="N720" s="7"/>
      <c r="O720" s="7"/>
      <c r="P720" s="7"/>
      <c r="Q720" s="7"/>
      <c r="R720" s="7"/>
      <c r="S720" s="7"/>
      <c r="T720" s="7"/>
      <c r="U720" s="7"/>
      <c r="V720" s="7"/>
      <c r="W720" s="7"/>
      <c r="X720" s="7"/>
      <c r="Y720" s="7"/>
      <c r="Z720" s="7"/>
    </row>
    <row r="721" ht="14.25" spans="10:26">
      <c r="J721" s="7"/>
      <c r="K721" s="7"/>
      <c r="L721" s="7"/>
      <c r="M721" s="7"/>
      <c r="N721" s="7"/>
      <c r="O721" s="7"/>
      <c r="P721" s="7"/>
      <c r="Q721" s="7"/>
      <c r="R721" s="7"/>
      <c r="S721" s="7"/>
      <c r="T721" s="7"/>
      <c r="U721" s="7"/>
      <c r="V721" s="7"/>
      <c r="W721" s="7"/>
      <c r="X721" s="7"/>
      <c r="Y721" s="7"/>
      <c r="Z721" s="7"/>
    </row>
    <row r="722" ht="14.25" spans="10:26">
      <c r="J722" s="7"/>
      <c r="K722" s="7"/>
      <c r="L722" s="7"/>
      <c r="M722" s="7"/>
      <c r="N722" s="7"/>
      <c r="O722" s="7"/>
      <c r="P722" s="7"/>
      <c r="Q722" s="7"/>
      <c r="R722" s="7"/>
      <c r="S722" s="7"/>
      <c r="T722" s="7"/>
      <c r="U722" s="7"/>
      <c r="V722" s="7"/>
      <c r="W722" s="7"/>
      <c r="X722" s="7"/>
      <c r="Y722" s="7"/>
      <c r="Z722" s="7"/>
    </row>
    <row r="723" ht="14.25" spans="10:26">
      <c r="J723" s="7"/>
      <c r="K723" s="7"/>
      <c r="L723" s="7"/>
      <c r="M723" s="7"/>
      <c r="N723" s="7"/>
      <c r="O723" s="7"/>
      <c r="P723" s="7"/>
      <c r="Q723" s="7"/>
      <c r="R723" s="7"/>
      <c r="S723" s="7"/>
      <c r="T723" s="7"/>
      <c r="U723" s="7"/>
      <c r="V723" s="7"/>
      <c r="W723" s="7"/>
      <c r="X723" s="7"/>
      <c r="Y723" s="7"/>
      <c r="Z723" s="7"/>
    </row>
    <row r="724" ht="14.25" spans="10:26">
      <c r="J724" s="7"/>
      <c r="K724" s="7"/>
      <c r="L724" s="7"/>
      <c r="M724" s="7"/>
      <c r="N724" s="7"/>
      <c r="O724" s="7"/>
      <c r="P724" s="7"/>
      <c r="Q724" s="7"/>
      <c r="R724" s="7"/>
      <c r="S724" s="7"/>
      <c r="T724" s="7"/>
      <c r="U724" s="7"/>
      <c r="V724" s="7"/>
      <c r="W724" s="7"/>
      <c r="X724" s="7"/>
      <c r="Y724" s="7"/>
      <c r="Z724" s="7"/>
    </row>
    <row r="725" ht="14.25" spans="10:26">
      <c r="J725" s="7"/>
      <c r="K725" s="7"/>
      <c r="L725" s="7"/>
      <c r="M725" s="7"/>
      <c r="N725" s="7"/>
      <c r="O725" s="7"/>
      <c r="P725" s="7"/>
      <c r="Q725" s="7"/>
      <c r="R725" s="7"/>
      <c r="S725" s="7"/>
      <c r="T725" s="7"/>
      <c r="U725" s="7"/>
      <c r="V725" s="7"/>
      <c r="W725" s="7"/>
      <c r="X725" s="7"/>
      <c r="Y725" s="7"/>
      <c r="Z725" s="7"/>
    </row>
    <row r="726" ht="14.25" spans="10:26">
      <c r="J726" s="7"/>
      <c r="K726" s="7"/>
      <c r="L726" s="7"/>
      <c r="M726" s="7"/>
      <c r="N726" s="7"/>
      <c r="O726" s="7"/>
      <c r="P726" s="7"/>
      <c r="Q726" s="7"/>
      <c r="R726" s="7"/>
      <c r="S726" s="7"/>
      <c r="T726" s="7"/>
      <c r="U726" s="7"/>
      <c r="V726" s="7"/>
      <c r="W726" s="7"/>
      <c r="X726" s="7"/>
      <c r="Y726" s="7"/>
      <c r="Z726" s="7"/>
    </row>
    <row r="727" ht="14.25" spans="10:26">
      <c r="J727" s="7"/>
      <c r="K727" s="7"/>
      <c r="L727" s="7"/>
      <c r="M727" s="7"/>
      <c r="N727" s="7"/>
      <c r="O727" s="7"/>
      <c r="P727" s="7"/>
      <c r="Q727" s="7"/>
      <c r="R727" s="7"/>
      <c r="S727" s="7"/>
      <c r="T727" s="7"/>
      <c r="U727" s="7"/>
      <c r="V727" s="7"/>
      <c r="W727" s="7"/>
      <c r="X727" s="7"/>
      <c r="Y727" s="7"/>
      <c r="Z727" s="7"/>
    </row>
    <row r="728" ht="14.25" spans="10:26">
      <c r="J728" s="7"/>
      <c r="K728" s="7"/>
      <c r="L728" s="7"/>
      <c r="M728" s="7"/>
      <c r="N728" s="7"/>
      <c r="O728" s="7"/>
      <c r="P728" s="7"/>
      <c r="Q728" s="7"/>
      <c r="R728" s="7"/>
      <c r="S728" s="7"/>
      <c r="T728" s="7"/>
      <c r="U728" s="7"/>
      <c r="V728" s="7"/>
      <c r="W728" s="7"/>
      <c r="X728" s="7"/>
      <c r="Y728" s="7"/>
      <c r="Z728" s="7"/>
    </row>
    <row r="729" ht="14.25" spans="10:26">
      <c r="J729" s="7"/>
      <c r="K729" s="7"/>
      <c r="L729" s="7"/>
      <c r="M729" s="7"/>
      <c r="N729" s="7"/>
      <c r="O729" s="7"/>
      <c r="P729" s="7"/>
      <c r="Q729" s="7"/>
      <c r="R729" s="7"/>
      <c r="S729" s="7"/>
      <c r="T729" s="7"/>
      <c r="U729" s="7"/>
      <c r="V729" s="7"/>
      <c r="W729" s="7"/>
      <c r="X729" s="7"/>
      <c r="Y729" s="7"/>
      <c r="Z729" s="7"/>
    </row>
    <row r="730" ht="14.25" spans="10:26">
      <c r="J730" s="7"/>
      <c r="K730" s="7"/>
      <c r="L730" s="7"/>
      <c r="M730" s="7"/>
      <c r="N730" s="7"/>
      <c r="O730" s="7"/>
      <c r="P730" s="7"/>
      <c r="Q730" s="7"/>
      <c r="R730" s="7"/>
      <c r="S730" s="7"/>
      <c r="T730" s="7"/>
      <c r="U730" s="7"/>
      <c r="V730" s="7"/>
      <c r="W730" s="7"/>
      <c r="X730" s="7"/>
      <c r="Y730" s="7"/>
      <c r="Z730" s="7"/>
    </row>
    <row r="731" ht="14.25" spans="10:26">
      <c r="J731" s="7"/>
      <c r="K731" s="7"/>
      <c r="L731" s="7"/>
      <c r="M731" s="7"/>
      <c r="N731" s="7"/>
      <c r="O731" s="7"/>
      <c r="P731" s="7"/>
      <c r="Q731" s="7"/>
      <c r="R731" s="7"/>
      <c r="S731" s="7"/>
      <c r="T731" s="7"/>
      <c r="U731" s="7"/>
      <c r="V731" s="7"/>
      <c r="W731" s="7"/>
      <c r="X731" s="7"/>
      <c r="Y731" s="7"/>
      <c r="Z731" s="7"/>
    </row>
    <row r="732" ht="14.25" spans="10:26">
      <c r="J732" s="7"/>
      <c r="K732" s="7"/>
      <c r="L732" s="7"/>
      <c r="M732" s="7"/>
      <c r="N732" s="7"/>
      <c r="O732" s="7"/>
      <c r="P732" s="7"/>
      <c r="Q732" s="7"/>
      <c r="R732" s="7"/>
      <c r="S732" s="7"/>
      <c r="T732" s="7"/>
      <c r="U732" s="7"/>
      <c r="V732" s="7"/>
      <c r="W732" s="7"/>
      <c r="X732" s="7"/>
      <c r="Y732" s="7"/>
      <c r="Z732" s="7"/>
    </row>
    <row r="733" ht="14.25" spans="10:26">
      <c r="J733" s="7"/>
      <c r="K733" s="7"/>
      <c r="L733" s="7"/>
      <c r="M733" s="7"/>
      <c r="N733" s="7"/>
      <c r="O733" s="7"/>
      <c r="P733" s="7"/>
      <c r="Q733" s="7"/>
      <c r="R733" s="7"/>
      <c r="S733" s="7"/>
      <c r="T733" s="7"/>
      <c r="U733" s="7"/>
      <c r="V733" s="7"/>
      <c r="W733" s="7"/>
      <c r="X733" s="7"/>
      <c r="Y733" s="7"/>
      <c r="Z733" s="7"/>
    </row>
    <row r="734" ht="14.25" spans="10:26">
      <c r="J734" s="7"/>
      <c r="K734" s="7"/>
      <c r="L734" s="7"/>
      <c r="M734" s="7"/>
      <c r="N734" s="7"/>
      <c r="O734" s="7"/>
      <c r="P734" s="7"/>
      <c r="Q734" s="7"/>
      <c r="R734" s="7"/>
      <c r="S734" s="7"/>
      <c r="T734" s="7"/>
      <c r="U734" s="7"/>
      <c r="V734" s="7"/>
      <c r="W734" s="7"/>
      <c r="X734" s="7"/>
      <c r="Y734" s="7"/>
      <c r="Z734" s="7"/>
    </row>
    <row r="735" ht="14.25" spans="10:26">
      <c r="J735" s="7"/>
      <c r="K735" s="7"/>
      <c r="L735" s="7"/>
      <c r="M735" s="7"/>
      <c r="N735" s="7"/>
      <c r="O735" s="7"/>
      <c r="P735" s="7"/>
      <c r="Q735" s="7"/>
      <c r="R735" s="7"/>
      <c r="S735" s="7"/>
      <c r="T735" s="7"/>
      <c r="U735" s="7"/>
      <c r="V735" s="7"/>
      <c r="W735" s="7"/>
      <c r="X735" s="7"/>
      <c r="Y735" s="7"/>
      <c r="Z735" s="7"/>
    </row>
    <row r="736" ht="14.25" spans="10:26">
      <c r="J736" s="7"/>
      <c r="K736" s="7"/>
      <c r="L736" s="7"/>
      <c r="M736" s="7"/>
      <c r="N736" s="7"/>
      <c r="O736" s="7"/>
      <c r="P736" s="7"/>
      <c r="Q736" s="7"/>
      <c r="R736" s="7"/>
      <c r="S736" s="7"/>
      <c r="T736" s="7"/>
      <c r="U736" s="7"/>
      <c r="V736" s="7"/>
      <c r="W736" s="7"/>
      <c r="X736" s="7"/>
      <c r="Y736" s="7"/>
      <c r="Z736" s="7"/>
    </row>
    <row r="737" ht="14.25" spans="10:26">
      <c r="J737" s="7"/>
      <c r="K737" s="7"/>
      <c r="L737" s="7"/>
      <c r="M737" s="7"/>
      <c r="N737" s="7"/>
      <c r="O737" s="7"/>
      <c r="P737" s="7"/>
      <c r="Q737" s="7"/>
      <c r="R737" s="7"/>
      <c r="S737" s="7"/>
      <c r="T737" s="7"/>
      <c r="U737" s="7"/>
      <c r="V737" s="7"/>
      <c r="W737" s="7"/>
      <c r="X737" s="7"/>
      <c r="Y737" s="7"/>
      <c r="Z737" s="7"/>
    </row>
    <row r="738" ht="14.25" spans="10:26">
      <c r="J738" s="7"/>
      <c r="K738" s="7"/>
      <c r="L738" s="7"/>
      <c r="M738" s="7"/>
      <c r="N738" s="7"/>
      <c r="O738" s="7"/>
      <c r="P738" s="7"/>
      <c r="Q738" s="7"/>
      <c r="R738" s="7"/>
      <c r="S738" s="7"/>
      <c r="T738" s="7"/>
      <c r="U738" s="7"/>
      <c r="V738" s="7"/>
      <c r="W738" s="7"/>
      <c r="X738" s="7"/>
      <c r="Y738" s="7"/>
      <c r="Z738" s="7"/>
    </row>
    <row r="739" ht="14.25" spans="10:26">
      <c r="J739" s="7"/>
      <c r="K739" s="7"/>
      <c r="L739" s="7"/>
      <c r="M739" s="7"/>
      <c r="N739" s="7"/>
      <c r="O739" s="7"/>
      <c r="P739" s="7"/>
      <c r="Q739" s="7"/>
      <c r="R739" s="7"/>
      <c r="S739" s="7"/>
      <c r="T739" s="7"/>
      <c r="U739" s="7"/>
      <c r="V739" s="7"/>
      <c r="W739" s="7"/>
      <c r="X739" s="7"/>
      <c r="Y739" s="7"/>
      <c r="Z739" s="7"/>
    </row>
    <row r="740" ht="14.25" spans="10:26">
      <c r="J740" s="7"/>
      <c r="K740" s="7"/>
      <c r="L740" s="7"/>
      <c r="M740" s="7"/>
      <c r="N740" s="7"/>
      <c r="O740" s="7"/>
      <c r="P740" s="7"/>
      <c r="Q740" s="7"/>
      <c r="R740" s="7"/>
      <c r="S740" s="7"/>
      <c r="T740" s="7"/>
      <c r="U740" s="7"/>
      <c r="V740" s="7"/>
      <c r="W740" s="7"/>
      <c r="X740" s="7"/>
      <c r="Y740" s="7"/>
      <c r="Z740" s="7"/>
    </row>
    <row r="741" ht="14.25" spans="10:26">
      <c r="J741" s="7"/>
      <c r="K741" s="7"/>
      <c r="L741" s="7"/>
      <c r="M741" s="7"/>
      <c r="N741" s="7"/>
      <c r="O741" s="7"/>
      <c r="P741" s="7"/>
      <c r="Q741" s="7"/>
      <c r="R741" s="7"/>
      <c r="S741" s="7"/>
      <c r="T741" s="7"/>
      <c r="U741" s="7"/>
      <c r="V741" s="7"/>
      <c r="W741" s="7"/>
      <c r="X741" s="7"/>
      <c r="Y741" s="7"/>
      <c r="Z741" s="7"/>
    </row>
    <row r="742" ht="14.25" spans="10:26">
      <c r="J742" s="7"/>
      <c r="K742" s="7"/>
      <c r="L742" s="7"/>
      <c r="M742" s="7"/>
      <c r="N742" s="7"/>
      <c r="O742" s="7"/>
      <c r="P742" s="7"/>
      <c r="Q742" s="7"/>
      <c r="R742" s="7"/>
      <c r="S742" s="7"/>
      <c r="T742" s="7"/>
      <c r="U742" s="7"/>
      <c r="V742" s="7"/>
      <c r="W742" s="7"/>
      <c r="X742" s="7"/>
      <c r="Y742" s="7"/>
      <c r="Z742" s="7"/>
    </row>
    <row r="743" ht="14.25" spans="10:26">
      <c r="J743" s="7"/>
      <c r="K743" s="7"/>
      <c r="L743" s="7"/>
      <c r="M743" s="7"/>
      <c r="N743" s="7"/>
      <c r="O743" s="7"/>
      <c r="P743" s="7"/>
      <c r="Q743" s="7"/>
      <c r="R743" s="7"/>
      <c r="S743" s="7"/>
      <c r="T743" s="7"/>
      <c r="U743" s="7"/>
      <c r="V743" s="7"/>
      <c r="W743" s="7"/>
      <c r="X743" s="7"/>
      <c r="Y743" s="7"/>
      <c r="Z743" s="7"/>
    </row>
    <row r="744" ht="14.25" spans="10:26">
      <c r="J744" s="7"/>
      <c r="K744" s="7"/>
      <c r="L744" s="7"/>
      <c r="M744" s="7"/>
      <c r="N744" s="7"/>
      <c r="O744" s="7"/>
      <c r="P744" s="7"/>
      <c r="Q744" s="7"/>
      <c r="R744" s="7"/>
      <c r="S744" s="7"/>
      <c r="T744" s="7"/>
      <c r="U744" s="7"/>
      <c r="V744" s="7"/>
      <c r="W744" s="7"/>
      <c r="X744" s="7"/>
      <c r="Y744" s="7"/>
      <c r="Z744" s="7"/>
    </row>
    <row r="745" ht="14.25" spans="10:26">
      <c r="J745" s="7"/>
      <c r="K745" s="7"/>
      <c r="L745" s="7"/>
      <c r="M745" s="7"/>
      <c r="N745" s="7"/>
      <c r="O745" s="7"/>
      <c r="P745" s="7"/>
      <c r="Q745" s="7"/>
      <c r="R745" s="7"/>
      <c r="S745" s="7"/>
      <c r="T745" s="7"/>
      <c r="U745" s="7"/>
      <c r="V745" s="7"/>
      <c r="W745" s="7"/>
      <c r="X745" s="7"/>
      <c r="Y745" s="7"/>
      <c r="Z745" s="7"/>
    </row>
    <row r="746" ht="14.25" spans="10:26">
      <c r="J746" s="7"/>
      <c r="K746" s="7"/>
      <c r="L746" s="7"/>
      <c r="M746" s="7"/>
      <c r="N746" s="7"/>
      <c r="O746" s="7"/>
      <c r="P746" s="7"/>
      <c r="Q746" s="7"/>
      <c r="R746" s="7"/>
      <c r="S746" s="7"/>
      <c r="T746" s="7"/>
      <c r="U746" s="7"/>
      <c r="V746" s="7"/>
      <c r="W746" s="7"/>
      <c r="X746" s="7"/>
      <c r="Y746" s="7"/>
      <c r="Z746" s="7"/>
    </row>
    <row r="747" ht="14.25" spans="10:26">
      <c r="J747" s="7"/>
      <c r="K747" s="7"/>
      <c r="L747" s="7"/>
      <c r="M747" s="7"/>
      <c r="N747" s="7"/>
      <c r="O747" s="7"/>
      <c r="P747" s="7"/>
      <c r="Q747" s="7"/>
      <c r="R747" s="7"/>
      <c r="S747" s="7"/>
      <c r="T747" s="7"/>
      <c r="U747" s="7"/>
      <c r="V747" s="7"/>
      <c r="W747" s="7"/>
      <c r="X747" s="7"/>
      <c r="Y747" s="7"/>
      <c r="Z747" s="7"/>
    </row>
    <row r="748" ht="14.25" spans="10:26">
      <c r="J748" s="7"/>
      <c r="K748" s="7"/>
      <c r="L748" s="7"/>
      <c r="M748" s="7"/>
      <c r="N748" s="7"/>
      <c r="O748" s="7"/>
      <c r="P748" s="7"/>
      <c r="Q748" s="7"/>
      <c r="R748" s="7"/>
      <c r="S748" s="7"/>
      <c r="T748" s="7"/>
      <c r="U748" s="7"/>
      <c r="V748" s="7"/>
      <c r="W748" s="7"/>
      <c r="X748" s="7"/>
      <c r="Y748" s="7"/>
      <c r="Z748" s="7"/>
    </row>
    <row r="749" ht="14.25" spans="10:26">
      <c r="J749" s="7"/>
      <c r="K749" s="7"/>
      <c r="L749" s="7"/>
      <c r="M749" s="7"/>
      <c r="N749" s="7"/>
      <c r="O749" s="7"/>
      <c r="P749" s="7"/>
      <c r="Q749" s="7"/>
      <c r="R749" s="7"/>
      <c r="S749" s="7"/>
      <c r="T749" s="7"/>
      <c r="U749" s="7"/>
      <c r="V749" s="7"/>
      <c r="W749" s="7"/>
      <c r="X749" s="7"/>
      <c r="Y749" s="7"/>
      <c r="Z749" s="7"/>
    </row>
    <row r="750" ht="14.25" spans="10:26">
      <c r="J750" s="7"/>
      <c r="K750" s="7"/>
      <c r="L750" s="7"/>
      <c r="M750" s="7"/>
      <c r="N750" s="7"/>
      <c r="O750" s="7"/>
      <c r="P750" s="7"/>
      <c r="Q750" s="7"/>
      <c r="R750" s="7"/>
      <c r="S750" s="7"/>
      <c r="T750" s="7"/>
      <c r="U750" s="7"/>
      <c r="V750" s="7"/>
      <c r="W750" s="7"/>
      <c r="X750" s="7"/>
      <c r="Y750" s="7"/>
      <c r="Z750" s="7"/>
    </row>
    <row r="751" ht="14.25" spans="10:26">
      <c r="J751" s="7"/>
      <c r="K751" s="7"/>
      <c r="L751" s="7"/>
      <c r="M751" s="7"/>
      <c r="N751" s="7"/>
      <c r="O751" s="7"/>
      <c r="P751" s="7"/>
      <c r="Q751" s="7"/>
      <c r="R751" s="7"/>
      <c r="S751" s="7"/>
      <c r="T751" s="7"/>
      <c r="U751" s="7"/>
      <c r="V751" s="7"/>
      <c r="W751" s="7"/>
      <c r="X751" s="7"/>
      <c r="Y751" s="7"/>
      <c r="Z751" s="7"/>
    </row>
    <row r="752" ht="14.25" spans="10:26">
      <c r="J752" s="7"/>
      <c r="K752" s="7"/>
      <c r="L752" s="7"/>
      <c r="M752" s="7"/>
      <c r="N752" s="7"/>
      <c r="O752" s="7"/>
      <c r="P752" s="7"/>
      <c r="Q752" s="7"/>
      <c r="R752" s="7"/>
      <c r="S752" s="7"/>
      <c r="T752" s="7"/>
      <c r="U752" s="7"/>
      <c r="V752" s="7"/>
      <c r="W752" s="7"/>
      <c r="X752" s="7"/>
      <c r="Y752" s="7"/>
      <c r="Z752" s="7"/>
    </row>
    <row r="753" ht="14.25" spans="10:26">
      <c r="J753" s="7"/>
      <c r="K753" s="7"/>
      <c r="L753" s="7"/>
      <c r="M753" s="7"/>
      <c r="N753" s="7"/>
      <c r="O753" s="7"/>
      <c r="P753" s="7"/>
      <c r="Q753" s="7"/>
      <c r="R753" s="7"/>
      <c r="S753" s="7"/>
      <c r="T753" s="7"/>
      <c r="U753" s="7"/>
      <c r="V753" s="7"/>
      <c r="W753" s="7"/>
      <c r="X753" s="7"/>
      <c r="Y753" s="7"/>
      <c r="Z753" s="7"/>
    </row>
    <row r="754" ht="14.25" spans="10:26">
      <c r="J754" s="7"/>
      <c r="K754" s="7"/>
      <c r="L754" s="7"/>
      <c r="M754" s="7"/>
      <c r="N754" s="7"/>
      <c r="O754" s="7"/>
      <c r="P754" s="7"/>
      <c r="Q754" s="7"/>
      <c r="R754" s="7"/>
      <c r="S754" s="7"/>
      <c r="T754" s="7"/>
      <c r="U754" s="7"/>
      <c r="V754" s="7"/>
      <c r="W754" s="7"/>
      <c r="X754" s="7"/>
      <c r="Y754" s="7"/>
      <c r="Z754" s="7"/>
    </row>
    <row r="755" ht="14.25" spans="10:26">
      <c r="J755" s="7"/>
      <c r="K755" s="7"/>
      <c r="L755" s="7"/>
      <c r="M755" s="7"/>
      <c r="N755" s="7"/>
      <c r="O755" s="7"/>
      <c r="P755" s="7"/>
      <c r="Q755" s="7"/>
      <c r="R755" s="7"/>
      <c r="S755" s="7"/>
      <c r="T755" s="7"/>
      <c r="U755" s="7"/>
      <c r="V755" s="7"/>
      <c r="W755" s="7"/>
      <c r="X755" s="7"/>
      <c r="Y755" s="7"/>
      <c r="Z755" s="7"/>
    </row>
    <row r="756" ht="14.25" spans="10:26">
      <c r="J756" s="7"/>
      <c r="K756" s="7"/>
      <c r="L756" s="7"/>
      <c r="M756" s="7"/>
      <c r="N756" s="7"/>
      <c r="O756" s="7"/>
      <c r="P756" s="7"/>
      <c r="Q756" s="7"/>
      <c r="R756" s="7"/>
      <c r="S756" s="7"/>
      <c r="T756" s="7"/>
      <c r="U756" s="7"/>
      <c r="V756" s="7"/>
      <c r="W756" s="7"/>
      <c r="X756" s="7"/>
      <c r="Y756" s="7"/>
      <c r="Z756" s="7"/>
    </row>
    <row r="757" ht="14.25" spans="10:26">
      <c r="J757" s="7"/>
      <c r="K757" s="7"/>
      <c r="L757" s="7"/>
      <c r="M757" s="7"/>
      <c r="N757" s="7"/>
      <c r="O757" s="7"/>
      <c r="P757" s="7"/>
      <c r="Q757" s="7"/>
      <c r="R757" s="7"/>
      <c r="S757" s="7"/>
      <c r="T757" s="7"/>
      <c r="U757" s="7"/>
      <c r="V757" s="7"/>
      <c r="W757" s="7"/>
      <c r="X757" s="7"/>
      <c r="Y757" s="7"/>
      <c r="Z757" s="7"/>
    </row>
    <row r="758" ht="14.25" spans="10:26">
      <c r="J758" s="7"/>
      <c r="K758" s="7"/>
      <c r="L758" s="7"/>
      <c r="M758" s="7"/>
      <c r="N758" s="7"/>
      <c r="O758" s="7"/>
      <c r="P758" s="7"/>
      <c r="Q758" s="7"/>
      <c r="R758" s="7"/>
      <c r="S758" s="7"/>
      <c r="T758" s="7"/>
      <c r="U758" s="7"/>
      <c r="V758" s="7"/>
      <c r="W758" s="7"/>
      <c r="X758" s="7"/>
      <c r="Y758" s="7"/>
      <c r="Z758" s="7"/>
    </row>
    <row r="759" ht="14.25" spans="10:26">
      <c r="J759" s="7"/>
      <c r="K759" s="7"/>
      <c r="L759" s="7"/>
      <c r="M759" s="7"/>
      <c r="N759" s="7"/>
      <c r="O759" s="7"/>
      <c r="P759" s="7"/>
      <c r="Q759" s="7"/>
      <c r="R759" s="7"/>
      <c r="S759" s="7"/>
      <c r="T759" s="7"/>
      <c r="U759" s="7"/>
      <c r="V759" s="7"/>
      <c r="W759" s="7"/>
      <c r="X759" s="7"/>
      <c r="Y759" s="7"/>
      <c r="Z759" s="7"/>
    </row>
    <row r="760" ht="14.25" spans="10:26">
      <c r="J760" s="7"/>
      <c r="K760" s="7"/>
      <c r="L760" s="7"/>
      <c r="M760" s="7"/>
      <c r="N760" s="7"/>
      <c r="O760" s="7"/>
      <c r="P760" s="7"/>
      <c r="Q760" s="7"/>
      <c r="R760" s="7"/>
      <c r="S760" s="7"/>
      <c r="T760" s="7"/>
      <c r="U760" s="7"/>
      <c r="V760" s="7"/>
      <c r="W760" s="7"/>
      <c r="X760" s="7"/>
      <c r="Y760" s="7"/>
      <c r="Z760" s="7"/>
    </row>
    <row r="761" ht="14.25" spans="10:26">
      <c r="J761" s="7"/>
      <c r="K761" s="7"/>
      <c r="L761" s="7"/>
      <c r="M761" s="7"/>
      <c r="N761" s="7"/>
      <c r="O761" s="7"/>
      <c r="P761" s="7"/>
      <c r="Q761" s="7"/>
      <c r="R761" s="7"/>
      <c r="S761" s="7"/>
      <c r="T761" s="7"/>
      <c r="U761" s="7"/>
      <c r="V761" s="7"/>
      <c r="W761" s="7"/>
      <c r="X761" s="7"/>
      <c r="Y761" s="7"/>
      <c r="Z761" s="7"/>
    </row>
    <row r="762" ht="14.25" spans="10:26">
      <c r="J762" s="7"/>
      <c r="K762" s="7"/>
      <c r="L762" s="7"/>
      <c r="M762" s="7"/>
      <c r="N762" s="7"/>
      <c r="O762" s="7"/>
      <c r="P762" s="7"/>
      <c r="Q762" s="7"/>
      <c r="R762" s="7"/>
      <c r="S762" s="7"/>
      <c r="T762" s="7"/>
      <c r="U762" s="7"/>
      <c r="V762" s="7"/>
      <c r="W762" s="7"/>
      <c r="X762" s="7"/>
      <c r="Y762" s="7"/>
      <c r="Z762" s="7"/>
    </row>
    <row r="763" ht="14.25" spans="10:26">
      <c r="J763" s="7"/>
      <c r="K763" s="7"/>
      <c r="L763" s="7"/>
      <c r="M763" s="7"/>
      <c r="N763" s="7"/>
      <c r="O763" s="7"/>
      <c r="P763" s="7"/>
      <c r="Q763" s="7"/>
      <c r="R763" s="7"/>
      <c r="S763" s="7"/>
      <c r="T763" s="7"/>
      <c r="U763" s="7"/>
      <c r="V763" s="7"/>
      <c r="W763" s="7"/>
      <c r="X763" s="7"/>
      <c r="Y763" s="7"/>
      <c r="Z763" s="7"/>
    </row>
    <row r="764" ht="14.25" spans="10:26">
      <c r="J764" s="7"/>
      <c r="K764" s="7"/>
      <c r="L764" s="7"/>
      <c r="M764" s="7"/>
      <c r="N764" s="7"/>
      <c r="O764" s="7"/>
      <c r="P764" s="7"/>
      <c r="Q764" s="7"/>
      <c r="R764" s="7"/>
      <c r="S764" s="7"/>
      <c r="T764" s="7"/>
      <c r="U764" s="7"/>
      <c r="V764" s="7"/>
      <c r="W764" s="7"/>
      <c r="X764" s="7"/>
      <c r="Y764" s="7"/>
      <c r="Z764" s="7"/>
    </row>
    <row r="765" ht="14.25" spans="10:26">
      <c r="J765" s="7"/>
      <c r="K765" s="7"/>
      <c r="L765" s="7"/>
      <c r="M765" s="7"/>
      <c r="N765" s="7"/>
      <c r="O765" s="7"/>
      <c r="P765" s="7"/>
      <c r="Q765" s="7"/>
      <c r="R765" s="7"/>
      <c r="S765" s="7"/>
      <c r="T765" s="7"/>
      <c r="U765" s="7"/>
      <c r="V765" s="7"/>
      <c r="W765" s="7"/>
      <c r="X765" s="7"/>
      <c r="Y765" s="7"/>
      <c r="Z765" s="7"/>
    </row>
    <row r="766" ht="14.25" spans="10:26">
      <c r="J766" s="7"/>
      <c r="K766" s="7"/>
      <c r="L766" s="7"/>
      <c r="M766" s="7"/>
      <c r="N766" s="7"/>
      <c r="O766" s="7"/>
      <c r="P766" s="7"/>
      <c r="Q766" s="7"/>
      <c r="R766" s="7"/>
      <c r="S766" s="7"/>
      <c r="T766" s="7"/>
      <c r="U766" s="7"/>
      <c r="V766" s="7"/>
      <c r="W766" s="7"/>
      <c r="X766" s="7"/>
      <c r="Y766" s="7"/>
      <c r="Z766" s="7"/>
    </row>
    <row r="767" ht="14.25" spans="10:26">
      <c r="J767" s="7"/>
      <c r="K767" s="7"/>
      <c r="L767" s="7"/>
      <c r="M767" s="7"/>
      <c r="N767" s="7"/>
      <c r="O767" s="7"/>
      <c r="P767" s="7"/>
      <c r="Q767" s="7"/>
      <c r="R767" s="7"/>
      <c r="S767" s="7"/>
      <c r="T767" s="7"/>
      <c r="U767" s="7"/>
      <c r="V767" s="7"/>
      <c r="W767" s="7"/>
      <c r="X767" s="7"/>
      <c r="Y767" s="7"/>
      <c r="Z767" s="7"/>
    </row>
    <row r="768" ht="14.25" spans="10:26">
      <c r="J768" s="7"/>
      <c r="K768" s="7"/>
      <c r="L768" s="7"/>
      <c r="M768" s="7"/>
      <c r="N768" s="7"/>
      <c r="O768" s="7"/>
      <c r="P768" s="7"/>
      <c r="Q768" s="7"/>
      <c r="R768" s="7"/>
      <c r="S768" s="7"/>
      <c r="T768" s="7"/>
      <c r="U768" s="7"/>
      <c r="V768" s="7"/>
      <c r="W768" s="7"/>
      <c r="X768" s="7"/>
      <c r="Y768" s="7"/>
      <c r="Z768" s="7"/>
    </row>
    <row r="769" ht="14.25" spans="10:26">
      <c r="J769" s="7"/>
      <c r="K769" s="7"/>
      <c r="L769" s="7"/>
      <c r="M769" s="7"/>
      <c r="N769" s="7"/>
      <c r="O769" s="7"/>
      <c r="P769" s="7"/>
      <c r="Q769" s="7"/>
      <c r="R769" s="7"/>
      <c r="S769" s="7"/>
      <c r="T769" s="7"/>
      <c r="U769" s="7"/>
      <c r="V769" s="7"/>
      <c r="W769" s="7"/>
      <c r="X769" s="7"/>
      <c r="Y769" s="7"/>
      <c r="Z769" s="7"/>
    </row>
    <row r="770" ht="14.25" spans="10:26">
      <c r="J770" s="7"/>
      <c r="K770" s="7"/>
      <c r="L770" s="7"/>
      <c r="M770" s="7"/>
      <c r="N770" s="7"/>
      <c r="O770" s="7"/>
      <c r="P770" s="7"/>
      <c r="Q770" s="7"/>
      <c r="R770" s="7"/>
      <c r="S770" s="7"/>
      <c r="T770" s="7"/>
      <c r="U770" s="7"/>
      <c r="V770" s="7"/>
      <c r="W770" s="7"/>
      <c r="X770" s="7"/>
      <c r="Y770" s="7"/>
      <c r="Z770" s="7"/>
    </row>
    <row r="771" ht="14.25" spans="10:26">
      <c r="J771" s="7"/>
      <c r="K771" s="7"/>
      <c r="L771" s="7"/>
      <c r="M771" s="7"/>
      <c r="N771" s="7"/>
      <c r="O771" s="7"/>
      <c r="P771" s="7"/>
      <c r="Q771" s="7"/>
      <c r="R771" s="7"/>
      <c r="S771" s="7"/>
      <c r="T771" s="7"/>
      <c r="U771" s="7"/>
      <c r="V771" s="7"/>
      <c r="W771" s="7"/>
      <c r="X771" s="7"/>
      <c r="Y771" s="7"/>
      <c r="Z771" s="7"/>
    </row>
    <row r="772" ht="14.25" spans="10:26">
      <c r="J772" s="7"/>
      <c r="K772" s="7"/>
      <c r="L772" s="7"/>
      <c r="M772" s="7"/>
      <c r="N772" s="7"/>
      <c r="O772" s="7"/>
      <c r="P772" s="7"/>
      <c r="Q772" s="7"/>
      <c r="R772" s="7"/>
      <c r="S772" s="7"/>
      <c r="T772" s="7"/>
      <c r="U772" s="7"/>
      <c r="V772" s="7"/>
      <c r="W772" s="7"/>
      <c r="X772" s="7"/>
      <c r="Y772" s="7"/>
      <c r="Z772" s="7"/>
    </row>
    <row r="773" ht="14.25" spans="10:26">
      <c r="J773" s="7"/>
      <c r="K773" s="7"/>
      <c r="L773" s="7"/>
      <c r="M773" s="7"/>
      <c r="N773" s="7"/>
      <c r="O773" s="7"/>
      <c r="P773" s="7"/>
      <c r="Q773" s="7"/>
      <c r="R773" s="7"/>
      <c r="S773" s="7"/>
      <c r="T773" s="7"/>
      <c r="U773" s="7"/>
      <c r="V773" s="7"/>
      <c r="W773" s="7"/>
      <c r="X773" s="7"/>
      <c r="Y773" s="7"/>
      <c r="Z773" s="7"/>
    </row>
    <row r="774" ht="14.25" spans="10:26">
      <c r="J774" s="7"/>
      <c r="K774" s="7"/>
      <c r="L774" s="7"/>
      <c r="M774" s="7"/>
      <c r="N774" s="7"/>
      <c r="O774" s="7"/>
      <c r="P774" s="7"/>
      <c r="Q774" s="7"/>
      <c r="R774" s="7"/>
      <c r="S774" s="7"/>
      <c r="T774" s="7"/>
      <c r="U774" s="7"/>
      <c r="V774" s="7"/>
      <c r="W774" s="7"/>
      <c r="X774" s="7"/>
      <c r="Y774" s="7"/>
      <c r="Z774" s="7"/>
    </row>
    <row r="775" ht="14.25" spans="10:26">
      <c r="J775" s="7"/>
      <c r="K775" s="7"/>
      <c r="L775" s="7"/>
      <c r="M775" s="7"/>
      <c r="N775" s="7"/>
      <c r="O775" s="7"/>
      <c r="P775" s="7"/>
      <c r="Q775" s="7"/>
      <c r="R775" s="7"/>
      <c r="S775" s="7"/>
      <c r="T775" s="7"/>
      <c r="U775" s="7"/>
      <c r="V775" s="7"/>
      <c r="W775" s="7"/>
      <c r="X775" s="7"/>
      <c r="Y775" s="7"/>
      <c r="Z775" s="7"/>
    </row>
    <row r="776" ht="14.25" spans="10:26">
      <c r="J776" s="7"/>
      <c r="K776" s="7"/>
      <c r="L776" s="7"/>
      <c r="M776" s="7"/>
      <c r="N776" s="7"/>
      <c r="O776" s="7"/>
      <c r="P776" s="7"/>
      <c r="Q776" s="7"/>
      <c r="R776" s="7"/>
      <c r="S776" s="7"/>
      <c r="T776" s="7"/>
      <c r="U776" s="7"/>
      <c r="V776" s="7"/>
      <c r="W776" s="7"/>
      <c r="X776" s="7"/>
      <c r="Y776" s="7"/>
      <c r="Z776" s="7"/>
    </row>
    <row r="777" ht="14.25" spans="10:26">
      <c r="J777" s="7"/>
      <c r="K777" s="7"/>
      <c r="L777" s="7"/>
      <c r="M777" s="7"/>
      <c r="N777" s="7"/>
      <c r="O777" s="7"/>
      <c r="P777" s="7"/>
      <c r="Q777" s="7"/>
      <c r="R777" s="7"/>
      <c r="S777" s="7"/>
      <c r="T777" s="7"/>
      <c r="U777" s="7"/>
      <c r="V777" s="7"/>
      <c r="W777" s="7"/>
      <c r="X777" s="7"/>
      <c r="Y777" s="7"/>
      <c r="Z777" s="7"/>
    </row>
    <row r="778" ht="14.25" spans="10:26">
      <c r="J778" s="7"/>
      <c r="K778" s="7"/>
      <c r="L778" s="7"/>
      <c r="M778" s="7"/>
      <c r="N778" s="7"/>
      <c r="O778" s="7"/>
      <c r="P778" s="7"/>
      <c r="Q778" s="7"/>
      <c r="R778" s="7"/>
      <c r="S778" s="7"/>
      <c r="T778" s="7"/>
      <c r="U778" s="7"/>
      <c r="V778" s="7"/>
      <c r="W778" s="7"/>
      <c r="X778" s="7"/>
      <c r="Y778" s="7"/>
      <c r="Z778" s="7"/>
    </row>
    <row r="779" ht="14.25" spans="10:26">
      <c r="J779" s="7"/>
      <c r="K779" s="7"/>
      <c r="L779" s="7"/>
      <c r="M779" s="7"/>
      <c r="N779" s="7"/>
      <c r="O779" s="7"/>
      <c r="P779" s="7"/>
      <c r="Q779" s="7"/>
      <c r="R779" s="7"/>
      <c r="S779" s="7"/>
      <c r="T779" s="7"/>
      <c r="U779" s="7"/>
      <c r="V779" s="7"/>
      <c r="W779" s="7"/>
      <c r="X779" s="7"/>
      <c r="Y779" s="7"/>
      <c r="Z779" s="7"/>
    </row>
    <row r="780" ht="14.25" spans="10:26">
      <c r="J780" s="7"/>
      <c r="K780" s="7"/>
      <c r="L780" s="7"/>
      <c r="M780" s="7"/>
      <c r="N780" s="7"/>
      <c r="O780" s="7"/>
      <c r="P780" s="7"/>
      <c r="Q780" s="7"/>
      <c r="R780" s="7"/>
      <c r="S780" s="7"/>
      <c r="T780" s="7"/>
      <c r="U780" s="7"/>
      <c r="V780" s="7"/>
      <c r="W780" s="7"/>
      <c r="X780" s="7"/>
      <c r="Y780" s="7"/>
      <c r="Z780" s="7"/>
    </row>
    <row r="781" ht="14.25" spans="10:26">
      <c r="J781" s="7"/>
      <c r="K781" s="7"/>
      <c r="L781" s="7"/>
      <c r="M781" s="7"/>
      <c r="N781" s="7"/>
      <c r="O781" s="7"/>
      <c r="P781" s="7"/>
      <c r="Q781" s="7"/>
      <c r="R781" s="7"/>
      <c r="S781" s="7"/>
      <c r="T781" s="7"/>
      <c r="U781" s="7"/>
      <c r="V781" s="7"/>
      <c r="W781" s="7"/>
      <c r="X781" s="7"/>
      <c r="Y781" s="7"/>
      <c r="Z781" s="7"/>
    </row>
    <row r="782" ht="14.25" spans="10:26">
      <c r="J782" s="7"/>
      <c r="K782" s="7"/>
      <c r="L782" s="7"/>
      <c r="M782" s="7"/>
      <c r="N782" s="7"/>
      <c r="O782" s="7"/>
      <c r="P782" s="7"/>
      <c r="Q782" s="7"/>
      <c r="R782" s="7"/>
      <c r="S782" s="7"/>
      <c r="T782" s="7"/>
      <c r="U782" s="7"/>
      <c r="V782" s="7"/>
      <c r="W782" s="7"/>
      <c r="X782" s="7"/>
      <c r="Y782" s="7"/>
      <c r="Z782" s="7"/>
    </row>
    <row r="783" ht="14.25" spans="10:26">
      <c r="J783" s="7"/>
      <c r="K783" s="7"/>
      <c r="L783" s="7"/>
      <c r="M783" s="7"/>
      <c r="N783" s="7"/>
      <c r="O783" s="7"/>
      <c r="P783" s="7"/>
      <c r="Q783" s="7"/>
      <c r="R783" s="7"/>
      <c r="S783" s="7"/>
      <c r="T783" s="7"/>
      <c r="U783" s="7"/>
      <c r="V783" s="7"/>
      <c r="W783" s="7"/>
      <c r="X783" s="7"/>
      <c r="Y783" s="7"/>
      <c r="Z783" s="7"/>
    </row>
    <row r="784" ht="14.25" spans="10:26">
      <c r="J784" s="7"/>
      <c r="K784" s="7"/>
      <c r="L784" s="7"/>
      <c r="M784" s="7"/>
      <c r="N784" s="7"/>
      <c r="O784" s="7"/>
      <c r="P784" s="7"/>
      <c r="Q784" s="7"/>
      <c r="R784" s="7"/>
      <c r="S784" s="7"/>
      <c r="T784" s="7"/>
      <c r="U784" s="7"/>
      <c r="V784" s="7"/>
      <c r="W784" s="7"/>
      <c r="X784" s="7"/>
      <c r="Y784" s="7"/>
      <c r="Z784" s="7"/>
    </row>
    <row r="785" ht="14.25" spans="10:26">
      <c r="J785" s="7"/>
      <c r="K785" s="7"/>
      <c r="L785" s="7"/>
      <c r="M785" s="7"/>
      <c r="N785" s="7"/>
      <c r="O785" s="7"/>
      <c r="P785" s="7"/>
      <c r="Q785" s="7"/>
      <c r="R785" s="7"/>
      <c r="S785" s="7"/>
      <c r="T785" s="7"/>
      <c r="U785" s="7"/>
      <c r="V785" s="7"/>
      <c r="W785" s="7"/>
      <c r="X785" s="7"/>
      <c r="Y785" s="7"/>
      <c r="Z785" s="7"/>
    </row>
    <row r="786" ht="14.25" spans="10:26">
      <c r="J786" s="7"/>
      <c r="K786" s="7"/>
      <c r="L786" s="7"/>
      <c r="M786" s="7"/>
      <c r="N786" s="7"/>
      <c r="O786" s="7"/>
      <c r="P786" s="7"/>
      <c r="Q786" s="7"/>
      <c r="R786" s="7"/>
      <c r="S786" s="7"/>
      <c r="T786" s="7"/>
      <c r="U786" s="7"/>
      <c r="V786" s="7"/>
      <c r="W786" s="7"/>
      <c r="X786" s="7"/>
      <c r="Y786" s="7"/>
      <c r="Z786" s="7"/>
    </row>
    <row r="787" ht="14.25" spans="10:26">
      <c r="J787" s="7"/>
      <c r="K787" s="7"/>
      <c r="L787" s="7"/>
      <c r="M787" s="7"/>
      <c r="N787" s="7"/>
      <c r="O787" s="7"/>
      <c r="P787" s="7"/>
      <c r="Q787" s="7"/>
      <c r="R787" s="7"/>
      <c r="S787" s="7"/>
      <c r="T787" s="7"/>
      <c r="U787" s="7"/>
      <c r="V787" s="7"/>
      <c r="W787" s="7"/>
      <c r="X787" s="7"/>
      <c r="Y787" s="7"/>
      <c r="Z787" s="7"/>
    </row>
    <row r="788" ht="14.25" spans="10:26">
      <c r="J788" s="7"/>
      <c r="K788" s="7"/>
      <c r="L788" s="7"/>
      <c r="M788" s="7"/>
      <c r="N788" s="7"/>
      <c r="O788" s="7"/>
      <c r="P788" s="7"/>
      <c r="Q788" s="7"/>
      <c r="R788" s="7"/>
      <c r="S788" s="7"/>
      <c r="T788" s="7"/>
      <c r="U788" s="7"/>
      <c r="V788" s="7"/>
      <c r="W788" s="7"/>
      <c r="X788" s="7"/>
      <c r="Y788" s="7"/>
      <c r="Z788" s="7"/>
    </row>
    <row r="789" ht="14.25" spans="10:26">
      <c r="J789" s="7"/>
      <c r="K789" s="7"/>
      <c r="L789" s="7"/>
      <c r="M789" s="7"/>
      <c r="N789" s="7"/>
      <c r="O789" s="7"/>
      <c r="P789" s="7"/>
      <c r="Q789" s="7"/>
      <c r="R789" s="7"/>
      <c r="S789" s="7"/>
      <c r="T789" s="7"/>
      <c r="U789" s="7"/>
      <c r="V789" s="7"/>
      <c r="W789" s="7"/>
      <c r="X789" s="7"/>
      <c r="Y789" s="7"/>
      <c r="Z789" s="7"/>
    </row>
    <row r="790" ht="14.25" spans="10:26">
      <c r="J790" s="7"/>
      <c r="K790" s="7"/>
      <c r="L790" s="7"/>
      <c r="M790" s="7"/>
      <c r="N790" s="7"/>
      <c r="O790" s="7"/>
      <c r="P790" s="7"/>
      <c r="Q790" s="7"/>
      <c r="R790" s="7"/>
      <c r="S790" s="7"/>
      <c r="T790" s="7"/>
      <c r="U790" s="7"/>
      <c r="V790" s="7"/>
      <c r="W790" s="7"/>
      <c r="X790" s="7"/>
      <c r="Y790" s="7"/>
      <c r="Z790" s="7"/>
    </row>
    <row r="791" ht="14.25" spans="10:26">
      <c r="J791" s="7"/>
      <c r="K791" s="7"/>
      <c r="L791" s="7"/>
      <c r="M791" s="7"/>
      <c r="N791" s="7"/>
      <c r="O791" s="7"/>
      <c r="P791" s="7"/>
      <c r="Q791" s="7"/>
      <c r="R791" s="7"/>
      <c r="S791" s="7"/>
      <c r="T791" s="7"/>
      <c r="U791" s="7"/>
      <c r="V791" s="7"/>
      <c r="W791" s="7"/>
      <c r="X791" s="7"/>
      <c r="Y791" s="7"/>
      <c r="Z791" s="7"/>
    </row>
    <row r="792" ht="14.25" spans="10:26">
      <c r="J792" s="7"/>
      <c r="K792" s="7"/>
      <c r="L792" s="7"/>
      <c r="M792" s="7"/>
      <c r="N792" s="7"/>
      <c r="O792" s="7"/>
      <c r="P792" s="7"/>
      <c r="Q792" s="7"/>
      <c r="R792" s="7"/>
      <c r="S792" s="7"/>
      <c r="T792" s="7"/>
      <c r="U792" s="7"/>
      <c r="V792" s="7"/>
      <c r="W792" s="7"/>
      <c r="X792" s="7"/>
      <c r="Y792" s="7"/>
      <c r="Z792" s="7"/>
    </row>
    <row r="793" ht="14.25" spans="10:26">
      <c r="J793" s="7"/>
      <c r="K793" s="7"/>
      <c r="L793" s="7"/>
      <c r="M793" s="7"/>
      <c r="N793" s="7"/>
      <c r="O793" s="7"/>
      <c r="P793" s="7"/>
      <c r="Q793" s="7"/>
      <c r="R793" s="7"/>
      <c r="S793" s="7"/>
      <c r="T793" s="7"/>
      <c r="U793" s="7"/>
      <c r="V793" s="7"/>
      <c r="W793" s="7"/>
      <c r="X793" s="7"/>
      <c r="Y793" s="7"/>
      <c r="Z793" s="7"/>
    </row>
    <row r="794" ht="14.25" spans="10:26">
      <c r="J794" s="7"/>
      <c r="K794" s="7"/>
      <c r="L794" s="7"/>
      <c r="M794" s="7"/>
      <c r="N794" s="7"/>
      <c r="O794" s="7"/>
      <c r="P794" s="7"/>
      <c r="Q794" s="7"/>
      <c r="R794" s="7"/>
      <c r="S794" s="7"/>
      <c r="T794" s="7"/>
      <c r="U794" s="7"/>
      <c r="V794" s="7"/>
      <c r="W794" s="7"/>
      <c r="X794" s="7"/>
      <c r="Y794" s="7"/>
      <c r="Z794" s="7"/>
    </row>
    <row r="795" ht="14.25" spans="10:26">
      <c r="J795" s="7"/>
      <c r="K795" s="7"/>
      <c r="L795" s="7"/>
      <c r="M795" s="7"/>
      <c r="N795" s="7"/>
      <c r="O795" s="7"/>
      <c r="P795" s="7"/>
      <c r="Q795" s="7"/>
      <c r="R795" s="7"/>
      <c r="S795" s="7"/>
      <c r="T795" s="7"/>
      <c r="U795" s="7"/>
      <c r="V795" s="7"/>
      <c r="W795" s="7"/>
      <c r="X795" s="7"/>
      <c r="Y795" s="7"/>
      <c r="Z795" s="7"/>
    </row>
    <row r="796" ht="14.25" spans="10:26">
      <c r="J796" s="7"/>
      <c r="K796" s="7"/>
      <c r="L796" s="7"/>
      <c r="M796" s="7"/>
      <c r="N796" s="7"/>
      <c r="O796" s="7"/>
      <c r="P796" s="7"/>
      <c r="Q796" s="7"/>
      <c r="R796" s="7"/>
      <c r="S796" s="7"/>
      <c r="T796" s="7"/>
      <c r="U796" s="7"/>
      <c r="V796" s="7"/>
      <c r="W796" s="7"/>
      <c r="X796" s="7"/>
      <c r="Y796" s="7"/>
      <c r="Z796" s="7"/>
    </row>
    <row r="797" ht="14.25" spans="10:26">
      <c r="J797" s="7"/>
      <c r="K797" s="7"/>
      <c r="L797" s="7"/>
      <c r="M797" s="7"/>
      <c r="N797" s="7"/>
      <c r="O797" s="7"/>
      <c r="P797" s="7"/>
      <c r="Q797" s="7"/>
      <c r="R797" s="7"/>
      <c r="S797" s="7"/>
      <c r="T797" s="7"/>
      <c r="U797" s="7"/>
      <c r="V797" s="7"/>
      <c r="W797" s="7"/>
      <c r="X797" s="7"/>
      <c r="Y797" s="7"/>
      <c r="Z797" s="7"/>
    </row>
    <row r="798" ht="14.25" spans="10:26">
      <c r="J798" s="7"/>
      <c r="K798" s="7"/>
      <c r="L798" s="7"/>
      <c r="M798" s="7"/>
      <c r="N798" s="7"/>
      <c r="O798" s="7"/>
      <c r="P798" s="7"/>
      <c r="Q798" s="7"/>
      <c r="R798" s="7"/>
      <c r="S798" s="7"/>
      <c r="T798" s="7"/>
      <c r="U798" s="7"/>
      <c r="V798" s="7"/>
      <c r="W798" s="7"/>
      <c r="X798" s="7"/>
      <c r="Y798" s="7"/>
      <c r="Z798" s="7"/>
    </row>
    <row r="799" ht="14.25" spans="10:26">
      <c r="J799" s="7"/>
      <c r="K799" s="7"/>
      <c r="L799" s="7"/>
      <c r="M799" s="7"/>
      <c r="N799" s="7"/>
      <c r="O799" s="7"/>
      <c r="P799" s="7"/>
      <c r="Q799" s="7"/>
      <c r="R799" s="7"/>
      <c r="S799" s="7"/>
      <c r="T799" s="7"/>
      <c r="U799" s="7"/>
      <c r="V799" s="7"/>
      <c r="W799" s="7"/>
      <c r="X799" s="7"/>
      <c r="Y799" s="7"/>
      <c r="Z799" s="7"/>
    </row>
    <row r="800" ht="14.25" spans="10:26">
      <c r="J800" s="7"/>
      <c r="K800" s="7"/>
      <c r="L800" s="7"/>
      <c r="M800" s="7"/>
      <c r="N800" s="7"/>
      <c r="O800" s="7"/>
      <c r="P800" s="7"/>
      <c r="Q800" s="7"/>
      <c r="R800" s="7"/>
      <c r="S800" s="7"/>
      <c r="T800" s="7"/>
      <c r="U800" s="7"/>
      <c r="V800" s="7"/>
      <c r="W800" s="7"/>
      <c r="X800" s="7"/>
      <c r="Y800" s="7"/>
      <c r="Z800" s="7"/>
    </row>
    <row r="801" ht="14.25" spans="10:26">
      <c r="J801" s="7"/>
      <c r="K801" s="7"/>
      <c r="L801" s="7"/>
      <c r="M801" s="7"/>
      <c r="N801" s="7"/>
      <c r="O801" s="7"/>
      <c r="P801" s="7"/>
      <c r="Q801" s="7"/>
      <c r="R801" s="7"/>
      <c r="S801" s="7"/>
      <c r="T801" s="7"/>
      <c r="U801" s="7"/>
      <c r="V801" s="7"/>
      <c r="W801" s="7"/>
      <c r="X801" s="7"/>
      <c r="Y801" s="7"/>
      <c r="Z801" s="7"/>
    </row>
    <row r="802" ht="14.25" spans="10:26">
      <c r="J802" s="7"/>
      <c r="K802" s="7"/>
      <c r="L802" s="7"/>
      <c r="M802" s="7"/>
      <c r="N802" s="7"/>
      <c r="O802" s="7"/>
      <c r="P802" s="7"/>
      <c r="Q802" s="7"/>
      <c r="R802" s="7"/>
      <c r="S802" s="7"/>
      <c r="T802" s="7"/>
      <c r="U802" s="7"/>
      <c r="V802" s="7"/>
      <c r="W802" s="7"/>
      <c r="X802" s="7"/>
      <c r="Y802" s="7"/>
      <c r="Z802" s="7"/>
    </row>
    <row r="803" ht="14.25" spans="10:26">
      <c r="J803" s="7"/>
      <c r="K803" s="7"/>
      <c r="L803" s="7"/>
      <c r="M803" s="7"/>
      <c r="N803" s="7"/>
      <c r="O803" s="7"/>
      <c r="P803" s="7"/>
      <c r="Q803" s="7"/>
      <c r="R803" s="7"/>
      <c r="S803" s="7"/>
      <c r="T803" s="7"/>
      <c r="U803" s="7"/>
      <c r="V803" s="7"/>
      <c r="W803" s="7"/>
      <c r="X803" s="7"/>
      <c r="Y803" s="7"/>
      <c r="Z803" s="7"/>
    </row>
    <row r="804" ht="14.25" spans="10:26">
      <c r="J804" s="7"/>
      <c r="K804" s="7"/>
      <c r="L804" s="7"/>
      <c r="M804" s="7"/>
      <c r="N804" s="7"/>
      <c r="O804" s="7"/>
      <c r="P804" s="7"/>
      <c r="Q804" s="7"/>
      <c r="R804" s="7"/>
      <c r="S804" s="7"/>
      <c r="T804" s="7"/>
      <c r="U804" s="7"/>
      <c r="V804" s="7"/>
      <c r="W804" s="7"/>
      <c r="X804" s="7"/>
      <c r="Y804" s="7"/>
      <c r="Z804" s="7"/>
    </row>
    <row r="805" ht="14.25" spans="10:26">
      <c r="J805" s="7"/>
      <c r="K805" s="7"/>
      <c r="L805" s="7"/>
      <c r="M805" s="7"/>
      <c r="N805" s="7"/>
      <c r="O805" s="7"/>
      <c r="P805" s="7"/>
      <c r="Q805" s="7"/>
      <c r="R805" s="7"/>
      <c r="S805" s="7"/>
      <c r="T805" s="7"/>
      <c r="U805" s="7"/>
      <c r="V805" s="7"/>
      <c r="W805" s="7"/>
      <c r="X805" s="7"/>
      <c r="Y805" s="7"/>
      <c r="Z805" s="7"/>
    </row>
    <row r="806" ht="14.25" spans="10:26">
      <c r="J806" s="7"/>
      <c r="K806" s="7"/>
      <c r="L806" s="7"/>
      <c r="M806" s="7"/>
      <c r="N806" s="7"/>
      <c r="O806" s="7"/>
      <c r="P806" s="7"/>
      <c r="Q806" s="7"/>
      <c r="R806" s="7"/>
      <c r="S806" s="7"/>
      <c r="T806" s="7"/>
      <c r="U806" s="7"/>
      <c r="V806" s="7"/>
      <c r="W806" s="7"/>
      <c r="X806" s="7"/>
      <c r="Y806" s="7"/>
      <c r="Z806" s="7"/>
    </row>
    <row r="807" ht="14.25" spans="10:26">
      <c r="J807" s="7"/>
      <c r="K807" s="7"/>
      <c r="L807" s="7"/>
      <c r="M807" s="7"/>
      <c r="N807" s="7"/>
      <c r="O807" s="7"/>
      <c r="P807" s="7"/>
      <c r="Q807" s="7"/>
      <c r="R807" s="7"/>
      <c r="S807" s="7"/>
      <c r="T807" s="7"/>
      <c r="U807" s="7"/>
      <c r="V807" s="7"/>
      <c r="W807" s="7"/>
      <c r="X807" s="7"/>
      <c r="Y807" s="7"/>
      <c r="Z807" s="7"/>
    </row>
    <row r="808" ht="14.25" spans="10:26">
      <c r="J808" s="7"/>
      <c r="K808" s="7"/>
      <c r="L808" s="7"/>
      <c r="M808" s="7"/>
      <c r="N808" s="7"/>
      <c r="O808" s="7"/>
      <c r="P808" s="7"/>
      <c r="Q808" s="7"/>
      <c r="R808" s="7"/>
      <c r="S808" s="7"/>
      <c r="T808" s="7"/>
      <c r="U808" s="7"/>
      <c r="V808" s="7"/>
      <c r="W808" s="7"/>
      <c r="X808" s="7"/>
      <c r="Y808" s="7"/>
      <c r="Z808" s="7"/>
    </row>
    <row r="809" ht="14.25" spans="10:26">
      <c r="J809" s="7"/>
      <c r="K809" s="7"/>
      <c r="L809" s="7"/>
      <c r="M809" s="7"/>
      <c r="N809" s="7"/>
      <c r="O809" s="7"/>
      <c r="P809" s="7"/>
      <c r="Q809" s="7"/>
      <c r="R809" s="7"/>
      <c r="S809" s="7"/>
      <c r="T809" s="7"/>
      <c r="U809" s="7"/>
      <c r="V809" s="7"/>
      <c r="W809" s="7"/>
      <c r="X809" s="7"/>
      <c r="Y809" s="7"/>
      <c r="Z809" s="7"/>
    </row>
    <row r="810" ht="14.25" spans="10:26">
      <c r="J810" s="7"/>
      <c r="K810" s="7"/>
      <c r="L810" s="7"/>
      <c r="M810" s="7"/>
      <c r="N810" s="7"/>
      <c r="O810" s="7"/>
      <c r="P810" s="7"/>
      <c r="Q810" s="7"/>
      <c r="R810" s="7"/>
      <c r="S810" s="7"/>
      <c r="T810" s="7"/>
      <c r="U810" s="7"/>
      <c r="V810" s="7"/>
      <c r="W810" s="7"/>
      <c r="X810" s="7"/>
      <c r="Y810" s="7"/>
      <c r="Z810" s="7"/>
    </row>
    <row r="811" ht="14.25" spans="10:26">
      <c r="J811" s="7"/>
      <c r="K811" s="7"/>
      <c r="L811" s="7"/>
      <c r="M811" s="7"/>
      <c r="N811" s="7"/>
      <c r="O811" s="7"/>
      <c r="P811" s="7"/>
      <c r="Q811" s="7"/>
      <c r="R811" s="7"/>
      <c r="S811" s="7"/>
      <c r="T811" s="7"/>
      <c r="U811" s="7"/>
      <c r="V811" s="7"/>
      <c r="W811" s="7"/>
      <c r="X811" s="7"/>
      <c r="Y811" s="7"/>
      <c r="Z811" s="7"/>
    </row>
    <row r="812" ht="14.25" spans="10:26">
      <c r="J812" s="7"/>
      <c r="K812" s="7"/>
      <c r="L812" s="7"/>
      <c r="M812" s="7"/>
      <c r="N812" s="7"/>
      <c r="O812" s="7"/>
      <c r="P812" s="7"/>
      <c r="Q812" s="7"/>
      <c r="R812" s="7"/>
      <c r="S812" s="7"/>
      <c r="T812" s="7"/>
      <c r="U812" s="7"/>
      <c r="V812" s="7"/>
      <c r="W812" s="7"/>
      <c r="X812" s="7"/>
      <c r="Y812" s="7"/>
      <c r="Z812" s="7"/>
    </row>
    <row r="813" ht="14.25" spans="10:26">
      <c r="J813" s="7"/>
      <c r="K813" s="7"/>
      <c r="L813" s="7"/>
      <c r="M813" s="7"/>
      <c r="N813" s="7"/>
      <c r="O813" s="7"/>
      <c r="P813" s="7"/>
      <c r="Q813" s="7"/>
      <c r="R813" s="7"/>
      <c r="S813" s="7"/>
      <c r="T813" s="7"/>
      <c r="U813" s="7"/>
      <c r="V813" s="7"/>
      <c r="W813" s="7"/>
      <c r="X813" s="7"/>
      <c r="Y813" s="7"/>
      <c r="Z813" s="7"/>
    </row>
    <row r="814" ht="14.25" spans="10:26">
      <c r="J814" s="7"/>
      <c r="K814" s="7"/>
      <c r="L814" s="7"/>
      <c r="M814" s="7"/>
      <c r="N814" s="7"/>
      <c r="O814" s="7"/>
      <c r="P814" s="7"/>
      <c r="Q814" s="7"/>
      <c r="R814" s="7"/>
      <c r="S814" s="7"/>
      <c r="T814" s="7"/>
      <c r="U814" s="7"/>
      <c r="V814" s="7"/>
      <c r="W814" s="7"/>
      <c r="X814" s="7"/>
      <c r="Y814" s="7"/>
      <c r="Z814" s="7"/>
    </row>
    <row r="815" ht="14.25" spans="10:26">
      <c r="J815" s="7"/>
      <c r="K815" s="7"/>
      <c r="L815" s="7"/>
      <c r="M815" s="7"/>
      <c r="N815" s="7"/>
      <c r="O815" s="7"/>
      <c r="P815" s="7"/>
      <c r="Q815" s="7"/>
      <c r="R815" s="7"/>
      <c r="S815" s="7"/>
      <c r="T815" s="7"/>
      <c r="U815" s="7"/>
      <c r="V815" s="7"/>
      <c r="W815" s="7"/>
      <c r="X815" s="7"/>
      <c r="Y815" s="7"/>
      <c r="Z815" s="7"/>
    </row>
    <row r="816" ht="14.25" spans="10:26">
      <c r="J816" s="7"/>
      <c r="K816" s="7"/>
      <c r="L816" s="7"/>
      <c r="M816" s="7"/>
      <c r="N816" s="7"/>
      <c r="O816" s="7"/>
      <c r="P816" s="7"/>
      <c r="Q816" s="7"/>
      <c r="R816" s="7"/>
      <c r="S816" s="7"/>
      <c r="T816" s="7"/>
      <c r="U816" s="7"/>
      <c r="V816" s="7"/>
      <c r="W816" s="7"/>
      <c r="X816" s="7"/>
      <c r="Y816" s="7"/>
      <c r="Z816" s="7"/>
    </row>
    <row r="817" ht="14.25" spans="10:26">
      <c r="J817" s="7"/>
      <c r="K817" s="7"/>
      <c r="L817" s="7"/>
      <c r="M817" s="7"/>
      <c r="N817" s="7"/>
      <c r="O817" s="7"/>
      <c r="P817" s="7"/>
      <c r="Q817" s="7"/>
      <c r="R817" s="7"/>
      <c r="S817" s="7"/>
      <c r="T817" s="7"/>
      <c r="U817" s="7"/>
      <c r="V817" s="7"/>
      <c r="W817" s="7"/>
      <c r="X817" s="7"/>
      <c r="Y817" s="7"/>
      <c r="Z817" s="7"/>
    </row>
    <row r="818" ht="14.25" spans="10:26">
      <c r="J818" s="7"/>
      <c r="K818" s="7"/>
      <c r="L818" s="7"/>
      <c r="M818" s="7"/>
      <c r="N818" s="7"/>
      <c r="O818" s="7"/>
      <c r="P818" s="7"/>
      <c r="Q818" s="7"/>
      <c r="R818" s="7"/>
      <c r="S818" s="7"/>
      <c r="T818" s="7"/>
      <c r="U818" s="7"/>
      <c r="V818" s="7"/>
      <c r="W818" s="7"/>
      <c r="X818" s="7"/>
      <c r="Y818" s="7"/>
      <c r="Z818" s="7"/>
    </row>
    <row r="819" ht="14.25" spans="10:26">
      <c r="J819" s="7"/>
      <c r="K819" s="7"/>
      <c r="L819" s="7"/>
      <c r="M819" s="7"/>
      <c r="N819" s="7"/>
      <c r="O819" s="7"/>
      <c r="P819" s="7"/>
      <c r="Q819" s="7"/>
      <c r="R819" s="7"/>
      <c r="S819" s="7"/>
      <c r="T819" s="7"/>
      <c r="U819" s="7"/>
      <c r="V819" s="7"/>
      <c r="W819" s="7"/>
      <c r="X819" s="7"/>
      <c r="Y819" s="7"/>
      <c r="Z819" s="7"/>
    </row>
    <row r="820" ht="14.25" spans="10:26">
      <c r="J820" s="7"/>
      <c r="K820" s="7"/>
      <c r="L820" s="7"/>
      <c r="M820" s="7"/>
      <c r="N820" s="7"/>
      <c r="O820" s="7"/>
      <c r="P820" s="7"/>
      <c r="Q820" s="7"/>
      <c r="R820" s="7"/>
      <c r="S820" s="7"/>
      <c r="T820" s="7"/>
      <c r="U820" s="7"/>
      <c r="V820" s="7"/>
      <c r="W820" s="7"/>
      <c r="X820" s="7"/>
      <c r="Y820" s="7"/>
      <c r="Z820" s="7"/>
    </row>
    <row r="821" ht="14.25" spans="10:26">
      <c r="J821" s="7"/>
      <c r="K821" s="7"/>
      <c r="L821" s="7"/>
      <c r="M821" s="7"/>
      <c r="N821" s="7"/>
      <c r="O821" s="7"/>
      <c r="P821" s="7"/>
      <c r="Q821" s="7"/>
      <c r="R821" s="7"/>
      <c r="S821" s="7"/>
      <c r="T821" s="7"/>
      <c r="U821" s="7"/>
      <c r="V821" s="7"/>
      <c r="W821" s="7"/>
      <c r="X821" s="7"/>
      <c r="Y821" s="7"/>
      <c r="Z821" s="7"/>
    </row>
    <row r="822" ht="14.25" spans="10:26">
      <c r="J822" s="7"/>
      <c r="K822" s="7"/>
      <c r="L822" s="7"/>
      <c r="M822" s="7"/>
      <c r="N822" s="7"/>
      <c r="O822" s="7"/>
      <c r="P822" s="7"/>
      <c r="Q822" s="7"/>
      <c r="R822" s="7"/>
      <c r="S822" s="7"/>
      <c r="T822" s="7"/>
      <c r="U822" s="7"/>
      <c r="V822" s="7"/>
      <c r="W822" s="7"/>
      <c r="X822" s="7"/>
      <c r="Y822" s="7"/>
      <c r="Z822" s="7"/>
    </row>
    <row r="823" ht="14.25" spans="10:26">
      <c r="J823" s="7"/>
      <c r="K823" s="7"/>
      <c r="L823" s="7"/>
      <c r="M823" s="7"/>
      <c r="N823" s="7"/>
      <c r="O823" s="7"/>
      <c r="P823" s="7"/>
      <c r="Q823" s="7"/>
      <c r="R823" s="7"/>
      <c r="S823" s="7"/>
      <c r="T823" s="7"/>
      <c r="U823" s="7"/>
      <c r="V823" s="7"/>
      <c r="W823" s="7"/>
      <c r="X823" s="7"/>
      <c r="Y823" s="7"/>
      <c r="Z823" s="7"/>
    </row>
    <row r="824" ht="14.25" spans="10:26">
      <c r="J824" s="7"/>
      <c r="K824" s="7"/>
      <c r="L824" s="7"/>
      <c r="M824" s="7"/>
      <c r="N824" s="7"/>
      <c r="O824" s="7"/>
      <c r="P824" s="7"/>
      <c r="Q824" s="7"/>
      <c r="R824" s="7"/>
      <c r="S824" s="7"/>
      <c r="T824" s="7"/>
      <c r="U824" s="7"/>
      <c r="V824" s="7"/>
      <c r="W824" s="7"/>
      <c r="X824" s="7"/>
      <c r="Y824" s="7"/>
      <c r="Z824" s="7"/>
    </row>
    <row r="825" ht="14.25" spans="10:26">
      <c r="J825" s="7"/>
      <c r="K825" s="7"/>
      <c r="L825" s="7"/>
      <c r="M825" s="7"/>
      <c r="N825" s="7"/>
      <c r="O825" s="7"/>
      <c r="P825" s="7"/>
      <c r="Q825" s="7"/>
      <c r="R825" s="7"/>
      <c r="S825" s="7"/>
      <c r="T825" s="7"/>
      <c r="U825" s="7"/>
      <c r="V825" s="7"/>
      <c r="W825" s="7"/>
      <c r="X825" s="7"/>
      <c r="Y825" s="7"/>
      <c r="Z825" s="7"/>
    </row>
    <row r="826" ht="14.25" spans="10:26">
      <c r="J826" s="7"/>
      <c r="K826" s="7"/>
      <c r="L826" s="7"/>
      <c r="M826" s="7"/>
      <c r="N826" s="7"/>
      <c r="O826" s="7"/>
      <c r="P826" s="7"/>
      <c r="Q826" s="7"/>
      <c r="R826" s="7"/>
      <c r="S826" s="7"/>
      <c r="T826" s="7"/>
      <c r="U826" s="7"/>
      <c r="V826" s="7"/>
      <c r="W826" s="7"/>
      <c r="X826" s="7"/>
      <c r="Y826" s="7"/>
      <c r="Z826" s="7"/>
    </row>
    <row r="827" ht="14.25" spans="10:26">
      <c r="J827" s="7"/>
      <c r="K827" s="7"/>
      <c r="L827" s="7"/>
      <c r="M827" s="7"/>
      <c r="N827" s="7"/>
      <c r="O827" s="7"/>
      <c r="P827" s="7"/>
      <c r="Q827" s="7"/>
      <c r="R827" s="7"/>
      <c r="S827" s="7"/>
      <c r="T827" s="7"/>
      <c r="U827" s="7"/>
      <c r="V827" s="7"/>
      <c r="W827" s="7"/>
      <c r="X827" s="7"/>
      <c r="Y827" s="7"/>
      <c r="Z827" s="7"/>
    </row>
    <row r="828" ht="14.25" spans="10:26">
      <c r="J828" s="7"/>
      <c r="K828" s="7"/>
      <c r="L828" s="7"/>
      <c r="M828" s="7"/>
      <c r="N828" s="7"/>
      <c r="O828" s="7"/>
      <c r="P828" s="7"/>
      <c r="Q828" s="7"/>
      <c r="R828" s="7"/>
      <c r="S828" s="7"/>
      <c r="T828" s="7"/>
      <c r="U828" s="7"/>
      <c r="V828" s="7"/>
      <c r="W828" s="7"/>
      <c r="X828" s="7"/>
      <c r="Y828" s="7"/>
      <c r="Z828" s="7"/>
    </row>
    <row r="829" ht="14.25" spans="10:26">
      <c r="J829" s="7"/>
      <c r="K829" s="7"/>
      <c r="L829" s="7"/>
      <c r="M829" s="7"/>
      <c r="N829" s="7"/>
      <c r="O829" s="7"/>
      <c r="P829" s="7"/>
      <c r="Q829" s="7"/>
      <c r="R829" s="7"/>
      <c r="S829" s="7"/>
      <c r="T829" s="7"/>
      <c r="U829" s="7"/>
      <c r="V829" s="7"/>
      <c r="W829" s="7"/>
      <c r="X829" s="7"/>
      <c r="Y829" s="7"/>
      <c r="Z829" s="7"/>
    </row>
    <row r="830" ht="14.25" spans="10:26">
      <c r="J830" s="7"/>
      <c r="K830" s="7"/>
      <c r="L830" s="7"/>
      <c r="M830" s="7"/>
      <c r="N830" s="7"/>
      <c r="O830" s="7"/>
      <c r="P830" s="7"/>
      <c r="Q830" s="7"/>
      <c r="R830" s="7"/>
      <c r="S830" s="7"/>
      <c r="T830" s="7"/>
      <c r="U830" s="7"/>
      <c r="V830" s="7"/>
      <c r="W830" s="7"/>
      <c r="X830" s="7"/>
      <c r="Y830" s="7"/>
      <c r="Z830" s="7"/>
    </row>
    <row r="831" ht="14.25" spans="10:26">
      <c r="J831" s="7"/>
      <c r="K831" s="7"/>
      <c r="L831" s="7"/>
      <c r="M831" s="7"/>
      <c r="N831" s="7"/>
      <c r="O831" s="7"/>
      <c r="P831" s="7"/>
      <c r="Q831" s="7"/>
      <c r="R831" s="7"/>
      <c r="S831" s="7"/>
      <c r="T831" s="7"/>
      <c r="U831" s="7"/>
      <c r="V831" s="7"/>
      <c r="W831" s="7"/>
      <c r="X831" s="7"/>
      <c r="Y831" s="7"/>
      <c r="Z831" s="7"/>
    </row>
    <row r="832" ht="14.25" spans="10:26">
      <c r="J832" s="7"/>
      <c r="K832" s="7"/>
      <c r="L832" s="7"/>
      <c r="M832" s="7"/>
      <c r="N832" s="7"/>
      <c r="O832" s="7"/>
      <c r="P832" s="7"/>
      <c r="Q832" s="7"/>
      <c r="R832" s="7"/>
      <c r="S832" s="7"/>
      <c r="T832" s="7"/>
      <c r="U832" s="7"/>
      <c r="V832" s="7"/>
      <c r="W832" s="7"/>
      <c r="X832" s="7"/>
      <c r="Y832" s="7"/>
      <c r="Z832" s="7"/>
    </row>
    <row r="833" ht="14.25" spans="10:26">
      <c r="J833" s="7"/>
      <c r="K833" s="7"/>
      <c r="L833" s="7"/>
      <c r="M833" s="7"/>
      <c r="N833" s="7"/>
      <c r="O833" s="7"/>
      <c r="P833" s="7"/>
      <c r="Q833" s="7"/>
      <c r="R833" s="7"/>
      <c r="S833" s="7"/>
      <c r="T833" s="7"/>
      <c r="U833" s="7"/>
      <c r="V833" s="7"/>
      <c r="W833" s="7"/>
      <c r="X833" s="7"/>
      <c r="Y833" s="7"/>
      <c r="Z833" s="7"/>
    </row>
    <row r="834" ht="14.25" spans="10:26">
      <c r="J834" s="7"/>
      <c r="K834" s="7"/>
      <c r="L834" s="7"/>
      <c r="M834" s="7"/>
      <c r="N834" s="7"/>
      <c r="O834" s="7"/>
      <c r="P834" s="7"/>
      <c r="Q834" s="7"/>
      <c r="R834" s="7"/>
      <c r="S834" s="7"/>
      <c r="T834" s="7"/>
      <c r="U834" s="7"/>
      <c r="V834" s="7"/>
      <c r="W834" s="7"/>
      <c r="X834" s="7"/>
      <c r="Y834" s="7"/>
      <c r="Z834" s="7"/>
    </row>
    <row r="835" ht="14.25" spans="10:26">
      <c r="J835" s="7"/>
      <c r="K835" s="7"/>
      <c r="L835" s="7"/>
      <c r="M835" s="7"/>
      <c r="N835" s="7"/>
      <c r="O835" s="7"/>
      <c r="P835" s="7"/>
      <c r="Q835" s="7"/>
      <c r="R835" s="7"/>
      <c r="S835" s="7"/>
      <c r="T835" s="7"/>
      <c r="U835" s="7"/>
      <c r="V835" s="7"/>
      <c r="W835" s="7"/>
      <c r="X835" s="7"/>
      <c r="Y835" s="7"/>
      <c r="Z835" s="7"/>
    </row>
    <row r="836" ht="14.25" spans="10:26">
      <c r="J836" s="7"/>
      <c r="K836" s="7"/>
      <c r="L836" s="7"/>
      <c r="M836" s="7"/>
      <c r="N836" s="7"/>
      <c r="O836" s="7"/>
      <c r="P836" s="7"/>
      <c r="Q836" s="7"/>
      <c r="R836" s="7"/>
      <c r="S836" s="7"/>
      <c r="T836" s="7"/>
      <c r="U836" s="7"/>
      <c r="V836" s="7"/>
      <c r="W836" s="7"/>
      <c r="X836" s="7"/>
      <c r="Y836" s="7"/>
      <c r="Z836" s="7"/>
    </row>
    <row r="837" ht="14.25" spans="10:26">
      <c r="J837" s="7"/>
      <c r="K837" s="7"/>
      <c r="L837" s="7"/>
      <c r="M837" s="7"/>
      <c r="N837" s="7"/>
      <c r="O837" s="7"/>
      <c r="P837" s="7"/>
      <c r="Q837" s="7"/>
      <c r="R837" s="7"/>
      <c r="S837" s="7"/>
      <c r="T837" s="7"/>
      <c r="U837" s="7"/>
      <c r="V837" s="7"/>
      <c r="W837" s="7"/>
      <c r="X837" s="7"/>
      <c r="Y837" s="7"/>
      <c r="Z837" s="7"/>
    </row>
    <row r="838" ht="14.25" spans="10:26">
      <c r="J838" s="7"/>
      <c r="K838" s="7"/>
      <c r="L838" s="7"/>
      <c r="M838" s="7"/>
      <c r="N838" s="7"/>
      <c r="O838" s="7"/>
      <c r="P838" s="7"/>
      <c r="Q838" s="7"/>
      <c r="R838" s="7"/>
      <c r="S838" s="7"/>
      <c r="T838" s="7"/>
      <c r="U838" s="7"/>
      <c r="V838" s="7"/>
      <c r="W838" s="7"/>
      <c r="X838" s="7"/>
      <c r="Y838" s="7"/>
      <c r="Z838" s="7"/>
    </row>
    <row r="839" ht="14.25" spans="10:26">
      <c r="J839" s="7"/>
      <c r="K839" s="7"/>
      <c r="L839" s="7"/>
      <c r="M839" s="7"/>
      <c r="N839" s="7"/>
      <c r="O839" s="7"/>
      <c r="P839" s="7"/>
      <c r="Q839" s="7"/>
      <c r="R839" s="7"/>
      <c r="S839" s="7"/>
      <c r="T839" s="7"/>
      <c r="U839" s="7"/>
      <c r="V839" s="7"/>
      <c r="W839" s="7"/>
      <c r="X839" s="7"/>
      <c r="Y839" s="7"/>
      <c r="Z839" s="7"/>
    </row>
    <row r="840" ht="14.25" spans="10:26">
      <c r="J840" s="7"/>
      <c r="K840" s="7"/>
      <c r="L840" s="7"/>
      <c r="M840" s="7"/>
      <c r="N840" s="7"/>
      <c r="O840" s="7"/>
      <c r="P840" s="7"/>
      <c r="Q840" s="7"/>
      <c r="R840" s="7"/>
      <c r="S840" s="7"/>
      <c r="T840" s="7"/>
      <c r="U840" s="7"/>
      <c r="V840" s="7"/>
      <c r="W840" s="7"/>
      <c r="X840" s="7"/>
      <c r="Y840" s="7"/>
      <c r="Z840" s="7"/>
    </row>
    <row r="841" ht="14.25" spans="10:26">
      <c r="J841" s="7"/>
      <c r="K841" s="7"/>
      <c r="L841" s="7"/>
      <c r="M841" s="7"/>
      <c r="N841" s="7"/>
      <c r="O841" s="7"/>
      <c r="P841" s="7"/>
      <c r="Q841" s="7"/>
      <c r="R841" s="7"/>
      <c r="S841" s="7"/>
      <c r="T841" s="7"/>
      <c r="U841" s="7"/>
      <c r="V841" s="7"/>
      <c r="W841" s="7"/>
      <c r="X841" s="7"/>
      <c r="Y841" s="7"/>
      <c r="Z841" s="7"/>
    </row>
    <row r="842" ht="14.25" spans="10:26">
      <c r="J842" s="7"/>
      <c r="K842" s="7"/>
      <c r="L842" s="7"/>
      <c r="M842" s="7"/>
      <c r="N842" s="7"/>
      <c r="O842" s="7"/>
      <c r="P842" s="7"/>
      <c r="Q842" s="7"/>
      <c r="R842" s="7"/>
      <c r="S842" s="7"/>
      <c r="T842" s="7"/>
      <c r="U842" s="7"/>
      <c r="V842" s="7"/>
      <c r="W842" s="7"/>
      <c r="X842" s="7"/>
      <c r="Y842" s="7"/>
      <c r="Z842" s="7"/>
    </row>
    <row r="843" ht="14.25" spans="10:26">
      <c r="J843" s="7"/>
      <c r="K843" s="7"/>
      <c r="L843" s="7"/>
      <c r="M843" s="7"/>
      <c r="N843" s="7"/>
      <c r="O843" s="7"/>
      <c r="P843" s="7"/>
      <c r="Q843" s="7"/>
      <c r="R843" s="7"/>
      <c r="S843" s="7"/>
      <c r="T843" s="7"/>
      <c r="U843" s="7"/>
      <c r="V843" s="7"/>
      <c r="W843" s="7"/>
      <c r="X843" s="7"/>
      <c r="Y843" s="7"/>
      <c r="Z843" s="7"/>
    </row>
    <row r="844" ht="14.25" spans="10:26">
      <c r="J844" s="7"/>
      <c r="K844" s="7"/>
      <c r="L844" s="7"/>
      <c r="M844" s="7"/>
      <c r="N844" s="7"/>
      <c r="O844" s="7"/>
      <c r="P844" s="7"/>
      <c r="Q844" s="7"/>
      <c r="R844" s="7"/>
      <c r="S844" s="7"/>
      <c r="T844" s="7"/>
      <c r="U844" s="7"/>
      <c r="V844" s="7"/>
      <c r="W844" s="7"/>
      <c r="X844" s="7"/>
      <c r="Y844" s="7"/>
      <c r="Z844" s="7"/>
    </row>
    <row r="845" ht="14.25" spans="10:26">
      <c r="J845" s="7"/>
      <c r="K845" s="7"/>
      <c r="L845" s="7"/>
      <c r="M845" s="7"/>
      <c r="N845" s="7"/>
      <c r="O845" s="7"/>
      <c r="P845" s="7"/>
      <c r="Q845" s="7"/>
      <c r="R845" s="7"/>
      <c r="S845" s="7"/>
      <c r="T845" s="7"/>
      <c r="U845" s="7"/>
      <c r="V845" s="7"/>
      <c r="W845" s="7"/>
      <c r="X845" s="7"/>
      <c r="Y845" s="7"/>
      <c r="Z845" s="7"/>
    </row>
    <row r="846" ht="14.25" spans="10:26">
      <c r="J846" s="7"/>
      <c r="K846" s="7"/>
      <c r="L846" s="7"/>
      <c r="M846" s="7"/>
      <c r="N846" s="7"/>
      <c r="O846" s="7"/>
      <c r="P846" s="7"/>
      <c r="Q846" s="7"/>
      <c r="R846" s="7"/>
      <c r="S846" s="7"/>
      <c r="T846" s="7"/>
      <c r="U846" s="7"/>
      <c r="V846" s="7"/>
      <c r="W846" s="7"/>
      <c r="X846" s="7"/>
      <c r="Y846" s="7"/>
      <c r="Z846" s="7"/>
    </row>
    <row r="847" ht="14.25" spans="10:26">
      <c r="J847" s="7"/>
      <c r="K847" s="7"/>
      <c r="L847" s="7"/>
      <c r="M847" s="7"/>
      <c r="N847" s="7"/>
      <c r="O847" s="7"/>
      <c r="P847" s="7"/>
      <c r="Q847" s="7"/>
      <c r="R847" s="7"/>
      <c r="S847" s="7"/>
      <c r="T847" s="7"/>
      <c r="U847" s="7"/>
      <c r="V847" s="7"/>
      <c r="W847" s="7"/>
      <c r="X847" s="7"/>
      <c r="Y847" s="7"/>
      <c r="Z847" s="7"/>
    </row>
    <row r="848" ht="14.25" spans="10:26">
      <c r="J848" s="7"/>
      <c r="K848" s="7"/>
      <c r="L848" s="7"/>
      <c r="M848" s="7"/>
      <c r="N848" s="7"/>
      <c r="O848" s="7"/>
      <c r="P848" s="7"/>
      <c r="Q848" s="7"/>
      <c r="R848" s="7"/>
      <c r="S848" s="7"/>
      <c r="T848" s="7"/>
      <c r="U848" s="7"/>
      <c r="V848" s="7"/>
      <c r="W848" s="7"/>
      <c r="X848" s="7"/>
      <c r="Y848" s="7"/>
      <c r="Z848" s="7"/>
    </row>
    <row r="849" ht="14.25" spans="10:26">
      <c r="J849" s="7"/>
      <c r="K849" s="7"/>
      <c r="L849" s="7"/>
      <c r="M849" s="7"/>
      <c r="N849" s="7"/>
      <c r="O849" s="7"/>
      <c r="P849" s="7"/>
      <c r="Q849" s="7"/>
      <c r="R849" s="7"/>
      <c r="S849" s="7"/>
      <c r="T849" s="7"/>
      <c r="U849" s="7"/>
      <c r="V849" s="7"/>
      <c r="W849" s="7"/>
      <c r="X849" s="7"/>
      <c r="Y849" s="7"/>
      <c r="Z849" s="7"/>
    </row>
    <row r="850" ht="14.25" spans="10:26">
      <c r="J850" s="7"/>
      <c r="K850" s="7"/>
      <c r="L850" s="7"/>
      <c r="M850" s="7"/>
      <c r="N850" s="7"/>
      <c r="O850" s="7"/>
      <c r="P850" s="7"/>
      <c r="Q850" s="7"/>
      <c r="R850" s="7"/>
      <c r="S850" s="7"/>
      <c r="T850" s="7"/>
      <c r="U850" s="7"/>
      <c r="V850" s="7"/>
      <c r="W850" s="7"/>
      <c r="X850" s="7"/>
      <c r="Y850" s="7"/>
      <c r="Z850" s="7"/>
    </row>
    <row r="851" ht="14.25" spans="10:26">
      <c r="J851" s="7"/>
      <c r="K851" s="7"/>
      <c r="L851" s="7"/>
      <c r="M851" s="7"/>
      <c r="N851" s="7"/>
      <c r="O851" s="7"/>
      <c r="P851" s="7"/>
      <c r="Q851" s="7"/>
      <c r="R851" s="7"/>
      <c r="S851" s="7"/>
      <c r="T851" s="7"/>
      <c r="U851" s="7"/>
      <c r="V851" s="7"/>
      <c r="W851" s="7"/>
      <c r="X851" s="7"/>
      <c r="Y851" s="7"/>
      <c r="Z851" s="7"/>
    </row>
    <row r="852" ht="14.25" spans="10:26">
      <c r="J852" s="7"/>
      <c r="K852" s="7"/>
      <c r="L852" s="7"/>
      <c r="M852" s="7"/>
      <c r="N852" s="7"/>
      <c r="O852" s="7"/>
      <c r="P852" s="7"/>
      <c r="Q852" s="7"/>
      <c r="R852" s="7"/>
      <c r="S852" s="7"/>
      <c r="T852" s="7"/>
      <c r="U852" s="7"/>
      <c r="V852" s="7"/>
      <c r="W852" s="7"/>
      <c r="X852" s="7"/>
      <c r="Y852" s="7"/>
      <c r="Z852" s="7"/>
    </row>
    <row r="853" ht="14.25" spans="10:26">
      <c r="J853" s="7"/>
      <c r="K853" s="7"/>
      <c r="L853" s="7"/>
      <c r="M853" s="7"/>
      <c r="N853" s="7"/>
      <c r="O853" s="7"/>
      <c r="P853" s="7"/>
      <c r="Q853" s="7"/>
      <c r="R853" s="7"/>
      <c r="S853" s="7"/>
      <c r="T853" s="7"/>
      <c r="U853" s="7"/>
      <c r="V853" s="7"/>
      <c r="W853" s="7"/>
      <c r="X853" s="7"/>
      <c r="Y853" s="7"/>
      <c r="Z853" s="7"/>
    </row>
    <row r="854" ht="14.25" spans="10:26">
      <c r="J854" s="7"/>
      <c r="K854" s="7"/>
      <c r="L854" s="7"/>
      <c r="M854" s="7"/>
      <c r="N854" s="7"/>
      <c r="O854" s="7"/>
      <c r="P854" s="7"/>
      <c r="Q854" s="7"/>
      <c r="R854" s="7"/>
      <c r="S854" s="7"/>
      <c r="T854" s="7"/>
      <c r="U854" s="7"/>
      <c r="V854" s="7"/>
      <c r="W854" s="7"/>
      <c r="X854" s="7"/>
      <c r="Y854" s="7"/>
      <c r="Z854" s="7"/>
    </row>
    <row r="855" ht="14.25" spans="10:26">
      <c r="J855" s="7"/>
      <c r="K855" s="7"/>
      <c r="L855" s="7"/>
      <c r="M855" s="7"/>
      <c r="N855" s="7"/>
      <c r="O855" s="7"/>
      <c r="P855" s="7"/>
      <c r="Q855" s="7"/>
      <c r="R855" s="7"/>
      <c r="S855" s="7"/>
      <c r="T855" s="7"/>
      <c r="U855" s="7"/>
      <c r="V855" s="7"/>
      <c r="W855" s="7"/>
      <c r="X855" s="7"/>
      <c r="Y855" s="7"/>
      <c r="Z855" s="7"/>
    </row>
    <row r="856" ht="14.25" spans="10:26">
      <c r="J856" s="7"/>
      <c r="K856" s="7"/>
      <c r="L856" s="7"/>
      <c r="M856" s="7"/>
      <c r="N856" s="7"/>
      <c r="O856" s="7"/>
      <c r="P856" s="7"/>
      <c r="Q856" s="7"/>
      <c r="R856" s="7"/>
      <c r="S856" s="7"/>
      <c r="T856" s="7"/>
      <c r="U856" s="7"/>
      <c r="V856" s="7"/>
      <c r="W856" s="7"/>
      <c r="X856" s="7"/>
      <c r="Y856" s="7"/>
      <c r="Z856" s="7"/>
    </row>
    <row r="857" ht="14.25" spans="10:26">
      <c r="J857" s="7"/>
      <c r="K857" s="7"/>
      <c r="L857" s="7"/>
      <c r="M857" s="7"/>
      <c r="N857" s="7"/>
      <c r="O857" s="7"/>
      <c r="P857" s="7"/>
      <c r="Q857" s="7"/>
      <c r="R857" s="7"/>
      <c r="S857" s="7"/>
      <c r="T857" s="7"/>
      <c r="U857" s="7"/>
      <c r="V857" s="7"/>
      <c r="W857" s="7"/>
      <c r="X857" s="7"/>
      <c r="Y857" s="7"/>
      <c r="Z857" s="7"/>
    </row>
    <row r="858" ht="14.25" spans="10:26">
      <c r="J858" s="7"/>
      <c r="K858" s="7"/>
      <c r="L858" s="7"/>
      <c r="M858" s="7"/>
      <c r="N858" s="7"/>
      <c r="O858" s="7"/>
      <c r="P858" s="7"/>
      <c r="Q858" s="7"/>
      <c r="R858" s="7"/>
      <c r="S858" s="7"/>
      <c r="T858" s="7"/>
      <c r="U858" s="7"/>
      <c r="V858" s="7"/>
      <c r="W858" s="7"/>
      <c r="X858" s="7"/>
      <c r="Y858" s="7"/>
      <c r="Z858" s="7"/>
    </row>
    <row r="859" ht="14.25" spans="10:26">
      <c r="J859" s="7"/>
      <c r="K859" s="7"/>
      <c r="L859" s="7"/>
      <c r="M859" s="7"/>
      <c r="N859" s="7"/>
      <c r="O859" s="7"/>
      <c r="P859" s="7"/>
      <c r="Q859" s="7"/>
      <c r="R859" s="7"/>
      <c r="S859" s="7"/>
      <c r="T859" s="7"/>
      <c r="U859" s="7"/>
      <c r="V859" s="7"/>
      <c r="W859" s="7"/>
      <c r="X859" s="7"/>
      <c r="Y859" s="7"/>
      <c r="Z859" s="7"/>
    </row>
    <row r="860" ht="14.25" spans="10:26">
      <c r="J860" s="7"/>
      <c r="K860" s="7"/>
      <c r="L860" s="7"/>
      <c r="M860" s="7"/>
      <c r="N860" s="7"/>
      <c r="O860" s="7"/>
      <c r="P860" s="7"/>
      <c r="Q860" s="7"/>
      <c r="R860" s="7"/>
      <c r="S860" s="7"/>
      <c r="T860" s="7"/>
      <c r="U860" s="7"/>
      <c r="V860" s="7"/>
      <c r="W860" s="7"/>
      <c r="X860" s="7"/>
      <c r="Y860" s="7"/>
      <c r="Z860" s="7"/>
    </row>
    <row r="861" ht="14.25" spans="10:26">
      <c r="J861" s="7"/>
      <c r="K861" s="7"/>
      <c r="L861" s="7"/>
      <c r="M861" s="7"/>
      <c r="N861" s="7"/>
      <c r="O861" s="7"/>
      <c r="P861" s="7"/>
      <c r="Q861" s="7"/>
      <c r="R861" s="7"/>
      <c r="S861" s="7"/>
      <c r="T861" s="7"/>
      <c r="U861" s="7"/>
      <c r="V861" s="7"/>
      <c r="W861" s="7"/>
      <c r="X861" s="7"/>
      <c r="Y861" s="7"/>
      <c r="Z861" s="7"/>
    </row>
    <row r="862" ht="14.25" spans="10:26">
      <c r="J862" s="7"/>
      <c r="K862" s="7"/>
      <c r="L862" s="7"/>
      <c r="M862" s="7"/>
      <c r="N862" s="7"/>
      <c r="O862" s="7"/>
      <c r="P862" s="7"/>
      <c r="Q862" s="7"/>
      <c r="R862" s="7"/>
      <c r="S862" s="7"/>
      <c r="T862" s="7"/>
      <c r="U862" s="7"/>
      <c r="V862" s="7"/>
      <c r="W862" s="7"/>
      <c r="X862" s="7"/>
      <c r="Y862" s="7"/>
      <c r="Z862" s="7"/>
    </row>
    <row r="863" ht="14.25" spans="10:26">
      <c r="J863" s="7"/>
      <c r="K863" s="7"/>
      <c r="L863" s="7"/>
      <c r="M863" s="7"/>
      <c r="N863" s="7"/>
      <c r="O863" s="7"/>
      <c r="P863" s="7"/>
      <c r="Q863" s="7"/>
      <c r="R863" s="7"/>
      <c r="S863" s="7"/>
      <c r="T863" s="7"/>
      <c r="U863" s="7"/>
      <c r="V863" s="7"/>
      <c r="W863" s="7"/>
      <c r="X863" s="7"/>
      <c r="Y863" s="7"/>
      <c r="Z863" s="7"/>
    </row>
    <row r="864" ht="14.25" spans="10:26">
      <c r="J864" s="7"/>
      <c r="K864" s="7"/>
      <c r="L864" s="7"/>
      <c r="M864" s="7"/>
      <c r="N864" s="7"/>
      <c r="O864" s="7"/>
      <c r="P864" s="7"/>
      <c r="Q864" s="7"/>
      <c r="R864" s="7"/>
      <c r="S864" s="7"/>
      <c r="T864" s="7"/>
      <c r="U864" s="7"/>
      <c r="V864" s="7"/>
      <c r="W864" s="7"/>
      <c r="X864" s="7"/>
      <c r="Y864" s="7"/>
      <c r="Z864" s="7"/>
    </row>
    <row r="865" ht="14.25" spans="10:26">
      <c r="J865" s="7"/>
      <c r="K865" s="7"/>
      <c r="L865" s="7"/>
      <c r="M865" s="7"/>
      <c r="N865" s="7"/>
      <c r="O865" s="7"/>
      <c r="P865" s="7"/>
      <c r="Q865" s="7"/>
      <c r="R865" s="7"/>
      <c r="S865" s="7"/>
      <c r="T865" s="7"/>
      <c r="U865" s="7"/>
      <c r="V865" s="7"/>
      <c r="W865" s="7"/>
      <c r="X865" s="7"/>
      <c r="Y865" s="7"/>
      <c r="Z865" s="7"/>
    </row>
    <row r="866" ht="14.25" spans="10:26">
      <c r="J866" s="7"/>
      <c r="K866" s="7"/>
      <c r="L866" s="7"/>
      <c r="M866" s="7"/>
      <c r="N866" s="7"/>
      <c r="O866" s="7"/>
      <c r="P866" s="7"/>
      <c r="Q866" s="7"/>
      <c r="R866" s="7"/>
      <c r="S866" s="7"/>
      <c r="T866" s="7"/>
      <c r="U866" s="7"/>
      <c r="V866" s="7"/>
      <c r="W866" s="7"/>
      <c r="X866" s="7"/>
      <c r="Y866" s="7"/>
      <c r="Z866" s="7"/>
    </row>
    <row r="867" ht="14.25" spans="10:26">
      <c r="J867" s="7"/>
      <c r="K867" s="7"/>
      <c r="L867" s="7"/>
      <c r="M867" s="7"/>
      <c r="N867" s="7"/>
      <c r="O867" s="7"/>
      <c r="P867" s="7"/>
      <c r="Q867" s="7"/>
      <c r="R867" s="7"/>
      <c r="S867" s="7"/>
      <c r="T867" s="7"/>
      <c r="U867" s="7"/>
      <c r="V867" s="7"/>
      <c r="W867" s="7"/>
      <c r="X867" s="7"/>
      <c r="Y867" s="7"/>
      <c r="Z867" s="7"/>
    </row>
    <row r="868" ht="14.25" spans="10:26">
      <c r="J868" s="7"/>
      <c r="K868" s="7"/>
      <c r="L868" s="7"/>
      <c r="M868" s="7"/>
      <c r="N868" s="7"/>
      <c r="O868" s="7"/>
      <c r="P868" s="7"/>
      <c r="Q868" s="7"/>
      <c r="R868" s="7"/>
      <c r="S868" s="7"/>
      <c r="T868" s="7"/>
      <c r="U868" s="7"/>
      <c r="V868" s="7"/>
      <c r="W868" s="7"/>
      <c r="X868" s="7"/>
      <c r="Y868" s="7"/>
      <c r="Z868" s="7"/>
    </row>
    <row r="869" ht="14.25" spans="10:26">
      <c r="J869" s="7"/>
      <c r="K869" s="7"/>
      <c r="L869" s="7"/>
      <c r="M869" s="7"/>
      <c r="N869" s="7"/>
      <c r="O869" s="7"/>
      <c r="P869" s="7"/>
      <c r="Q869" s="7"/>
      <c r="R869" s="7"/>
      <c r="S869" s="7"/>
      <c r="T869" s="7"/>
      <c r="U869" s="7"/>
      <c r="V869" s="7"/>
      <c r="W869" s="7"/>
      <c r="X869" s="7"/>
      <c r="Y869" s="7"/>
      <c r="Z869" s="7"/>
    </row>
    <row r="870" ht="14.25" spans="10:26">
      <c r="J870" s="7"/>
      <c r="K870" s="7"/>
      <c r="L870" s="7"/>
      <c r="M870" s="7"/>
      <c r="N870" s="7"/>
      <c r="O870" s="7"/>
      <c r="P870" s="7"/>
      <c r="Q870" s="7"/>
      <c r="R870" s="7"/>
      <c r="S870" s="7"/>
      <c r="T870" s="7"/>
      <c r="U870" s="7"/>
      <c r="V870" s="7"/>
      <c r="W870" s="7"/>
      <c r="X870" s="7"/>
      <c r="Y870" s="7"/>
      <c r="Z870" s="7"/>
    </row>
    <row r="871" ht="14.25" spans="10:26">
      <c r="J871" s="7"/>
      <c r="K871" s="7"/>
      <c r="L871" s="7"/>
      <c r="M871" s="7"/>
      <c r="N871" s="7"/>
      <c r="O871" s="7"/>
      <c r="P871" s="7"/>
      <c r="Q871" s="7"/>
      <c r="R871" s="7"/>
      <c r="S871" s="7"/>
      <c r="T871" s="7"/>
      <c r="U871" s="7"/>
      <c r="V871" s="7"/>
      <c r="W871" s="7"/>
      <c r="X871" s="7"/>
      <c r="Y871" s="7"/>
      <c r="Z871" s="7"/>
    </row>
    <row r="872" ht="14.25" spans="10:26">
      <c r="J872" s="7"/>
      <c r="K872" s="7"/>
      <c r="L872" s="7"/>
      <c r="M872" s="7"/>
      <c r="N872" s="7"/>
      <c r="O872" s="7"/>
      <c r="P872" s="7"/>
      <c r="Q872" s="7"/>
      <c r="R872" s="7"/>
      <c r="S872" s="7"/>
      <c r="T872" s="7"/>
      <c r="U872" s="7"/>
      <c r="V872" s="7"/>
      <c r="W872" s="7"/>
      <c r="X872" s="7"/>
      <c r="Y872" s="7"/>
      <c r="Z872" s="7"/>
    </row>
    <row r="873" ht="14.25" spans="10:26">
      <c r="J873" s="7"/>
      <c r="K873" s="7"/>
      <c r="L873" s="7"/>
      <c r="M873" s="7"/>
      <c r="N873" s="7"/>
      <c r="O873" s="7"/>
      <c r="P873" s="7"/>
      <c r="Q873" s="7"/>
      <c r="R873" s="7"/>
      <c r="S873" s="7"/>
      <c r="T873" s="7"/>
      <c r="U873" s="7"/>
      <c r="V873" s="7"/>
      <c r="W873" s="7"/>
      <c r="X873" s="7"/>
      <c r="Y873" s="7"/>
      <c r="Z873" s="7"/>
    </row>
    <row r="874" ht="14.25" spans="10:26">
      <c r="J874" s="7"/>
      <c r="K874" s="7"/>
      <c r="L874" s="7"/>
      <c r="M874" s="7"/>
      <c r="N874" s="7"/>
      <c r="O874" s="7"/>
      <c r="P874" s="7"/>
      <c r="Q874" s="7"/>
      <c r="R874" s="7"/>
      <c r="S874" s="7"/>
      <c r="T874" s="7"/>
      <c r="U874" s="7"/>
      <c r="V874" s="7"/>
      <c r="W874" s="7"/>
      <c r="X874" s="7"/>
      <c r="Y874" s="7"/>
      <c r="Z874" s="7"/>
    </row>
    <row r="875" ht="14.25" spans="10:26">
      <c r="J875" s="7"/>
      <c r="K875" s="7"/>
      <c r="L875" s="7"/>
      <c r="M875" s="7"/>
      <c r="N875" s="7"/>
      <c r="O875" s="7"/>
      <c r="P875" s="7"/>
      <c r="Q875" s="7"/>
      <c r="R875" s="7"/>
      <c r="S875" s="7"/>
      <c r="T875" s="7"/>
      <c r="U875" s="7"/>
      <c r="V875" s="7"/>
      <c r="W875" s="7"/>
      <c r="X875" s="7"/>
      <c r="Y875" s="7"/>
      <c r="Z875" s="7"/>
    </row>
    <row r="876" ht="14.25" spans="10:26">
      <c r="J876" s="7"/>
      <c r="K876" s="7"/>
      <c r="L876" s="7"/>
      <c r="M876" s="7"/>
      <c r="N876" s="7"/>
      <c r="O876" s="7"/>
      <c r="P876" s="7"/>
      <c r="Q876" s="7"/>
      <c r="R876" s="7"/>
      <c r="S876" s="7"/>
      <c r="T876" s="7"/>
      <c r="U876" s="7"/>
      <c r="V876" s="7"/>
      <c r="W876" s="7"/>
      <c r="X876" s="7"/>
      <c r="Y876" s="7"/>
      <c r="Z876" s="7"/>
    </row>
    <row r="877" ht="14.25" spans="10:26">
      <c r="J877" s="7"/>
      <c r="K877" s="7"/>
      <c r="L877" s="7"/>
      <c r="M877" s="7"/>
      <c r="N877" s="7"/>
      <c r="O877" s="7"/>
      <c r="P877" s="7"/>
      <c r="Q877" s="7"/>
      <c r="R877" s="7"/>
      <c r="S877" s="7"/>
      <c r="T877" s="7"/>
      <c r="U877" s="7"/>
      <c r="V877" s="7"/>
      <c r="W877" s="7"/>
      <c r="X877" s="7"/>
      <c r="Y877" s="7"/>
      <c r="Z877" s="7"/>
    </row>
    <row r="878" ht="14.25" spans="10:26">
      <c r="J878" s="7"/>
      <c r="K878" s="7"/>
      <c r="L878" s="7"/>
      <c r="M878" s="7"/>
      <c r="N878" s="7"/>
      <c r="O878" s="7"/>
      <c r="P878" s="7"/>
      <c r="Q878" s="7"/>
      <c r="R878" s="7"/>
      <c r="S878" s="7"/>
      <c r="T878" s="7"/>
      <c r="U878" s="7"/>
      <c r="V878" s="7"/>
      <c r="W878" s="7"/>
      <c r="X878" s="7"/>
      <c r="Y878" s="7"/>
      <c r="Z878" s="7"/>
    </row>
    <row r="879" ht="14.25" spans="10:26">
      <c r="J879" s="7"/>
      <c r="K879" s="7"/>
      <c r="L879" s="7"/>
      <c r="M879" s="7"/>
      <c r="N879" s="7"/>
      <c r="O879" s="7"/>
      <c r="P879" s="7"/>
      <c r="Q879" s="7"/>
      <c r="R879" s="7"/>
      <c r="S879" s="7"/>
      <c r="T879" s="7"/>
      <c r="U879" s="7"/>
      <c r="V879" s="7"/>
      <c r="W879" s="7"/>
      <c r="X879" s="7"/>
      <c r="Y879" s="7"/>
      <c r="Z879" s="7"/>
    </row>
    <row r="880" ht="14.25" spans="10:26">
      <c r="J880" s="7"/>
      <c r="K880" s="7"/>
      <c r="L880" s="7"/>
      <c r="M880" s="7"/>
      <c r="N880" s="7"/>
      <c r="O880" s="7"/>
      <c r="P880" s="7"/>
      <c r="Q880" s="7"/>
      <c r="R880" s="7"/>
      <c r="S880" s="7"/>
      <c r="T880" s="7"/>
      <c r="U880" s="7"/>
      <c r="V880" s="7"/>
      <c r="W880" s="7"/>
      <c r="X880" s="7"/>
      <c r="Y880" s="7"/>
      <c r="Z880" s="7"/>
    </row>
    <row r="881" ht="14.25" spans="10:26">
      <c r="J881" s="7"/>
      <c r="K881" s="7"/>
      <c r="L881" s="7"/>
      <c r="M881" s="7"/>
      <c r="N881" s="7"/>
      <c r="O881" s="7"/>
      <c r="P881" s="7"/>
      <c r="Q881" s="7"/>
      <c r="R881" s="7"/>
      <c r="S881" s="7"/>
      <c r="T881" s="7"/>
      <c r="U881" s="7"/>
      <c r="V881" s="7"/>
      <c r="W881" s="7"/>
      <c r="X881" s="7"/>
      <c r="Y881" s="7"/>
      <c r="Z881" s="7"/>
    </row>
    <row r="882" ht="14.25" spans="10:26">
      <c r="J882" s="7"/>
      <c r="K882" s="7"/>
      <c r="L882" s="7"/>
      <c r="M882" s="7"/>
      <c r="N882" s="7"/>
      <c r="O882" s="7"/>
      <c r="P882" s="7"/>
      <c r="Q882" s="7"/>
      <c r="R882" s="7"/>
      <c r="S882" s="7"/>
      <c r="T882" s="7"/>
      <c r="U882" s="7"/>
      <c r="V882" s="7"/>
      <c r="W882" s="7"/>
      <c r="X882" s="7"/>
      <c r="Y882" s="7"/>
      <c r="Z882" s="7"/>
    </row>
    <row r="883" ht="14.25" spans="10:26">
      <c r="J883" s="7"/>
      <c r="K883" s="7"/>
      <c r="L883" s="7"/>
      <c r="M883" s="7"/>
      <c r="N883" s="7"/>
      <c r="O883" s="7"/>
      <c r="P883" s="7"/>
      <c r="Q883" s="7"/>
      <c r="R883" s="7"/>
      <c r="S883" s="7"/>
      <c r="T883" s="7"/>
      <c r="U883" s="7"/>
      <c r="V883" s="7"/>
      <c r="W883" s="7"/>
      <c r="X883" s="7"/>
      <c r="Y883" s="7"/>
      <c r="Z883" s="7"/>
    </row>
    <row r="884" ht="14.25" spans="10:26">
      <c r="J884" s="7"/>
      <c r="K884" s="7"/>
      <c r="L884" s="7"/>
      <c r="M884" s="7"/>
      <c r="N884" s="7"/>
      <c r="O884" s="7"/>
      <c r="P884" s="7"/>
      <c r="Q884" s="7"/>
      <c r="R884" s="7"/>
      <c r="S884" s="7"/>
      <c r="T884" s="7"/>
      <c r="U884" s="7"/>
      <c r="V884" s="7"/>
      <c r="W884" s="7"/>
      <c r="X884" s="7"/>
      <c r="Y884" s="7"/>
      <c r="Z884" s="7"/>
    </row>
    <row r="885" ht="14.25" spans="10:26">
      <c r="J885" s="7"/>
      <c r="K885" s="7"/>
      <c r="L885" s="7"/>
      <c r="M885" s="7"/>
      <c r="N885" s="7"/>
      <c r="O885" s="7"/>
      <c r="P885" s="7"/>
      <c r="Q885" s="7"/>
      <c r="R885" s="7"/>
      <c r="S885" s="7"/>
      <c r="T885" s="7"/>
      <c r="U885" s="7"/>
      <c r="V885" s="7"/>
      <c r="W885" s="7"/>
      <c r="X885" s="7"/>
      <c r="Y885" s="7"/>
      <c r="Z885" s="7"/>
    </row>
    <row r="886" ht="14.25" spans="10:26">
      <c r="J886" s="7"/>
      <c r="K886" s="7"/>
      <c r="L886" s="7"/>
      <c r="M886" s="7"/>
      <c r="N886" s="7"/>
      <c r="O886" s="7"/>
      <c r="P886" s="7"/>
      <c r="Q886" s="7"/>
      <c r="R886" s="7"/>
      <c r="S886" s="7"/>
      <c r="T886" s="7"/>
      <c r="U886" s="7"/>
      <c r="V886" s="7"/>
      <c r="W886" s="7"/>
      <c r="X886" s="7"/>
      <c r="Y886" s="7"/>
      <c r="Z886" s="7"/>
    </row>
    <row r="887" ht="14.25" spans="10:26">
      <c r="J887" s="7"/>
      <c r="K887" s="7"/>
      <c r="L887" s="7"/>
      <c r="M887" s="7"/>
      <c r="N887" s="7"/>
      <c r="O887" s="7"/>
      <c r="P887" s="7"/>
      <c r="Q887" s="7"/>
      <c r="R887" s="7"/>
      <c r="S887" s="7"/>
      <c r="T887" s="7"/>
      <c r="U887" s="7"/>
      <c r="V887" s="7"/>
      <c r="W887" s="7"/>
      <c r="X887" s="7"/>
      <c r="Y887" s="7"/>
      <c r="Z887" s="7"/>
    </row>
    <row r="888" ht="14.25" spans="10:26">
      <c r="J888" s="7"/>
      <c r="K888" s="7"/>
      <c r="L888" s="7"/>
      <c r="M888" s="7"/>
      <c r="N888" s="7"/>
      <c r="O888" s="7"/>
      <c r="P888" s="7"/>
      <c r="Q888" s="7"/>
      <c r="R888" s="7"/>
      <c r="S888" s="7"/>
      <c r="T888" s="7"/>
      <c r="U888" s="7"/>
      <c r="V888" s="7"/>
      <c r="W888" s="7"/>
      <c r="X888" s="7"/>
      <c r="Y888" s="7"/>
      <c r="Z888" s="7"/>
    </row>
    <row r="889" ht="14.25" spans="10:26">
      <c r="J889" s="7"/>
      <c r="K889" s="7"/>
      <c r="L889" s="7"/>
      <c r="M889" s="7"/>
      <c r="N889" s="7"/>
      <c r="O889" s="7"/>
      <c r="P889" s="7"/>
      <c r="Q889" s="7"/>
      <c r="R889" s="7"/>
      <c r="S889" s="7"/>
      <c r="T889" s="7"/>
      <c r="U889" s="7"/>
      <c r="V889" s="7"/>
      <c r="W889" s="7"/>
      <c r="X889" s="7"/>
      <c r="Y889" s="7"/>
      <c r="Z889" s="7"/>
    </row>
    <row r="890" ht="14.25" spans="10:26">
      <c r="J890" s="7"/>
      <c r="K890" s="7"/>
      <c r="L890" s="7"/>
      <c r="M890" s="7"/>
      <c r="N890" s="7"/>
      <c r="O890" s="7"/>
      <c r="P890" s="7"/>
      <c r="Q890" s="7"/>
      <c r="R890" s="7"/>
      <c r="S890" s="7"/>
      <c r="T890" s="7"/>
      <c r="U890" s="7"/>
      <c r="V890" s="7"/>
      <c r="W890" s="7"/>
      <c r="X890" s="7"/>
      <c r="Y890" s="7"/>
      <c r="Z890" s="7"/>
    </row>
    <row r="891" ht="14.25" spans="10:26">
      <c r="J891" s="7"/>
      <c r="K891" s="7"/>
      <c r="L891" s="7"/>
      <c r="M891" s="7"/>
      <c r="N891" s="7"/>
      <c r="O891" s="7"/>
      <c r="P891" s="7"/>
      <c r="Q891" s="7"/>
      <c r="R891" s="7"/>
      <c r="S891" s="7"/>
      <c r="T891" s="7"/>
      <c r="U891" s="7"/>
      <c r="V891" s="7"/>
      <c r="W891" s="7"/>
      <c r="X891" s="7"/>
      <c r="Y891" s="7"/>
      <c r="Z891" s="7"/>
    </row>
    <row r="892" ht="14.25" spans="10:26">
      <c r="J892" s="7"/>
      <c r="K892" s="7"/>
      <c r="L892" s="7"/>
      <c r="M892" s="7"/>
      <c r="N892" s="7"/>
      <c r="O892" s="7"/>
      <c r="P892" s="7"/>
      <c r="Q892" s="7"/>
      <c r="R892" s="7"/>
      <c r="S892" s="7"/>
      <c r="T892" s="7"/>
      <c r="U892" s="7"/>
      <c r="V892" s="7"/>
      <c r="W892" s="7"/>
      <c r="X892" s="7"/>
      <c r="Y892" s="7"/>
      <c r="Z892" s="7"/>
    </row>
    <row r="893" ht="14.25" spans="10:26">
      <c r="J893" s="7"/>
      <c r="K893" s="7"/>
      <c r="L893" s="7"/>
      <c r="M893" s="7"/>
      <c r="N893" s="7"/>
      <c r="O893" s="7"/>
      <c r="P893" s="7"/>
      <c r="Q893" s="7"/>
      <c r="R893" s="7"/>
      <c r="S893" s="7"/>
      <c r="T893" s="7"/>
      <c r="U893" s="7"/>
      <c r="V893" s="7"/>
      <c r="W893" s="7"/>
      <c r="X893" s="7"/>
      <c r="Y893" s="7"/>
      <c r="Z893" s="7"/>
    </row>
    <row r="894" ht="14.25" spans="10:26">
      <c r="J894" s="7"/>
      <c r="K894" s="7"/>
      <c r="L894" s="7"/>
      <c r="M894" s="7"/>
      <c r="N894" s="7"/>
      <c r="O894" s="7"/>
      <c r="P894" s="7"/>
      <c r="Q894" s="7"/>
      <c r="R894" s="7"/>
      <c r="S894" s="7"/>
      <c r="T894" s="7"/>
      <c r="U894" s="7"/>
      <c r="V894" s="7"/>
      <c r="W894" s="7"/>
      <c r="X894" s="7"/>
      <c r="Y894" s="7"/>
      <c r="Z894" s="7"/>
    </row>
    <row r="895" ht="14.25" spans="10:26">
      <c r="J895" s="7"/>
      <c r="K895" s="7"/>
      <c r="L895" s="7"/>
      <c r="M895" s="7"/>
      <c r="N895" s="7"/>
      <c r="O895" s="7"/>
      <c r="P895" s="7"/>
      <c r="Q895" s="7"/>
      <c r="R895" s="7"/>
      <c r="S895" s="7"/>
      <c r="T895" s="7"/>
      <c r="U895" s="7"/>
      <c r="V895" s="7"/>
      <c r="W895" s="7"/>
      <c r="X895" s="7"/>
      <c r="Y895" s="7"/>
      <c r="Z895" s="7"/>
    </row>
    <row r="896" ht="14.25" spans="10:26">
      <c r="J896" s="7"/>
      <c r="K896" s="7"/>
      <c r="L896" s="7"/>
      <c r="M896" s="7"/>
      <c r="N896" s="7"/>
      <c r="O896" s="7"/>
      <c r="P896" s="7"/>
      <c r="Q896" s="7"/>
      <c r="R896" s="7"/>
      <c r="S896" s="7"/>
      <c r="T896" s="7"/>
      <c r="U896" s="7"/>
      <c r="V896" s="7"/>
      <c r="W896" s="7"/>
      <c r="X896" s="7"/>
      <c r="Y896" s="7"/>
      <c r="Z896" s="7"/>
    </row>
    <row r="897" ht="14.25" spans="10:26">
      <c r="J897" s="7"/>
      <c r="K897" s="7"/>
      <c r="L897" s="7"/>
      <c r="M897" s="7"/>
      <c r="N897" s="7"/>
      <c r="O897" s="7"/>
      <c r="P897" s="7"/>
      <c r="Q897" s="7"/>
      <c r="R897" s="7"/>
      <c r="S897" s="7"/>
      <c r="T897" s="7"/>
      <c r="U897" s="7"/>
      <c r="V897" s="7"/>
      <c r="W897" s="7"/>
      <c r="X897" s="7"/>
      <c r="Y897" s="7"/>
      <c r="Z897" s="7"/>
    </row>
    <row r="898" ht="14.25" spans="10:26">
      <c r="J898" s="7"/>
      <c r="K898" s="7"/>
      <c r="L898" s="7"/>
      <c r="M898" s="7"/>
      <c r="N898" s="7"/>
      <c r="O898" s="7"/>
      <c r="P898" s="7"/>
      <c r="Q898" s="7"/>
      <c r="R898" s="7"/>
      <c r="S898" s="7"/>
      <c r="T898" s="7"/>
      <c r="U898" s="7"/>
      <c r="V898" s="7"/>
      <c r="W898" s="7"/>
      <c r="X898" s="7"/>
      <c r="Y898" s="7"/>
      <c r="Z898" s="7"/>
    </row>
    <row r="899" ht="14.25" spans="10:26">
      <c r="J899" s="7"/>
      <c r="K899" s="7"/>
      <c r="L899" s="7"/>
      <c r="M899" s="7"/>
      <c r="N899" s="7"/>
      <c r="O899" s="7"/>
      <c r="P899" s="7"/>
      <c r="Q899" s="7"/>
      <c r="R899" s="7"/>
      <c r="S899" s="7"/>
      <c r="T899" s="7"/>
      <c r="U899" s="7"/>
      <c r="V899" s="7"/>
      <c r="W899" s="7"/>
      <c r="X899" s="7"/>
      <c r="Y899" s="7"/>
      <c r="Z899" s="7"/>
    </row>
    <row r="900" ht="14.25" spans="10:26">
      <c r="J900" s="7"/>
      <c r="K900" s="7"/>
      <c r="L900" s="7"/>
      <c r="M900" s="7"/>
      <c r="N900" s="7"/>
      <c r="O900" s="7"/>
      <c r="P900" s="7"/>
      <c r="Q900" s="7"/>
      <c r="R900" s="7"/>
      <c r="S900" s="7"/>
      <c r="T900" s="7"/>
      <c r="U900" s="7"/>
      <c r="V900" s="7"/>
      <c r="W900" s="7"/>
      <c r="X900" s="7"/>
      <c r="Y900" s="7"/>
      <c r="Z900" s="7"/>
    </row>
    <row r="901" ht="14.25" spans="10:26">
      <c r="J901" s="7"/>
      <c r="K901" s="7"/>
      <c r="L901" s="7"/>
      <c r="M901" s="7"/>
      <c r="N901" s="7"/>
      <c r="O901" s="7"/>
      <c r="P901" s="7"/>
      <c r="Q901" s="7"/>
      <c r="R901" s="7"/>
      <c r="S901" s="7"/>
      <c r="T901" s="7"/>
      <c r="U901" s="7"/>
      <c r="V901" s="7"/>
      <c r="W901" s="7"/>
      <c r="X901" s="7"/>
      <c r="Y901" s="7"/>
      <c r="Z901" s="7"/>
    </row>
    <row r="902" ht="14.25" spans="10:26">
      <c r="J902" s="7"/>
      <c r="K902" s="7"/>
      <c r="L902" s="7"/>
      <c r="M902" s="7"/>
      <c r="N902" s="7"/>
      <c r="O902" s="7"/>
      <c r="P902" s="7"/>
      <c r="Q902" s="7"/>
      <c r="R902" s="7"/>
      <c r="S902" s="7"/>
      <c r="T902" s="7"/>
      <c r="U902" s="7"/>
      <c r="V902" s="7"/>
      <c r="W902" s="7"/>
      <c r="X902" s="7"/>
      <c r="Y902" s="7"/>
      <c r="Z902" s="7"/>
    </row>
    <row r="903" ht="14.25" spans="10:26">
      <c r="J903" s="7"/>
      <c r="K903" s="7"/>
      <c r="L903" s="7"/>
      <c r="M903" s="7"/>
      <c r="N903" s="7"/>
      <c r="O903" s="7"/>
      <c r="P903" s="7"/>
      <c r="Q903" s="7"/>
      <c r="R903" s="7"/>
      <c r="S903" s="7"/>
      <c r="T903" s="7"/>
      <c r="U903" s="7"/>
      <c r="V903" s="7"/>
      <c r="W903" s="7"/>
      <c r="X903" s="7"/>
      <c r="Y903" s="7"/>
      <c r="Z903" s="7"/>
    </row>
    <row r="904" ht="14.25" spans="10:26">
      <c r="J904" s="7"/>
      <c r="K904" s="7"/>
      <c r="L904" s="7"/>
      <c r="M904" s="7"/>
      <c r="N904" s="7"/>
      <c r="O904" s="7"/>
      <c r="P904" s="7"/>
      <c r="Q904" s="7"/>
      <c r="R904" s="7"/>
      <c r="S904" s="7"/>
      <c r="T904" s="7"/>
      <c r="U904" s="7"/>
      <c r="V904" s="7"/>
      <c r="W904" s="7"/>
      <c r="X904" s="7"/>
      <c r="Y904" s="7"/>
      <c r="Z904" s="7"/>
    </row>
    <row r="905" ht="14.25" spans="10:26">
      <c r="J905" s="7"/>
      <c r="K905" s="7"/>
      <c r="L905" s="7"/>
      <c r="M905" s="7"/>
      <c r="N905" s="7"/>
      <c r="O905" s="7"/>
      <c r="P905" s="7"/>
      <c r="Q905" s="7"/>
      <c r="R905" s="7"/>
      <c r="S905" s="7"/>
      <c r="T905" s="7"/>
      <c r="U905" s="7"/>
      <c r="V905" s="7"/>
      <c r="W905" s="7"/>
      <c r="X905" s="7"/>
      <c r="Y905" s="7"/>
      <c r="Z905" s="7"/>
    </row>
    <row r="906" ht="14.25" spans="10:26">
      <c r="J906" s="7"/>
      <c r="K906" s="7"/>
      <c r="L906" s="7"/>
      <c r="M906" s="7"/>
      <c r="N906" s="7"/>
      <c r="O906" s="7"/>
      <c r="P906" s="7"/>
      <c r="Q906" s="7"/>
      <c r="R906" s="7"/>
      <c r="S906" s="7"/>
      <c r="T906" s="7"/>
      <c r="U906" s="7"/>
      <c r="V906" s="7"/>
      <c r="W906" s="7"/>
      <c r="X906" s="7"/>
      <c r="Y906" s="7"/>
      <c r="Z906" s="7"/>
    </row>
    <row r="907" ht="14.25" spans="10:26">
      <c r="J907" s="7"/>
      <c r="K907" s="7"/>
      <c r="L907" s="7"/>
      <c r="M907" s="7"/>
      <c r="N907" s="7"/>
      <c r="O907" s="7"/>
      <c r="P907" s="7"/>
      <c r="Q907" s="7"/>
      <c r="R907" s="7"/>
      <c r="S907" s="7"/>
      <c r="T907" s="7"/>
      <c r="U907" s="7"/>
      <c r="V907" s="7"/>
      <c r="W907" s="7"/>
      <c r="X907" s="7"/>
      <c r="Y907" s="7"/>
      <c r="Z907" s="7"/>
    </row>
    <row r="908" ht="14.25" spans="10:26">
      <c r="J908" s="7"/>
      <c r="K908" s="7"/>
      <c r="L908" s="7"/>
      <c r="M908" s="7"/>
      <c r="N908" s="7"/>
      <c r="O908" s="7"/>
      <c r="P908" s="7"/>
      <c r="Q908" s="7"/>
      <c r="R908" s="7"/>
      <c r="S908" s="7"/>
      <c r="T908" s="7"/>
      <c r="U908" s="7"/>
      <c r="V908" s="7"/>
      <c r="W908" s="7"/>
      <c r="X908" s="7"/>
      <c r="Y908" s="7"/>
      <c r="Z908" s="7"/>
    </row>
    <row r="909" ht="14.25" spans="10:26">
      <c r="J909" s="7"/>
      <c r="K909" s="7"/>
      <c r="L909" s="7"/>
      <c r="M909" s="7"/>
      <c r="N909" s="7"/>
      <c r="O909" s="7"/>
      <c r="P909" s="7"/>
      <c r="Q909" s="7"/>
      <c r="R909" s="7"/>
      <c r="S909" s="7"/>
      <c r="T909" s="7"/>
      <c r="U909" s="7"/>
      <c r="V909" s="7"/>
      <c r="W909" s="7"/>
      <c r="X909" s="7"/>
      <c r="Y909" s="7"/>
      <c r="Z909" s="7"/>
    </row>
    <row r="910" ht="14.25" spans="10:26">
      <c r="J910" s="7"/>
      <c r="K910" s="7"/>
      <c r="L910" s="7"/>
      <c r="M910" s="7"/>
      <c r="N910" s="7"/>
      <c r="O910" s="7"/>
      <c r="P910" s="7"/>
      <c r="Q910" s="7"/>
      <c r="R910" s="7"/>
      <c r="S910" s="7"/>
      <c r="T910" s="7"/>
      <c r="U910" s="7"/>
      <c r="V910" s="7"/>
      <c r="W910" s="7"/>
      <c r="X910" s="7"/>
      <c r="Y910" s="7"/>
      <c r="Z910" s="7"/>
    </row>
    <row r="911" ht="14.25" spans="10:26">
      <c r="J911" s="7"/>
      <c r="K911" s="7"/>
      <c r="L911" s="7"/>
      <c r="M911" s="7"/>
      <c r="N911" s="7"/>
      <c r="O911" s="7"/>
      <c r="P911" s="7"/>
      <c r="Q911" s="7"/>
      <c r="R911" s="7"/>
      <c r="S911" s="7"/>
      <c r="T911" s="7"/>
      <c r="U911" s="7"/>
      <c r="V911" s="7"/>
      <c r="W911" s="7"/>
      <c r="X911" s="7"/>
      <c r="Y911" s="7"/>
      <c r="Z911" s="7"/>
    </row>
    <row r="912" ht="14.25" spans="10:26">
      <c r="J912" s="7"/>
      <c r="K912" s="7"/>
      <c r="L912" s="7"/>
      <c r="M912" s="7"/>
      <c r="N912" s="7"/>
      <c r="O912" s="7"/>
      <c r="P912" s="7"/>
      <c r="Q912" s="7"/>
      <c r="R912" s="7"/>
      <c r="S912" s="7"/>
      <c r="T912" s="7"/>
      <c r="U912" s="7"/>
      <c r="V912" s="7"/>
      <c r="W912" s="7"/>
      <c r="X912" s="7"/>
      <c r="Y912" s="7"/>
      <c r="Z912" s="7"/>
    </row>
    <row r="913" ht="14.25" spans="10:26">
      <c r="J913" s="7"/>
      <c r="K913" s="7"/>
      <c r="L913" s="7"/>
      <c r="M913" s="7"/>
      <c r="N913" s="7"/>
      <c r="O913" s="7"/>
      <c r="P913" s="7"/>
      <c r="Q913" s="7"/>
      <c r="R913" s="7"/>
      <c r="S913" s="7"/>
      <c r="T913" s="7"/>
      <c r="U913" s="7"/>
      <c r="V913" s="7"/>
      <c r="W913" s="7"/>
      <c r="X913" s="7"/>
      <c r="Y913" s="7"/>
      <c r="Z913" s="7"/>
    </row>
    <row r="914" ht="14.25" spans="10:26">
      <c r="J914" s="7"/>
      <c r="K914" s="7"/>
      <c r="L914" s="7"/>
      <c r="M914" s="7"/>
      <c r="N914" s="7"/>
      <c r="O914" s="7"/>
      <c r="P914" s="7"/>
      <c r="Q914" s="7"/>
      <c r="R914" s="7"/>
      <c r="S914" s="7"/>
      <c r="T914" s="7"/>
      <c r="U914" s="7"/>
      <c r="V914" s="7"/>
      <c r="W914" s="7"/>
      <c r="X914" s="7"/>
      <c r="Y914" s="7"/>
      <c r="Z914" s="7"/>
    </row>
    <row r="915" ht="14.25" spans="10:26">
      <c r="J915" s="7"/>
      <c r="K915" s="7"/>
      <c r="L915" s="7"/>
      <c r="M915" s="7"/>
      <c r="N915" s="7"/>
      <c r="O915" s="7"/>
      <c r="P915" s="7"/>
      <c r="Q915" s="7"/>
      <c r="R915" s="7"/>
      <c r="S915" s="7"/>
      <c r="T915" s="7"/>
      <c r="U915" s="7"/>
      <c r="V915" s="7"/>
      <c r="W915" s="7"/>
      <c r="X915" s="7"/>
      <c r="Y915" s="7"/>
      <c r="Z915" s="7"/>
    </row>
    <row r="916" ht="14.25" spans="10:26">
      <c r="J916" s="7"/>
      <c r="K916" s="7"/>
      <c r="L916" s="7"/>
      <c r="M916" s="7"/>
      <c r="N916" s="7"/>
      <c r="O916" s="7"/>
      <c r="P916" s="7"/>
      <c r="Q916" s="7"/>
      <c r="R916" s="7"/>
      <c r="S916" s="7"/>
      <c r="T916" s="7"/>
      <c r="U916" s="7"/>
      <c r="V916" s="7"/>
      <c r="W916" s="7"/>
      <c r="X916" s="7"/>
      <c r="Y916" s="7"/>
      <c r="Z916" s="7"/>
    </row>
    <row r="917" ht="14.25" spans="10:26">
      <c r="J917" s="7"/>
      <c r="K917" s="7"/>
      <c r="L917" s="7"/>
      <c r="M917" s="7"/>
      <c r="N917" s="7"/>
      <c r="O917" s="7"/>
      <c r="P917" s="7"/>
      <c r="Q917" s="7"/>
      <c r="R917" s="7"/>
      <c r="S917" s="7"/>
      <c r="T917" s="7"/>
      <c r="U917" s="7"/>
      <c r="V917" s="7"/>
      <c r="W917" s="7"/>
      <c r="X917" s="7"/>
      <c r="Y917" s="7"/>
      <c r="Z917" s="7"/>
    </row>
    <row r="918" ht="14.25" spans="10:26">
      <c r="J918" s="7"/>
      <c r="K918" s="7"/>
      <c r="L918" s="7"/>
      <c r="M918" s="7"/>
      <c r="N918" s="7"/>
      <c r="O918" s="7"/>
      <c r="P918" s="7"/>
      <c r="Q918" s="7"/>
      <c r="R918" s="7"/>
      <c r="S918" s="7"/>
      <c r="T918" s="7"/>
      <c r="U918" s="7"/>
      <c r="V918" s="7"/>
      <c r="W918" s="7"/>
      <c r="X918" s="7"/>
      <c r="Y918" s="7"/>
      <c r="Z918" s="7"/>
    </row>
    <row r="919" ht="14.25" spans="10:26">
      <c r="J919" s="7"/>
      <c r="K919" s="7"/>
      <c r="L919" s="7"/>
      <c r="M919" s="7"/>
      <c r="N919" s="7"/>
      <c r="O919" s="7"/>
      <c r="P919" s="7"/>
      <c r="Q919" s="7"/>
      <c r="R919" s="7"/>
      <c r="S919" s="7"/>
      <c r="T919" s="7"/>
      <c r="U919" s="7"/>
      <c r="V919" s="7"/>
      <c r="W919" s="7"/>
      <c r="X919" s="7"/>
      <c r="Y919" s="7"/>
      <c r="Z919" s="7"/>
    </row>
    <row r="920" ht="14.25" spans="10:26">
      <c r="J920" s="7"/>
      <c r="K920" s="7"/>
      <c r="L920" s="7"/>
      <c r="M920" s="7"/>
      <c r="N920" s="7"/>
      <c r="O920" s="7"/>
      <c r="P920" s="7"/>
      <c r="Q920" s="7"/>
      <c r="R920" s="7"/>
      <c r="S920" s="7"/>
      <c r="T920" s="7"/>
      <c r="U920" s="7"/>
      <c r="V920" s="7"/>
      <c r="W920" s="7"/>
      <c r="X920" s="7"/>
      <c r="Y920" s="7"/>
      <c r="Z920" s="7"/>
    </row>
    <row r="921" ht="14.25" spans="10:26">
      <c r="J921" s="7"/>
      <c r="K921" s="7"/>
      <c r="L921" s="7"/>
      <c r="M921" s="7"/>
      <c r="N921" s="7"/>
      <c r="O921" s="7"/>
      <c r="P921" s="7"/>
      <c r="Q921" s="7"/>
      <c r="R921" s="7"/>
      <c r="S921" s="7"/>
      <c r="T921" s="7"/>
      <c r="U921" s="7"/>
      <c r="V921" s="7"/>
      <c r="W921" s="7"/>
      <c r="X921" s="7"/>
      <c r="Y921" s="7"/>
      <c r="Z921" s="7"/>
    </row>
    <row r="922" ht="14.25" spans="10:26">
      <c r="J922" s="7"/>
      <c r="K922" s="7"/>
      <c r="L922" s="7"/>
      <c r="M922" s="7"/>
      <c r="N922" s="7"/>
      <c r="O922" s="7"/>
      <c r="P922" s="7"/>
      <c r="Q922" s="7"/>
      <c r="R922" s="7"/>
      <c r="S922" s="7"/>
      <c r="T922" s="7"/>
      <c r="U922" s="7"/>
      <c r="V922" s="7"/>
      <c r="W922" s="7"/>
      <c r="X922" s="7"/>
      <c r="Y922" s="7"/>
      <c r="Z922" s="7"/>
    </row>
    <row r="923" ht="14.25" spans="10:26">
      <c r="J923" s="7"/>
      <c r="K923" s="7"/>
      <c r="L923" s="7"/>
      <c r="M923" s="7"/>
      <c r="N923" s="7"/>
      <c r="O923" s="7"/>
      <c r="P923" s="7"/>
      <c r="Q923" s="7"/>
      <c r="R923" s="7"/>
      <c r="S923" s="7"/>
      <c r="T923" s="7"/>
      <c r="U923" s="7"/>
      <c r="V923" s="7"/>
      <c r="W923" s="7"/>
      <c r="X923" s="7"/>
      <c r="Y923" s="7"/>
      <c r="Z923" s="7"/>
    </row>
    <row r="924" ht="14.25" spans="10:26">
      <c r="J924" s="7"/>
      <c r="K924" s="7"/>
      <c r="L924" s="7"/>
      <c r="M924" s="7"/>
      <c r="N924" s="7"/>
      <c r="O924" s="7"/>
      <c r="P924" s="7"/>
      <c r="Q924" s="7"/>
      <c r="R924" s="7"/>
      <c r="S924" s="7"/>
      <c r="T924" s="7"/>
      <c r="U924" s="7"/>
      <c r="V924" s="7"/>
      <c r="W924" s="7"/>
      <c r="X924" s="7"/>
      <c r="Y924" s="7"/>
      <c r="Z924" s="7"/>
    </row>
    <row r="925" ht="14.25" spans="10:26">
      <c r="J925" s="7"/>
      <c r="K925" s="7"/>
      <c r="L925" s="7"/>
      <c r="M925" s="7"/>
      <c r="N925" s="7"/>
      <c r="O925" s="7"/>
      <c r="P925" s="7"/>
      <c r="Q925" s="7"/>
      <c r="R925" s="7"/>
      <c r="S925" s="7"/>
      <c r="T925" s="7"/>
      <c r="U925" s="7"/>
      <c r="V925" s="7"/>
      <c r="W925" s="7"/>
      <c r="X925" s="7"/>
      <c r="Y925" s="7"/>
      <c r="Z925" s="7"/>
    </row>
    <row r="926" ht="14.25" spans="10:26">
      <c r="J926" s="7"/>
      <c r="K926" s="7"/>
      <c r="L926" s="7"/>
      <c r="M926" s="7"/>
      <c r="N926" s="7"/>
      <c r="O926" s="7"/>
      <c r="P926" s="7"/>
      <c r="Q926" s="7"/>
      <c r="R926" s="7"/>
      <c r="S926" s="7"/>
      <c r="T926" s="7"/>
      <c r="U926" s="7"/>
      <c r="V926" s="7"/>
      <c r="W926" s="7"/>
      <c r="X926" s="7"/>
      <c r="Y926" s="7"/>
      <c r="Z926" s="7"/>
    </row>
    <row r="927" ht="14.25" spans="10:26">
      <c r="J927" s="7"/>
      <c r="K927" s="7"/>
      <c r="L927" s="7"/>
      <c r="M927" s="7"/>
      <c r="N927" s="7"/>
      <c r="O927" s="7"/>
      <c r="P927" s="7"/>
      <c r="Q927" s="7"/>
      <c r="R927" s="7"/>
      <c r="S927" s="7"/>
      <c r="T927" s="7"/>
      <c r="U927" s="7"/>
      <c r="V927" s="7"/>
      <c r="W927" s="7"/>
      <c r="X927" s="7"/>
      <c r="Y927" s="7"/>
      <c r="Z927" s="7"/>
    </row>
    <row r="928" ht="14.25" spans="10:26">
      <c r="J928" s="7"/>
      <c r="K928" s="7"/>
      <c r="L928" s="7"/>
      <c r="M928" s="7"/>
      <c r="N928" s="7"/>
      <c r="O928" s="7"/>
      <c r="P928" s="7"/>
      <c r="Q928" s="7"/>
      <c r="R928" s="7"/>
      <c r="S928" s="7"/>
      <c r="T928" s="7"/>
      <c r="U928" s="7"/>
      <c r="V928" s="7"/>
      <c r="W928" s="7"/>
      <c r="X928" s="7"/>
      <c r="Y928" s="7"/>
      <c r="Z928" s="7"/>
    </row>
    <row r="929" ht="14.25" spans="10:26">
      <c r="J929" s="7"/>
      <c r="K929" s="7"/>
      <c r="L929" s="7"/>
      <c r="M929" s="7"/>
      <c r="N929" s="7"/>
      <c r="O929" s="7"/>
      <c r="P929" s="7"/>
      <c r="Q929" s="7"/>
      <c r="R929" s="7"/>
      <c r="S929" s="7"/>
      <c r="T929" s="7"/>
      <c r="U929" s="7"/>
      <c r="V929" s="7"/>
      <c r="W929" s="7"/>
      <c r="X929" s="7"/>
      <c r="Y929" s="7"/>
      <c r="Z929" s="7"/>
    </row>
    <row r="930" ht="14.25" spans="10:26">
      <c r="J930" s="7"/>
      <c r="K930" s="7"/>
      <c r="L930" s="7"/>
      <c r="M930" s="7"/>
      <c r="N930" s="7"/>
      <c r="O930" s="7"/>
      <c r="P930" s="7"/>
      <c r="Q930" s="7"/>
      <c r="R930" s="7"/>
      <c r="S930" s="7"/>
      <c r="T930" s="7"/>
      <c r="U930" s="7"/>
      <c r="V930" s="7"/>
      <c r="W930" s="7"/>
      <c r="X930" s="7"/>
      <c r="Y930" s="7"/>
      <c r="Z930" s="7"/>
    </row>
    <row r="931" ht="14.25" spans="10:26">
      <c r="J931" s="7"/>
      <c r="K931" s="7"/>
      <c r="L931" s="7"/>
      <c r="M931" s="7"/>
      <c r="N931" s="7"/>
      <c r="O931" s="7"/>
      <c r="P931" s="7"/>
      <c r="Q931" s="7"/>
      <c r="R931" s="7"/>
      <c r="S931" s="7"/>
      <c r="T931" s="7"/>
      <c r="U931" s="7"/>
      <c r="V931" s="7"/>
      <c r="W931" s="7"/>
      <c r="X931" s="7"/>
      <c r="Y931" s="7"/>
      <c r="Z931" s="7"/>
    </row>
    <row r="932" ht="14.25" spans="10:26">
      <c r="J932" s="7"/>
      <c r="K932" s="7"/>
      <c r="L932" s="7"/>
      <c r="M932" s="7"/>
      <c r="N932" s="7"/>
      <c r="O932" s="7"/>
      <c r="P932" s="7"/>
      <c r="Q932" s="7"/>
      <c r="R932" s="7"/>
      <c r="S932" s="7"/>
      <c r="T932" s="7"/>
      <c r="U932" s="7"/>
      <c r="V932" s="7"/>
      <c r="W932" s="7"/>
      <c r="X932" s="7"/>
      <c r="Y932" s="7"/>
      <c r="Z932" s="7"/>
    </row>
    <row r="933" ht="14.25" spans="10:26">
      <c r="J933" s="7"/>
      <c r="K933" s="7"/>
      <c r="L933" s="7"/>
      <c r="M933" s="7"/>
      <c r="N933" s="7"/>
      <c r="O933" s="7"/>
      <c r="P933" s="7"/>
      <c r="Q933" s="7"/>
      <c r="R933" s="7"/>
      <c r="S933" s="7"/>
      <c r="T933" s="7"/>
      <c r="U933" s="7"/>
      <c r="V933" s="7"/>
      <c r="W933" s="7"/>
      <c r="X933" s="7"/>
      <c r="Y933" s="7"/>
      <c r="Z933" s="7"/>
    </row>
    <row r="934" ht="14.25" spans="10:26">
      <c r="J934" s="7"/>
      <c r="K934" s="7"/>
      <c r="L934" s="7"/>
      <c r="M934" s="7"/>
      <c r="N934" s="7"/>
      <c r="O934" s="7"/>
      <c r="P934" s="7"/>
      <c r="Q934" s="7"/>
      <c r="R934" s="7"/>
      <c r="S934" s="7"/>
      <c r="T934" s="7"/>
      <c r="U934" s="7"/>
      <c r="V934" s="7"/>
      <c r="W934" s="7"/>
      <c r="X934" s="7"/>
      <c r="Y934" s="7"/>
      <c r="Z934" s="7"/>
    </row>
    <row r="935" ht="14.25" spans="10:26">
      <c r="J935" s="7"/>
      <c r="K935" s="7"/>
      <c r="L935" s="7"/>
      <c r="M935" s="7"/>
      <c r="N935" s="7"/>
      <c r="O935" s="7"/>
      <c r="P935" s="7"/>
      <c r="Q935" s="7"/>
      <c r="R935" s="7"/>
      <c r="S935" s="7"/>
      <c r="T935" s="7"/>
      <c r="U935" s="7"/>
      <c r="V935" s="7"/>
      <c r="W935" s="7"/>
      <c r="X935" s="7"/>
      <c r="Y935" s="7"/>
      <c r="Z935" s="7"/>
    </row>
    <row r="936" ht="14.25" spans="10:26">
      <c r="J936" s="7"/>
      <c r="K936" s="7"/>
      <c r="L936" s="7"/>
      <c r="M936" s="7"/>
      <c r="N936" s="7"/>
      <c r="O936" s="7"/>
      <c r="P936" s="7"/>
      <c r="Q936" s="7"/>
      <c r="R936" s="7"/>
      <c r="S936" s="7"/>
      <c r="T936" s="7"/>
      <c r="U936" s="7"/>
      <c r="V936" s="7"/>
      <c r="W936" s="7"/>
      <c r="X936" s="7"/>
      <c r="Y936" s="7"/>
      <c r="Z936" s="7"/>
    </row>
    <row r="937" ht="14.25" spans="10:26">
      <c r="J937" s="7"/>
      <c r="K937" s="7"/>
      <c r="L937" s="7"/>
      <c r="M937" s="7"/>
      <c r="N937" s="7"/>
      <c r="O937" s="7"/>
      <c r="P937" s="7"/>
      <c r="Q937" s="7"/>
      <c r="R937" s="7"/>
      <c r="S937" s="7"/>
      <c r="T937" s="7"/>
      <c r="U937" s="7"/>
      <c r="V937" s="7"/>
      <c r="W937" s="7"/>
      <c r="X937" s="7"/>
      <c r="Y937" s="7"/>
      <c r="Z937" s="7"/>
    </row>
    <row r="938" ht="14.25" spans="10:26">
      <c r="J938" s="7"/>
      <c r="K938" s="7"/>
      <c r="L938" s="7"/>
      <c r="M938" s="7"/>
      <c r="N938" s="7"/>
      <c r="O938" s="7"/>
      <c r="P938" s="7"/>
      <c r="Q938" s="7"/>
      <c r="R938" s="7"/>
      <c r="S938" s="7"/>
      <c r="T938" s="7"/>
      <c r="U938" s="7"/>
      <c r="V938" s="7"/>
      <c r="W938" s="7"/>
      <c r="X938" s="7"/>
      <c r="Y938" s="7"/>
      <c r="Z938" s="7"/>
    </row>
    <row r="939" ht="14.25" spans="10:26">
      <c r="J939" s="7"/>
      <c r="K939" s="7"/>
      <c r="L939" s="7"/>
      <c r="M939" s="7"/>
      <c r="N939" s="7"/>
      <c r="O939" s="7"/>
      <c r="P939" s="7"/>
      <c r="Q939" s="7"/>
      <c r="R939" s="7"/>
      <c r="S939" s="7"/>
      <c r="T939" s="7"/>
      <c r="U939" s="7"/>
      <c r="V939" s="7"/>
      <c r="W939" s="7"/>
      <c r="X939" s="7"/>
      <c r="Y939" s="7"/>
      <c r="Z939" s="7"/>
    </row>
    <row r="940" ht="14.25" spans="10:26">
      <c r="J940" s="7"/>
      <c r="K940" s="7"/>
      <c r="L940" s="7"/>
      <c r="M940" s="7"/>
      <c r="N940" s="7"/>
      <c r="O940" s="7"/>
      <c r="P940" s="7"/>
      <c r="Q940" s="7"/>
      <c r="R940" s="7"/>
      <c r="S940" s="7"/>
      <c r="T940" s="7"/>
      <c r="U940" s="7"/>
      <c r="V940" s="7"/>
      <c r="W940" s="7"/>
      <c r="X940" s="7"/>
      <c r="Y940" s="7"/>
      <c r="Z940" s="7"/>
    </row>
    <row r="941" ht="14.25" spans="10:26">
      <c r="J941" s="7"/>
      <c r="K941" s="7"/>
      <c r="L941" s="7"/>
      <c r="M941" s="7"/>
      <c r="N941" s="7"/>
      <c r="O941" s="7"/>
      <c r="P941" s="7"/>
      <c r="Q941" s="7"/>
      <c r="R941" s="7"/>
      <c r="S941" s="7"/>
      <c r="T941" s="7"/>
      <c r="U941" s="7"/>
      <c r="V941" s="7"/>
      <c r="W941" s="7"/>
      <c r="X941" s="7"/>
      <c r="Y941" s="7"/>
      <c r="Z941" s="7"/>
    </row>
    <row r="942" ht="14.25" spans="10:26">
      <c r="J942" s="7"/>
      <c r="K942" s="7"/>
      <c r="L942" s="7"/>
      <c r="M942" s="7"/>
      <c r="N942" s="7"/>
      <c r="O942" s="7"/>
      <c r="P942" s="7"/>
      <c r="Q942" s="7"/>
      <c r="R942" s="7"/>
      <c r="S942" s="7"/>
      <c r="T942" s="7"/>
      <c r="U942" s="7"/>
      <c r="V942" s="7"/>
      <c r="W942" s="7"/>
      <c r="X942" s="7"/>
      <c r="Y942" s="7"/>
      <c r="Z942" s="7"/>
    </row>
    <row r="943" ht="14.25" spans="10:26">
      <c r="J943" s="7"/>
      <c r="K943" s="7"/>
      <c r="L943" s="7"/>
      <c r="M943" s="7"/>
      <c r="N943" s="7"/>
      <c r="O943" s="7"/>
      <c r="P943" s="7"/>
      <c r="Q943" s="7"/>
      <c r="R943" s="7"/>
      <c r="S943" s="7"/>
      <c r="T943" s="7"/>
      <c r="U943" s="7"/>
      <c r="V943" s="7"/>
      <c r="W943" s="7"/>
      <c r="X943" s="7"/>
      <c r="Y943" s="7"/>
      <c r="Z943" s="7"/>
    </row>
    <row r="944" ht="14.25" spans="10:26">
      <c r="J944" s="7"/>
      <c r="K944" s="7"/>
      <c r="L944" s="7"/>
      <c r="M944" s="7"/>
      <c r="N944" s="7"/>
      <c r="O944" s="7"/>
      <c r="P944" s="7"/>
      <c r="Q944" s="7"/>
      <c r="R944" s="7"/>
      <c r="S944" s="7"/>
      <c r="T944" s="7"/>
      <c r="U944" s="7"/>
      <c r="V944" s="7"/>
      <c r="W944" s="7"/>
      <c r="X944" s="7"/>
      <c r="Y944" s="7"/>
      <c r="Z944" s="7"/>
    </row>
    <row r="945" ht="14.25" spans="10:26">
      <c r="J945" s="7"/>
      <c r="K945" s="7"/>
      <c r="L945" s="7"/>
      <c r="M945" s="7"/>
      <c r="N945" s="7"/>
      <c r="O945" s="7"/>
      <c r="P945" s="7"/>
      <c r="Q945" s="7"/>
      <c r="R945" s="7"/>
      <c r="S945" s="7"/>
      <c r="T945" s="7"/>
      <c r="U945" s="7"/>
      <c r="V945" s="7"/>
      <c r="W945" s="7"/>
      <c r="X945" s="7"/>
      <c r="Y945" s="7"/>
      <c r="Z945" s="7"/>
    </row>
    <row r="946" ht="14.25" spans="10:26">
      <c r="J946" s="7"/>
      <c r="K946" s="7"/>
      <c r="L946" s="7"/>
      <c r="M946" s="7"/>
      <c r="N946" s="7"/>
      <c r="O946" s="7"/>
      <c r="P946" s="7"/>
      <c r="Q946" s="7"/>
      <c r="R946" s="7"/>
      <c r="S946" s="7"/>
      <c r="T946" s="7"/>
      <c r="U946" s="7"/>
      <c r="V946" s="7"/>
      <c r="W946" s="7"/>
      <c r="X946" s="7"/>
      <c r="Y946" s="7"/>
      <c r="Z946" s="7"/>
    </row>
    <row r="947" ht="14.25" spans="10:26">
      <c r="J947" s="7"/>
      <c r="K947" s="7"/>
      <c r="L947" s="7"/>
      <c r="M947" s="7"/>
      <c r="N947" s="7"/>
      <c r="O947" s="7"/>
      <c r="P947" s="7"/>
      <c r="Q947" s="7"/>
      <c r="R947" s="7"/>
      <c r="S947" s="7"/>
      <c r="T947" s="7"/>
      <c r="U947" s="7"/>
      <c r="V947" s="7"/>
      <c r="W947" s="7"/>
      <c r="X947" s="7"/>
      <c r="Y947" s="7"/>
      <c r="Z947" s="7"/>
    </row>
    <row r="948" ht="14.25" spans="10:26">
      <c r="J948" s="7"/>
      <c r="K948" s="7"/>
      <c r="L948" s="7"/>
      <c r="M948" s="7"/>
      <c r="N948" s="7"/>
      <c r="O948" s="7"/>
      <c r="P948" s="7"/>
      <c r="Q948" s="7"/>
      <c r="R948" s="7"/>
      <c r="S948" s="7"/>
      <c r="T948" s="7"/>
      <c r="U948" s="7"/>
      <c r="V948" s="7"/>
      <c r="W948" s="7"/>
      <c r="X948" s="7"/>
      <c r="Y948" s="7"/>
      <c r="Z948" s="7"/>
    </row>
    <row r="949" ht="14.25" spans="10:26">
      <c r="J949" s="7"/>
      <c r="K949" s="7"/>
      <c r="L949" s="7"/>
      <c r="M949" s="7"/>
      <c r="N949" s="7"/>
      <c r="O949" s="7"/>
      <c r="P949" s="7"/>
      <c r="Q949" s="7"/>
      <c r="R949" s="7"/>
      <c r="S949" s="7"/>
      <c r="T949" s="7"/>
      <c r="U949" s="7"/>
      <c r="V949" s="7"/>
      <c r="W949" s="7"/>
      <c r="X949" s="7"/>
      <c r="Y949" s="7"/>
      <c r="Z949" s="7"/>
    </row>
    <row r="950" ht="14.25" spans="10:26">
      <c r="J950" s="7"/>
      <c r="K950" s="7"/>
      <c r="L950" s="7"/>
      <c r="M950" s="7"/>
      <c r="N950" s="7"/>
      <c r="O950" s="7"/>
      <c r="P950" s="7"/>
      <c r="Q950" s="7"/>
      <c r="R950" s="7"/>
      <c r="S950" s="7"/>
      <c r="T950" s="7"/>
      <c r="U950" s="7"/>
      <c r="V950" s="7"/>
      <c r="W950" s="7"/>
      <c r="X950" s="7"/>
      <c r="Y950" s="7"/>
      <c r="Z950" s="7"/>
    </row>
    <row r="951" ht="14.25" spans="10:26">
      <c r="J951" s="7"/>
      <c r="K951" s="7"/>
      <c r="L951" s="7"/>
      <c r="M951" s="7"/>
      <c r="N951" s="7"/>
      <c r="O951" s="7"/>
      <c r="P951" s="7"/>
      <c r="Q951" s="7"/>
      <c r="R951" s="7"/>
      <c r="S951" s="7"/>
      <c r="T951" s="7"/>
      <c r="U951" s="7"/>
      <c r="V951" s="7"/>
      <c r="W951" s="7"/>
      <c r="X951" s="7"/>
      <c r="Y951" s="7"/>
      <c r="Z951" s="7"/>
    </row>
    <row r="952" ht="14.25" spans="10:26">
      <c r="J952" s="7"/>
      <c r="K952" s="7"/>
      <c r="L952" s="7"/>
      <c r="M952" s="7"/>
      <c r="N952" s="7"/>
      <c r="O952" s="7"/>
      <c r="P952" s="7"/>
      <c r="Q952" s="7"/>
      <c r="R952" s="7"/>
      <c r="S952" s="7"/>
      <c r="T952" s="7"/>
      <c r="U952" s="7"/>
      <c r="V952" s="7"/>
      <c r="W952" s="7"/>
      <c r="X952" s="7"/>
      <c r="Y952" s="7"/>
      <c r="Z952" s="7"/>
    </row>
    <row r="953" ht="14.25" spans="10:26">
      <c r="J953" s="7"/>
      <c r="K953" s="7"/>
      <c r="L953" s="7"/>
      <c r="M953" s="7"/>
      <c r="N953" s="7"/>
      <c r="O953" s="7"/>
      <c r="P953" s="7"/>
      <c r="Q953" s="7"/>
      <c r="R953" s="7"/>
      <c r="S953" s="7"/>
      <c r="T953" s="7"/>
      <c r="U953" s="7"/>
      <c r="V953" s="7"/>
      <c r="W953" s="7"/>
      <c r="X953" s="7"/>
      <c r="Y953" s="7"/>
      <c r="Z953" s="7"/>
    </row>
    <row r="954" ht="14.25" spans="10:26">
      <c r="J954" s="7"/>
      <c r="K954" s="7"/>
      <c r="L954" s="7"/>
      <c r="M954" s="7"/>
      <c r="N954" s="7"/>
      <c r="O954" s="7"/>
      <c r="P954" s="7"/>
      <c r="Q954" s="7"/>
      <c r="R954" s="7"/>
      <c r="S954" s="7"/>
      <c r="T954" s="7"/>
      <c r="U954" s="7"/>
      <c r="V954" s="7"/>
      <c r="W954" s="7"/>
      <c r="X954" s="7"/>
      <c r="Y954" s="7"/>
      <c r="Z954" s="7"/>
    </row>
    <row r="955" ht="14.25" spans="10:26">
      <c r="J955" s="7"/>
      <c r="K955" s="7"/>
      <c r="L955" s="7"/>
      <c r="M955" s="7"/>
      <c r="N955" s="7"/>
      <c r="O955" s="7"/>
      <c r="P955" s="7"/>
      <c r="Q955" s="7"/>
      <c r="R955" s="7"/>
      <c r="S955" s="7"/>
      <c r="T955" s="7"/>
      <c r="U955" s="7"/>
      <c r="V955" s="7"/>
      <c r="W955" s="7"/>
      <c r="X955" s="7"/>
      <c r="Y955" s="7"/>
      <c r="Z955" s="7"/>
    </row>
    <row r="956" ht="14.25" spans="10:26">
      <c r="J956" s="7"/>
      <c r="K956" s="7"/>
      <c r="L956" s="7"/>
      <c r="M956" s="7"/>
      <c r="N956" s="7"/>
      <c r="O956" s="7"/>
      <c r="P956" s="7"/>
      <c r="Q956" s="7"/>
      <c r="R956" s="7"/>
      <c r="S956" s="7"/>
      <c r="T956" s="7"/>
      <c r="U956" s="7"/>
      <c r="V956" s="7"/>
      <c r="W956" s="7"/>
      <c r="X956" s="7"/>
      <c r="Y956" s="7"/>
      <c r="Z956" s="7"/>
    </row>
    <row r="957" ht="14.25" spans="10:26">
      <c r="J957" s="7"/>
      <c r="K957" s="7"/>
      <c r="L957" s="7"/>
      <c r="M957" s="7"/>
      <c r="N957" s="7"/>
      <c r="O957" s="7"/>
      <c r="P957" s="7"/>
      <c r="Q957" s="7"/>
      <c r="R957" s="7"/>
      <c r="S957" s="7"/>
      <c r="T957" s="7"/>
      <c r="U957" s="7"/>
      <c r="V957" s="7"/>
      <c r="W957" s="7"/>
      <c r="X957" s="7"/>
      <c r="Y957" s="7"/>
      <c r="Z957" s="7"/>
    </row>
    <row r="958" ht="14.25" spans="10:26">
      <c r="J958" s="7"/>
      <c r="K958" s="7"/>
      <c r="L958" s="7"/>
      <c r="M958" s="7"/>
      <c r="N958" s="7"/>
      <c r="O958" s="7"/>
      <c r="P958" s="7"/>
      <c r="Q958" s="7"/>
      <c r="R958" s="7"/>
      <c r="S958" s="7"/>
      <c r="T958" s="7"/>
      <c r="U958" s="7"/>
      <c r="V958" s="7"/>
      <c r="W958" s="7"/>
      <c r="X958" s="7"/>
      <c r="Y958" s="7"/>
      <c r="Z958" s="7"/>
    </row>
    <row r="959" ht="14.25" spans="10:26">
      <c r="J959" s="7"/>
      <c r="K959" s="7"/>
      <c r="L959" s="7"/>
      <c r="M959" s="7"/>
      <c r="N959" s="7"/>
      <c r="O959" s="7"/>
      <c r="P959" s="7"/>
      <c r="Q959" s="7"/>
      <c r="R959" s="7"/>
      <c r="S959" s="7"/>
      <c r="T959" s="7"/>
      <c r="U959" s="7"/>
      <c r="V959" s="7"/>
      <c r="W959" s="7"/>
      <c r="X959" s="7"/>
      <c r="Y959" s="7"/>
      <c r="Z959" s="7"/>
    </row>
    <row r="960" ht="14.25" spans="10:26">
      <c r="J960" s="7"/>
      <c r="K960" s="7"/>
      <c r="L960" s="7"/>
      <c r="M960" s="7"/>
      <c r="N960" s="7"/>
      <c r="O960" s="7"/>
      <c r="P960" s="7"/>
      <c r="Q960" s="7"/>
      <c r="R960" s="7"/>
      <c r="S960" s="7"/>
      <c r="T960" s="7"/>
      <c r="U960" s="7"/>
      <c r="V960" s="7"/>
      <c r="W960" s="7"/>
      <c r="X960" s="7"/>
      <c r="Y960" s="7"/>
      <c r="Z960" s="7"/>
    </row>
    <row r="961" ht="14.25" spans="10:26">
      <c r="J961" s="7"/>
      <c r="K961" s="7"/>
      <c r="L961" s="7"/>
      <c r="M961" s="7"/>
      <c r="N961" s="7"/>
      <c r="O961" s="7"/>
      <c r="P961" s="7"/>
      <c r="Q961" s="7"/>
      <c r="R961" s="7"/>
      <c r="S961" s="7"/>
      <c r="T961" s="7"/>
      <c r="U961" s="7"/>
      <c r="V961" s="7"/>
      <c r="W961" s="7"/>
      <c r="X961" s="7"/>
      <c r="Y961" s="7"/>
      <c r="Z961" s="7"/>
    </row>
    <row r="962" ht="14.25" spans="10:26">
      <c r="J962" s="7"/>
      <c r="K962" s="7"/>
      <c r="L962" s="7"/>
      <c r="M962" s="7"/>
      <c r="N962" s="7"/>
      <c r="O962" s="7"/>
      <c r="P962" s="7"/>
      <c r="Q962" s="7"/>
      <c r="R962" s="7"/>
      <c r="S962" s="7"/>
      <c r="T962" s="7"/>
      <c r="U962" s="7"/>
      <c r="V962" s="7"/>
      <c r="W962" s="7"/>
      <c r="X962" s="7"/>
      <c r="Y962" s="7"/>
      <c r="Z962" s="7"/>
    </row>
    <row r="963" ht="14.25" spans="10:26">
      <c r="J963" s="7"/>
      <c r="K963" s="7"/>
      <c r="L963" s="7"/>
      <c r="M963" s="7"/>
      <c r="N963" s="7"/>
      <c r="O963" s="7"/>
      <c r="P963" s="7"/>
      <c r="Q963" s="7"/>
      <c r="R963" s="7"/>
      <c r="S963" s="7"/>
      <c r="T963" s="7"/>
      <c r="U963" s="7"/>
      <c r="V963" s="7"/>
      <c r="W963" s="7"/>
      <c r="X963" s="7"/>
      <c r="Y963" s="7"/>
      <c r="Z963" s="7"/>
    </row>
    <row r="964" ht="14.25" spans="10:26">
      <c r="J964" s="7"/>
      <c r="K964" s="7"/>
      <c r="L964" s="7"/>
      <c r="M964" s="7"/>
      <c r="N964" s="7"/>
      <c r="O964" s="7"/>
      <c r="P964" s="7"/>
      <c r="Q964" s="7"/>
      <c r="R964" s="7"/>
      <c r="S964" s="7"/>
      <c r="T964" s="7"/>
      <c r="U964" s="7"/>
      <c r="V964" s="7"/>
      <c r="W964" s="7"/>
      <c r="X964" s="7"/>
      <c r="Y964" s="7"/>
      <c r="Z964" s="7"/>
    </row>
    <row r="965" ht="14.25" spans="10:26">
      <c r="J965" s="7"/>
      <c r="K965" s="7"/>
      <c r="L965" s="7"/>
      <c r="M965" s="7"/>
      <c r="N965" s="7"/>
      <c r="O965" s="7"/>
      <c r="P965" s="7"/>
      <c r="Q965" s="7"/>
      <c r="R965" s="7"/>
      <c r="S965" s="7"/>
      <c r="T965" s="7"/>
      <c r="U965" s="7"/>
      <c r="V965" s="7"/>
      <c r="W965" s="7"/>
      <c r="X965" s="7"/>
      <c r="Y965" s="7"/>
      <c r="Z965" s="7"/>
    </row>
    <row r="966" ht="14.25" spans="10:26">
      <c r="J966" s="7"/>
      <c r="K966" s="7"/>
      <c r="L966" s="7"/>
      <c r="M966" s="7"/>
      <c r="N966" s="7"/>
      <c r="O966" s="7"/>
      <c r="P966" s="7"/>
      <c r="Q966" s="7"/>
      <c r="R966" s="7"/>
      <c r="S966" s="7"/>
      <c r="T966" s="7"/>
      <c r="U966" s="7"/>
      <c r="V966" s="7"/>
      <c r="W966" s="7"/>
      <c r="X966" s="7"/>
      <c r="Y966" s="7"/>
      <c r="Z966" s="7"/>
    </row>
    <row r="967" ht="14.25" spans="10:26">
      <c r="J967" s="7"/>
      <c r="K967" s="7"/>
      <c r="L967" s="7"/>
      <c r="M967" s="7"/>
      <c r="N967" s="7"/>
      <c r="O967" s="7"/>
      <c r="P967" s="7"/>
      <c r="Q967" s="7"/>
      <c r="R967" s="7"/>
      <c r="S967" s="7"/>
      <c r="T967" s="7"/>
      <c r="U967" s="7"/>
      <c r="V967" s="7"/>
      <c r="W967" s="7"/>
      <c r="X967" s="7"/>
      <c r="Y967" s="7"/>
      <c r="Z967" s="7"/>
    </row>
    <row r="968" ht="14.25" spans="10:26">
      <c r="J968" s="7"/>
      <c r="K968" s="7"/>
      <c r="L968" s="7"/>
      <c r="M968" s="7"/>
      <c r="N968" s="7"/>
      <c r="O968" s="7"/>
      <c r="P968" s="7"/>
      <c r="Q968" s="7"/>
      <c r="R968" s="7"/>
      <c r="S968" s="7"/>
      <c r="T968" s="7"/>
      <c r="U968" s="7"/>
      <c r="V968" s="7"/>
      <c r="W968" s="7"/>
      <c r="X968" s="7"/>
      <c r="Y968" s="7"/>
      <c r="Z968" s="7"/>
    </row>
    <row r="969" ht="14.25" spans="10:26">
      <c r="J969" s="7"/>
      <c r="K969" s="7"/>
      <c r="L969" s="7"/>
      <c r="M969" s="7"/>
      <c r="N969" s="7"/>
      <c r="O969" s="7"/>
      <c r="P969" s="7"/>
      <c r="Q969" s="7"/>
      <c r="R969" s="7"/>
      <c r="S969" s="7"/>
      <c r="T969" s="7"/>
      <c r="U969" s="7"/>
      <c r="V969" s="7"/>
      <c r="W969" s="7"/>
      <c r="X969" s="7"/>
      <c r="Y969" s="7"/>
      <c r="Z969" s="7"/>
    </row>
    <row r="970" ht="14.25" spans="10:26">
      <c r="J970" s="7"/>
      <c r="K970" s="7"/>
      <c r="L970" s="7"/>
      <c r="M970" s="7"/>
      <c r="N970" s="7"/>
      <c r="O970" s="7"/>
      <c r="P970" s="7"/>
      <c r="Q970" s="7"/>
      <c r="R970" s="7"/>
      <c r="S970" s="7"/>
      <c r="T970" s="7"/>
      <c r="U970" s="7"/>
      <c r="V970" s="7"/>
      <c r="W970" s="7"/>
      <c r="X970" s="7"/>
      <c r="Y970" s="7"/>
      <c r="Z970" s="7"/>
    </row>
    <row r="971" ht="14.25" spans="10:26">
      <c r="J971" s="7"/>
      <c r="K971" s="7"/>
      <c r="L971" s="7"/>
      <c r="M971" s="7"/>
      <c r="N971" s="7"/>
      <c r="O971" s="7"/>
      <c r="P971" s="7"/>
      <c r="Q971" s="7"/>
      <c r="R971" s="7"/>
      <c r="S971" s="7"/>
      <c r="T971" s="7"/>
      <c r="U971" s="7"/>
      <c r="V971" s="7"/>
      <c r="W971" s="7"/>
      <c r="X971" s="7"/>
      <c r="Y971" s="7"/>
      <c r="Z971" s="7"/>
    </row>
    <row r="972" ht="14.25" spans="10:26">
      <c r="J972" s="7"/>
      <c r="K972" s="7"/>
      <c r="L972" s="7"/>
      <c r="M972" s="7"/>
      <c r="N972" s="7"/>
      <c r="O972" s="7"/>
      <c r="P972" s="7"/>
      <c r="Q972" s="7"/>
      <c r="R972" s="7"/>
      <c r="S972" s="7"/>
      <c r="T972" s="7"/>
      <c r="U972" s="7"/>
      <c r="V972" s="7"/>
      <c r="W972" s="7"/>
      <c r="X972" s="7"/>
      <c r="Y972" s="7"/>
      <c r="Z972" s="7"/>
    </row>
    <row r="973" ht="14.25" spans="10:26">
      <c r="J973" s="7"/>
      <c r="K973" s="7"/>
      <c r="L973" s="7"/>
      <c r="M973" s="7"/>
      <c r="N973" s="7"/>
      <c r="O973" s="7"/>
      <c r="P973" s="7"/>
      <c r="Q973" s="7"/>
      <c r="R973" s="7"/>
      <c r="S973" s="7"/>
      <c r="T973" s="7"/>
      <c r="U973" s="7"/>
      <c r="V973" s="7"/>
      <c r="W973" s="7"/>
      <c r="X973" s="7"/>
      <c r="Y973" s="7"/>
      <c r="Z973" s="7"/>
    </row>
    <row r="974" ht="14.25" spans="10:26">
      <c r="J974" s="7"/>
      <c r="K974" s="7"/>
      <c r="L974" s="7"/>
      <c r="M974" s="7"/>
      <c r="N974" s="7"/>
      <c r="O974" s="7"/>
      <c r="P974" s="7"/>
      <c r="Q974" s="7"/>
      <c r="R974" s="7"/>
      <c r="S974" s="7"/>
      <c r="T974" s="7"/>
      <c r="U974" s="7"/>
      <c r="V974" s="7"/>
      <c r="W974" s="7"/>
      <c r="X974" s="7"/>
      <c r="Y974" s="7"/>
      <c r="Z974" s="7"/>
    </row>
    <row r="975" ht="14.25" spans="10:26">
      <c r="J975" s="7"/>
      <c r="K975" s="7"/>
      <c r="L975" s="7"/>
      <c r="M975" s="7"/>
      <c r="N975" s="7"/>
      <c r="O975" s="7"/>
      <c r="P975" s="7"/>
      <c r="Q975" s="7"/>
      <c r="R975" s="7"/>
      <c r="S975" s="7"/>
      <c r="T975" s="7"/>
      <c r="U975" s="7"/>
      <c r="V975" s="7"/>
      <c r="W975" s="7"/>
      <c r="X975" s="7"/>
      <c r="Y975" s="7"/>
      <c r="Z975" s="7"/>
    </row>
    <row r="976" ht="14.25" spans="10:26">
      <c r="J976" s="7"/>
      <c r="K976" s="7"/>
      <c r="L976" s="7"/>
      <c r="M976" s="7"/>
      <c r="N976" s="7"/>
      <c r="O976" s="7"/>
      <c r="P976" s="7"/>
      <c r="Q976" s="7"/>
      <c r="R976" s="7"/>
      <c r="S976" s="7"/>
      <c r="T976" s="7"/>
      <c r="U976" s="7"/>
      <c r="V976" s="7"/>
      <c r="W976" s="7"/>
      <c r="X976" s="7"/>
      <c r="Y976" s="7"/>
      <c r="Z976" s="7"/>
    </row>
    <row r="977" ht="14.25" spans="10:26">
      <c r="J977" s="7"/>
      <c r="K977" s="7"/>
      <c r="L977" s="7"/>
      <c r="M977" s="7"/>
      <c r="N977" s="7"/>
      <c r="O977" s="7"/>
      <c r="P977" s="7"/>
      <c r="Q977" s="7"/>
      <c r="R977" s="7"/>
      <c r="S977" s="7"/>
      <c r="T977" s="7"/>
      <c r="U977" s="7"/>
      <c r="V977" s="7"/>
      <c r="W977" s="7"/>
      <c r="X977" s="7"/>
      <c r="Y977" s="7"/>
      <c r="Z977" s="7"/>
    </row>
    <row r="978" ht="14.25" spans="10:26">
      <c r="J978" s="7"/>
      <c r="K978" s="7"/>
      <c r="L978" s="7"/>
      <c r="M978" s="7"/>
      <c r="N978" s="7"/>
      <c r="O978" s="7"/>
      <c r="P978" s="7"/>
      <c r="Q978" s="7"/>
      <c r="R978" s="7"/>
      <c r="S978" s="7"/>
      <c r="T978" s="7"/>
      <c r="U978" s="7"/>
      <c r="V978" s="7"/>
      <c r="W978" s="7"/>
      <c r="X978" s="7"/>
      <c r="Y978" s="7"/>
      <c r="Z978" s="7"/>
    </row>
    <row r="979" ht="14.25" spans="10:26">
      <c r="J979" s="7"/>
      <c r="K979" s="7"/>
      <c r="L979" s="7"/>
      <c r="M979" s="7"/>
      <c r="N979" s="7"/>
      <c r="O979" s="7"/>
      <c r="P979" s="7"/>
      <c r="Q979" s="7"/>
      <c r="R979" s="7"/>
      <c r="S979" s="7"/>
      <c r="T979" s="7"/>
      <c r="U979" s="7"/>
      <c r="V979" s="7"/>
      <c r="W979" s="7"/>
      <c r="X979" s="7"/>
      <c r="Y979" s="7"/>
      <c r="Z979" s="7"/>
    </row>
    <row r="980" ht="14.25" spans="10:26">
      <c r="J980" s="7"/>
      <c r="K980" s="7"/>
      <c r="L980" s="7"/>
      <c r="M980" s="7"/>
      <c r="N980" s="7"/>
      <c r="O980" s="7"/>
      <c r="P980" s="7"/>
      <c r="Q980" s="7"/>
      <c r="R980" s="7"/>
      <c r="S980" s="7"/>
      <c r="T980" s="7"/>
      <c r="U980" s="7"/>
      <c r="V980" s="7"/>
      <c r="W980" s="7"/>
      <c r="X980" s="7"/>
      <c r="Y980" s="7"/>
      <c r="Z980" s="7"/>
    </row>
    <row r="981" ht="14.25" spans="10:26">
      <c r="J981" s="7"/>
      <c r="K981" s="7"/>
      <c r="L981" s="7"/>
      <c r="M981" s="7"/>
      <c r="N981" s="7"/>
      <c r="O981" s="7"/>
      <c r="P981" s="7"/>
      <c r="Q981" s="7"/>
      <c r="R981" s="7"/>
      <c r="S981" s="7"/>
      <c r="T981" s="7"/>
      <c r="U981" s="7"/>
      <c r="V981" s="7"/>
      <c r="W981" s="7"/>
      <c r="X981" s="7"/>
      <c r="Y981" s="7"/>
      <c r="Z981" s="7"/>
    </row>
    <row r="982" ht="14.25" spans="10:26">
      <c r="J982" s="7"/>
      <c r="K982" s="7"/>
      <c r="L982" s="7"/>
      <c r="M982" s="7"/>
      <c r="N982" s="7"/>
      <c r="O982" s="7"/>
      <c r="P982" s="7"/>
      <c r="Q982" s="7"/>
      <c r="R982" s="7"/>
      <c r="S982" s="7"/>
      <c r="T982" s="7"/>
      <c r="U982" s="7"/>
      <c r="V982" s="7"/>
      <c r="W982" s="7"/>
      <c r="X982" s="7"/>
      <c r="Y982" s="7"/>
      <c r="Z982" s="7"/>
    </row>
    <row r="983" ht="14.25" spans="10:26">
      <c r="J983" s="7"/>
      <c r="K983" s="7"/>
      <c r="L983" s="7"/>
      <c r="M983" s="7"/>
      <c r="N983" s="7"/>
      <c r="O983" s="7"/>
      <c r="P983" s="7"/>
      <c r="Q983" s="7"/>
      <c r="R983" s="7"/>
      <c r="S983" s="7"/>
      <c r="T983" s="7"/>
      <c r="U983" s="7"/>
      <c r="V983" s="7"/>
      <c r="W983" s="7"/>
      <c r="X983" s="7"/>
      <c r="Y983" s="7"/>
      <c r="Z983" s="7"/>
    </row>
    <row r="984" ht="14.25" spans="10:26">
      <c r="J984" s="7"/>
      <c r="K984" s="7"/>
      <c r="L984" s="7"/>
      <c r="M984" s="7"/>
      <c r="N984" s="7"/>
      <c r="O984" s="7"/>
      <c r="P984" s="7"/>
      <c r="Q984" s="7"/>
      <c r="R984" s="7"/>
      <c r="S984" s="7"/>
      <c r="T984" s="7"/>
      <c r="U984" s="7"/>
      <c r="V984" s="7"/>
      <c r="W984" s="7"/>
      <c r="X984" s="7"/>
      <c r="Y984" s="7"/>
      <c r="Z984" s="7"/>
    </row>
    <row r="985" ht="14.25" spans="10:26">
      <c r="J985" s="7"/>
      <c r="K985" s="7"/>
      <c r="L985" s="7"/>
      <c r="M985" s="7"/>
      <c r="N985" s="7"/>
      <c r="O985" s="7"/>
      <c r="P985" s="7"/>
      <c r="Q985" s="7"/>
      <c r="R985" s="7"/>
      <c r="S985" s="7"/>
      <c r="T985" s="7"/>
      <c r="U985" s="7"/>
      <c r="V985" s="7"/>
      <c r="W985" s="7"/>
      <c r="X985" s="7"/>
      <c r="Y985" s="7"/>
      <c r="Z985" s="7"/>
    </row>
    <row r="986" ht="14.25" spans="10:26">
      <c r="J986" s="7"/>
      <c r="K986" s="7"/>
      <c r="L986" s="7"/>
      <c r="M986" s="7"/>
      <c r="N986" s="7"/>
      <c r="O986" s="7"/>
      <c r="P986" s="7"/>
      <c r="Q986" s="7"/>
      <c r="R986" s="7"/>
      <c r="S986" s="7"/>
      <c r="T986" s="7"/>
      <c r="U986" s="7"/>
      <c r="V986" s="7"/>
      <c r="W986" s="7"/>
      <c r="X986" s="7"/>
      <c r="Y986" s="7"/>
      <c r="Z986" s="7"/>
    </row>
    <row r="987" ht="14.25" spans="10:26">
      <c r="J987" s="7"/>
      <c r="K987" s="7"/>
      <c r="L987" s="7"/>
      <c r="M987" s="7"/>
      <c r="N987" s="7"/>
      <c r="O987" s="7"/>
      <c r="P987" s="7"/>
      <c r="Q987" s="7"/>
      <c r="R987" s="7"/>
      <c r="S987" s="7"/>
      <c r="T987" s="7"/>
      <c r="U987" s="7"/>
      <c r="V987" s="7"/>
      <c r="W987" s="7"/>
      <c r="X987" s="7"/>
      <c r="Y987" s="7"/>
      <c r="Z987" s="7"/>
    </row>
    <row r="988" ht="14.25" spans="10:26">
      <c r="J988" s="7"/>
      <c r="K988" s="7"/>
      <c r="L988" s="7"/>
      <c r="M988" s="7"/>
      <c r="N988" s="7"/>
      <c r="O988" s="7"/>
      <c r="P988" s="7"/>
      <c r="Q988" s="7"/>
      <c r="R988" s="7"/>
      <c r="S988" s="7"/>
      <c r="T988" s="7"/>
      <c r="U988" s="7"/>
      <c r="V988" s="7"/>
      <c r="W988" s="7"/>
      <c r="X988" s="7"/>
      <c r="Y988" s="7"/>
      <c r="Z988" s="7"/>
    </row>
    <row r="989" ht="14.25" spans="10:26">
      <c r="J989" s="7"/>
      <c r="K989" s="7"/>
      <c r="L989" s="7"/>
      <c r="M989" s="7"/>
      <c r="N989" s="7"/>
      <c r="O989" s="7"/>
      <c r="P989" s="7"/>
      <c r="Q989" s="7"/>
      <c r="R989" s="7"/>
      <c r="S989" s="7"/>
      <c r="T989" s="7"/>
      <c r="U989" s="7"/>
      <c r="V989" s="7"/>
      <c r="W989" s="7"/>
      <c r="X989" s="7"/>
      <c r="Y989" s="7"/>
      <c r="Z989" s="7"/>
    </row>
    <row r="990" ht="14.25" spans="10:26">
      <c r="J990" s="7"/>
      <c r="K990" s="7"/>
      <c r="L990" s="7"/>
      <c r="M990" s="7"/>
      <c r="N990" s="7"/>
      <c r="O990" s="7"/>
      <c r="P990" s="7"/>
      <c r="Q990" s="7"/>
      <c r="R990" s="7"/>
      <c r="S990" s="7"/>
      <c r="T990" s="7"/>
      <c r="U990" s="7"/>
      <c r="V990" s="7"/>
      <c r="W990" s="7"/>
      <c r="X990" s="7"/>
      <c r="Y990" s="7"/>
      <c r="Z990" s="7"/>
    </row>
    <row r="991" ht="14.25" spans="10:26">
      <c r="J991" s="7"/>
      <c r="K991" s="7"/>
      <c r="L991" s="7"/>
      <c r="M991" s="7"/>
      <c r="N991" s="7"/>
      <c r="O991" s="7"/>
      <c r="P991" s="7"/>
      <c r="Q991" s="7"/>
      <c r="R991" s="7"/>
      <c r="S991" s="7"/>
      <c r="T991" s="7"/>
      <c r="U991" s="7"/>
      <c r="V991" s="7"/>
      <c r="W991" s="7"/>
      <c r="X991" s="7"/>
      <c r="Y991" s="7"/>
      <c r="Z991" s="7"/>
    </row>
    <row r="992" ht="14.25" spans="10:26">
      <c r="J992" s="7"/>
      <c r="K992" s="7"/>
      <c r="L992" s="7"/>
      <c r="M992" s="7"/>
      <c r="N992" s="7"/>
      <c r="O992" s="7"/>
      <c r="P992" s="7"/>
      <c r="Q992" s="7"/>
      <c r="R992" s="7"/>
      <c r="S992" s="7"/>
      <c r="T992" s="7"/>
      <c r="U992" s="7"/>
      <c r="V992" s="7"/>
      <c r="W992" s="7"/>
      <c r="X992" s="7"/>
      <c r="Y992" s="7"/>
      <c r="Z992" s="7"/>
    </row>
    <row r="993" ht="14.25" spans="10:26">
      <c r="J993" s="7"/>
      <c r="K993" s="7"/>
      <c r="L993" s="7"/>
      <c r="M993" s="7"/>
      <c r="N993" s="7"/>
      <c r="O993" s="7"/>
      <c r="P993" s="7"/>
      <c r="Q993" s="7"/>
      <c r="R993" s="7"/>
      <c r="S993" s="7"/>
      <c r="T993" s="7"/>
      <c r="U993" s="7"/>
      <c r="V993" s="7"/>
      <c r="W993" s="7"/>
      <c r="X993" s="7"/>
      <c r="Y993" s="7"/>
      <c r="Z993" s="7"/>
    </row>
    <row r="994" ht="14.25" spans="10:26">
      <c r="J994" s="7"/>
      <c r="K994" s="7"/>
      <c r="L994" s="7"/>
      <c r="M994" s="7"/>
      <c r="N994" s="7"/>
      <c r="O994" s="7"/>
      <c r="P994" s="7"/>
      <c r="Q994" s="7"/>
      <c r="R994" s="7"/>
      <c r="S994" s="7"/>
      <c r="T994" s="7"/>
      <c r="U994" s="7"/>
      <c r="V994" s="7"/>
      <c r="W994" s="7"/>
      <c r="X994" s="7"/>
      <c r="Y994" s="7"/>
      <c r="Z994" s="7"/>
    </row>
    <row r="995" ht="14.25" spans="10:26">
      <c r="J995" s="7"/>
      <c r="K995" s="7"/>
      <c r="L995" s="7"/>
      <c r="M995" s="7"/>
      <c r="N995" s="7"/>
      <c r="O995" s="7"/>
      <c r="P995" s="7"/>
      <c r="Q995" s="7"/>
      <c r="R995" s="7"/>
      <c r="S995" s="7"/>
      <c r="T995" s="7"/>
      <c r="U995" s="7"/>
      <c r="V995" s="7"/>
      <c r="W995" s="7"/>
      <c r="X995" s="7"/>
      <c r="Y995" s="7"/>
      <c r="Z995" s="7"/>
    </row>
    <row r="996" ht="14.25" spans="10:26">
      <c r="J996" s="7"/>
      <c r="K996" s="7"/>
      <c r="L996" s="7"/>
      <c r="M996" s="7"/>
      <c r="N996" s="7"/>
      <c r="O996" s="7"/>
      <c r="P996" s="7"/>
      <c r="Q996" s="7"/>
      <c r="R996" s="7"/>
      <c r="S996" s="7"/>
      <c r="T996" s="7"/>
      <c r="U996" s="7"/>
      <c r="V996" s="7"/>
      <c r="W996" s="7"/>
      <c r="X996" s="7"/>
      <c r="Y996" s="7"/>
      <c r="Z996" s="7"/>
    </row>
    <row r="997" ht="14.25" spans="10:26">
      <c r="J997" s="7"/>
      <c r="K997" s="7"/>
      <c r="L997" s="7"/>
      <c r="M997" s="7"/>
      <c r="N997" s="7"/>
      <c r="O997" s="7"/>
      <c r="P997" s="7"/>
      <c r="Q997" s="7"/>
      <c r="R997" s="7"/>
      <c r="S997" s="7"/>
      <c r="T997" s="7"/>
      <c r="U997" s="7"/>
      <c r="V997" s="7"/>
      <c r="W997" s="7"/>
      <c r="X997" s="7"/>
      <c r="Y997" s="7"/>
      <c r="Z997" s="7"/>
    </row>
    <row r="998" ht="14.25" spans="10:26">
      <c r="J998" s="7"/>
      <c r="K998" s="7"/>
      <c r="L998" s="7"/>
      <c r="M998" s="7"/>
      <c r="N998" s="7"/>
      <c r="O998" s="7"/>
      <c r="P998" s="7"/>
      <c r="Q998" s="7"/>
      <c r="R998" s="7"/>
      <c r="S998" s="7"/>
      <c r="T998" s="7"/>
      <c r="U998" s="7"/>
      <c r="V998" s="7"/>
      <c r="W998" s="7"/>
      <c r="X998" s="7"/>
      <c r="Y998" s="7"/>
      <c r="Z998" s="7"/>
    </row>
    <row r="999" ht="14.25" spans="10:26">
      <c r="J999" s="7"/>
      <c r="K999" s="7"/>
      <c r="L999" s="7"/>
      <c r="M999" s="7"/>
      <c r="N999" s="7"/>
      <c r="O999" s="7"/>
      <c r="P999" s="7"/>
      <c r="Q999" s="7"/>
      <c r="R999" s="7"/>
      <c r="S999" s="7"/>
      <c r="T999" s="7"/>
      <c r="U999" s="7"/>
      <c r="V999" s="7"/>
      <c r="W999" s="7"/>
      <c r="X999" s="7"/>
      <c r="Y999" s="7"/>
      <c r="Z999" s="7"/>
    </row>
    <row r="1000" ht="14.25" spans="10:26">
      <c r="J1000" s="7"/>
      <c r="K1000" s="7"/>
      <c r="L1000" s="7"/>
      <c r="M1000" s="7"/>
      <c r="N1000" s="7"/>
      <c r="O1000" s="7"/>
      <c r="P1000" s="7"/>
      <c r="Q1000" s="7"/>
      <c r="R1000" s="7"/>
      <c r="S1000" s="7"/>
      <c r="T1000" s="7"/>
      <c r="U1000" s="7"/>
      <c r="V1000" s="7"/>
      <c r="W1000" s="7"/>
      <c r="X1000" s="7"/>
      <c r="Y1000" s="7"/>
      <c r="Z1000" s="7"/>
    </row>
    <row r="1001" ht="14.25" spans="10:26">
      <c r="J1001" s="7"/>
      <c r="K1001" s="7"/>
      <c r="L1001" s="7"/>
      <c r="M1001" s="7"/>
      <c r="N1001" s="7"/>
      <c r="O1001" s="7"/>
      <c r="P1001" s="7"/>
      <c r="Q1001" s="7"/>
      <c r="R1001" s="7"/>
      <c r="S1001" s="7"/>
      <c r="T1001" s="7"/>
      <c r="U1001" s="7"/>
      <c r="V1001" s="7"/>
      <c r="W1001" s="7"/>
      <c r="X1001" s="7"/>
      <c r="Y1001" s="7"/>
      <c r="Z1001" s="7"/>
    </row>
    <row r="1002" ht="14.25" spans="10:26">
      <c r="J1002" s="7"/>
      <c r="K1002" s="7"/>
      <c r="L1002" s="7"/>
      <c r="M1002" s="7"/>
      <c r="N1002" s="7"/>
      <c r="O1002" s="7"/>
      <c r="P1002" s="7"/>
      <c r="Q1002" s="7"/>
      <c r="R1002" s="7"/>
      <c r="S1002" s="7"/>
      <c r="T1002" s="7"/>
      <c r="U1002" s="7"/>
      <c r="V1002" s="7"/>
      <c r="W1002" s="7"/>
      <c r="X1002" s="7"/>
      <c r="Y1002" s="7"/>
      <c r="Z1002" s="7"/>
    </row>
    <row r="1003" ht="14.25" spans="10:26">
      <c r="J1003" s="7"/>
      <c r="K1003" s="7"/>
      <c r="L1003" s="7"/>
      <c r="M1003" s="7"/>
      <c r="N1003" s="7"/>
      <c r="O1003" s="7"/>
      <c r="P1003" s="7"/>
      <c r="Q1003" s="7"/>
      <c r="R1003" s="7"/>
      <c r="S1003" s="7"/>
      <c r="T1003" s="7"/>
      <c r="U1003" s="7"/>
      <c r="V1003" s="7"/>
      <c r="W1003" s="7"/>
      <c r="X1003" s="7"/>
      <c r="Y1003" s="7"/>
      <c r="Z1003" s="7"/>
    </row>
    <row r="1004" ht="14.25" spans="10:26">
      <c r="J1004" s="7"/>
      <c r="K1004" s="7"/>
      <c r="L1004" s="7"/>
      <c r="M1004" s="7"/>
      <c r="N1004" s="7"/>
      <c r="O1004" s="7"/>
      <c r="P1004" s="7"/>
      <c r="Q1004" s="7"/>
      <c r="R1004" s="7"/>
      <c r="S1004" s="7"/>
      <c r="T1004" s="7"/>
      <c r="U1004" s="7"/>
      <c r="V1004" s="7"/>
      <c r="W1004" s="7"/>
      <c r="X1004" s="7"/>
      <c r="Y1004" s="7"/>
      <c r="Z1004" s="7"/>
    </row>
    <row r="1005" ht="14.25" spans="10:26">
      <c r="J1005" s="7"/>
      <c r="K1005" s="7"/>
      <c r="L1005" s="7"/>
      <c r="M1005" s="7"/>
      <c r="N1005" s="7"/>
      <c r="O1005" s="7"/>
      <c r="P1005" s="7"/>
      <c r="Q1005" s="7"/>
      <c r="R1005" s="7"/>
      <c r="S1005" s="7"/>
      <c r="T1005" s="7"/>
      <c r="U1005" s="7"/>
      <c r="V1005" s="7"/>
      <c r="W1005" s="7"/>
      <c r="X1005" s="7"/>
      <c r="Y1005" s="7"/>
      <c r="Z1005" s="7"/>
    </row>
    <row r="1006" ht="14.25" spans="10:26">
      <c r="J1006" s="7"/>
      <c r="K1006" s="7"/>
      <c r="L1006" s="7"/>
      <c r="M1006" s="7"/>
      <c r="N1006" s="7"/>
      <c r="O1006" s="7"/>
      <c r="P1006" s="7"/>
      <c r="Q1006" s="7"/>
      <c r="R1006" s="7"/>
      <c r="S1006" s="7"/>
      <c r="T1006" s="7"/>
      <c r="U1006" s="7"/>
      <c r="V1006" s="7"/>
      <c r="W1006" s="7"/>
      <c r="X1006" s="7"/>
      <c r="Y1006" s="7"/>
      <c r="Z1006" s="7"/>
    </row>
    <row r="1007" ht="14.25" spans="10:26">
      <c r="J1007" s="7"/>
      <c r="K1007" s="7"/>
      <c r="L1007" s="7"/>
      <c r="M1007" s="7"/>
      <c r="N1007" s="7"/>
      <c r="O1007" s="7"/>
      <c r="P1007" s="7"/>
      <c r="Q1007" s="7"/>
      <c r="R1007" s="7"/>
      <c r="S1007" s="7"/>
      <c r="T1007" s="7"/>
      <c r="U1007" s="7"/>
      <c r="V1007" s="7"/>
      <c r="W1007" s="7"/>
      <c r="X1007" s="7"/>
      <c r="Y1007" s="7"/>
      <c r="Z1007" s="7"/>
    </row>
    <row r="1008" ht="14.25" spans="10:26">
      <c r="J1008" s="7"/>
      <c r="K1008" s="7"/>
      <c r="L1008" s="7"/>
      <c r="M1008" s="7"/>
      <c r="N1008" s="7"/>
      <c r="O1008" s="7"/>
      <c r="P1008" s="7"/>
      <c r="Q1008" s="7"/>
      <c r="R1008" s="7"/>
      <c r="S1008" s="7"/>
      <c r="T1008" s="7"/>
      <c r="U1008" s="7"/>
      <c r="V1008" s="7"/>
      <c r="W1008" s="7"/>
      <c r="X1008" s="7"/>
      <c r="Y1008" s="7"/>
      <c r="Z1008" s="7"/>
    </row>
    <row r="1009" ht="14.25" spans="10:26">
      <c r="J1009" s="7"/>
      <c r="K1009" s="7"/>
      <c r="L1009" s="7"/>
      <c r="M1009" s="7"/>
      <c r="N1009" s="7"/>
      <c r="O1009" s="7"/>
      <c r="P1009" s="7"/>
      <c r="Q1009" s="7"/>
      <c r="R1009" s="7"/>
      <c r="S1009" s="7"/>
      <c r="T1009" s="7"/>
      <c r="U1009" s="7"/>
      <c r="V1009" s="7"/>
      <c r="W1009" s="7"/>
      <c r="X1009" s="7"/>
      <c r="Y1009" s="7"/>
      <c r="Z1009" s="7"/>
    </row>
    <row r="1010" ht="14.25" spans="10:26">
      <c r="J1010" s="7"/>
      <c r="K1010" s="7"/>
      <c r="L1010" s="7"/>
      <c r="M1010" s="7"/>
      <c r="N1010" s="7"/>
      <c r="O1010" s="7"/>
      <c r="P1010" s="7"/>
      <c r="Q1010" s="7"/>
      <c r="R1010" s="7"/>
      <c r="S1010" s="7"/>
      <c r="T1010" s="7"/>
      <c r="U1010" s="7"/>
      <c r="V1010" s="7"/>
      <c r="W1010" s="7"/>
      <c r="X1010" s="7"/>
      <c r="Y1010" s="7"/>
      <c r="Z1010" s="7"/>
    </row>
    <row r="1011" ht="14.25" spans="10:26">
      <c r="J1011" s="7"/>
      <c r="K1011" s="7"/>
      <c r="L1011" s="7"/>
      <c r="M1011" s="7"/>
      <c r="N1011" s="7"/>
      <c r="O1011" s="7"/>
      <c r="P1011" s="7"/>
      <c r="Q1011" s="7"/>
      <c r="R1011" s="7"/>
      <c r="S1011" s="7"/>
      <c r="T1011" s="7"/>
      <c r="U1011" s="7"/>
      <c r="V1011" s="7"/>
      <c r="W1011" s="7"/>
      <c r="X1011" s="7"/>
      <c r="Y1011" s="7"/>
      <c r="Z1011" s="7"/>
    </row>
    <row r="1012" ht="14.25" spans="10:26">
      <c r="J1012" s="7"/>
      <c r="K1012" s="7"/>
      <c r="L1012" s="7"/>
      <c r="M1012" s="7"/>
      <c r="N1012" s="7"/>
      <c r="O1012" s="7"/>
      <c r="P1012" s="7"/>
      <c r="Q1012" s="7"/>
      <c r="R1012" s="7"/>
      <c r="S1012" s="7"/>
      <c r="T1012" s="7"/>
      <c r="U1012" s="7"/>
      <c r="V1012" s="7"/>
      <c r="W1012" s="7"/>
      <c r="X1012" s="7"/>
      <c r="Y1012" s="7"/>
      <c r="Z1012" s="7"/>
    </row>
    <row r="1013" ht="14.25" spans="10:26">
      <c r="J1013" s="7"/>
      <c r="K1013" s="7"/>
      <c r="L1013" s="7"/>
      <c r="M1013" s="7"/>
      <c r="N1013" s="7"/>
      <c r="O1013" s="7"/>
      <c r="P1013" s="7"/>
      <c r="Q1013" s="7"/>
      <c r="R1013" s="7"/>
      <c r="S1013" s="7"/>
      <c r="T1013" s="7"/>
      <c r="U1013" s="7"/>
      <c r="V1013" s="7"/>
      <c r="W1013" s="7"/>
      <c r="X1013" s="7"/>
      <c r="Y1013" s="7"/>
      <c r="Z1013" s="7"/>
    </row>
    <row r="1014" ht="14.25" spans="10:26">
      <c r="J1014" s="7"/>
      <c r="K1014" s="7"/>
      <c r="L1014" s="7"/>
      <c r="M1014" s="7"/>
      <c r="N1014" s="7"/>
      <c r="O1014" s="7"/>
      <c r="P1014" s="7"/>
      <c r="Q1014" s="7"/>
      <c r="R1014" s="7"/>
      <c r="S1014" s="7"/>
      <c r="T1014" s="7"/>
      <c r="U1014" s="7"/>
      <c r="V1014" s="7"/>
      <c r="W1014" s="7"/>
      <c r="X1014" s="7"/>
      <c r="Y1014" s="7"/>
      <c r="Z1014" s="7"/>
    </row>
    <row r="1015" ht="14.25" spans="10:26">
      <c r="J1015" s="7"/>
      <c r="K1015" s="7"/>
      <c r="L1015" s="7"/>
      <c r="M1015" s="7"/>
      <c r="N1015" s="7"/>
      <c r="O1015" s="7"/>
      <c r="P1015" s="7"/>
      <c r="Q1015" s="7"/>
      <c r="R1015" s="7"/>
      <c r="S1015" s="7"/>
      <c r="T1015" s="7"/>
      <c r="U1015" s="7"/>
      <c r="V1015" s="7"/>
      <c r="W1015" s="7"/>
      <c r="X1015" s="7"/>
      <c r="Y1015" s="7"/>
      <c r="Z1015" s="7"/>
    </row>
    <row r="1016" ht="14.25" spans="10:26">
      <c r="J1016" s="7"/>
      <c r="K1016" s="7"/>
      <c r="L1016" s="7"/>
      <c r="M1016" s="7"/>
      <c r="N1016" s="7"/>
      <c r="O1016" s="7"/>
      <c r="P1016" s="7"/>
      <c r="Q1016" s="7"/>
      <c r="R1016" s="7"/>
      <c r="S1016" s="7"/>
      <c r="T1016" s="7"/>
      <c r="U1016" s="7"/>
      <c r="V1016" s="7"/>
      <c r="W1016" s="7"/>
      <c r="X1016" s="7"/>
      <c r="Y1016" s="7"/>
      <c r="Z1016" s="7"/>
    </row>
    <row r="1017" ht="14.25" spans="10:26">
      <c r="J1017" s="7"/>
      <c r="K1017" s="7"/>
      <c r="L1017" s="7"/>
      <c r="M1017" s="7"/>
      <c r="N1017" s="7"/>
      <c r="O1017" s="7"/>
      <c r="P1017" s="7"/>
      <c r="Q1017" s="7"/>
      <c r="R1017" s="7"/>
      <c r="S1017" s="7"/>
      <c r="T1017" s="7"/>
      <c r="U1017" s="7"/>
      <c r="V1017" s="7"/>
      <c r="W1017" s="7"/>
      <c r="X1017" s="7"/>
      <c r="Y1017" s="7"/>
      <c r="Z1017" s="7"/>
    </row>
    <row r="1018" ht="14.25" spans="10:26">
      <c r="J1018" s="7"/>
      <c r="K1018" s="7"/>
      <c r="L1018" s="7"/>
      <c r="M1018" s="7"/>
      <c r="N1018" s="7"/>
      <c r="O1018" s="7"/>
      <c r="P1018" s="7"/>
      <c r="Q1018" s="7"/>
      <c r="R1018" s="7"/>
      <c r="S1018" s="7"/>
      <c r="T1018" s="7"/>
      <c r="U1018" s="7"/>
      <c r="V1018" s="7"/>
      <c r="W1018" s="7"/>
      <c r="X1018" s="7"/>
      <c r="Y1018" s="7"/>
      <c r="Z1018" s="7"/>
    </row>
    <row r="1019" ht="14.25" spans="10:26">
      <c r="J1019" s="7"/>
      <c r="K1019" s="7"/>
      <c r="L1019" s="7"/>
      <c r="M1019" s="7"/>
      <c r="N1019" s="7"/>
      <c r="O1019" s="7"/>
      <c r="P1019" s="7"/>
      <c r="Q1019" s="7"/>
      <c r="R1019" s="7"/>
      <c r="S1019" s="7"/>
      <c r="T1019" s="7"/>
      <c r="U1019" s="7"/>
      <c r="V1019" s="7"/>
      <c r="W1019" s="7"/>
      <c r="X1019" s="7"/>
      <c r="Y1019" s="7"/>
      <c r="Z1019" s="7"/>
    </row>
    <row r="1020" ht="14.25" spans="10:26">
      <c r="J1020" s="7"/>
      <c r="K1020" s="7"/>
      <c r="L1020" s="7"/>
      <c r="M1020" s="7"/>
      <c r="N1020" s="7"/>
      <c r="O1020" s="7"/>
      <c r="P1020" s="7"/>
      <c r="Q1020" s="7"/>
      <c r="R1020" s="7"/>
      <c r="S1020" s="7"/>
      <c r="T1020" s="7"/>
      <c r="U1020" s="7"/>
      <c r="V1020" s="7"/>
      <c r="W1020" s="7"/>
      <c r="X1020" s="7"/>
      <c r="Y1020" s="7"/>
      <c r="Z1020" s="7"/>
    </row>
    <row r="1021" ht="14.25" spans="10:26">
      <c r="J1021" s="7"/>
      <c r="K1021" s="7"/>
      <c r="L1021" s="7"/>
      <c r="M1021" s="7"/>
      <c r="N1021" s="7"/>
      <c r="O1021" s="7"/>
      <c r="P1021" s="7"/>
      <c r="Q1021" s="7"/>
      <c r="R1021" s="7"/>
      <c r="S1021" s="7"/>
      <c r="T1021" s="7"/>
      <c r="U1021" s="7"/>
      <c r="V1021" s="7"/>
      <c r="W1021" s="7"/>
      <c r="X1021" s="7"/>
      <c r="Y1021" s="7"/>
      <c r="Z1021" s="7"/>
    </row>
    <row r="1022" ht="14.25" spans="10:26">
      <c r="J1022" s="7"/>
      <c r="K1022" s="7"/>
      <c r="L1022" s="7"/>
      <c r="M1022" s="7"/>
      <c r="N1022" s="7"/>
      <c r="O1022" s="7"/>
      <c r="P1022" s="7"/>
      <c r="Q1022" s="7"/>
      <c r="R1022" s="7"/>
      <c r="S1022" s="7"/>
      <c r="T1022" s="7"/>
      <c r="U1022" s="7"/>
      <c r="V1022" s="7"/>
      <c r="W1022" s="7"/>
      <c r="X1022" s="7"/>
      <c r="Y1022" s="7"/>
      <c r="Z1022" s="7"/>
    </row>
    <row r="1023" ht="14.25" spans="10:26">
      <c r="J1023" s="7"/>
      <c r="K1023" s="7"/>
      <c r="L1023" s="7"/>
      <c r="M1023" s="7"/>
      <c r="N1023" s="7"/>
      <c r="O1023" s="7"/>
      <c r="P1023" s="7"/>
      <c r="Q1023" s="7"/>
      <c r="R1023" s="7"/>
      <c r="S1023" s="7"/>
      <c r="T1023" s="7"/>
      <c r="U1023" s="7"/>
      <c r="V1023" s="7"/>
      <c r="W1023" s="7"/>
      <c r="X1023" s="7"/>
      <c r="Y1023" s="7"/>
      <c r="Z1023" s="7"/>
    </row>
    <row r="1024" ht="14.25" spans="10:26">
      <c r="J1024" s="7"/>
      <c r="K1024" s="7"/>
      <c r="L1024" s="7"/>
      <c r="M1024" s="7"/>
      <c r="N1024" s="7"/>
      <c r="O1024" s="7"/>
      <c r="P1024" s="7"/>
      <c r="Q1024" s="7"/>
      <c r="R1024" s="7"/>
      <c r="S1024" s="7"/>
      <c r="T1024" s="7"/>
      <c r="U1024" s="7"/>
      <c r="V1024" s="7"/>
      <c r="W1024" s="7"/>
      <c r="X1024" s="7"/>
      <c r="Y1024" s="7"/>
      <c r="Z1024" s="7"/>
    </row>
    <row r="1025" ht="14.25" spans="10:26">
      <c r="J1025" s="7"/>
      <c r="K1025" s="7"/>
      <c r="L1025" s="7"/>
      <c r="M1025" s="7"/>
      <c r="N1025" s="7"/>
      <c r="O1025" s="7"/>
      <c r="P1025" s="7"/>
      <c r="Q1025" s="7"/>
      <c r="R1025" s="7"/>
      <c r="S1025" s="7"/>
      <c r="T1025" s="7"/>
      <c r="U1025" s="7"/>
      <c r="V1025" s="7"/>
      <c r="W1025" s="7"/>
      <c r="X1025" s="7"/>
      <c r="Y1025" s="7"/>
      <c r="Z1025" s="7"/>
    </row>
    <row r="1026" ht="14.25" spans="10:26">
      <c r="J1026" s="7"/>
      <c r="K1026" s="7"/>
      <c r="L1026" s="7"/>
      <c r="M1026" s="7"/>
      <c r="N1026" s="7"/>
      <c r="O1026" s="7"/>
      <c r="P1026" s="7"/>
      <c r="Q1026" s="7"/>
      <c r="R1026" s="7"/>
      <c r="S1026" s="7"/>
      <c r="T1026" s="7"/>
      <c r="U1026" s="7"/>
      <c r="V1026" s="7"/>
      <c r="W1026" s="7"/>
      <c r="X1026" s="7"/>
      <c r="Y1026" s="7"/>
      <c r="Z1026" s="7"/>
    </row>
    <row r="1027" ht="14.25" spans="10:26">
      <c r="J1027" s="7"/>
      <c r="K1027" s="7"/>
      <c r="L1027" s="7"/>
      <c r="M1027" s="7"/>
      <c r="N1027" s="7"/>
      <c r="O1027" s="7"/>
      <c r="P1027" s="7"/>
      <c r="Q1027" s="7"/>
      <c r="R1027" s="7"/>
      <c r="S1027" s="7"/>
      <c r="T1027" s="7"/>
      <c r="U1027" s="7"/>
      <c r="V1027" s="7"/>
      <c r="W1027" s="7"/>
      <c r="X1027" s="7"/>
      <c r="Y1027" s="7"/>
      <c r="Z1027" s="7"/>
    </row>
    <row r="1028" ht="14.25" spans="10:26">
      <c r="J1028" s="7"/>
      <c r="K1028" s="7"/>
      <c r="L1028" s="7"/>
      <c r="M1028" s="7"/>
      <c r="N1028" s="7"/>
      <c r="O1028" s="7"/>
      <c r="P1028" s="7"/>
      <c r="Q1028" s="7"/>
      <c r="R1028" s="7"/>
      <c r="S1028" s="7"/>
      <c r="T1028" s="7"/>
      <c r="U1028" s="7"/>
      <c r="V1028" s="7"/>
      <c r="W1028" s="7"/>
      <c r="X1028" s="7"/>
      <c r="Y1028" s="7"/>
      <c r="Z1028" s="7"/>
    </row>
    <row r="1029" ht="14.25" spans="10:26">
      <c r="J1029" s="7"/>
      <c r="K1029" s="7"/>
      <c r="L1029" s="7"/>
      <c r="M1029" s="7"/>
      <c r="N1029" s="7"/>
      <c r="O1029" s="7"/>
      <c r="P1029" s="7"/>
      <c r="Q1029" s="7"/>
      <c r="R1029" s="7"/>
      <c r="S1029" s="7"/>
      <c r="T1029" s="7"/>
      <c r="U1029" s="7"/>
      <c r="V1029" s="7"/>
      <c r="W1029" s="7"/>
      <c r="X1029" s="7"/>
      <c r="Y1029" s="7"/>
      <c r="Z1029" s="7"/>
    </row>
    <row r="1030" ht="14.25" spans="10:26">
      <c r="J1030" s="7"/>
      <c r="K1030" s="7"/>
      <c r="L1030" s="7"/>
      <c r="M1030" s="7"/>
      <c r="N1030" s="7"/>
      <c r="O1030" s="7"/>
      <c r="P1030" s="7"/>
      <c r="Q1030" s="7"/>
      <c r="R1030" s="7"/>
      <c r="S1030" s="7"/>
      <c r="T1030" s="7"/>
      <c r="U1030" s="7"/>
      <c r="V1030" s="7"/>
      <c r="W1030" s="7"/>
      <c r="X1030" s="7"/>
      <c r="Y1030" s="7"/>
      <c r="Z1030" s="7"/>
    </row>
    <row r="1031" ht="14.25" spans="10:26">
      <c r="J1031" s="7"/>
      <c r="K1031" s="7"/>
      <c r="L1031" s="7"/>
      <c r="M1031" s="7"/>
      <c r="N1031" s="7"/>
      <c r="O1031" s="7"/>
      <c r="P1031" s="7"/>
      <c r="Q1031" s="7"/>
      <c r="R1031" s="7"/>
      <c r="S1031" s="7"/>
      <c r="T1031" s="7"/>
      <c r="U1031" s="7"/>
      <c r="V1031" s="7"/>
      <c r="W1031" s="7"/>
      <c r="X1031" s="7"/>
      <c r="Y1031" s="7"/>
      <c r="Z1031" s="7"/>
    </row>
    <row r="1032" ht="14.25" spans="10:26">
      <c r="J1032" s="7"/>
      <c r="K1032" s="7"/>
      <c r="L1032" s="7"/>
      <c r="M1032" s="7"/>
      <c r="N1032" s="7"/>
      <c r="O1032" s="7"/>
      <c r="P1032" s="7"/>
      <c r="Q1032" s="7"/>
      <c r="R1032" s="7"/>
      <c r="S1032" s="7"/>
      <c r="T1032" s="7"/>
      <c r="U1032" s="7"/>
      <c r="V1032" s="7"/>
      <c r="W1032" s="7"/>
      <c r="X1032" s="7"/>
      <c r="Y1032" s="7"/>
      <c r="Z1032" s="7"/>
    </row>
    <row r="1033" ht="14.25" spans="10:26">
      <c r="J1033" s="7"/>
      <c r="K1033" s="7"/>
      <c r="L1033" s="7"/>
      <c r="M1033" s="7"/>
      <c r="N1033" s="7"/>
      <c r="O1033" s="7"/>
      <c r="P1033" s="7"/>
      <c r="Q1033" s="7"/>
      <c r="R1033" s="7"/>
      <c r="S1033" s="7"/>
      <c r="T1033" s="7"/>
      <c r="U1033" s="7"/>
      <c r="V1033" s="7"/>
      <c r="W1033" s="7"/>
      <c r="X1033" s="7"/>
      <c r="Y1033" s="7"/>
      <c r="Z1033" s="7"/>
    </row>
    <row r="1034" ht="14.25" spans="10:26">
      <c r="J1034" s="7"/>
      <c r="K1034" s="7"/>
      <c r="L1034" s="7"/>
      <c r="M1034" s="7"/>
      <c r="N1034" s="7"/>
      <c r="O1034" s="7"/>
      <c r="P1034" s="7"/>
      <c r="Q1034" s="7"/>
      <c r="R1034" s="7"/>
      <c r="S1034" s="7"/>
      <c r="T1034" s="7"/>
      <c r="U1034" s="7"/>
      <c r="V1034" s="7"/>
      <c r="W1034" s="7"/>
      <c r="X1034" s="7"/>
      <c r="Y1034" s="7"/>
      <c r="Z1034" s="7"/>
    </row>
    <row r="1035" ht="14.25" spans="10:26">
      <c r="J1035" s="7"/>
      <c r="K1035" s="7"/>
      <c r="L1035" s="7"/>
      <c r="M1035" s="7"/>
      <c r="N1035" s="7"/>
      <c r="O1035" s="7"/>
      <c r="P1035" s="7"/>
      <c r="Q1035" s="7"/>
      <c r="R1035" s="7"/>
      <c r="S1035" s="7"/>
      <c r="T1035" s="7"/>
      <c r="U1035" s="7"/>
      <c r="V1035" s="7"/>
      <c r="W1035" s="7"/>
      <c r="X1035" s="7"/>
      <c r="Y1035" s="7"/>
      <c r="Z1035" s="7"/>
    </row>
    <row r="1036" ht="14.25" spans="10:26">
      <c r="J1036" s="7"/>
      <c r="K1036" s="7"/>
      <c r="L1036" s="7"/>
      <c r="M1036" s="7"/>
      <c r="N1036" s="7"/>
      <c r="O1036" s="7"/>
      <c r="P1036" s="7"/>
      <c r="Q1036" s="7"/>
      <c r="R1036" s="7"/>
      <c r="S1036" s="7"/>
      <c r="T1036" s="7"/>
      <c r="U1036" s="7"/>
      <c r="V1036" s="7"/>
      <c r="W1036" s="7"/>
      <c r="X1036" s="7"/>
      <c r="Y1036" s="7"/>
      <c r="Z1036" s="7"/>
    </row>
    <row r="1037" ht="14.25" spans="10:26">
      <c r="J1037" s="7"/>
      <c r="K1037" s="7"/>
      <c r="L1037" s="7"/>
      <c r="M1037" s="7"/>
      <c r="N1037" s="7"/>
      <c r="O1037" s="7"/>
      <c r="P1037" s="7"/>
      <c r="Q1037" s="7"/>
      <c r="R1037" s="7"/>
      <c r="S1037" s="7"/>
      <c r="T1037" s="7"/>
      <c r="U1037" s="7"/>
      <c r="V1037" s="7"/>
      <c r="W1037" s="7"/>
      <c r="X1037" s="7"/>
      <c r="Y1037" s="7"/>
      <c r="Z1037" s="7"/>
    </row>
    <row r="1038" ht="14.25" spans="10:26">
      <c r="J1038" s="7"/>
      <c r="K1038" s="7"/>
      <c r="L1038" s="7"/>
      <c r="M1038" s="7"/>
      <c r="N1038" s="7"/>
      <c r="O1038" s="7"/>
      <c r="P1038" s="7"/>
      <c r="Q1038" s="7"/>
      <c r="R1038" s="7"/>
      <c r="S1038" s="7"/>
      <c r="T1038" s="7"/>
      <c r="U1038" s="7"/>
      <c r="V1038" s="7"/>
      <c r="W1038" s="7"/>
      <c r="X1038" s="7"/>
      <c r="Y1038" s="7"/>
      <c r="Z1038" s="7"/>
    </row>
    <row r="1039" ht="14.25" spans="10:26">
      <c r="J1039" s="7"/>
      <c r="K1039" s="7"/>
      <c r="L1039" s="7"/>
      <c r="M1039" s="7"/>
      <c r="N1039" s="7"/>
      <c r="O1039" s="7"/>
      <c r="P1039" s="7"/>
      <c r="Q1039" s="7"/>
      <c r="R1039" s="7"/>
      <c r="S1039" s="7"/>
      <c r="T1039" s="7"/>
      <c r="U1039" s="7"/>
      <c r="V1039" s="7"/>
      <c r="W1039" s="7"/>
      <c r="X1039" s="7"/>
      <c r="Y1039" s="7"/>
      <c r="Z1039" s="7"/>
    </row>
    <row r="1040" ht="14.25" spans="10:26">
      <c r="J1040" s="7"/>
      <c r="K1040" s="7"/>
      <c r="L1040" s="7"/>
      <c r="M1040" s="7"/>
      <c r="N1040" s="7"/>
      <c r="O1040" s="7"/>
      <c r="P1040" s="7"/>
      <c r="Q1040" s="7"/>
      <c r="R1040" s="7"/>
      <c r="S1040" s="7"/>
      <c r="T1040" s="7"/>
      <c r="U1040" s="7"/>
      <c r="V1040" s="7"/>
      <c r="W1040" s="7"/>
      <c r="X1040" s="7"/>
      <c r="Y1040" s="7"/>
      <c r="Z1040" s="7"/>
    </row>
    <row r="1041" ht="14.25" spans="10:26">
      <c r="J1041" s="7"/>
      <c r="K1041" s="7"/>
      <c r="L1041" s="7"/>
      <c r="M1041" s="7"/>
      <c r="N1041" s="7"/>
      <c r="O1041" s="7"/>
      <c r="P1041" s="7"/>
      <c r="Q1041" s="7"/>
      <c r="R1041" s="7"/>
      <c r="S1041" s="7"/>
      <c r="T1041" s="7"/>
      <c r="U1041" s="7"/>
      <c r="V1041" s="7"/>
      <c r="W1041" s="7"/>
      <c r="X1041" s="7"/>
      <c r="Y1041" s="7"/>
      <c r="Z1041" s="7"/>
    </row>
    <row r="1042" ht="14.25" spans="10:26">
      <c r="J1042" s="7"/>
      <c r="K1042" s="7"/>
      <c r="L1042" s="7"/>
      <c r="M1042" s="7"/>
      <c r="N1042" s="7"/>
      <c r="O1042" s="7"/>
      <c r="P1042" s="7"/>
      <c r="Q1042" s="7"/>
      <c r="R1042" s="7"/>
      <c r="S1042" s="7"/>
      <c r="T1042" s="7"/>
      <c r="U1042" s="7"/>
      <c r="V1042" s="7"/>
      <c r="W1042" s="7"/>
      <c r="X1042" s="7"/>
      <c r="Y1042" s="7"/>
      <c r="Z1042" s="7"/>
    </row>
    <row r="1043" ht="14.25" spans="10:26">
      <c r="J1043" s="7"/>
      <c r="K1043" s="7"/>
      <c r="L1043" s="7"/>
      <c r="M1043" s="7"/>
      <c r="N1043" s="7"/>
      <c r="O1043" s="7"/>
      <c r="P1043" s="7"/>
      <c r="Q1043" s="7"/>
      <c r="R1043" s="7"/>
      <c r="S1043" s="7"/>
      <c r="T1043" s="7"/>
      <c r="U1043" s="7"/>
      <c r="V1043" s="7"/>
      <c r="W1043" s="7"/>
      <c r="X1043" s="7"/>
      <c r="Y1043" s="7"/>
      <c r="Z1043" s="7"/>
    </row>
    <row r="1044" ht="14.25" spans="10:26">
      <c r="J1044" s="7"/>
      <c r="K1044" s="7"/>
      <c r="L1044" s="7"/>
      <c r="M1044" s="7"/>
      <c r="N1044" s="7"/>
      <c r="O1044" s="7"/>
      <c r="P1044" s="7"/>
      <c r="Q1044" s="7"/>
      <c r="R1044" s="7"/>
      <c r="S1044" s="7"/>
      <c r="T1044" s="7"/>
      <c r="U1044" s="7"/>
      <c r="V1044" s="7"/>
      <c r="W1044" s="7"/>
      <c r="X1044" s="7"/>
      <c r="Y1044" s="7"/>
      <c r="Z1044" s="7"/>
    </row>
    <row r="1045" ht="14.25" spans="10:26">
      <c r="J1045" s="7"/>
      <c r="K1045" s="7"/>
      <c r="L1045" s="7"/>
      <c r="M1045" s="7"/>
      <c r="N1045" s="7"/>
      <c r="O1045" s="7"/>
      <c r="P1045" s="7"/>
      <c r="Q1045" s="7"/>
      <c r="R1045" s="7"/>
      <c r="S1045" s="7"/>
      <c r="T1045" s="7"/>
      <c r="U1045" s="7"/>
      <c r="V1045" s="7"/>
      <c r="W1045" s="7"/>
      <c r="X1045" s="7"/>
      <c r="Y1045" s="7"/>
      <c r="Z1045" s="7"/>
    </row>
    <row r="1046" ht="14.25" spans="10:26">
      <c r="J1046" s="7"/>
      <c r="K1046" s="7"/>
      <c r="L1046" s="7"/>
      <c r="M1046" s="7"/>
      <c r="N1046" s="7"/>
      <c r="O1046" s="7"/>
      <c r="P1046" s="7"/>
      <c r="Q1046" s="7"/>
      <c r="R1046" s="7"/>
      <c r="S1046" s="7"/>
      <c r="T1046" s="7"/>
      <c r="U1046" s="7"/>
      <c r="V1046" s="7"/>
      <c r="W1046" s="7"/>
      <c r="X1046" s="7"/>
      <c r="Y1046" s="7"/>
      <c r="Z1046" s="7"/>
    </row>
    <row r="1047" ht="14.25" spans="10:26">
      <c r="J1047" s="7"/>
      <c r="K1047" s="7"/>
      <c r="L1047" s="7"/>
      <c r="M1047" s="7"/>
      <c r="N1047" s="7"/>
      <c r="O1047" s="7"/>
      <c r="P1047" s="7"/>
      <c r="Q1047" s="7"/>
      <c r="R1047" s="7"/>
      <c r="S1047" s="7"/>
      <c r="T1047" s="7"/>
      <c r="U1047" s="7"/>
      <c r="V1047" s="7"/>
      <c r="W1047" s="7"/>
      <c r="X1047" s="7"/>
      <c r="Y1047" s="7"/>
      <c r="Z1047" s="7"/>
    </row>
    <row r="1048" ht="14.25" spans="10:26">
      <c r="J1048" s="7"/>
      <c r="K1048" s="7"/>
      <c r="L1048" s="7"/>
      <c r="M1048" s="7"/>
      <c r="N1048" s="7"/>
      <c r="O1048" s="7"/>
      <c r="P1048" s="7"/>
      <c r="Q1048" s="7"/>
      <c r="R1048" s="7"/>
      <c r="S1048" s="7"/>
      <c r="T1048" s="7"/>
      <c r="U1048" s="7"/>
      <c r="V1048" s="7"/>
      <c r="W1048" s="7"/>
      <c r="X1048" s="7"/>
      <c r="Y1048" s="7"/>
      <c r="Z1048" s="7"/>
    </row>
    <row r="1049" ht="14.25" spans="10:26">
      <c r="J1049" s="7"/>
      <c r="K1049" s="7"/>
      <c r="L1049" s="7"/>
      <c r="M1049" s="7"/>
      <c r="N1049" s="7"/>
      <c r="O1049" s="7"/>
      <c r="P1049" s="7"/>
      <c r="Q1049" s="7"/>
      <c r="R1049" s="7"/>
      <c r="S1049" s="7"/>
      <c r="T1049" s="7"/>
      <c r="U1049" s="7"/>
      <c r="V1049" s="7"/>
      <c r="W1049" s="7"/>
      <c r="X1049" s="7"/>
      <c r="Y1049" s="7"/>
      <c r="Z1049" s="7"/>
    </row>
    <row r="1050" ht="14.25" spans="10:26">
      <c r="J1050" s="7"/>
      <c r="K1050" s="7"/>
      <c r="L1050" s="7"/>
      <c r="M1050" s="7"/>
      <c r="N1050" s="7"/>
      <c r="O1050" s="7"/>
      <c r="P1050" s="7"/>
      <c r="Q1050" s="7"/>
      <c r="R1050" s="7"/>
      <c r="S1050" s="7"/>
      <c r="T1050" s="7"/>
      <c r="U1050" s="7"/>
      <c r="V1050" s="7"/>
      <c r="W1050" s="7"/>
      <c r="X1050" s="7"/>
      <c r="Y1050" s="7"/>
      <c r="Z1050" s="7"/>
    </row>
    <row r="1051" ht="14.25" spans="10:26">
      <c r="J1051" s="7"/>
      <c r="K1051" s="7"/>
      <c r="L1051" s="7"/>
      <c r="M1051" s="7"/>
      <c r="N1051" s="7"/>
      <c r="O1051" s="7"/>
      <c r="P1051" s="7"/>
      <c r="Q1051" s="7"/>
      <c r="R1051" s="7"/>
      <c r="S1051" s="7"/>
      <c r="T1051" s="7"/>
      <c r="U1051" s="7"/>
      <c r="V1051" s="7"/>
      <c r="W1051" s="7"/>
      <c r="X1051" s="7"/>
      <c r="Y1051" s="7"/>
      <c r="Z1051" s="7"/>
    </row>
    <row r="1052" ht="14.25" spans="10:26">
      <c r="J1052" s="7"/>
      <c r="K1052" s="7"/>
      <c r="L1052" s="7"/>
      <c r="M1052" s="7"/>
      <c r="N1052" s="7"/>
      <c r="O1052" s="7"/>
      <c r="P1052" s="7"/>
      <c r="Q1052" s="7"/>
      <c r="R1052" s="7"/>
      <c r="S1052" s="7"/>
      <c r="T1052" s="7"/>
      <c r="U1052" s="7"/>
      <c r="V1052" s="7"/>
      <c r="W1052" s="7"/>
      <c r="X1052" s="7"/>
      <c r="Y1052" s="7"/>
      <c r="Z1052" s="7"/>
    </row>
    <row r="1053" ht="14.25" spans="10:26">
      <c r="J1053" s="7"/>
      <c r="K1053" s="7"/>
      <c r="L1053" s="7"/>
      <c r="M1053" s="7"/>
      <c r="N1053" s="7"/>
      <c r="O1053" s="7"/>
      <c r="P1053" s="7"/>
      <c r="Q1053" s="7"/>
      <c r="R1053" s="7"/>
      <c r="S1053" s="7"/>
      <c r="T1053" s="7"/>
      <c r="U1053" s="7"/>
      <c r="V1053" s="7"/>
      <c r="W1053" s="7"/>
      <c r="X1053" s="7"/>
      <c r="Y1053" s="7"/>
      <c r="Z1053" s="7"/>
    </row>
    <row r="1054" ht="14.25" spans="10:26">
      <c r="J1054" s="7"/>
      <c r="K1054" s="7"/>
      <c r="L1054" s="7"/>
      <c r="M1054" s="7"/>
      <c r="N1054" s="7"/>
      <c r="O1054" s="7"/>
      <c r="P1054" s="7"/>
      <c r="Q1054" s="7"/>
      <c r="R1054" s="7"/>
      <c r="S1054" s="7"/>
      <c r="T1054" s="7"/>
      <c r="U1054" s="7"/>
      <c r="V1054" s="7"/>
      <c r="W1054" s="7"/>
      <c r="X1054" s="7"/>
      <c r="Y1054" s="7"/>
      <c r="Z1054" s="7"/>
    </row>
    <row r="1055" ht="14.25" spans="10:26">
      <c r="J1055" s="7"/>
      <c r="K1055" s="7"/>
      <c r="L1055" s="7"/>
      <c r="M1055" s="7"/>
      <c r="N1055" s="7"/>
      <c r="O1055" s="7"/>
      <c r="P1055" s="7"/>
      <c r="Q1055" s="7"/>
      <c r="R1055" s="7"/>
      <c r="S1055" s="7"/>
      <c r="T1055" s="7"/>
      <c r="U1055" s="7"/>
      <c r="V1055" s="7"/>
      <c r="W1055" s="7"/>
      <c r="X1055" s="7"/>
      <c r="Y1055" s="7"/>
      <c r="Z1055" s="7"/>
    </row>
    <row r="1056" ht="14.25" spans="10:26">
      <c r="J1056" s="7"/>
      <c r="K1056" s="7"/>
      <c r="L1056" s="7"/>
      <c r="M1056" s="7"/>
      <c r="N1056" s="7"/>
      <c r="O1056" s="7"/>
      <c r="P1056" s="7"/>
      <c r="Q1056" s="7"/>
      <c r="R1056" s="7"/>
      <c r="S1056" s="7"/>
      <c r="T1056" s="7"/>
      <c r="U1056" s="7"/>
      <c r="V1056" s="7"/>
      <c r="W1056" s="7"/>
      <c r="X1056" s="7"/>
      <c r="Y1056" s="7"/>
      <c r="Z1056" s="7"/>
    </row>
    <row r="1057" ht="14.25" spans="10:26">
      <c r="J1057" s="7"/>
      <c r="K1057" s="7"/>
      <c r="L1057" s="7"/>
      <c r="M1057" s="7"/>
      <c r="N1057" s="7"/>
      <c r="O1057" s="7"/>
      <c r="P1057" s="7"/>
      <c r="Q1057" s="7"/>
      <c r="R1057" s="7"/>
      <c r="S1057" s="7"/>
      <c r="T1057" s="7"/>
      <c r="U1057" s="7"/>
      <c r="V1057" s="7"/>
      <c r="W1057" s="7"/>
      <c r="X1057" s="7"/>
      <c r="Y1057" s="7"/>
      <c r="Z1057" s="7"/>
    </row>
    <row r="1058" ht="14.25" spans="10:26">
      <c r="J1058" s="7"/>
      <c r="K1058" s="7"/>
      <c r="L1058" s="7"/>
      <c r="M1058" s="7"/>
      <c r="N1058" s="7"/>
      <c r="O1058" s="7"/>
      <c r="P1058" s="7"/>
      <c r="Q1058" s="7"/>
      <c r="R1058" s="7"/>
      <c r="S1058" s="7"/>
      <c r="T1058" s="7"/>
      <c r="U1058" s="7"/>
      <c r="V1058" s="7"/>
      <c r="W1058" s="7"/>
      <c r="X1058" s="7"/>
      <c r="Y1058" s="7"/>
      <c r="Z1058" s="7"/>
    </row>
    <row r="1059" ht="14.25" spans="10:26">
      <c r="J1059" s="7"/>
      <c r="K1059" s="7"/>
      <c r="L1059" s="7"/>
      <c r="M1059" s="7"/>
      <c r="N1059" s="7"/>
      <c r="O1059" s="7"/>
      <c r="P1059" s="7"/>
      <c r="Q1059" s="7"/>
      <c r="R1059" s="7"/>
      <c r="S1059" s="7"/>
      <c r="T1059" s="7"/>
      <c r="U1059" s="7"/>
      <c r="V1059" s="7"/>
      <c r="W1059" s="7"/>
      <c r="X1059" s="7"/>
      <c r="Y1059" s="7"/>
      <c r="Z1059" s="7"/>
    </row>
    <row r="1060" ht="14.25" spans="10:26">
      <c r="J1060" s="7"/>
      <c r="K1060" s="7"/>
      <c r="L1060" s="7"/>
      <c r="M1060" s="7"/>
      <c r="N1060" s="7"/>
      <c r="O1060" s="7"/>
      <c r="P1060" s="7"/>
      <c r="Q1060" s="7"/>
      <c r="R1060" s="7"/>
      <c r="S1060" s="7"/>
      <c r="T1060" s="7"/>
      <c r="U1060" s="7"/>
      <c r="V1060" s="7"/>
      <c r="W1060" s="7"/>
      <c r="X1060" s="7"/>
      <c r="Y1060" s="7"/>
      <c r="Z1060" s="7"/>
    </row>
    <row r="1061" ht="14.25" spans="10:26">
      <c r="J1061" s="7"/>
      <c r="K1061" s="7"/>
      <c r="L1061" s="7"/>
      <c r="M1061" s="7"/>
      <c r="N1061" s="7"/>
      <c r="O1061" s="7"/>
      <c r="P1061" s="7"/>
      <c r="Q1061" s="7"/>
      <c r="R1061" s="7"/>
      <c r="S1061" s="7"/>
      <c r="T1061" s="7"/>
      <c r="U1061" s="7"/>
      <c r="V1061" s="7"/>
      <c r="W1061" s="7"/>
      <c r="X1061" s="7"/>
      <c r="Y1061" s="7"/>
      <c r="Z1061" s="7"/>
    </row>
    <row r="1062" ht="14.25" spans="10:26">
      <c r="J1062" s="7"/>
      <c r="K1062" s="7"/>
      <c r="L1062" s="7"/>
      <c r="M1062" s="7"/>
      <c r="N1062" s="7"/>
      <c r="O1062" s="7"/>
      <c r="P1062" s="7"/>
      <c r="Q1062" s="7"/>
      <c r="R1062" s="7"/>
      <c r="S1062" s="7"/>
      <c r="T1062" s="7"/>
      <c r="U1062" s="7"/>
      <c r="V1062" s="7"/>
      <c r="W1062" s="7"/>
      <c r="X1062" s="7"/>
      <c r="Y1062" s="7"/>
      <c r="Z1062" s="7"/>
    </row>
    <row r="1063" ht="14.25" spans="10:26">
      <c r="J1063" s="7"/>
      <c r="K1063" s="7"/>
      <c r="L1063" s="7"/>
      <c r="M1063" s="7"/>
      <c r="N1063" s="7"/>
      <c r="O1063" s="7"/>
      <c r="P1063" s="7"/>
      <c r="Q1063" s="7"/>
      <c r="R1063" s="7"/>
      <c r="S1063" s="7"/>
      <c r="T1063" s="7"/>
      <c r="U1063" s="7"/>
      <c r="V1063" s="7"/>
      <c r="W1063" s="7"/>
      <c r="X1063" s="7"/>
      <c r="Y1063" s="7"/>
      <c r="Z1063" s="7"/>
    </row>
    <row r="1064" ht="14.25" spans="10:26">
      <c r="J1064" s="7"/>
      <c r="K1064" s="7"/>
      <c r="L1064" s="7"/>
      <c r="M1064" s="7"/>
      <c r="N1064" s="7"/>
      <c r="O1064" s="7"/>
      <c r="P1064" s="7"/>
      <c r="Q1064" s="7"/>
      <c r="R1064" s="7"/>
      <c r="S1064" s="7"/>
      <c r="T1064" s="7"/>
      <c r="U1064" s="7"/>
      <c r="V1064" s="7"/>
      <c r="W1064" s="7"/>
      <c r="X1064" s="7"/>
      <c r="Y1064" s="7"/>
      <c r="Z1064" s="7"/>
    </row>
    <row r="1065" ht="14.25" spans="10:26">
      <c r="J1065" s="7"/>
      <c r="K1065" s="7"/>
      <c r="L1065" s="7"/>
      <c r="M1065" s="7"/>
      <c r="N1065" s="7"/>
      <c r="O1065" s="7"/>
      <c r="P1065" s="7"/>
      <c r="Q1065" s="7"/>
      <c r="R1065" s="7"/>
      <c r="S1065" s="7"/>
      <c r="T1065" s="7"/>
      <c r="U1065" s="7"/>
      <c r="V1065" s="7"/>
      <c r="W1065" s="7"/>
      <c r="X1065" s="7"/>
      <c r="Y1065" s="7"/>
      <c r="Z1065" s="7"/>
    </row>
    <row r="1066" ht="14.25" spans="10:26">
      <c r="J1066" s="7"/>
      <c r="K1066" s="7"/>
      <c r="L1066" s="7"/>
      <c r="M1066" s="7"/>
      <c r="N1066" s="7"/>
      <c r="O1066" s="7"/>
      <c r="P1066" s="7"/>
      <c r="Q1066" s="7"/>
      <c r="R1066" s="7"/>
      <c r="S1066" s="7"/>
      <c r="T1066" s="7"/>
      <c r="U1066" s="7"/>
      <c r="V1066" s="7"/>
      <c r="W1066" s="7"/>
      <c r="X1066" s="7"/>
      <c r="Y1066" s="7"/>
      <c r="Z1066" s="7"/>
    </row>
    <row r="1067" ht="14.25" spans="10:26">
      <c r="J1067" s="7"/>
      <c r="K1067" s="7"/>
      <c r="L1067" s="7"/>
      <c r="M1067" s="7"/>
      <c r="N1067" s="7"/>
      <c r="O1067" s="7"/>
      <c r="P1067" s="7"/>
      <c r="Q1067" s="7"/>
      <c r="R1067" s="7"/>
      <c r="S1067" s="7"/>
      <c r="T1067" s="7"/>
      <c r="U1067" s="7"/>
      <c r="V1067" s="7"/>
      <c r="W1067" s="7"/>
      <c r="X1067" s="7"/>
      <c r="Y1067" s="7"/>
      <c r="Z1067" s="7"/>
    </row>
    <row r="1068" ht="14.25" spans="10:26">
      <c r="J1068" s="7"/>
      <c r="K1068" s="7"/>
      <c r="L1068" s="7"/>
      <c r="M1068" s="7"/>
      <c r="N1068" s="7"/>
      <c r="O1068" s="7"/>
      <c r="P1068" s="7"/>
      <c r="Q1068" s="7"/>
      <c r="R1068" s="7"/>
      <c r="S1068" s="7"/>
      <c r="T1068" s="7"/>
      <c r="U1068" s="7"/>
      <c r="V1068" s="7"/>
      <c r="W1068" s="7"/>
      <c r="X1068" s="7"/>
      <c r="Y1068" s="7"/>
      <c r="Z1068" s="7"/>
    </row>
    <row r="1069" ht="14.25" spans="10:26">
      <c r="J1069" s="7"/>
      <c r="K1069" s="7"/>
      <c r="L1069" s="7"/>
      <c r="M1069" s="7"/>
      <c r="N1069" s="7"/>
      <c r="O1069" s="7"/>
      <c r="P1069" s="7"/>
      <c r="Q1069" s="7"/>
      <c r="R1069" s="7"/>
      <c r="S1069" s="7"/>
      <c r="T1069" s="7"/>
      <c r="U1069" s="7"/>
      <c r="V1069" s="7"/>
      <c r="W1069" s="7"/>
      <c r="X1069" s="7"/>
      <c r="Y1069" s="7"/>
      <c r="Z1069" s="7"/>
    </row>
    <row r="1070" ht="14.25" spans="10:26">
      <c r="J1070" s="7"/>
      <c r="K1070" s="7"/>
      <c r="L1070" s="7"/>
      <c r="M1070" s="7"/>
      <c r="N1070" s="7"/>
      <c r="O1070" s="7"/>
      <c r="P1070" s="7"/>
      <c r="Q1070" s="7"/>
      <c r="R1070" s="7"/>
      <c r="S1070" s="7"/>
      <c r="T1070" s="7"/>
      <c r="U1070" s="7"/>
      <c r="V1070" s="7"/>
      <c r="W1070" s="7"/>
      <c r="X1070" s="7"/>
      <c r="Y1070" s="7"/>
      <c r="Z1070" s="7"/>
    </row>
    <row r="1071" ht="14.25" spans="10:26">
      <c r="J1071" s="7"/>
      <c r="K1071" s="7"/>
      <c r="L1071" s="7"/>
      <c r="M1071" s="7"/>
      <c r="N1071" s="7"/>
      <c r="O1071" s="7"/>
      <c r="P1071" s="7"/>
      <c r="Q1071" s="7"/>
      <c r="R1071" s="7"/>
      <c r="S1071" s="7"/>
      <c r="T1071" s="7"/>
      <c r="U1071" s="7"/>
      <c r="V1071" s="7"/>
      <c r="W1071" s="7"/>
      <c r="X1071" s="7"/>
      <c r="Y1071" s="7"/>
      <c r="Z1071" s="7"/>
    </row>
    <row r="1072" ht="14.25" spans="10:26">
      <c r="J1072" s="7"/>
      <c r="K1072" s="7"/>
      <c r="L1072" s="7"/>
      <c r="M1072" s="7"/>
      <c r="N1072" s="7"/>
      <c r="O1072" s="7"/>
      <c r="P1072" s="7"/>
      <c r="Q1072" s="7"/>
      <c r="R1072" s="7"/>
      <c r="S1072" s="7"/>
      <c r="T1072" s="7"/>
      <c r="U1072" s="7"/>
      <c r="V1072" s="7"/>
      <c r="W1072" s="7"/>
      <c r="X1072" s="7"/>
      <c r="Y1072" s="7"/>
      <c r="Z1072" s="7"/>
    </row>
    <row r="1073" ht="14.25" spans="10:26">
      <c r="J1073" s="7"/>
      <c r="K1073" s="7"/>
      <c r="L1073" s="7"/>
      <c r="M1073" s="7"/>
      <c r="N1073" s="7"/>
      <c r="O1073" s="7"/>
      <c r="P1073" s="7"/>
      <c r="Q1073" s="7"/>
      <c r="R1073" s="7"/>
      <c r="S1073" s="7"/>
      <c r="T1073" s="7"/>
      <c r="U1073" s="7"/>
      <c r="V1073" s="7"/>
      <c r="W1073" s="7"/>
      <c r="X1073" s="7"/>
      <c r="Y1073" s="7"/>
      <c r="Z1073" s="7"/>
    </row>
    <row r="1074" ht="14.25" spans="10:26">
      <c r="J1074" s="7"/>
      <c r="K1074" s="7"/>
      <c r="L1074" s="7"/>
      <c r="M1074" s="7"/>
      <c r="N1074" s="7"/>
      <c r="O1074" s="7"/>
      <c r="P1074" s="7"/>
      <c r="Q1074" s="7"/>
      <c r="R1074" s="7"/>
      <c r="S1074" s="7"/>
      <c r="T1074" s="7"/>
      <c r="U1074" s="7"/>
      <c r="V1074" s="7"/>
      <c r="W1074" s="7"/>
      <c r="X1074" s="7"/>
      <c r="Y1074" s="7"/>
      <c r="Z1074" s="7"/>
    </row>
    <row r="1075" ht="14.25" spans="10:26">
      <c r="J1075" s="7"/>
      <c r="K1075" s="7"/>
      <c r="L1075" s="7"/>
      <c r="M1075" s="7"/>
      <c r="N1075" s="7"/>
      <c r="O1075" s="7"/>
      <c r="P1075" s="7"/>
      <c r="Q1075" s="7"/>
      <c r="R1075" s="7"/>
      <c r="S1075" s="7"/>
      <c r="T1075" s="7"/>
      <c r="U1075" s="7"/>
      <c r="V1075" s="7"/>
      <c r="W1075" s="7"/>
      <c r="X1075" s="7"/>
      <c r="Y1075" s="7"/>
      <c r="Z1075" s="7"/>
    </row>
    <row r="1076" ht="14.25" spans="10:26">
      <c r="J1076" s="7"/>
      <c r="K1076" s="7"/>
      <c r="L1076" s="7"/>
      <c r="M1076" s="7"/>
      <c r="N1076" s="7"/>
      <c r="O1076" s="7"/>
      <c r="P1076" s="7"/>
      <c r="Q1076" s="7"/>
      <c r="R1076" s="7"/>
      <c r="S1076" s="7"/>
      <c r="T1076" s="7"/>
      <c r="U1076" s="7"/>
      <c r="V1076" s="7"/>
      <c r="W1076" s="7"/>
      <c r="X1076" s="7"/>
      <c r="Y1076" s="7"/>
      <c r="Z1076" s="7"/>
    </row>
    <row r="1077" ht="14.25" spans="10:26">
      <c r="J1077" s="7"/>
      <c r="K1077" s="7"/>
      <c r="L1077" s="7"/>
      <c r="M1077" s="7"/>
      <c r="N1077" s="7"/>
      <c r="O1077" s="7"/>
      <c r="P1077" s="7"/>
      <c r="Q1077" s="7"/>
      <c r="R1077" s="7"/>
      <c r="S1077" s="7"/>
      <c r="T1077" s="7"/>
      <c r="U1077" s="7"/>
      <c r="V1077" s="7"/>
      <c r="W1077" s="7"/>
      <c r="X1077" s="7"/>
      <c r="Y1077" s="7"/>
      <c r="Z1077" s="7"/>
    </row>
    <row r="1078" ht="14.25" spans="10:26">
      <c r="J1078" s="7"/>
      <c r="K1078" s="7"/>
      <c r="L1078" s="7"/>
      <c r="M1078" s="7"/>
      <c r="N1078" s="7"/>
      <c r="O1078" s="7"/>
      <c r="P1078" s="7"/>
      <c r="Q1078" s="7"/>
      <c r="R1078" s="7"/>
      <c r="S1078" s="7"/>
      <c r="T1078" s="7"/>
      <c r="U1078" s="7"/>
      <c r="V1078" s="7"/>
      <c r="W1078" s="7"/>
      <c r="X1078" s="7"/>
      <c r="Y1078" s="7"/>
      <c r="Z1078" s="7"/>
    </row>
    <row r="1079" ht="14.25" spans="10:26">
      <c r="J1079" s="7"/>
      <c r="K1079" s="7"/>
      <c r="L1079" s="7"/>
      <c r="M1079" s="7"/>
      <c r="N1079" s="7"/>
      <c r="O1079" s="7"/>
      <c r="P1079" s="7"/>
      <c r="Q1079" s="7"/>
      <c r="R1079" s="7"/>
      <c r="S1079" s="7"/>
      <c r="T1079" s="7"/>
      <c r="U1079" s="7"/>
      <c r="V1079" s="7"/>
      <c r="W1079" s="7"/>
      <c r="X1079" s="7"/>
      <c r="Y1079" s="7"/>
      <c r="Z1079" s="7"/>
    </row>
    <row r="1080" ht="14.25" spans="10:26">
      <c r="J1080" s="7"/>
      <c r="K1080" s="7"/>
      <c r="L1080" s="7"/>
      <c r="M1080" s="7"/>
      <c r="N1080" s="7"/>
      <c r="O1080" s="7"/>
      <c r="P1080" s="7"/>
      <c r="Q1080" s="7"/>
      <c r="R1080" s="7"/>
      <c r="S1080" s="7"/>
      <c r="T1080" s="7"/>
      <c r="U1080" s="7"/>
      <c r="V1080" s="7"/>
      <c r="W1080" s="7"/>
      <c r="X1080" s="7"/>
      <c r="Y1080" s="7"/>
      <c r="Z1080" s="7"/>
    </row>
    <row r="1081" ht="14.25" spans="10:26">
      <c r="J1081" s="7"/>
      <c r="K1081" s="7"/>
      <c r="L1081" s="7"/>
      <c r="M1081" s="7"/>
      <c r="N1081" s="7"/>
      <c r="O1081" s="7"/>
      <c r="P1081" s="7"/>
      <c r="Q1081" s="7"/>
      <c r="R1081" s="7"/>
      <c r="S1081" s="7"/>
      <c r="T1081" s="7"/>
      <c r="U1081" s="7"/>
      <c r="V1081" s="7"/>
      <c r="W1081" s="7"/>
      <c r="X1081" s="7"/>
      <c r="Y1081" s="7"/>
      <c r="Z1081" s="7"/>
    </row>
    <row r="1082" ht="14.25" spans="10:26">
      <c r="J1082" s="7"/>
      <c r="K1082" s="7"/>
      <c r="L1082" s="7"/>
      <c r="M1082" s="7"/>
      <c r="N1082" s="7"/>
      <c r="O1082" s="7"/>
      <c r="P1082" s="7"/>
      <c r="Q1082" s="7"/>
      <c r="R1082" s="7"/>
      <c r="S1082" s="7"/>
      <c r="T1082" s="7"/>
      <c r="U1082" s="7"/>
      <c r="V1082" s="7"/>
      <c r="W1082" s="7"/>
      <c r="X1082" s="7"/>
      <c r="Y1082" s="7"/>
      <c r="Z1082" s="7"/>
    </row>
    <row r="1083" ht="14.25" spans="10:26">
      <c r="J1083" s="7"/>
      <c r="K1083" s="7"/>
      <c r="L1083" s="7"/>
      <c r="M1083" s="7"/>
      <c r="N1083" s="7"/>
      <c r="O1083" s="7"/>
      <c r="P1083" s="7"/>
      <c r="Q1083" s="7"/>
      <c r="R1083" s="7"/>
      <c r="S1083" s="7"/>
      <c r="T1083" s="7"/>
      <c r="U1083" s="7"/>
      <c r="V1083" s="7"/>
      <c r="W1083" s="7"/>
      <c r="X1083" s="7"/>
      <c r="Y1083" s="7"/>
      <c r="Z1083" s="7"/>
    </row>
    <row r="1084" ht="14.25" spans="10:26">
      <c r="J1084" s="7"/>
      <c r="K1084" s="7"/>
      <c r="L1084" s="7"/>
      <c r="M1084" s="7"/>
      <c r="N1084" s="7"/>
      <c r="O1084" s="7"/>
      <c r="P1084" s="7"/>
      <c r="Q1084" s="7"/>
      <c r="R1084" s="7"/>
      <c r="S1084" s="7"/>
      <c r="T1084" s="7"/>
      <c r="U1084" s="7"/>
      <c r="V1084" s="7"/>
      <c r="W1084" s="7"/>
      <c r="X1084" s="7"/>
      <c r="Y1084" s="7"/>
      <c r="Z1084" s="7"/>
    </row>
    <row r="1085" ht="14.25" spans="10:26">
      <c r="J1085" s="7"/>
      <c r="K1085" s="7"/>
      <c r="L1085" s="7"/>
      <c r="M1085" s="7"/>
      <c r="N1085" s="7"/>
      <c r="O1085" s="7"/>
      <c r="P1085" s="7"/>
      <c r="Q1085" s="7"/>
      <c r="R1085" s="7"/>
      <c r="S1085" s="7"/>
      <c r="T1085" s="7"/>
      <c r="U1085" s="7"/>
      <c r="V1085" s="7"/>
      <c r="W1085" s="7"/>
      <c r="X1085" s="7"/>
      <c r="Y1085" s="7"/>
      <c r="Z1085" s="7"/>
    </row>
    <row r="1086" ht="14.25" spans="10:26">
      <c r="J1086" s="7"/>
      <c r="K1086" s="7"/>
      <c r="L1086" s="7"/>
      <c r="M1086" s="7"/>
      <c r="N1086" s="7"/>
      <c r="O1086" s="7"/>
      <c r="P1086" s="7"/>
      <c r="Q1086" s="7"/>
      <c r="R1086" s="7"/>
      <c r="S1086" s="7"/>
      <c r="T1086" s="7"/>
      <c r="U1086" s="7"/>
      <c r="V1086" s="7"/>
      <c r="W1086" s="7"/>
      <c r="X1086" s="7"/>
      <c r="Y1086" s="7"/>
      <c r="Z1086" s="7"/>
    </row>
    <row r="1087" ht="14.25" spans="10:26">
      <c r="J1087" s="7"/>
      <c r="K1087" s="7"/>
      <c r="L1087" s="7"/>
      <c r="M1087" s="7"/>
      <c r="N1087" s="7"/>
      <c r="O1087" s="7"/>
      <c r="P1087" s="7"/>
      <c r="Q1087" s="7"/>
      <c r="R1087" s="7"/>
      <c r="S1087" s="7"/>
      <c r="T1087" s="7"/>
      <c r="U1087" s="7"/>
      <c r="V1087" s="7"/>
      <c r="W1087" s="7"/>
      <c r="X1087" s="7"/>
      <c r="Y1087" s="7"/>
      <c r="Z1087" s="7"/>
    </row>
    <row r="1088" ht="14.25" spans="10:26">
      <c r="J1088" s="7"/>
      <c r="K1088" s="7"/>
      <c r="L1088" s="7"/>
      <c r="M1088" s="7"/>
      <c r="N1088" s="7"/>
      <c r="O1088" s="7"/>
      <c r="P1088" s="7"/>
      <c r="Q1088" s="7"/>
      <c r="R1088" s="7"/>
      <c r="S1088" s="7"/>
      <c r="T1088" s="7"/>
      <c r="U1088" s="7"/>
      <c r="V1088" s="7"/>
      <c r="W1088" s="7"/>
      <c r="X1088" s="7"/>
      <c r="Y1088" s="7"/>
      <c r="Z1088" s="7"/>
    </row>
    <row r="1089" ht="14.25" spans="10:26">
      <c r="J1089" s="7"/>
      <c r="K1089" s="7"/>
      <c r="L1089" s="7"/>
      <c r="M1089" s="7"/>
      <c r="N1089" s="7"/>
      <c r="O1089" s="7"/>
      <c r="P1089" s="7"/>
      <c r="Q1089" s="7"/>
      <c r="R1089" s="7"/>
      <c r="S1089" s="7"/>
      <c r="T1089" s="7"/>
      <c r="U1089" s="7"/>
      <c r="V1089" s="7"/>
      <c r="W1089" s="7"/>
      <c r="X1089" s="7"/>
      <c r="Y1089" s="7"/>
      <c r="Z1089" s="7"/>
    </row>
    <row r="1090" ht="14.25" spans="10:26">
      <c r="J1090" s="7"/>
      <c r="K1090" s="7"/>
      <c r="L1090" s="7"/>
      <c r="M1090" s="7"/>
      <c r="N1090" s="7"/>
      <c r="O1090" s="7"/>
      <c r="P1090" s="7"/>
      <c r="Q1090" s="7"/>
      <c r="R1090" s="7"/>
      <c r="S1090" s="7"/>
      <c r="T1090" s="7"/>
      <c r="U1090" s="7"/>
      <c r="V1090" s="7"/>
      <c r="W1090" s="7"/>
      <c r="X1090" s="7"/>
      <c r="Y1090" s="7"/>
      <c r="Z1090" s="7"/>
    </row>
    <row r="1091" ht="14.25" spans="10:26">
      <c r="J1091" s="7"/>
      <c r="K1091" s="7"/>
      <c r="L1091" s="7"/>
      <c r="M1091" s="7"/>
      <c r="N1091" s="7"/>
      <c r="O1091" s="7"/>
      <c r="P1091" s="7"/>
      <c r="Q1091" s="7"/>
      <c r="R1091" s="7"/>
      <c r="S1091" s="7"/>
      <c r="T1091" s="7"/>
      <c r="U1091" s="7"/>
      <c r="V1091" s="7"/>
      <c r="W1091" s="7"/>
      <c r="X1091" s="7"/>
      <c r="Y1091" s="7"/>
      <c r="Z1091" s="7"/>
    </row>
    <row r="1092" ht="14.25" spans="10:26">
      <c r="J1092" s="7"/>
      <c r="K1092" s="7"/>
      <c r="L1092" s="7"/>
      <c r="M1092" s="7"/>
      <c r="N1092" s="7"/>
      <c r="O1092" s="7"/>
      <c r="P1092" s="7"/>
      <c r="Q1092" s="7"/>
      <c r="R1092" s="7"/>
      <c r="S1092" s="7"/>
      <c r="T1092" s="7"/>
      <c r="U1092" s="7"/>
      <c r="V1092" s="7"/>
      <c r="W1092" s="7"/>
      <c r="X1092" s="7"/>
      <c r="Y1092" s="7"/>
      <c r="Z1092" s="7"/>
    </row>
    <row r="1093" ht="14.25" spans="10:26">
      <c r="J1093" s="7"/>
      <c r="K1093" s="7"/>
      <c r="L1093" s="7"/>
      <c r="M1093" s="7"/>
      <c r="N1093" s="7"/>
      <c r="O1093" s="7"/>
      <c r="P1093" s="7"/>
      <c r="Q1093" s="7"/>
      <c r="R1093" s="7"/>
      <c r="S1093" s="7"/>
      <c r="T1093" s="7"/>
      <c r="U1093" s="7"/>
      <c r="V1093" s="7"/>
      <c r="W1093" s="7"/>
      <c r="X1093" s="7"/>
      <c r="Y1093" s="7"/>
      <c r="Z1093" s="7"/>
    </row>
    <row r="1094" ht="14.25" spans="10:26">
      <c r="J1094" s="7"/>
      <c r="K1094" s="7"/>
      <c r="L1094" s="7"/>
      <c r="M1094" s="7"/>
      <c r="N1094" s="7"/>
      <c r="O1094" s="7"/>
      <c r="P1094" s="7"/>
      <c r="Q1094" s="7"/>
      <c r="R1094" s="7"/>
      <c r="S1094" s="7"/>
      <c r="T1094" s="7"/>
      <c r="U1094" s="7"/>
      <c r="V1094" s="7"/>
      <c r="W1094" s="7"/>
      <c r="X1094" s="7"/>
      <c r="Y1094" s="7"/>
      <c r="Z1094" s="7"/>
    </row>
    <row r="1095" ht="14.25" spans="10:26">
      <c r="J1095" s="7"/>
      <c r="K1095" s="7"/>
      <c r="L1095" s="7"/>
      <c r="M1095" s="7"/>
      <c r="N1095" s="7"/>
      <c r="O1095" s="7"/>
      <c r="P1095" s="7"/>
      <c r="Q1095" s="7"/>
      <c r="R1095" s="7"/>
      <c r="S1095" s="7"/>
      <c r="T1095" s="7"/>
      <c r="U1095" s="7"/>
      <c r="V1095" s="7"/>
      <c r="W1095" s="7"/>
      <c r="X1095" s="7"/>
      <c r="Y1095" s="7"/>
      <c r="Z1095" s="7"/>
    </row>
    <row r="1096" ht="14.25" spans="10:26">
      <c r="J1096" s="7"/>
      <c r="K1096" s="7"/>
      <c r="L1096" s="7"/>
      <c r="M1096" s="7"/>
      <c r="N1096" s="7"/>
      <c r="O1096" s="7"/>
      <c r="P1096" s="7"/>
      <c r="Q1096" s="7"/>
      <c r="R1096" s="7"/>
      <c r="S1096" s="7"/>
      <c r="T1096" s="7"/>
      <c r="U1096" s="7"/>
      <c r="V1096" s="7"/>
      <c r="W1096" s="7"/>
      <c r="X1096" s="7"/>
      <c r="Y1096" s="7"/>
      <c r="Z1096" s="7"/>
    </row>
    <row r="1097" ht="14.25" spans="10:26">
      <c r="J1097" s="7"/>
      <c r="K1097" s="7"/>
      <c r="L1097" s="7"/>
      <c r="M1097" s="7"/>
      <c r="N1097" s="7"/>
      <c r="O1097" s="7"/>
      <c r="P1097" s="7"/>
      <c r="Q1097" s="7"/>
      <c r="R1097" s="7"/>
      <c r="S1097" s="7"/>
      <c r="T1097" s="7"/>
      <c r="U1097" s="7"/>
      <c r="V1097" s="7"/>
      <c r="W1097" s="7"/>
      <c r="X1097" s="7"/>
      <c r="Y1097" s="7"/>
      <c r="Z1097" s="7"/>
    </row>
    <row r="1098" ht="14.25" spans="10:26">
      <c r="J1098" s="7"/>
      <c r="K1098" s="7"/>
      <c r="L1098" s="7"/>
      <c r="M1098" s="7"/>
      <c r="N1098" s="7"/>
      <c r="O1098" s="7"/>
      <c r="P1098" s="7"/>
      <c r="Q1098" s="7"/>
      <c r="R1098" s="7"/>
      <c r="S1098" s="7"/>
      <c r="T1098" s="7"/>
      <c r="U1098" s="7"/>
      <c r="V1098" s="7"/>
      <c r="W1098" s="7"/>
      <c r="X1098" s="7"/>
      <c r="Y1098" s="7"/>
      <c r="Z1098" s="7"/>
    </row>
    <row r="1099" ht="14.25" spans="10:26">
      <c r="J1099" s="7"/>
      <c r="K1099" s="7"/>
      <c r="L1099" s="7"/>
      <c r="M1099" s="7"/>
      <c r="N1099" s="7"/>
      <c r="O1099" s="7"/>
      <c r="P1099" s="7"/>
      <c r="Q1099" s="7"/>
      <c r="R1099" s="7"/>
      <c r="S1099" s="7"/>
      <c r="T1099" s="7"/>
      <c r="U1099" s="7"/>
      <c r="V1099" s="7"/>
      <c r="W1099" s="7"/>
      <c r="X1099" s="7"/>
      <c r="Y1099" s="7"/>
      <c r="Z1099" s="7"/>
    </row>
    <row r="1100" ht="14.25" spans="10:26">
      <c r="J1100" s="7"/>
      <c r="K1100" s="7"/>
      <c r="L1100" s="7"/>
      <c r="M1100" s="7"/>
      <c r="N1100" s="7"/>
      <c r="O1100" s="7"/>
      <c r="P1100" s="7"/>
      <c r="Q1100" s="7"/>
      <c r="R1100" s="7"/>
      <c r="S1100" s="7"/>
      <c r="T1100" s="7"/>
      <c r="U1100" s="7"/>
      <c r="V1100" s="7"/>
      <c r="W1100" s="7"/>
      <c r="X1100" s="7"/>
      <c r="Y1100" s="7"/>
      <c r="Z1100" s="7"/>
    </row>
    <row r="1101" ht="14.25" spans="10:26">
      <c r="J1101" s="7"/>
      <c r="K1101" s="7"/>
      <c r="L1101" s="7"/>
      <c r="M1101" s="7"/>
      <c r="N1101" s="7"/>
      <c r="O1101" s="7"/>
      <c r="P1101" s="7"/>
      <c r="Q1101" s="7"/>
      <c r="R1101" s="7"/>
      <c r="S1101" s="7"/>
      <c r="T1101" s="7"/>
      <c r="U1101" s="7"/>
      <c r="V1101" s="7"/>
      <c r="W1101" s="7"/>
      <c r="X1101" s="7"/>
      <c r="Y1101" s="7"/>
      <c r="Z1101" s="7"/>
    </row>
    <row r="1102" ht="14.25" spans="10:26">
      <c r="J1102" s="7"/>
      <c r="K1102" s="7"/>
      <c r="L1102" s="7"/>
      <c r="M1102" s="7"/>
      <c r="N1102" s="7"/>
      <c r="O1102" s="7"/>
      <c r="P1102" s="7"/>
      <c r="Q1102" s="7"/>
      <c r="R1102" s="7"/>
      <c r="S1102" s="7"/>
      <c r="T1102" s="7"/>
      <c r="U1102" s="7"/>
      <c r="V1102" s="7"/>
      <c r="W1102" s="7"/>
      <c r="X1102" s="7"/>
      <c r="Y1102" s="7"/>
      <c r="Z1102" s="7"/>
    </row>
    <row r="1103" ht="14.25" spans="10:26">
      <c r="J1103" s="7"/>
      <c r="K1103" s="7"/>
      <c r="L1103" s="7"/>
      <c r="M1103" s="7"/>
      <c r="N1103" s="7"/>
      <c r="O1103" s="7"/>
      <c r="P1103" s="7"/>
      <c r="Q1103" s="7"/>
      <c r="R1103" s="7"/>
      <c r="S1103" s="7"/>
      <c r="T1103" s="7"/>
      <c r="U1103" s="7"/>
      <c r="V1103" s="7"/>
      <c r="W1103" s="7"/>
      <c r="X1103" s="7"/>
      <c r="Y1103" s="7"/>
      <c r="Z1103" s="7"/>
    </row>
    <row r="1104" ht="14.25" spans="10:26">
      <c r="J1104" s="7"/>
      <c r="K1104" s="7"/>
      <c r="L1104" s="7"/>
      <c r="M1104" s="7"/>
      <c r="N1104" s="7"/>
      <c r="O1104" s="7"/>
      <c r="P1104" s="7"/>
      <c r="Q1104" s="7"/>
      <c r="R1104" s="7"/>
      <c r="S1104" s="7"/>
      <c r="T1104" s="7"/>
      <c r="U1104" s="7"/>
      <c r="V1104" s="7"/>
      <c r="W1104" s="7"/>
      <c r="X1104" s="7"/>
      <c r="Y1104" s="7"/>
      <c r="Z1104" s="7"/>
    </row>
    <row r="1105" ht="14.25" spans="10:26">
      <c r="J1105" s="7"/>
      <c r="K1105" s="7"/>
      <c r="L1105" s="7"/>
      <c r="M1105" s="7"/>
      <c r="N1105" s="7"/>
      <c r="O1105" s="7"/>
      <c r="P1105" s="7"/>
      <c r="Q1105" s="7"/>
      <c r="R1105" s="7"/>
      <c r="S1105" s="7"/>
      <c r="T1105" s="7"/>
      <c r="U1105" s="7"/>
      <c r="V1105" s="7"/>
      <c r="W1105" s="7"/>
      <c r="X1105" s="7"/>
      <c r="Y1105" s="7"/>
      <c r="Z1105" s="7"/>
    </row>
    <row r="1106" ht="14.25" spans="10:26">
      <c r="J1106" s="7"/>
      <c r="K1106" s="7"/>
      <c r="L1106" s="7"/>
      <c r="M1106" s="7"/>
      <c r="N1106" s="7"/>
      <c r="O1106" s="7"/>
      <c r="P1106" s="7"/>
      <c r="Q1106" s="7"/>
      <c r="R1106" s="7"/>
      <c r="S1106" s="7"/>
      <c r="T1106" s="7"/>
      <c r="U1106" s="7"/>
      <c r="V1106" s="7"/>
      <c r="W1106" s="7"/>
      <c r="X1106" s="7"/>
      <c r="Y1106" s="7"/>
      <c r="Z1106" s="7"/>
    </row>
    <row r="1107" ht="14.25" spans="10:26">
      <c r="J1107" s="7"/>
      <c r="K1107" s="7"/>
      <c r="L1107" s="7"/>
      <c r="M1107" s="7"/>
      <c r="N1107" s="7"/>
      <c r="O1107" s="7"/>
      <c r="P1107" s="7"/>
      <c r="Q1107" s="7"/>
      <c r="R1107" s="7"/>
      <c r="S1107" s="7"/>
      <c r="T1107" s="7"/>
      <c r="U1107" s="7"/>
      <c r="V1107" s="7"/>
      <c r="W1107" s="7"/>
      <c r="X1107" s="7"/>
      <c r="Y1107" s="7"/>
      <c r="Z1107" s="7"/>
    </row>
    <row r="1108" ht="14.25" spans="10:26">
      <c r="J1108" s="7"/>
      <c r="K1108" s="7"/>
      <c r="L1108" s="7"/>
      <c r="M1108" s="7"/>
      <c r="N1108" s="7"/>
      <c r="O1108" s="7"/>
      <c r="P1108" s="7"/>
      <c r="Q1108" s="7"/>
      <c r="R1108" s="7"/>
      <c r="S1108" s="7"/>
      <c r="T1108" s="7"/>
      <c r="U1108" s="7"/>
      <c r="V1108" s="7"/>
      <c r="W1108" s="7"/>
      <c r="X1108" s="7"/>
      <c r="Y1108" s="7"/>
      <c r="Z1108" s="7"/>
    </row>
    <row r="1109" ht="14.25" spans="10:26">
      <c r="J1109" s="7"/>
      <c r="K1109" s="7"/>
      <c r="L1109" s="7"/>
      <c r="M1109" s="7"/>
      <c r="N1109" s="7"/>
      <c r="O1109" s="7"/>
      <c r="P1109" s="7"/>
      <c r="Q1109" s="7"/>
      <c r="R1109" s="7"/>
      <c r="S1109" s="7"/>
      <c r="T1109" s="7"/>
      <c r="U1109" s="7"/>
      <c r="V1109" s="7"/>
      <c r="W1109" s="7"/>
      <c r="X1109" s="7"/>
      <c r="Y1109" s="7"/>
      <c r="Z1109" s="7"/>
    </row>
    <row r="1110" ht="14.25" spans="10:26">
      <c r="J1110" s="7"/>
      <c r="K1110" s="7"/>
      <c r="L1110" s="7"/>
      <c r="M1110" s="7"/>
      <c r="N1110" s="7"/>
      <c r="O1110" s="7"/>
      <c r="P1110" s="7"/>
      <c r="Q1110" s="7"/>
      <c r="R1110" s="7"/>
      <c r="S1110" s="7"/>
      <c r="T1110" s="7"/>
      <c r="U1110" s="7"/>
      <c r="V1110" s="7"/>
      <c r="W1110" s="7"/>
      <c r="X1110" s="7"/>
      <c r="Y1110" s="7"/>
      <c r="Z1110" s="7"/>
    </row>
    <row r="1111" ht="14.25" spans="10:26">
      <c r="J1111" s="7"/>
      <c r="K1111" s="7"/>
      <c r="L1111" s="7"/>
      <c r="M1111" s="7"/>
      <c r="N1111" s="7"/>
      <c r="O1111" s="7"/>
      <c r="P1111" s="7"/>
      <c r="Q1111" s="7"/>
      <c r="R1111" s="7"/>
      <c r="S1111" s="7"/>
      <c r="T1111" s="7"/>
      <c r="U1111" s="7"/>
      <c r="V1111" s="7"/>
      <c r="W1111" s="7"/>
      <c r="X1111" s="7"/>
      <c r="Y1111" s="7"/>
      <c r="Z1111" s="7"/>
    </row>
    <row r="1112" ht="14.25" spans="10:26">
      <c r="J1112" s="7"/>
      <c r="K1112" s="7"/>
      <c r="L1112" s="7"/>
      <c r="M1112" s="7"/>
      <c r="N1112" s="7"/>
      <c r="O1112" s="7"/>
      <c r="P1112" s="7"/>
      <c r="Q1112" s="7"/>
      <c r="R1112" s="7"/>
      <c r="S1112" s="7"/>
      <c r="T1112" s="7"/>
      <c r="U1112" s="7"/>
      <c r="V1112" s="7"/>
      <c r="W1112" s="7"/>
      <c r="X1112" s="7"/>
      <c r="Y1112" s="7"/>
      <c r="Z1112" s="7"/>
    </row>
    <row r="1113" ht="14.25" spans="10:26">
      <c r="J1113" s="7"/>
      <c r="K1113" s="7"/>
      <c r="L1113" s="7"/>
      <c r="M1113" s="7"/>
      <c r="N1113" s="7"/>
      <c r="O1113" s="7"/>
      <c r="P1113" s="7"/>
      <c r="Q1113" s="7"/>
      <c r="R1113" s="7"/>
      <c r="S1113" s="7"/>
      <c r="T1113" s="7"/>
      <c r="U1113" s="7"/>
      <c r="V1113" s="7"/>
      <c r="W1113" s="7"/>
      <c r="X1113" s="7"/>
      <c r="Y1113" s="7"/>
      <c r="Z1113" s="7"/>
    </row>
    <row r="1114" ht="14.25" spans="10:26">
      <c r="J1114" s="7"/>
      <c r="K1114" s="7"/>
      <c r="L1114" s="7"/>
      <c r="M1114" s="7"/>
      <c r="N1114" s="7"/>
      <c r="O1114" s="7"/>
      <c r="P1114" s="7"/>
      <c r="Q1114" s="7"/>
      <c r="R1114" s="7"/>
      <c r="S1114" s="7"/>
      <c r="T1114" s="7"/>
      <c r="U1114" s="7"/>
      <c r="V1114" s="7"/>
      <c r="W1114" s="7"/>
      <c r="X1114" s="7"/>
      <c r="Y1114" s="7"/>
      <c r="Z1114" s="7"/>
    </row>
    <row r="1115" ht="14.25" spans="10:26">
      <c r="J1115" s="7"/>
      <c r="K1115" s="7"/>
      <c r="L1115" s="7"/>
      <c r="M1115" s="7"/>
      <c r="N1115" s="7"/>
      <c r="O1115" s="7"/>
      <c r="P1115" s="7"/>
      <c r="Q1115" s="7"/>
      <c r="R1115" s="7"/>
      <c r="S1115" s="7"/>
      <c r="T1115" s="7"/>
      <c r="U1115" s="7"/>
      <c r="V1115" s="7"/>
      <c r="W1115" s="7"/>
      <c r="X1115" s="7"/>
      <c r="Y1115" s="7"/>
      <c r="Z1115" s="7"/>
    </row>
    <row r="1116" ht="14.25" spans="10:26">
      <c r="J1116" s="7"/>
      <c r="K1116" s="7"/>
      <c r="L1116" s="7"/>
      <c r="M1116" s="7"/>
      <c r="N1116" s="7"/>
      <c r="O1116" s="7"/>
      <c r="P1116" s="7"/>
      <c r="Q1116" s="7"/>
      <c r="R1116" s="7"/>
      <c r="S1116" s="7"/>
      <c r="T1116" s="7"/>
      <c r="U1116" s="7"/>
      <c r="V1116" s="7"/>
      <c r="W1116" s="7"/>
      <c r="X1116" s="7"/>
      <c r="Y1116" s="7"/>
      <c r="Z1116" s="7"/>
    </row>
    <row r="1117" ht="14.25" spans="10:26">
      <c r="J1117" s="7"/>
      <c r="K1117" s="7"/>
      <c r="L1117" s="7"/>
      <c r="M1117" s="7"/>
      <c r="N1117" s="7"/>
      <c r="O1117" s="7"/>
      <c r="P1117" s="7"/>
      <c r="Q1117" s="7"/>
      <c r="R1117" s="7"/>
      <c r="S1117" s="7"/>
      <c r="T1117" s="7"/>
      <c r="U1117" s="7"/>
      <c r="V1117" s="7"/>
      <c r="W1117" s="7"/>
      <c r="X1117" s="7"/>
      <c r="Y1117" s="7"/>
      <c r="Z1117" s="7"/>
    </row>
    <row r="1118" ht="14.25" spans="10:26">
      <c r="J1118" s="7"/>
      <c r="K1118" s="7"/>
      <c r="L1118" s="7"/>
      <c r="M1118" s="7"/>
      <c r="N1118" s="7"/>
      <c r="O1118" s="7"/>
      <c r="P1118" s="7"/>
      <c r="Q1118" s="7"/>
      <c r="R1118" s="7"/>
      <c r="S1118" s="7"/>
      <c r="T1118" s="7"/>
      <c r="U1118" s="7"/>
      <c r="V1118" s="7"/>
      <c r="W1118" s="7"/>
      <c r="X1118" s="7"/>
      <c r="Y1118" s="7"/>
      <c r="Z1118" s="7"/>
    </row>
    <row r="1119" ht="14.25" spans="10:26">
      <c r="J1119" s="7"/>
      <c r="K1119" s="7"/>
      <c r="L1119" s="7"/>
      <c r="M1119" s="7"/>
      <c r="N1119" s="7"/>
      <c r="O1119" s="7"/>
      <c r="P1119" s="7"/>
      <c r="Q1119" s="7"/>
      <c r="R1119" s="7"/>
      <c r="S1119" s="7"/>
      <c r="T1119" s="7"/>
      <c r="U1119" s="7"/>
      <c r="V1119" s="7"/>
      <c r="W1119" s="7"/>
      <c r="X1119" s="7"/>
      <c r="Y1119" s="7"/>
      <c r="Z1119" s="7"/>
    </row>
    <row r="1120" ht="14.25" spans="10:26">
      <c r="J1120" s="7"/>
      <c r="K1120" s="7"/>
      <c r="L1120" s="7"/>
      <c r="M1120" s="7"/>
      <c r="N1120" s="7"/>
      <c r="O1120" s="7"/>
      <c r="P1120" s="7"/>
      <c r="Q1120" s="7"/>
      <c r="R1120" s="7"/>
      <c r="S1120" s="7"/>
      <c r="T1120" s="7"/>
      <c r="U1120" s="7"/>
      <c r="V1120" s="7"/>
      <c r="W1120" s="7"/>
      <c r="X1120" s="7"/>
      <c r="Y1120" s="7"/>
      <c r="Z1120" s="7"/>
    </row>
    <row r="1121" ht="14.25" spans="10:26">
      <c r="J1121" s="7"/>
      <c r="K1121" s="7"/>
      <c r="L1121" s="7"/>
      <c r="M1121" s="7"/>
      <c r="N1121" s="7"/>
      <c r="O1121" s="7"/>
      <c r="P1121" s="7"/>
      <c r="Q1121" s="7"/>
      <c r="R1121" s="7"/>
      <c r="S1121" s="7"/>
      <c r="T1121" s="7"/>
      <c r="U1121" s="7"/>
      <c r="V1121" s="7"/>
      <c r="W1121" s="7"/>
      <c r="X1121" s="7"/>
      <c r="Y1121" s="7"/>
      <c r="Z1121" s="7"/>
    </row>
    <row r="1122" ht="14.25" spans="10:26">
      <c r="J1122" s="7"/>
      <c r="K1122" s="7"/>
      <c r="L1122" s="7"/>
      <c r="M1122" s="7"/>
      <c r="N1122" s="7"/>
      <c r="O1122" s="7"/>
      <c r="P1122" s="7"/>
      <c r="Q1122" s="7"/>
      <c r="R1122" s="7"/>
      <c r="S1122" s="7"/>
      <c r="T1122" s="7"/>
      <c r="U1122" s="7"/>
      <c r="V1122" s="7"/>
      <c r="W1122" s="7"/>
      <c r="X1122" s="7"/>
      <c r="Y1122" s="7"/>
      <c r="Z1122" s="7"/>
    </row>
    <row r="1123" ht="14.25" spans="10:26">
      <c r="J1123" s="7"/>
      <c r="K1123" s="7"/>
      <c r="L1123" s="7"/>
      <c r="M1123" s="7"/>
      <c r="N1123" s="7"/>
      <c r="O1123" s="7"/>
      <c r="P1123" s="7"/>
      <c r="Q1123" s="7"/>
      <c r="R1123" s="7"/>
      <c r="S1123" s="7"/>
      <c r="T1123" s="7"/>
      <c r="U1123" s="7"/>
      <c r="V1123" s="7"/>
      <c r="W1123" s="7"/>
      <c r="X1123" s="7"/>
      <c r="Y1123" s="7"/>
      <c r="Z1123" s="7"/>
    </row>
    <row r="1124" ht="14.25" spans="10:26">
      <c r="J1124" s="7"/>
      <c r="K1124" s="7"/>
      <c r="L1124" s="7"/>
      <c r="M1124" s="7"/>
      <c r="N1124" s="7"/>
      <c r="O1124" s="7"/>
      <c r="P1124" s="7"/>
      <c r="Q1124" s="7"/>
      <c r="R1124" s="7"/>
      <c r="S1124" s="7"/>
      <c r="T1124" s="7"/>
      <c r="U1124" s="7"/>
      <c r="V1124" s="7"/>
      <c r="W1124" s="7"/>
      <c r="X1124" s="7"/>
      <c r="Y1124" s="7"/>
      <c r="Z1124" s="7"/>
    </row>
    <row r="1125" ht="14.25" spans="10:26">
      <c r="J1125" s="7"/>
      <c r="K1125" s="7"/>
      <c r="L1125" s="7"/>
      <c r="M1125" s="7"/>
      <c r="N1125" s="7"/>
      <c r="O1125" s="7"/>
      <c r="P1125" s="7"/>
      <c r="Q1125" s="7"/>
      <c r="R1125" s="7"/>
      <c r="S1125" s="7"/>
      <c r="T1125" s="7"/>
      <c r="U1125" s="7"/>
      <c r="V1125" s="7"/>
      <c r="W1125" s="7"/>
      <c r="X1125" s="7"/>
      <c r="Y1125" s="7"/>
      <c r="Z1125" s="7"/>
    </row>
    <row r="1126" ht="14.25" spans="10:26">
      <c r="J1126" s="7"/>
      <c r="K1126" s="7"/>
      <c r="L1126" s="7"/>
      <c r="M1126" s="7"/>
      <c r="N1126" s="7"/>
      <c r="O1126" s="7"/>
      <c r="P1126" s="7"/>
      <c r="Q1126" s="7"/>
      <c r="R1126" s="7"/>
      <c r="S1126" s="7"/>
      <c r="T1126" s="7"/>
      <c r="U1126" s="7"/>
      <c r="V1126" s="7"/>
      <c r="W1126" s="7"/>
      <c r="X1126" s="7"/>
      <c r="Y1126" s="7"/>
      <c r="Z1126" s="7"/>
    </row>
    <row r="1127" ht="14.25" spans="10:26">
      <c r="J1127" s="7"/>
      <c r="K1127" s="7"/>
      <c r="L1127" s="7"/>
      <c r="M1127" s="7"/>
      <c r="N1127" s="7"/>
      <c r="O1127" s="7"/>
      <c r="P1127" s="7"/>
      <c r="Q1127" s="7"/>
      <c r="R1127" s="7"/>
      <c r="S1127" s="7"/>
      <c r="T1127" s="7"/>
      <c r="U1127" s="7"/>
      <c r="V1127" s="7"/>
      <c r="W1127" s="7"/>
      <c r="X1127" s="7"/>
      <c r="Y1127" s="7"/>
      <c r="Z1127" s="7"/>
    </row>
    <row r="1128" ht="14.25" spans="10:26">
      <c r="J1128" s="7"/>
      <c r="K1128" s="7"/>
      <c r="L1128" s="7"/>
      <c r="M1128" s="7"/>
      <c r="N1128" s="7"/>
      <c r="O1128" s="7"/>
      <c r="P1128" s="7"/>
      <c r="Q1128" s="7"/>
      <c r="R1128" s="7"/>
      <c r="S1128" s="7"/>
      <c r="T1128" s="7"/>
      <c r="U1128" s="7"/>
      <c r="V1128" s="7"/>
      <c r="W1128" s="7"/>
      <c r="X1128" s="7"/>
      <c r="Y1128" s="7"/>
      <c r="Z1128" s="7"/>
    </row>
    <row r="1129" ht="14.25" spans="10:26">
      <c r="J1129" s="7"/>
      <c r="K1129" s="7"/>
      <c r="L1129" s="7"/>
      <c r="M1129" s="7"/>
      <c r="N1129" s="7"/>
      <c r="O1129" s="7"/>
      <c r="P1129" s="7"/>
      <c r="Q1129" s="7"/>
      <c r="R1129" s="7"/>
      <c r="S1129" s="7"/>
      <c r="T1129" s="7"/>
      <c r="U1129" s="7"/>
      <c r="V1129" s="7"/>
      <c r="W1129" s="7"/>
      <c r="X1129" s="7"/>
      <c r="Y1129" s="7"/>
      <c r="Z1129" s="7"/>
    </row>
    <row r="1130" ht="14.25" spans="10:26">
      <c r="J1130" s="7"/>
      <c r="K1130" s="7"/>
      <c r="L1130" s="7"/>
      <c r="M1130" s="7"/>
      <c r="N1130" s="7"/>
      <c r="O1130" s="7"/>
      <c r="P1130" s="7"/>
      <c r="Q1130" s="7"/>
      <c r="R1130" s="7"/>
      <c r="S1130" s="7"/>
      <c r="T1130" s="7"/>
      <c r="U1130" s="7"/>
      <c r="V1130" s="7"/>
      <c r="W1130" s="7"/>
      <c r="X1130" s="7"/>
      <c r="Y1130" s="7"/>
      <c r="Z1130" s="7"/>
    </row>
    <row r="1131" ht="14.25" spans="10:26">
      <c r="J1131" s="7"/>
      <c r="K1131" s="7"/>
      <c r="L1131" s="7"/>
      <c r="M1131" s="7"/>
      <c r="N1131" s="7"/>
      <c r="O1131" s="7"/>
      <c r="P1131" s="7"/>
      <c r="Q1131" s="7"/>
      <c r="R1131" s="7"/>
      <c r="S1131" s="7"/>
      <c r="T1131" s="7"/>
      <c r="U1131" s="7"/>
      <c r="V1131" s="7"/>
      <c r="W1131" s="7"/>
      <c r="X1131" s="7"/>
      <c r="Y1131" s="7"/>
      <c r="Z1131" s="7"/>
    </row>
    <row r="1132" ht="14.25" spans="10:26">
      <c r="J1132" s="7"/>
      <c r="K1132" s="7"/>
      <c r="L1132" s="7"/>
      <c r="M1132" s="7"/>
      <c r="N1132" s="7"/>
      <c r="O1132" s="7"/>
      <c r="P1132" s="7"/>
      <c r="Q1132" s="7"/>
      <c r="R1132" s="7"/>
      <c r="S1132" s="7"/>
      <c r="T1132" s="7"/>
      <c r="U1132" s="7"/>
      <c r="V1132" s="7"/>
      <c r="W1132" s="7"/>
      <c r="X1132" s="7"/>
      <c r="Y1132" s="7"/>
      <c r="Z1132" s="7"/>
    </row>
    <row r="1133" ht="14.25" spans="10:26">
      <c r="J1133" s="7"/>
      <c r="K1133" s="7"/>
      <c r="L1133" s="7"/>
      <c r="M1133" s="7"/>
      <c r="N1133" s="7"/>
      <c r="O1133" s="7"/>
      <c r="P1133" s="7"/>
      <c r="Q1133" s="7"/>
      <c r="R1133" s="7"/>
      <c r="S1133" s="7"/>
      <c r="T1133" s="7"/>
      <c r="U1133" s="7"/>
      <c r="V1133" s="7"/>
      <c r="W1133" s="7"/>
      <c r="X1133" s="7"/>
      <c r="Y1133" s="7"/>
      <c r="Z1133" s="7"/>
    </row>
    <row r="1134" ht="14.25" spans="10:26">
      <c r="J1134" s="7"/>
      <c r="K1134" s="7"/>
      <c r="L1134" s="7"/>
      <c r="M1134" s="7"/>
      <c r="N1134" s="7"/>
      <c r="O1134" s="7"/>
      <c r="P1134" s="7"/>
      <c r="Q1134" s="7"/>
      <c r="R1134" s="7"/>
      <c r="S1134" s="7"/>
      <c r="T1134" s="7"/>
      <c r="U1134" s="7"/>
      <c r="V1134" s="7"/>
      <c r="W1134" s="7"/>
      <c r="X1134" s="7"/>
      <c r="Y1134" s="7"/>
      <c r="Z1134" s="7"/>
    </row>
    <row r="1135" ht="14.25" spans="10:26">
      <c r="J1135" s="7"/>
      <c r="K1135" s="7"/>
      <c r="L1135" s="7"/>
      <c r="M1135" s="7"/>
      <c r="N1135" s="7"/>
      <c r="O1135" s="7"/>
      <c r="P1135" s="7"/>
      <c r="Q1135" s="7"/>
      <c r="R1135" s="7"/>
      <c r="S1135" s="7"/>
      <c r="T1135" s="7"/>
      <c r="U1135" s="7"/>
      <c r="V1135" s="7"/>
      <c r="W1135" s="7"/>
      <c r="X1135" s="7"/>
      <c r="Y1135" s="7"/>
      <c r="Z1135" s="7"/>
    </row>
    <row r="1136" ht="14.25" spans="10:26">
      <c r="J1136" s="7"/>
      <c r="K1136" s="7"/>
      <c r="L1136" s="7"/>
      <c r="M1136" s="7"/>
      <c r="N1136" s="7"/>
      <c r="O1136" s="7"/>
      <c r="P1136" s="7"/>
      <c r="Q1136" s="7"/>
      <c r="R1136" s="7"/>
      <c r="S1136" s="7"/>
      <c r="T1136" s="7"/>
      <c r="U1136" s="7"/>
      <c r="V1136" s="7"/>
      <c r="W1136" s="7"/>
      <c r="X1136" s="7"/>
      <c r="Y1136" s="7"/>
      <c r="Z1136" s="7"/>
    </row>
    <row r="1137" ht="14.25" spans="10:26">
      <c r="J1137" s="7"/>
      <c r="K1137" s="7"/>
      <c r="L1137" s="7"/>
      <c r="M1137" s="7"/>
      <c r="N1137" s="7"/>
      <c r="O1137" s="7"/>
      <c r="P1137" s="7"/>
      <c r="Q1137" s="7"/>
      <c r="R1137" s="7"/>
      <c r="S1137" s="7"/>
      <c r="T1137" s="7"/>
      <c r="U1137" s="7"/>
      <c r="V1137" s="7"/>
      <c r="W1137" s="7"/>
      <c r="X1137" s="7"/>
      <c r="Y1137" s="7"/>
      <c r="Z1137" s="7"/>
    </row>
    <row r="1138" ht="14.25" spans="10:26">
      <c r="J1138" s="7"/>
      <c r="K1138" s="7"/>
      <c r="L1138" s="7"/>
      <c r="M1138" s="7"/>
      <c r="N1138" s="7"/>
      <c r="O1138" s="7"/>
      <c r="P1138" s="7"/>
      <c r="Q1138" s="7"/>
      <c r="R1138" s="7"/>
      <c r="S1138" s="7"/>
      <c r="T1138" s="7"/>
      <c r="U1138" s="7"/>
      <c r="V1138" s="7"/>
      <c r="W1138" s="7"/>
      <c r="X1138" s="7"/>
      <c r="Y1138" s="7"/>
      <c r="Z1138" s="7"/>
    </row>
    <row r="1139" ht="14.25" spans="10:26">
      <c r="J1139" s="7"/>
      <c r="K1139" s="7"/>
      <c r="L1139" s="7"/>
      <c r="M1139" s="7"/>
      <c r="N1139" s="7"/>
      <c r="O1139" s="7"/>
      <c r="P1139" s="7"/>
      <c r="Q1139" s="7"/>
      <c r="R1139" s="7"/>
      <c r="S1139" s="7"/>
      <c r="T1139" s="7"/>
      <c r="U1139" s="7"/>
      <c r="V1139" s="7"/>
      <c r="W1139" s="7"/>
      <c r="X1139" s="7"/>
      <c r="Y1139" s="7"/>
      <c r="Z1139" s="7"/>
    </row>
    <row r="1140" ht="14.25" spans="10:26">
      <c r="J1140" s="7"/>
      <c r="K1140" s="7"/>
      <c r="L1140" s="7"/>
      <c r="M1140" s="7"/>
      <c r="N1140" s="7"/>
      <c r="O1140" s="7"/>
      <c r="P1140" s="7"/>
      <c r="Q1140" s="7"/>
      <c r="R1140" s="7"/>
      <c r="S1140" s="7"/>
      <c r="T1140" s="7"/>
      <c r="U1140" s="7"/>
      <c r="V1140" s="7"/>
      <c r="W1140" s="7"/>
      <c r="X1140" s="7"/>
      <c r="Y1140" s="7"/>
      <c r="Z1140" s="7"/>
    </row>
    <row r="1141" ht="14.25" spans="10:26">
      <c r="J1141" s="7"/>
      <c r="K1141" s="7"/>
      <c r="L1141" s="7"/>
      <c r="M1141" s="7"/>
      <c r="N1141" s="7"/>
      <c r="O1141" s="7"/>
      <c r="P1141" s="7"/>
      <c r="Q1141" s="7"/>
      <c r="R1141" s="7"/>
      <c r="S1141" s="7"/>
      <c r="T1141" s="7"/>
      <c r="U1141" s="7"/>
      <c r="V1141" s="7"/>
      <c r="W1141" s="7"/>
      <c r="X1141" s="7"/>
      <c r="Y1141" s="7"/>
      <c r="Z1141" s="7"/>
    </row>
    <row r="1142" ht="14.25" spans="10:26">
      <c r="J1142" s="7"/>
      <c r="K1142" s="7"/>
      <c r="L1142" s="7"/>
      <c r="M1142" s="7"/>
      <c r="N1142" s="7"/>
      <c r="O1142" s="7"/>
      <c r="P1142" s="7"/>
      <c r="Q1142" s="7"/>
      <c r="R1142" s="7"/>
      <c r="S1142" s="7"/>
      <c r="T1142" s="7"/>
      <c r="U1142" s="7"/>
      <c r="V1142" s="7"/>
      <c r="W1142" s="7"/>
      <c r="X1142" s="7"/>
      <c r="Y1142" s="7"/>
      <c r="Z1142" s="7"/>
    </row>
    <row r="1143" ht="14.25" spans="10:26">
      <c r="J1143" s="7"/>
      <c r="K1143" s="7"/>
      <c r="L1143" s="7"/>
      <c r="M1143" s="7"/>
      <c r="N1143" s="7"/>
      <c r="O1143" s="7"/>
      <c r="P1143" s="7"/>
      <c r="Q1143" s="7"/>
      <c r="R1143" s="7"/>
      <c r="S1143" s="7"/>
      <c r="T1143" s="7"/>
      <c r="U1143" s="7"/>
      <c r="V1143" s="7"/>
      <c r="W1143" s="7"/>
      <c r="X1143" s="7"/>
      <c r="Y1143" s="7"/>
      <c r="Z1143" s="7"/>
    </row>
    <row r="1144" ht="14.25" spans="10:26">
      <c r="J1144" s="7"/>
      <c r="K1144" s="7"/>
      <c r="L1144" s="7"/>
      <c r="M1144" s="7"/>
      <c r="N1144" s="7"/>
      <c r="O1144" s="7"/>
      <c r="P1144" s="7"/>
      <c r="Q1144" s="7"/>
      <c r="R1144" s="7"/>
      <c r="S1144" s="7"/>
      <c r="T1144" s="7"/>
      <c r="U1144" s="7"/>
      <c r="V1144" s="7"/>
      <c r="W1144" s="7"/>
      <c r="X1144" s="7"/>
      <c r="Y1144" s="7"/>
      <c r="Z1144" s="7"/>
    </row>
    <row r="1145" ht="14.25" spans="10:26">
      <c r="J1145" s="7"/>
      <c r="K1145" s="7"/>
      <c r="L1145" s="7"/>
      <c r="M1145" s="7"/>
      <c r="N1145" s="7"/>
      <c r="O1145" s="7"/>
      <c r="P1145" s="7"/>
      <c r="Q1145" s="7"/>
      <c r="R1145" s="7"/>
      <c r="S1145" s="7"/>
      <c r="T1145" s="7"/>
      <c r="U1145" s="7"/>
      <c r="V1145" s="7"/>
      <c r="W1145" s="7"/>
      <c r="X1145" s="7"/>
      <c r="Y1145" s="7"/>
      <c r="Z1145" s="7"/>
    </row>
    <row r="1146" ht="14.25" spans="10:26">
      <c r="J1146" s="7"/>
      <c r="K1146" s="7"/>
      <c r="L1146" s="7"/>
      <c r="M1146" s="7"/>
      <c r="N1146" s="7"/>
      <c r="O1146" s="7"/>
      <c r="P1146" s="7"/>
      <c r="Q1146" s="7"/>
      <c r="R1146" s="7"/>
      <c r="S1146" s="7"/>
      <c r="T1146" s="7"/>
      <c r="U1146" s="7"/>
      <c r="V1146" s="7"/>
      <c r="W1146" s="7"/>
      <c r="X1146" s="7"/>
      <c r="Y1146" s="7"/>
      <c r="Z1146" s="7"/>
    </row>
    <row r="1147" ht="14.25" spans="10:26">
      <c r="J1147" s="7"/>
      <c r="K1147" s="7"/>
      <c r="L1147" s="7"/>
      <c r="M1147" s="7"/>
      <c r="N1147" s="7"/>
      <c r="O1147" s="7"/>
      <c r="P1147" s="7"/>
      <c r="Q1147" s="7"/>
      <c r="R1147" s="7"/>
      <c r="S1147" s="7"/>
      <c r="T1147" s="7"/>
      <c r="U1147" s="7"/>
      <c r="V1147" s="7"/>
      <c r="W1147" s="7"/>
      <c r="X1147" s="7"/>
      <c r="Y1147" s="7"/>
      <c r="Z1147" s="7"/>
    </row>
    <row r="1148" ht="14.25" spans="10:26">
      <c r="J1148" s="7"/>
      <c r="K1148" s="7"/>
      <c r="L1148" s="7"/>
      <c r="M1148" s="7"/>
      <c r="N1148" s="7"/>
      <c r="O1148" s="7"/>
      <c r="P1148" s="7"/>
      <c r="Q1148" s="7"/>
      <c r="R1148" s="7"/>
      <c r="S1148" s="7"/>
      <c r="T1148" s="7"/>
      <c r="U1148" s="7"/>
      <c r="V1148" s="7"/>
      <c r="W1148" s="7"/>
      <c r="X1148" s="7"/>
      <c r="Y1148" s="7"/>
      <c r="Z1148" s="7"/>
    </row>
    <row r="1149" ht="14.25" spans="10:26">
      <c r="J1149" s="7"/>
      <c r="K1149" s="7"/>
      <c r="L1149" s="7"/>
      <c r="M1149" s="7"/>
      <c r="N1149" s="7"/>
      <c r="O1149" s="7"/>
      <c r="P1149" s="7"/>
      <c r="Q1149" s="7"/>
      <c r="R1149" s="7"/>
      <c r="S1149" s="7"/>
      <c r="T1149" s="7"/>
      <c r="U1149" s="7"/>
      <c r="V1149" s="7"/>
      <c r="W1149" s="7"/>
      <c r="X1149" s="7"/>
      <c r="Y1149" s="7"/>
      <c r="Z1149" s="7"/>
    </row>
    <row r="1150" ht="14.25" spans="10:26">
      <c r="J1150" s="7"/>
      <c r="K1150" s="7"/>
      <c r="L1150" s="7"/>
      <c r="M1150" s="7"/>
      <c r="N1150" s="7"/>
      <c r="O1150" s="7"/>
      <c r="P1150" s="7"/>
      <c r="Q1150" s="7"/>
      <c r="R1150" s="7"/>
      <c r="S1150" s="7"/>
      <c r="T1150" s="7"/>
      <c r="U1150" s="7"/>
      <c r="V1150" s="7"/>
      <c r="W1150" s="7"/>
      <c r="X1150" s="7"/>
      <c r="Y1150" s="7"/>
      <c r="Z1150" s="7"/>
    </row>
    <row r="1151" ht="14.25" spans="10:26">
      <c r="J1151" s="7"/>
      <c r="K1151" s="7"/>
      <c r="L1151" s="7"/>
      <c r="M1151" s="7"/>
      <c r="N1151" s="7"/>
      <c r="O1151" s="7"/>
      <c r="P1151" s="7"/>
      <c r="Q1151" s="7"/>
      <c r="R1151" s="7"/>
      <c r="S1151" s="7"/>
      <c r="T1151" s="7"/>
      <c r="U1151" s="7"/>
      <c r="V1151" s="7"/>
      <c r="W1151" s="7"/>
      <c r="X1151" s="7"/>
      <c r="Y1151" s="7"/>
      <c r="Z1151" s="7"/>
    </row>
    <row r="1152" ht="14.25" spans="10:26">
      <c r="J1152" s="7"/>
      <c r="K1152" s="7"/>
      <c r="L1152" s="7"/>
      <c r="M1152" s="7"/>
      <c r="N1152" s="7"/>
      <c r="O1152" s="7"/>
      <c r="P1152" s="7"/>
      <c r="Q1152" s="7"/>
      <c r="R1152" s="7"/>
      <c r="S1152" s="7"/>
      <c r="T1152" s="7"/>
      <c r="U1152" s="7"/>
      <c r="V1152" s="7"/>
      <c r="W1152" s="7"/>
      <c r="X1152" s="7"/>
      <c r="Y1152" s="7"/>
      <c r="Z1152" s="7"/>
    </row>
    <row r="1153" ht="14.25" spans="10:26">
      <c r="J1153" s="7"/>
      <c r="K1153" s="7"/>
      <c r="L1153" s="7"/>
      <c r="M1153" s="7"/>
      <c r="N1153" s="7"/>
      <c r="O1153" s="7"/>
      <c r="P1153" s="7"/>
      <c r="Q1153" s="7"/>
      <c r="R1153" s="7"/>
      <c r="S1153" s="7"/>
      <c r="T1153" s="7"/>
      <c r="U1153" s="7"/>
      <c r="V1153" s="7"/>
      <c r="W1153" s="7"/>
      <c r="X1153" s="7"/>
      <c r="Y1153" s="7"/>
      <c r="Z1153" s="7"/>
    </row>
    <row r="1154" ht="14.25" spans="10:26">
      <c r="J1154" s="7"/>
      <c r="K1154" s="7"/>
      <c r="L1154" s="7"/>
      <c r="M1154" s="7"/>
      <c r="N1154" s="7"/>
      <c r="O1154" s="7"/>
      <c r="P1154" s="7"/>
      <c r="Q1154" s="7"/>
      <c r="R1154" s="7"/>
      <c r="S1154" s="7"/>
      <c r="T1154" s="7"/>
      <c r="U1154" s="7"/>
      <c r="V1154" s="7"/>
      <c r="W1154" s="7"/>
      <c r="X1154" s="7"/>
      <c r="Y1154" s="7"/>
      <c r="Z1154" s="7"/>
    </row>
    <row r="1155" ht="14.25" spans="10:26">
      <c r="J1155" s="7"/>
      <c r="K1155" s="7"/>
      <c r="L1155" s="7"/>
      <c r="M1155" s="7"/>
      <c r="N1155" s="7"/>
      <c r="O1155" s="7"/>
      <c r="P1155" s="7"/>
      <c r="Q1155" s="7"/>
      <c r="R1155" s="7"/>
      <c r="S1155" s="7"/>
      <c r="T1155" s="7"/>
      <c r="U1155" s="7"/>
      <c r="V1155" s="7"/>
      <c r="W1155" s="7"/>
      <c r="X1155" s="7"/>
      <c r="Y1155" s="7"/>
      <c r="Z1155" s="7"/>
    </row>
    <row r="1156" ht="14.25" spans="10:26">
      <c r="J1156" s="7"/>
      <c r="K1156" s="7"/>
      <c r="L1156" s="7"/>
      <c r="M1156" s="7"/>
      <c r="N1156" s="7"/>
      <c r="O1156" s="7"/>
      <c r="P1156" s="7"/>
      <c r="Q1156" s="7"/>
      <c r="R1156" s="7"/>
      <c r="S1156" s="7"/>
      <c r="T1156" s="7"/>
      <c r="U1156" s="7"/>
      <c r="V1156" s="7"/>
      <c r="W1156" s="7"/>
      <c r="X1156" s="7"/>
      <c r="Y1156" s="7"/>
      <c r="Z1156" s="7"/>
    </row>
    <row r="1157" ht="14.25" spans="10:26">
      <c r="J1157" s="7"/>
      <c r="K1157" s="7"/>
      <c r="L1157" s="7"/>
      <c r="M1157" s="7"/>
      <c r="N1157" s="7"/>
      <c r="O1157" s="7"/>
      <c r="P1157" s="7"/>
      <c r="Q1157" s="7"/>
      <c r="R1157" s="7"/>
      <c r="S1157" s="7"/>
      <c r="T1157" s="7"/>
      <c r="U1157" s="7"/>
      <c r="V1157" s="7"/>
      <c r="W1157" s="7"/>
      <c r="X1157" s="7"/>
      <c r="Y1157" s="7"/>
      <c r="Z1157" s="7"/>
    </row>
    <row r="1158" ht="14.25" spans="10:26">
      <c r="J1158" s="7"/>
      <c r="K1158" s="7"/>
      <c r="L1158" s="7"/>
      <c r="M1158" s="7"/>
      <c r="N1158" s="7"/>
      <c r="O1158" s="7"/>
      <c r="P1158" s="7"/>
      <c r="Q1158" s="7"/>
      <c r="R1158" s="7"/>
      <c r="S1158" s="7"/>
      <c r="T1158" s="7"/>
      <c r="U1158" s="7"/>
      <c r="V1158" s="7"/>
      <c r="W1158" s="7"/>
      <c r="X1158" s="7"/>
      <c r="Y1158" s="7"/>
      <c r="Z1158" s="7"/>
    </row>
    <row r="1159" ht="14.25" spans="10:26">
      <c r="J1159" s="7"/>
      <c r="K1159" s="7"/>
      <c r="L1159" s="7"/>
      <c r="M1159" s="7"/>
      <c r="N1159" s="7"/>
      <c r="O1159" s="7"/>
      <c r="P1159" s="7"/>
      <c r="Q1159" s="7"/>
      <c r="R1159" s="7"/>
      <c r="S1159" s="7"/>
      <c r="T1159" s="7"/>
      <c r="U1159" s="7"/>
      <c r="V1159" s="7"/>
      <c r="W1159" s="7"/>
      <c r="X1159" s="7"/>
      <c r="Y1159" s="7"/>
      <c r="Z1159" s="7"/>
    </row>
    <row r="1160" ht="14.25" spans="10:26">
      <c r="J1160" s="7"/>
      <c r="K1160" s="7"/>
      <c r="L1160" s="7"/>
      <c r="M1160" s="7"/>
      <c r="N1160" s="7"/>
      <c r="O1160" s="7"/>
      <c r="P1160" s="7"/>
      <c r="Q1160" s="7"/>
      <c r="R1160" s="7"/>
      <c r="S1160" s="7"/>
      <c r="T1160" s="7"/>
      <c r="U1160" s="7"/>
      <c r="V1160" s="7"/>
      <c r="W1160" s="7"/>
      <c r="X1160" s="7"/>
      <c r="Y1160" s="7"/>
      <c r="Z1160" s="7"/>
    </row>
    <row r="1161" ht="14.25" spans="10:26">
      <c r="J1161" s="7"/>
      <c r="K1161" s="7"/>
      <c r="L1161" s="7"/>
      <c r="M1161" s="7"/>
      <c r="N1161" s="7"/>
      <c r="O1161" s="7"/>
      <c r="P1161" s="7"/>
      <c r="Q1161" s="7"/>
      <c r="R1161" s="7"/>
      <c r="S1161" s="7"/>
      <c r="T1161" s="7"/>
      <c r="U1161" s="7"/>
      <c r="V1161" s="7"/>
      <c r="W1161" s="7"/>
      <c r="X1161" s="7"/>
      <c r="Y1161" s="7"/>
      <c r="Z1161" s="7"/>
    </row>
    <row r="1162" ht="14.25" spans="10:26">
      <c r="J1162" s="7"/>
      <c r="K1162" s="7"/>
      <c r="L1162" s="7"/>
      <c r="M1162" s="7"/>
      <c r="N1162" s="7"/>
      <c r="O1162" s="7"/>
      <c r="P1162" s="7"/>
      <c r="Q1162" s="7"/>
      <c r="R1162" s="7"/>
      <c r="S1162" s="7"/>
      <c r="T1162" s="7"/>
      <c r="U1162" s="7"/>
      <c r="V1162" s="7"/>
      <c r="W1162" s="7"/>
      <c r="X1162" s="7"/>
      <c r="Y1162" s="7"/>
      <c r="Z1162" s="7"/>
    </row>
    <row r="1163" ht="14.25" spans="10:26">
      <c r="J1163" s="7"/>
      <c r="K1163" s="7"/>
      <c r="L1163" s="7"/>
      <c r="M1163" s="7"/>
      <c r="N1163" s="7"/>
      <c r="O1163" s="7"/>
      <c r="P1163" s="7"/>
      <c r="Q1163" s="7"/>
      <c r="R1163" s="7"/>
      <c r="S1163" s="7"/>
      <c r="T1163" s="7"/>
      <c r="U1163" s="7"/>
      <c r="V1163" s="7"/>
      <c r="W1163" s="7"/>
      <c r="X1163" s="7"/>
      <c r="Y1163" s="7"/>
      <c r="Z1163" s="7"/>
    </row>
    <row r="1164" ht="14.25" spans="10:26">
      <c r="J1164" s="7"/>
      <c r="K1164" s="7"/>
      <c r="L1164" s="7"/>
      <c r="M1164" s="7"/>
      <c r="N1164" s="7"/>
      <c r="O1164" s="7"/>
      <c r="P1164" s="7"/>
      <c r="Q1164" s="7"/>
      <c r="R1164" s="7"/>
      <c r="S1164" s="7"/>
      <c r="T1164" s="7"/>
      <c r="U1164" s="7"/>
      <c r="V1164" s="7"/>
      <c r="W1164" s="7"/>
      <c r="X1164" s="7"/>
      <c r="Y1164" s="7"/>
      <c r="Z1164" s="7"/>
    </row>
    <row r="1165" ht="14.25" spans="10:26">
      <c r="J1165" s="7"/>
      <c r="K1165" s="7"/>
      <c r="L1165" s="7"/>
      <c r="M1165" s="7"/>
      <c r="N1165" s="7"/>
      <c r="O1165" s="7"/>
      <c r="P1165" s="7"/>
      <c r="Q1165" s="7"/>
      <c r="R1165" s="7"/>
      <c r="S1165" s="7"/>
      <c r="T1165" s="7"/>
      <c r="U1165" s="7"/>
      <c r="V1165" s="7"/>
      <c r="W1165" s="7"/>
      <c r="X1165" s="7"/>
      <c r="Y1165" s="7"/>
      <c r="Z1165" s="7"/>
    </row>
    <row r="1166" ht="14.25" spans="10:26">
      <c r="J1166" s="7"/>
      <c r="K1166" s="7"/>
      <c r="L1166" s="7"/>
      <c r="M1166" s="7"/>
      <c r="N1166" s="7"/>
      <c r="O1166" s="7"/>
      <c r="P1166" s="7"/>
      <c r="Q1166" s="7"/>
      <c r="R1166" s="7"/>
      <c r="S1166" s="7"/>
      <c r="T1166" s="7"/>
      <c r="U1166" s="7"/>
      <c r="V1166" s="7"/>
      <c r="W1166" s="7"/>
      <c r="X1166" s="7"/>
      <c r="Y1166" s="7"/>
      <c r="Z1166" s="7"/>
    </row>
    <row r="1167" ht="14.25" spans="10:26">
      <c r="J1167" s="7"/>
      <c r="K1167" s="7"/>
      <c r="L1167" s="7"/>
      <c r="M1167" s="7"/>
      <c r="N1167" s="7"/>
      <c r="O1167" s="7"/>
      <c r="P1167" s="7"/>
      <c r="Q1167" s="7"/>
      <c r="R1167" s="7"/>
      <c r="S1167" s="7"/>
      <c r="T1167" s="7"/>
      <c r="U1167" s="7"/>
      <c r="V1167" s="7"/>
      <c r="W1167" s="7"/>
      <c r="X1167" s="7"/>
      <c r="Y1167" s="7"/>
      <c r="Z1167" s="7"/>
    </row>
    <row r="1168" ht="14.25" spans="10:26">
      <c r="J1168" s="7"/>
      <c r="K1168" s="7"/>
      <c r="L1168" s="7"/>
      <c r="M1168" s="7"/>
      <c r="N1168" s="7"/>
      <c r="O1168" s="7"/>
      <c r="P1168" s="7"/>
      <c r="Q1168" s="7"/>
      <c r="R1168" s="7"/>
      <c r="S1168" s="7"/>
      <c r="T1168" s="7"/>
      <c r="U1168" s="7"/>
      <c r="V1168" s="7"/>
      <c r="W1168" s="7"/>
      <c r="X1168" s="7"/>
      <c r="Y1168" s="7"/>
      <c r="Z1168" s="7"/>
    </row>
    <row r="1169" ht="14.25" spans="10:26">
      <c r="J1169" s="7"/>
      <c r="K1169" s="7"/>
      <c r="L1169" s="7"/>
      <c r="M1169" s="7"/>
      <c r="N1169" s="7"/>
      <c r="O1169" s="7"/>
      <c r="P1169" s="7"/>
      <c r="Q1169" s="7"/>
      <c r="R1169" s="7"/>
      <c r="S1169" s="7"/>
      <c r="T1169" s="7"/>
      <c r="U1169" s="7"/>
      <c r="V1169" s="7"/>
      <c r="W1169" s="7"/>
      <c r="X1169" s="7"/>
      <c r="Y1169" s="7"/>
      <c r="Z1169" s="7"/>
    </row>
    <row r="1170" ht="14.25" spans="10:26">
      <c r="J1170" s="7"/>
      <c r="K1170" s="7"/>
      <c r="L1170" s="7"/>
      <c r="M1170" s="7"/>
      <c r="N1170" s="7"/>
      <c r="O1170" s="7"/>
      <c r="P1170" s="7"/>
      <c r="Q1170" s="7"/>
      <c r="R1170" s="7"/>
      <c r="S1170" s="7"/>
      <c r="T1170" s="7"/>
      <c r="U1170" s="7"/>
      <c r="V1170" s="7"/>
      <c r="W1170" s="7"/>
      <c r="X1170" s="7"/>
      <c r="Y1170" s="7"/>
      <c r="Z1170" s="7"/>
    </row>
    <row r="1171" ht="14.25" spans="10:26">
      <c r="J1171" s="7"/>
      <c r="K1171" s="7"/>
      <c r="L1171" s="7"/>
      <c r="M1171" s="7"/>
      <c r="N1171" s="7"/>
      <c r="O1171" s="7"/>
      <c r="P1171" s="7"/>
      <c r="Q1171" s="7"/>
      <c r="R1171" s="7"/>
      <c r="S1171" s="7"/>
      <c r="T1171" s="7"/>
      <c r="U1171" s="7"/>
      <c r="V1171" s="7"/>
      <c r="W1171" s="7"/>
      <c r="X1171" s="7"/>
      <c r="Y1171" s="7"/>
      <c r="Z1171" s="7"/>
    </row>
    <row r="1172" ht="14.25" spans="10:26">
      <c r="J1172" s="7"/>
      <c r="K1172" s="7"/>
      <c r="L1172" s="7"/>
      <c r="M1172" s="7"/>
      <c r="N1172" s="7"/>
      <c r="O1172" s="7"/>
      <c r="P1172" s="7"/>
      <c r="Q1172" s="7"/>
      <c r="R1172" s="7"/>
      <c r="S1172" s="7"/>
      <c r="T1172" s="7"/>
      <c r="U1172" s="7"/>
      <c r="V1172" s="7"/>
      <c r="W1172" s="7"/>
      <c r="X1172" s="7"/>
      <c r="Y1172" s="7"/>
      <c r="Z1172" s="7"/>
    </row>
    <row r="1173" ht="14.25" spans="10:26">
      <c r="J1173" s="7"/>
      <c r="K1173" s="7"/>
      <c r="L1173" s="7"/>
      <c r="M1173" s="7"/>
      <c r="N1173" s="7"/>
      <c r="O1173" s="7"/>
      <c r="P1173" s="7"/>
      <c r="Q1173" s="7"/>
      <c r="R1173" s="7"/>
      <c r="S1173" s="7"/>
      <c r="T1173" s="7"/>
      <c r="U1173" s="7"/>
      <c r="V1173" s="7"/>
      <c r="W1173" s="7"/>
      <c r="X1173" s="7"/>
      <c r="Y1173" s="7"/>
      <c r="Z1173" s="7"/>
    </row>
    <row r="1174" ht="14.25" spans="10:26">
      <c r="J1174" s="7"/>
      <c r="K1174" s="7"/>
      <c r="L1174" s="7"/>
      <c r="M1174" s="7"/>
      <c r="N1174" s="7"/>
      <c r="O1174" s="7"/>
      <c r="P1174" s="7"/>
      <c r="Q1174" s="7"/>
      <c r="R1174" s="7"/>
      <c r="S1174" s="7"/>
      <c r="T1174" s="7"/>
      <c r="U1174" s="7"/>
      <c r="V1174" s="7"/>
      <c r="W1174" s="7"/>
      <c r="X1174" s="7"/>
      <c r="Y1174" s="7"/>
      <c r="Z1174" s="7"/>
    </row>
    <row r="1175" ht="14.25" spans="10:26">
      <c r="J1175" s="7"/>
      <c r="K1175" s="7"/>
      <c r="L1175" s="7"/>
      <c r="M1175" s="7"/>
      <c r="N1175" s="7"/>
      <c r="O1175" s="7"/>
      <c r="P1175" s="7"/>
      <c r="Q1175" s="7"/>
      <c r="R1175" s="7"/>
      <c r="S1175" s="7"/>
      <c r="T1175" s="7"/>
      <c r="U1175" s="7"/>
      <c r="V1175" s="7"/>
      <c r="W1175" s="7"/>
      <c r="X1175" s="7"/>
      <c r="Y1175" s="7"/>
      <c r="Z1175" s="7"/>
    </row>
    <row r="1176" ht="14.25" spans="10:26">
      <c r="J1176" s="7"/>
      <c r="K1176" s="7"/>
      <c r="L1176" s="7"/>
      <c r="M1176" s="7"/>
      <c r="N1176" s="7"/>
      <c r="O1176" s="7"/>
      <c r="P1176" s="7"/>
      <c r="Q1176" s="7"/>
      <c r="R1176" s="7"/>
      <c r="S1176" s="7"/>
      <c r="T1176" s="7"/>
      <c r="U1176" s="7"/>
      <c r="V1176" s="7"/>
      <c r="W1176" s="7"/>
      <c r="X1176" s="7"/>
      <c r="Y1176" s="7"/>
      <c r="Z1176" s="7"/>
    </row>
    <row r="1177" ht="14.25" spans="10:26">
      <c r="J1177" s="7"/>
      <c r="K1177" s="7"/>
      <c r="L1177" s="7"/>
      <c r="M1177" s="7"/>
      <c r="N1177" s="7"/>
      <c r="O1177" s="7"/>
      <c r="P1177" s="7"/>
      <c r="Q1177" s="7"/>
      <c r="R1177" s="7"/>
      <c r="S1177" s="7"/>
      <c r="T1177" s="7"/>
      <c r="U1177" s="7"/>
      <c r="V1177" s="7"/>
      <c r="W1177" s="7"/>
      <c r="X1177" s="7"/>
      <c r="Y1177" s="7"/>
      <c r="Z1177" s="7"/>
    </row>
    <row r="1178" ht="14.25" spans="10:26">
      <c r="J1178" s="7"/>
      <c r="K1178" s="7"/>
      <c r="L1178" s="7"/>
      <c r="M1178" s="7"/>
      <c r="N1178" s="7"/>
      <c r="O1178" s="7"/>
      <c r="P1178" s="7"/>
      <c r="Q1178" s="7"/>
      <c r="R1178" s="7"/>
      <c r="S1178" s="7"/>
      <c r="T1178" s="7"/>
      <c r="U1178" s="7"/>
      <c r="V1178" s="7"/>
      <c r="W1178" s="7"/>
      <c r="X1178" s="7"/>
      <c r="Y1178" s="7"/>
      <c r="Z1178" s="7"/>
    </row>
    <row r="1179" ht="14.25" spans="10:26">
      <c r="J1179" s="7"/>
      <c r="K1179" s="7"/>
      <c r="L1179" s="7"/>
      <c r="M1179" s="7"/>
      <c r="N1179" s="7"/>
      <c r="O1179" s="7"/>
      <c r="P1179" s="7"/>
      <c r="Q1179" s="7"/>
      <c r="R1179" s="7"/>
      <c r="S1179" s="7"/>
      <c r="T1179" s="7"/>
      <c r="U1179" s="7"/>
      <c r="V1179" s="7"/>
      <c r="W1179" s="7"/>
      <c r="X1179" s="7"/>
      <c r="Y1179" s="7"/>
      <c r="Z1179" s="7"/>
    </row>
    <row r="1180" ht="14.25" spans="10:26">
      <c r="J1180" s="7"/>
      <c r="K1180" s="7"/>
      <c r="L1180" s="7"/>
      <c r="M1180" s="7"/>
      <c r="N1180" s="7"/>
      <c r="O1180" s="7"/>
      <c r="P1180" s="7"/>
      <c r="Q1180" s="7"/>
      <c r="R1180" s="7"/>
      <c r="S1180" s="7"/>
      <c r="T1180" s="7"/>
      <c r="U1180" s="7"/>
      <c r="V1180" s="7"/>
      <c r="W1180" s="7"/>
      <c r="X1180" s="7"/>
      <c r="Y1180" s="7"/>
      <c r="Z1180" s="7"/>
    </row>
    <row r="1181" ht="14.25" spans="10:26">
      <c r="J1181" s="7"/>
      <c r="K1181" s="7"/>
      <c r="L1181" s="7"/>
      <c r="M1181" s="7"/>
      <c r="N1181" s="7"/>
      <c r="O1181" s="7"/>
      <c r="P1181" s="7"/>
      <c r="Q1181" s="7"/>
      <c r="R1181" s="7"/>
      <c r="S1181" s="7"/>
      <c r="T1181" s="7"/>
      <c r="U1181" s="7"/>
      <c r="V1181" s="7"/>
      <c r="W1181" s="7"/>
      <c r="X1181" s="7"/>
      <c r="Y1181" s="7"/>
      <c r="Z1181" s="7"/>
    </row>
    <row r="1182" ht="14.25" spans="10:26">
      <c r="J1182" s="7"/>
      <c r="K1182" s="7"/>
      <c r="L1182" s="7"/>
      <c r="M1182" s="7"/>
      <c r="N1182" s="7"/>
      <c r="O1182" s="7"/>
      <c r="P1182" s="7"/>
      <c r="Q1182" s="7"/>
      <c r="R1182" s="7"/>
      <c r="S1182" s="7"/>
      <c r="T1182" s="7"/>
      <c r="U1182" s="7"/>
      <c r="V1182" s="7"/>
      <c r="W1182" s="7"/>
      <c r="X1182" s="7"/>
      <c r="Y1182" s="7"/>
      <c r="Z1182" s="7"/>
    </row>
    <row r="1183" ht="14.25" spans="10:26">
      <c r="J1183" s="7"/>
      <c r="K1183" s="7"/>
      <c r="L1183" s="7"/>
      <c r="M1183" s="7"/>
      <c r="N1183" s="7"/>
      <c r="O1183" s="7"/>
      <c r="P1183" s="7"/>
      <c r="Q1183" s="7"/>
      <c r="R1183" s="7"/>
      <c r="S1183" s="7"/>
      <c r="T1183" s="7"/>
      <c r="U1183" s="7"/>
      <c r="V1183" s="7"/>
      <c r="W1183" s="7"/>
      <c r="X1183" s="7"/>
      <c r="Y1183" s="7"/>
      <c r="Z1183" s="7"/>
    </row>
    <row r="1184" ht="14.25" spans="10:26">
      <c r="J1184" s="7"/>
      <c r="K1184" s="7"/>
      <c r="L1184" s="7"/>
      <c r="M1184" s="7"/>
      <c r="N1184" s="7"/>
      <c r="O1184" s="7"/>
      <c r="P1184" s="7"/>
      <c r="Q1184" s="7"/>
      <c r="R1184" s="7"/>
      <c r="S1184" s="7"/>
      <c r="T1184" s="7"/>
      <c r="U1184" s="7"/>
      <c r="V1184" s="7"/>
      <c r="W1184" s="7"/>
      <c r="X1184" s="7"/>
      <c r="Y1184" s="7"/>
      <c r="Z1184" s="7"/>
    </row>
    <row r="1185" ht="14.25" spans="10:26">
      <c r="J1185" s="7"/>
      <c r="K1185" s="7"/>
      <c r="L1185" s="7"/>
      <c r="M1185" s="7"/>
      <c r="N1185" s="7"/>
      <c r="O1185" s="7"/>
      <c r="P1185" s="7"/>
      <c r="Q1185" s="7"/>
      <c r="R1185" s="7"/>
      <c r="S1185" s="7"/>
      <c r="T1185" s="7"/>
      <c r="U1185" s="7"/>
      <c r="V1185" s="7"/>
      <c r="W1185" s="7"/>
      <c r="X1185" s="7"/>
      <c r="Y1185" s="7"/>
      <c r="Z1185" s="7"/>
    </row>
    <row r="1186" ht="14.25" spans="10:26">
      <c r="J1186" s="7"/>
      <c r="K1186" s="7"/>
      <c r="L1186" s="7"/>
      <c r="M1186" s="7"/>
      <c r="N1186" s="7"/>
      <c r="O1186" s="7"/>
      <c r="P1186" s="7"/>
      <c r="Q1186" s="7"/>
      <c r="R1186" s="7"/>
      <c r="S1186" s="7"/>
      <c r="T1186" s="7"/>
      <c r="U1186" s="7"/>
      <c r="V1186" s="7"/>
      <c r="W1186" s="7"/>
      <c r="X1186" s="7"/>
      <c r="Y1186" s="7"/>
      <c r="Z1186" s="7"/>
    </row>
    <row r="1187" ht="14.25" spans="10:26">
      <c r="J1187" s="7"/>
      <c r="K1187" s="7"/>
      <c r="L1187" s="7"/>
      <c r="M1187" s="7"/>
      <c r="N1187" s="7"/>
      <c r="O1187" s="7"/>
      <c r="P1187" s="7"/>
      <c r="Q1187" s="7"/>
      <c r="R1187" s="7"/>
      <c r="S1187" s="7"/>
      <c r="T1187" s="7"/>
      <c r="U1187" s="7"/>
      <c r="V1187" s="7"/>
      <c r="W1187" s="7"/>
      <c r="X1187" s="7"/>
      <c r="Y1187" s="7"/>
      <c r="Z1187" s="7"/>
    </row>
    <row r="1188" ht="14.25" spans="10:26">
      <c r="J1188" s="7"/>
      <c r="K1188" s="7"/>
      <c r="L1188" s="7"/>
      <c r="M1188" s="7"/>
      <c r="N1188" s="7"/>
      <c r="O1188" s="7"/>
      <c r="P1188" s="7"/>
      <c r="Q1188" s="7"/>
      <c r="R1188" s="7"/>
      <c r="S1188" s="7"/>
      <c r="T1188" s="7"/>
      <c r="U1188" s="7"/>
      <c r="V1188" s="7"/>
      <c r="W1188" s="7"/>
      <c r="X1188" s="7"/>
      <c r="Y1188" s="7"/>
      <c r="Z1188" s="7"/>
    </row>
    <row r="1189" ht="14.25" spans="10:26">
      <c r="J1189" s="7"/>
      <c r="K1189" s="7"/>
      <c r="L1189" s="7"/>
      <c r="M1189" s="7"/>
      <c r="N1189" s="7"/>
      <c r="O1189" s="7"/>
      <c r="P1189" s="7"/>
      <c r="Q1189" s="7"/>
      <c r="R1189" s="7"/>
      <c r="S1189" s="7"/>
      <c r="T1189" s="7"/>
      <c r="U1189" s="7"/>
      <c r="V1189" s="7"/>
      <c r="W1189" s="7"/>
      <c r="X1189" s="7"/>
      <c r="Y1189" s="7"/>
      <c r="Z1189" s="7"/>
    </row>
    <row r="1190" ht="14.25" spans="10:26">
      <c r="J1190" s="7"/>
      <c r="K1190" s="7"/>
      <c r="L1190" s="7"/>
      <c r="M1190" s="7"/>
      <c r="N1190" s="7"/>
      <c r="O1190" s="7"/>
      <c r="P1190" s="7"/>
      <c r="Q1190" s="7"/>
      <c r="R1190" s="7"/>
      <c r="S1190" s="7"/>
      <c r="T1190" s="7"/>
      <c r="U1190" s="7"/>
      <c r="V1190" s="7"/>
      <c r="W1190" s="7"/>
      <c r="X1190" s="7"/>
      <c r="Y1190" s="7"/>
      <c r="Z1190" s="7"/>
    </row>
    <row r="1191" ht="14.25" spans="10:26">
      <c r="J1191" s="7"/>
      <c r="K1191" s="7"/>
      <c r="L1191" s="7"/>
      <c r="M1191" s="7"/>
      <c r="N1191" s="7"/>
      <c r="O1191" s="7"/>
      <c r="P1191" s="7"/>
      <c r="Q1191" s="7"/>
      <c r="R1191" s="7"/>
      <c r="S1191" s="7"/>
      <c r="T1191" s="7"/>
      <c r="U1191" s="7"/>
      <c r="V1191" s="7"/>
      <c r="W1191" s="7"/>
      <c r="X1191" s="7"/>
      <c r="Y1191" s="7"/>
      <c r="Z1191" s="7"/>
    </row>
    <row r="1192" ht="14.25" spans="10:26">
      <c r="J1192" s="7"/>
      <c r="K1192" s="7"/>
      <c r="L1192" s="7"/>
      <c r="M1192" s="7"/>
      <c r="N1192" s="7"/>
      <c r="O1192" s="7"/>
      <c r="P1192" s="7"/>
      <c r="Q1192" s="7"/>
      <c r="R1192" s="7"/>
      <c r="S1192" s="7"/>
      <c r="T1192" s="7"/>
      <c r="U1192" s="7"/>
      <c r="V1192" s="7"/>
      <c r="W1192" s="7"/>
      <c r="X1192" s="7"/>
      <c r="Y1192" s="7"/>
      <c r="Z1192" s="7"/>
    </row>
    <row r="1193" ht="14.25" spans="10:26">
      <c r="J1193" s="7"/>
      <c r="K1193" s="7"/>
      <c r="L1193" s="7"/>
      <c r="M1193" s="7"/>
      <c r="N1193" s="7"/>
      <c r="O1193" s="7"/>
      <c r="P1193" s="7"/>
      <c r="Q1193" s="7"/>
      <c r="R1193" s="7"/>
      <c r="S1193" s="7"/>
      <c r="T1193" s="7"/>
      <c r="U1193" s="7"/>
      <c r="V1193" s="7"/>
      <c r="W1193" s="7"/>
      <c r="X1193" s="7"/>
      <c r="Y1193" s="7"/>
      <c r="Z1193" s="7"/>
    </row>
    <row r="1194" ht="14.25" spans="10:26">
      <c r="J1194" s="7"/>
      <c r="K1194" s="7"/>
      <c r="L1194" s="7"/>
      <c r="M1194" s="7"/>
      <c r="N1194" s="7"/>
      <c r="O1194" s="7"/>
      <c r="P1194" s="7"/>
      <c r="Q1194" s="7"/>
      <c r="R1194" s="7"/>
      <c r="S1194" s="7"/>
      <c r="T1194" s="7"/>
      <c r="U1194" s="7"/>
      <c r="V1194" s="7"/>
      <c r="W1194" s="7"/>
      <c r="X1194" s="7"/>
      <c r="Y1194" s="7"/>
      <c r="Z1194" s="7"/>
    </row>
    <row r="1195" ht="14.25" spans="10:26">
      <c r="J1195" s="7"/>
      <c r="K1195" s="7"/>
      <c r="L1195" s="7"/>
      <c r="M1195" s="7"/>
      <c r="N1195" s="7"/>
      <c r="O1195" s="7"/>
      <c r="P1195" s="7"/>
      <c r="Q1195" s="7"/>
      <c r="R1195" s="7"/>
      <c r="S1195" s="7"/>
      <c r="T1195" s="7"/>
      <c r="U1195" s="7"/>
      <c r="V1195" s="7"/>
      <c r="W1195" s="7"/>
      <c r="X1195" s="7"/>
      <c r="Y1195" s="7"/>
      <c r="Z1195" s="7"/>
    </row>
    <row r="1196" ht="14.25" spans="10:26">
      <c r="J1196" s="7"/>
      <c r="K1196" s="7"/>
      <c r="L1196" s="7"/>
      <c r="M1196" s="7"/>
      <c r="N1196" s="7"/>
      <c r="O1196" s="7"/>
      <c r="P1196" s="7"/>
      <c r="Q1196" s="7"/>
      <c r="R1196" s="7"/>
      <c r="S1196" s="7"/>
      <c r="T1196" s="7"/>
      <c r="U1196" s="7"/>
      <c r="V1196" s="7"/>
      <c r="W1196" s="7"/>
      <c r="X1196" s="7"/>
      <c r="Y1196" s="7"/>
      <c r="Z1196" s="7"/>
    </row>
    <row r="1197" ht="14.25" spans="10:26">
      <c r="J1197" s="7"/>
      <c r="K1197" s="7"/>
      <c r="L1197" s="7"/>
      <c r="M1197" s="7"/>
      <c r="N1197" s="7"/>
      <c r="O1197" s="7"/>
      <c r="P1197" s="7"/>
      <c r="Q1197" s="7"/>
      <c r="R1197" s="7"/>
      <c r="S1197" s="7"/>
      <c r="T1197" s="7"/>
      <c r="U1197" s="7"/>
      <c r="V1197" s="7"/>
      <c r="W1197" s="7"/>
      <c r="X1197" s="7"/>
      <c r="Y1197" s="7"/>
      <c r="Z1197" s="7"/>
    </row>
    <row r="1198" ht="14.25" spans="10:26">
      <c r="J1198" s="7"/>
      <c r="K1198" s="7"/>
      <c r="L1198" s="7"/>
      <c r="M1198" s="7"/>
      <c r="N1198" s="7"/>
      <c r="O1198" s="7"/>
      <c r="P1198" s="7"/>
      <c r="Q1198" s="7"/>
      <c r="R1198" s="7"/>
      <c r="S1198" s="7"/>
      <c r="T1198" s="7"/>
      <c r="U1198" s="7"/>
      <c r="V1198" s="7"/>
      <c r="W1198" s="7"/>
      <c r="X1198" s="7"/>
      <c r="Y1198" s="7"/>
      <c r="Z1198" s="7"/>
    </row>
    <row r="1199" ht="14.25" spans="10:26">
      <c r="J1199" s="7"/>
      <c r="K1199" s="7"/>
      <c r="L1199" s="7"/>
      <c r="M1199" s="7"/>
      <c r="N1199" s="7"/>
      <c r="O1199" s="7"/>
      <c r="P1199" s="7"/>
      <c r="Q1199" s="7"/>
      <c r="R1199" s="7"/>
      <c r="S1199" s="7"/>
      <c r="T1199" s="7"/>
      <c r="U1199" s="7"/>
      <c r="V1199" s="7"/>
      <c r="W1199" s="7"/>
      <c r="X1199" s="7"/>
      <c r="Y1199" s="7"/>
      <c r="Z1199" s="7"/>
    </row>
    <row r="1200" ht="14.25" spans="10:26">
      <c r="J1200" s="7"/>
      <c r="K1200" s="7"/>
      <c r="L1200" s="7"/>
      <c r="M1200" s="7"/>
      <c r="N1200" s="7"/>
      <c r="O1200" s="7"/>
      <c r="P1200" s="7"/>
      <c r="Q1200" s="7"/>
      <c r="R1200" s="7"/>
      <c r="S1200" s="7"/>
      <c r="T1200" s="7"/>
      <c r="U1200" s="7"/>
      <c r="V1200" s="7"/>
      <c r="W1200" s="7"/>
      <c r="X1200" s="7"/>
      <c r="Y1200" s="7"/>
      <c r="Z1200" s="7"/>
    </row>
    <row r="1201" ht="14.25" spans="10:26">
      <c r="J1201" s="7"/>
      <c r="K1201" s="7"/>
      <c r="L1201" s="7"/>
      <c r="M1201" s="7"/>
      <c r="N1201" s="7"/>
      <c r="O1201" s="7"/>
      <c r="P1201" s="7"/>
      <c r="Q1201" s="7"/>
      <c r="R1201" s="7"/>
      <c r="S1201" s="7"/>
      <c r="T1201" s="7"/>
      <c r="U1201" s="7"/>
      <c r="V1201" s="7"/>
      <c r="W1201" s="7"/>
      <c r="X1201" s="7"/>
      <c r="Y1201" s="7"/>
      <c r="Z1201" s="7"/>
    </row>
    <row r="1202" ht="14.25" spans="10:26">
      <c r="J1202" s="7"/>
      <c r="K1202" s="7"/>
      <c r="L1202" s="7"/>
      <c r="M1202" s="7"/>
      <c r="N1202" s="7"/>
      <c r="O1202" s="7"/>
      <c r="P1202" s="7"/>
      <c r="Q1202" s="7"/>
      <c r="R1202" s="7"/>
      <c r="S1202" s="7"/>
      <c r="T1202" s="7"/>
      <c r="U1202" s="7"/>
      <c r="V1202" s="7"/>
      <c r="W1202" s="7"/>
      <c r="X1202" s="7"/>
      <c r="Y1202" s="7"/>
      <c r="Z1202" s="7"/>
    </row>
    <row r="1203" ht="14.25" spans="10:26">
      <c r="J1203" s="7"/>
      <c r="K1203" s="7"/>
      <c r="L1203" s="7"/>
      <c r="M1203" s="7"/>
      <c r="N1203" s="7"/>
      <c r="O1203" s="7"/>
      <c r="P1203" s="7"/>
      <c r="Q1203" s="7"/>
      <c r="R1203" s="7"/>
      <c r="S1203" s="7"/>
      <c r="T1203" s="7"/>
      <c r="U1203" s="7"/>
      <c r="V1203" s="7"/>
      <c r="W1203" s="7"/>
      <c r="X1203" s="7"/>
      <c r="Y1203" s="7"/>
      <c r="Z1203" s="7"/>
    </row>
    <row r="1204" ht="14.25" spans="10:26">
      <c r="J1204" s="7"/>
      <c r="K1204" s="7"/>
      <c r="L1204" s="7"/>
      <c r="M1204" s="7"/>
      <c r="N1204" s="7"/>
      <c r="O1204" s="7"/>
      <c r="P1204" s="7"/>
      <c r="Q1204" s="7"/>
      <c r="R1204" s="7"/>
      <c r="S1204" s="7"/>
      <c r="T1204" s="7"/>
      <c r="U1204" s="7"/>
      <c r="V1204" s="7"/>
      <c r="W1204" s="7"/>
      <c r="X1204" s="7"/>
      <c r="Y1204" s="7"/>
      <c r="Z1204" s="7"/>
    </row>
    <row r="1205" ht="14.25" spans="10:26">
      <c r="J1205" s="7"/>
      <c r="K1205" s="7"/>
      <c r="L1205" s="7"/>
      <c r="M1205" s="7"/>
      <c r="N1205" s="7"/>
      <c r="O1205" s="7"/>
      <c r="P1205" s="7"/>
      <c r="Q1205" s="7"/>
      <c r="R1205" s="7"/>
      <c r="S1205" s="7"/>
      <c r="T1205" s="7"/>
      <c r="U1205" s="7"/>
      <c r="V1205" s="7"/>
      <c r="W1205" s="7"/>
      <c r="X1205" s="7"/>
      <c r="Y1205" s="7"/>
      <c r="Z1205" s="7"/>
    </row>
    <row r="1206" ht="14.25" spans="10:26">
      <c r="J1206" s="7"/>
      <c r="K1206" s="7"/>
      <c r="L1206" s="7"/>
      <c r="M1206" s="7"/>
      <c r="N1206" s="7"/>
      <c r="O1206" s="7"/>
      <c r="P1206" s="7"/>
      <c r="Q1206" s="7"/>
      <c r="R1206" s="7"/>
      <c r="S1206" s="7"/>
      <c r="T1206" s="7"/>
      <c r="U1206" s="7"/>
      <c r="V1206" s="7"/>
      <c r="W1206" s="7"/>
      <c r="X1206" s="7"/>
      <c r="Y1206" s="7"/>
      <c r="Z1206" s="7"/>
    </row>
    <row r="1207" ht="14.25" spans="10:26">
      <c r="J1207" s="7"/>
      <c r="K1207" s="7"/>
      <c r="L1207" s="7"/>
      <c r="M1207" s="7"/>
      <c r="N1207" s="7"/>
      <c r="O1207" s="7"/>
      <c r="P1207" s="7"/>
      <c r="Q1207" s="7"/>
      <c r="R1207" s="7"/>
      <c r="S1207" s="7"/>
      <c r="T1207" s="7"/>
      <c r="U1207" s="7"/>
      <c r="V1207" s="7"/>
      <c r="W1207" s="7"/>
      <c r="X1207" s="7"/>
      <c r="Y1207" s="7"/>
      <c r="Z1207" s="7"/>
    </row>
    <row r="1208" ht="14.25" spans="10:26">
      <c r="J1208" s="7"/>
      <c r="K1208" s="7"/>
      <c r="L1208" s="7"/>
      <c r="M1208" s="7"/>
      <c r="N1208" s="7"/>
      <c r="O1208" s="7"/>
      <c r="P1208" s="7"/>
      <c r="Q1208" s="7"/>
      <c r="R1208" s="7"/>
      <c r="S1208" s="7"/>
      <c r="T1208" s="7"/>
      <c r="U1208" s="7"/>
      <c r="V1208" s="7"/>
      <c r="W1208" s="7"/>
      <c r="X1208" s="7"/>
      <c r="Y1208" s="7"/>
      <c r="Z1208" s="7"/>
    </row>
    <row r="1209" ht="14.25" spans="10:26">
      <c r="J1209" s="7"/>
      <c r="K1209" s="7"/>
      <c r="L1209" s="7"/>
      <c r="M1209" s="7"/>
      <c r="N1209" s="7"/>
      <c r="O1209" s="7"/>
      <c r="P1209" s="7"/>
      <c r="Q1209" s="7"/>
      <c r="R1209" s="7"/>
      <c r="S1209" s="7"/>
      <c r="T1209" s="7"/>
      <c r="U1209" s="7"/>
      <c r="V1209" s="7"/>
      <c r="W1209" s="7"/>
      <c r="X1209" s="7"/>
      <c r="Y1209" s="7"/>
      <c r="Z1209" s="7"/>
    </row>
    <row r="1210" ht="14.25" spans="10:26">
      <c r="J1210" s="7"/>
      <c r="K1210" s="7"/>
      <c r="L1210" s="7"/>
      <c r="M1210" s="7"/>
      <c r="N1210" s="7"/>
      <c r="O1210" s="7"/>
      <c r="P1210" s="7"/>
      <c r="Q1210" s="7"/>
      <c r="R1210" s="7"/>
      <c r="S1210" s="7"/>
      <c r="T1210" s="7"/>
      <c r="U1210" s="7"/>
      <c r="V1210" s="7"/>
      <c r="W1210" s="7"/>
      <c r="X1210" s="7"/>
      <c r="Y1210" s="7"/>
      <c r="Z1210" s="7"/>
    </row>
    <row r="1211" ht="14.25" spans="10:26">
      <c r="J1211" s="7"/>
      <c r="K1211" s="7"/>
      <c r="L1211" s="7"/>
      <c r="M1211" s="7"/>
      <c r="N1211" s="7"/>
      <c r="O1211" s="7"/>
      <c r="P1211" s="7"/>
      <c r="Q1211" s="7"/>
      <c r="R1211" s="7"/>
      <c r="S1211" s="7"/>
      <c r="T1211" s="7"/>
      <c r="U1211" s="7"/>
      <c r="V1211" s="7"/>
      <c r="W1211" s="7"/>
      <c r="X1211" s="7"/>
      <c r="Y1211" s="7"/>
      <c r="Z1211" s="7"/>
    </row>
    <row r="1212" ht="14.25" spans="10:26">
      <c r="J1212" s="7"/>
      <c r="K1212" s="7"/>
      <c r="L1212" s="7"/>
      <c r="M1212" s="7"/>
      <c r="N1212" s="7"/>
      <c r="O1212" s="7"/>
      <c r="P1212" s="7"/>
      <c r="Q1212" s="7"/>
      <c r="R1212" s="7"/>
      <c r="S1212" s="7"/>
      <c r="T1212" s="7"/>
      <c r="U1212" s="7"/>
      <c r="V1212" s="7"/>
      <c r="W1212" s="7"/>
      <c r="X1212" s="7"/>
      <c r="Y1212" s="7"/>
      <c r="Z1212" s="7"/>
    </row>
    <row r="1213" ht="14.25" spans="10:26">
      <c r="J1213" s="7"/>
      <c r="K1213" s="7"/>
      <c r="L1213" s="7"/>
      <c r="M1213" s="7"/>
      <c r="N1213" s="7"/>
      <c r="O1213" s="7"/>
      <c r="P1213" s="7"/>
      <c r="Q1213" s="7"/>
      <c r="R1213" s="7"/>
      <c r="S1213" s="7"/>
      <c r="T1213" s="7"/>
      <c r="U1213" s="7"/>
      <c r="V1213" s="7"/>
      <c r="W1213" s="7"/>
      <c r="X1213" s="7"/>
      <c r="Y1213" s="7"/>
      <c r="Z1213" s="7"/>
    </row>
    <row r="1214" ht="14.25" spans="10:26">
      <c r="J1214" s="7"/>
      <c r="K1214" s="7"/>
      <c r="L1214" s="7"/>
      <c r="M1214" s="7"/>
      <c r="N1214" s="7"/>
      <c r="O1214" s="7"/>
      <c r="P1214" s="7"/>
      <c r="Q1214" s="7"/>
      <c r="R1214" s="7"/>
      <c r="S1214" s="7"/>
      <c r="T1214" s="7"/>
      <c r="U1214" s="7"/>
      <c r="V1214" s="7"/>
      <c r="W1214" s="7"/>
      <c r="X1214" s="7"/>
      <c r="Y1214" s="7"/>
      <c r="Z1214" s="7"/>
    </row>
    <row r="1215" ht="14.25" spans="10:26">
      <c r="J1215" s="7"/>
      <c r="K1215" s="7"/>
      <c r="L1215" s="7"/>
      <c r="M1215" s="7"/>
      <c r="N1215" s="7"/>
      <c r="O1215" s="7"/>
      <c r="P1215" s="7"/>
      <c r="Q1215" s="7"/>
      <c r="R1215" s="7"/>
      <c r="S1215" s="7"/>
      <c r="T1215" s="7"/>
      <c r="U1215" s="7"/>
      <c r="V1215" s="7"/>
      <c r="W1215" s="7"/>
      <c r="X1215" s="7"/>
      <c r="Y1215" s="7"/>
      <c r="Z1215" s="7"/>
    </row>
    <row r="1216" ht="14.25" spans="10:26">
      <c r="J1216" s="7"/>
      <c r="K1216" s="7"/>
      <c r="L1216" s="7"/>
      <c r="M1216" s="7"/>
      <c r="N1216" s="7"/>
      <c r="O1216" s="7"/>
      <c r="P1216" s="7"/>
      <c r="Q1216" s="7"/>
      <c r="R1216" s="7"/>
      <c r="S1216" s="7"/>
      <c r="T1216" s="7"/>
      <c r="U1216" s="7"/>
      <c r="V1216" s="7"/>
      <c r="W1216" s="7"/>
      <c r="X1216" s="7"/>
      <c r="Y1216" s="7"/>
      <c r="Z1216" s="7"/>
    </row>
    <row r="1217" ht="14.25" spans="10:26">
      <c r="J1217" s="7"/>
      <c r="K1217" s="7"/>
      <c r="L1217" s="7"/>
      <c r="M1217" s="7"/>
      <c r="N1217" s="7"/>
      <c r="O1217" s="7"/>
      <c r="P1217" s="7"/>
      <c r="Q1217" s="7"/>
      <c r="R1217" s="7"/>
      <c r="S1217" s="7"/>
      <c r="T1217" s="7"/>
      <c r="U1217" s="7"/>
      <c r="V1217" s="7"/>
      <c r="W1217" s="7"/>
      <c r="X1217" s="7"/>
      <c r="Y1217" s="7"/>
      <c r="Z1217" s="7"/>
    </row>
    <row r="1218" ht="14.25" spans="10:26">
      <c r="J1218" s="7"/>
      <c r="K1218" s="7"/>
      <c r="L1218" s="7"/>
      <c r="M1218" s="7"/>
      <c r="N1218" s="7"/>
      <c r="O1218" s="7"/>
      <c r="P1218" s="7"/>
      <c r="Q1218" s="7"/>
      <c r="R1218" s="7"/>
      <c r="S1218" s="7"/>
      <c r="T1218" s="7"/>
      <c r="U1218" s="7"/>
      <c r="V1218" s="7"/>
      <c r="W1218" s="7"/>
      <c r="X1218" s="7"/>
      <c r="Y1218" s="7"/>
      <c r="Z1218" s="7"/>
    </row>
    <row r="1219" ht="14.25" spans="10:26">
      <c r="J1219" s="7"/>
      <c r="K1219" s="7"/>
      <c r="L1219" s="7"/>
      <c r="M1219" s="7"/>
      <c r="N1219" s="7"/>
      <c r="O1219" s="7"/>
      <c r="P1219" s="7"/>
      <c r="Q1219" s="7"/>
      <c r="R1219" s="7"/>
      <c r="S1219" s="7"/>
      <c r="T1219" s="7"/>
      <c r="U1219" s="7"/>
      <c r="V1219" s="7"/>
      <c r="W1219" s="7"/>
      <c r="X1219" s="7"/>
      <c r="Y1219" s="7"/>
      <c r="Z1219" s="7"/>
    </row>
    <row r="1220" ht="14.25" spans="10:26">
      <c r="J1220" s="7"/>
      <c r="K1220" s="7"/>
      <c r="L1220" s="7"/>
      <c r="M1220" s="7"/>
      <c r="N1220" s="7"/>
      <c r="O1220" s="7"/>
      <c r="P1220" s="7"/>
      <c r="Q1220" s="7"/>
      <c r="R1220" s="7"/>
      <c r="S1220" s="7"/>
      <c r="T1220" s="7"/>
      <c r="U1220" s="7"/>
      <c r="V1220" s="7"/>
      <c r="W1220" s="7"/>
      <c r="X1220" s="7"/>
      <c r="Y1220" s="7"/>
      <c r="Z1220" s="7"/>
    </row>
    <row r="1221" ht="14.25" spans="10:26">
      <c r="J1221" s="7"/>
      <c r="K1221" s="7"/>
      <c r="L1221" s="7"/>
      <c r="M1221" s="7"/>
      <c r="N1221" s="7"/>
      <c r="O1221" s="7"/>
      <c r="P1221" s="7"/>
      <c r="Q1221" s="7"/>
      <c r="R1221" s="7"/>
      <c r="S1221" s="7"/>
      <c r="T1221" s="7"/>
      <c r="U1221" s="7"/>
      <c r="V1221" s="7"/>
      <c r="W1221" s="7"/>
      <c r="X1221" s="7"/>
      <c r="Y1221" s="7"/>
      <c r="Z1221" s="7"/>
    </row>
    <row r="1222" ht="14.25" spans="10:26">
      <c r="J1222" s="7"/>
      <c r="K1222" s="7"/>
      <c r="L1222" s="7"/>
      <c r="M1222" s="7"/>
      <c r="N1222" s="7"/>
      <c r="O1222" s="7"/>
      <c r="P1222" s="7"/>
      <c r="Q1222" s="7"/>
      <c r="R1222" s="7"/>
      <c r="S1222" s="7"/>
      <c r="T1222" s="7"/>
      <c r="U1222" s="7"/>
      <c r="V1222" s="7"/>
      <c r="W1222" s="7"/>
      <c r="X1222" s="7"/>
      <c r="Y1222" s="7"/>
      <c r="Z1222" s="7"/>
    </row>
    <row r="1223" ht="14.25" spans="10:26">
      <c r="J1223" s="7"/>
      <c r="K1223" s="7"/>
      <c r="L1223" s="7"/>
      <c r="M1223" s="7"/>
      <c r="N1223" s="7"/>
      <c r="O1223" s="7"/>
      <c r="P1223" s="7"/>
      <c r="Q1223" s="7"/>
      <c r="R1223" s="7"/>
      <c r="S1223" s="7"/>
      <c r="T1223" s="7"/>
      <c r="U1223" s="7"/>
      <c r="V1223" s="7"/>
      <c r="W1223" s="7"/>
      <c r="X1223" s="7"/>
      <c r="Y1223" s="7"/>
      <c r="Z1223" s="7"/>
    </row>
    <row r="1224" ht="14.25" spans="10:26">
      <c r="J1224" s="7"/>
      <c r="K1224" s="7"/>
      <c r="L1224" s="7"/>
      <c r="M1224" s="7"/>
      <c r="N1224" s="7"/>
      <c r="O1224" s="7"/>
      <c r="P1224" s="7"/>
      <c r="Q1224" s="7"/>
      <c r="R1224" s="7"/>
      <c r="S1224" s="7"/>
      <c r="T1224" s="7"/>
      <c r="U1224" s="7"/>
      <c r="V1224" s="7"/>
      <c r="W1224" s="7"/>
      <c r="X1224" s="7"/>
      <c r="Y1224" s="7"/>
      <c r="Z1224" s="7"/>
    </row>
    <row r="1225" ht="14.25" spans="10:26">
      <c r="J1225" s="7"/>
      <c r="K1225" s="7"/>
      <c r="L1225" s="7"/>
      <c r="M1225" s="7"/>
      <c r="N1225" s="7"/>
      <c r="O1225" s="7"/>
      <c r="P1225" s="7"/>
      <c r="Q1225" s="7"/>
      <c r="R1225" s="7"/>
      <c r="S1225" s="7"/>
      <c r="T1225" s="7"/>
      <c r="U1225" s="7"/>
      <c r="V1225" s="7"/>
      <c r="W1225" s="7"/>
      <c r="X1225" s="7"/>
      <c r="Y1225" s="7"/>
      <c r="Z1225" s="7"/>
    </row>
    <row r="1226" ht="14.25" spans="10:26">
      <c r="J1226" s="7"/>
      <c r="K1226" s="7"/>
      <c r="L1226" s="7"/>
      <c r="M1226" s="7"/>
      <c r="N1226" s="7"/>
      <c r="O1226" s="7"/>
      <c r="P1226" s="7"/>
      <c r="Q1226" s="7"/>
      <c r="R1226" s="7"/>
      <c r="S1226" s="7"/>
      <c r="T1226" s="7"/>
      <c r="U1226" s="7"/>
      <c r="V1226" s="7"/>
      <c r="W1226" s="7"/>
      <c r="X1226" s="7"/>
      <c r="Y1226" s="7"/>
      <c r="Z1226" s="7"/>
    </row>
    <row r="1227" ht="14.25" spans="10:26">
      <c r="J1227" s="7"/>
      <c r="K1227" s="7"/>
      <c r="L1227" s="7"/>
      <c r="M1227" s="7"/>
      <c r="N1227" s="7"/>
      <c r="O1227" s="7"/>
      <c r="P1227" s="7"/>
      <c r="Q1227" s="7"/>
      <c r="R1227" s="7"/>
      <c r="S1227" s="7"/>
      <c r="T1227" s="7"/>
      <c r="U1227" s="7"/>
      <c r="V1227" s="7"/>
      <c r="W1227" s="7"/>
      <c r="X1227" s="7"/>
      <c r="Y1227" s="7"/>
      <c r="Z1227" s="7"/>
    </row>
    <row r="1228" ht="14.25" spans="10:26">
      <c r="J1228" s="7"/>
      <c r="K1228" s="7"/>
      <c r="L1228" s="7"/>
      <c r="M1228" s="7"/>
      <c r="N1228" s="7"/>
      <c r="O1228" s="7"/>
      <c r="P1228" s="7"/>
      <c r="Q1228" s="7"/>
      <c r="R1228" s="7"/>
      <c r="S1228" s="7"/>
      <c r="T1228" s="7"/>
      <c r="U1228" s="7"/>
      <c r="V1228" s="7"/>
      <c r="W1228" s="7"/>
      <c r="X1228" s="7"/>
      <c r="Y1228" s="7"/>
      <c r="Z1228" s="7"/>
    </row>
    <row r="1229" ht="14.25" spans="10:26">
      <c r="J1229" s="7"/>
      <c r="K1229" s="7"/>
      <c r="L1229" s="7"/>
      <c r="M1229" s="7"/>
      <c r="N1229" s="7"/>
      <c r="O1229" s="7"/>
      <c r="P1229" s="7"/>
      <c r="Q1229" s="7"/>
      <c r="R1229" s="7"/>
      <c r="S1229" s="7"/>
      <c r="T1229" s="7"/>
      <c r="U1229" s="7"/>
      <c r="V1229" s="7"/>
      <c r="W1229" s="7"/>
      <c r="X1229" s="7"/>
      <c r="Y1229" s="7"/>
      <c r="Z1229" s="7"/>
    </row>
    <row r="1230" ht="14.25" spans="10:26">
      <c r="J1230" s="7"/>
      <c r="K1230" s="7"/>
      <c r="L1230" s="7"/>
      <c r="M1230" s="7"/>
      <c r="N1230" s="7"/>
      <c r="O1230" s="7"/>
      <c r="P1230" s="7"/>
      <c r="Q1230" s="7"/>
      <c r="R1230" s="7"/>
      <c r="S1230" s="7"/>
      <c r="T1230" s="7"/>
      <c r="U1230" s="7"/>
      <c r="V1230" s="7"/>
      <c r="W1230" s="7"/>
      <c r="X1230" s="7"/>
      <c r="Y1230" s="7"/>
      <c r="Z1230" s="7"/>
    </row>
    <row r="1231" ht="14.25" spans="10:26">
      <c r="J1231" s="7"/>
      <c r="K1231" s="7"/>
      <c r="L1231" s="7"/>
      <c r="M1231" s="7"/>
      <c r="N1231" s="7"/>
      <c r="O1231" s="7"/>
      <c r="P1231" s="7"/>
      <c r="Q1231" s="7"/>
      <c r="R1231" s="7"/>
      <c r="S1231" s="7"/>
      <c r="T1231" s="7"/>
      <c r="U1231" s="7"/>
      <c r="V1231" s="7"/>
      <c r="W1231" s="7"/>
      <c r="X1231" s="7"/>
      <c r="Y1231" s="7"/>
      <c r="Z1231" s="7"/>
    </row>
    <row r="1232" ht="14.25" spans="10:26">
      <c r="J1232" s="7"/>
      <c r="K1232" s="7"/>
      <c r="L1232" s="7"/>
      <c r="M1232" s="7"/>
      <c r="N1232" s="7"/>
      <c r="O1232" s="7"/>
      <c r="P1232" s="7"/>
      <c r="Q1232" s="7"/>
      <c r="R1232" s="7"/>
      <c r="S1232" s="7"/>
      <c r="T1232" s="7"/>
      <c r="U1232" s="7"/>
      <c r="V1232" s="7"/>
      <c r="W1232" s="7"/>
      <c r="X1232" s="7"/>
      <c r="Y1232" s="7"/>
      <c r="Z1232" s="7"/>
    </row>
    <row r="1233" ht="14.25" spans="10:26">
      <c r="J1233" s="7"/>
      <c r="K1233" s="7"/>
      <c r="L1233" s="7"/>
      <c r="M1233" s="7"/>
      <c r="N1233" s="7"/>
      <c r="O1233" s="7"/>
      <c r="P1233" s="7"/>
      <c r="Q1233" s="7"/>
      <c r="R1233" s="7"/>
      <c r="S1233" s="7"/>
      <c r="T1233" s="7"/>
      <c r="U1233" s="7"/>
      <c r="V1233" s="7"/>
      <c r="W1233" s="7"/>
      <c r="X1233" s="7"/>
      <c r="Y1233" s="7"/>
      <c r="Z1233" s="7"/>
    </row>
    <row r="1234" ht="14.25" spans="10:26">
      <c r="J1234" s="7"/>
      <c r="K1234" s="7"/>
      <c r="L1234" s="7"/>
      <c r="M1234" s="7"/>
      <c r="N1234" s="7"/>
      <c r="O1234" s="7"/>
      <c r="P1234" s="7"/>
      <c r="Q1234" s="7"/>
      <c r="R1234" s="7"/>
      <c r="S1234" s="7"/>
      <c r="T1234" s="7"/>
      <c r="U1234" s="7"/>
      <c r="V1234" s="7"/>
      <c r="W1234" s="7"/>
      <c r="X1234" s="7"/>
      <c r="Y1234" s="7"/>
      <c r="Z1234" s="7"/>
    </row>
    <row r="1235" ht="14.25" spans="10:26">
      <c r="J1235" s="7"/>
      <c r="K1235" s="7"/>
      <c r="L1235" s="7"/>
      <c r="M1235" s="7"/>
      <c r="N1235" s="7"/>
      <c r="O1235" s="7"/>
      <c r="P1235" s="7"/>
      <c r="Q1235" s="7"/>
      <c r="R1235" s="7"/>
      <c r="S1235" s="7"/>
      <c r="T1235" s="7"/>
      <c r="U1235" s="7"/>
      <c r="V1235" s="7"/>
      <c r="W1235" s="7"/>
      <c r="X1235" s="7"/>
      <c r="Y1235" s="7"/>
      <c r="Z1235" s="7"/>
    </row>
    <row r="1236" ht="14.25" spans="10:26">
      <c r="J1236" s="7"/>
      <c r="K1236" s="7"/>
      <c r="L1236" s="7"/>
      <c r="M1236" s="7"/>
      <c r="N1236" s="7"/>
      <c r="O1236" s="7"/>
      <c r="P1236" s="7"/>
      <c r="Q1236" s="7"/>
      <c r="R1236" s="7"/>
      <c r="S1236" s="7"/>
      <c r="T1236" s="7"/>
      <c r="U1236" s="7"/>
      <c r="V1236" s="7"/>
      <c r="W1236" s="7"/>
      <c r="X1236" s="7"/>
      <c r="Y1236" s="7"/>
      <c r="Z1236" s="7"/>
    </row>
    <row r="1237" ht="14.25" spans="10:26">
      <c r="J1237" s="7"/>
      <c r="K1237" s="7"/>
      <c r="L1237" s="7"/>
      <c r="M1237" s="7"/>
      <c r="N1237" s="7"/>
      <c r="O1237" s="7"/>
      <c r="P1237" s="7"/>
      <c r="Q1237" s="7"/>
      <c r="R1237" s="7"/>
      <c r="S1237" s="7"/>
      <c r="T1237" s="7"/>
      <c r="U1237" s="7"/>
      <c r="V1237" s="7"/>
      <c r="W1237" s="7"/>
      <c r="X1237" s="7"/>
      <c r="Y1237" s="7"/>
      <c r="Z1237" s="7"/>
    </row>
    <row r="1238" ht="14.25" spans="10:26">
      <c r="J1238" s="7"/>
      <c r="K1238" s="7"/>
      <c r="L1238" s="7"/>
      <c r="M1238" s="7"/>
      <c r="N1238" s="7"/>
      <c r="O1238" s="7"/>
      <c r="P1238" s="7"/>
      <c r="Q1238" s="7"/>
      <c r="R1238" s="7"/>
      <c r="S1238" s="7"/>
      <c r="T1238" s="7"/>
      <c r="U1238" s="7"/>
      <c r="V1238" s="7"/>
      <c r="W1238" s="7"/>
      <c r="X1238" s="7"/>
      <c r="Y1238" s="7"/>
      <c r="Z1238" s="7"/>
    </row>
    <row r="1239" ht="14.25" spans="10:26">
      <c r="J1239" s="7"/>
      <c r="K1239" s="7"/>
      <c r="L1239" s="7"/>
      <c r="M1239" s="7"/>
      <c r="N1239" s="7"/>
      <c r="O1239" s="7"/>
      <c r="P1239" s="7"/>
      <c r="Q1239" s="7"/>
      <c r="R1239" s="7"/>
      <c r="S1239" s="7"/>
      <c r="T1239" s="7"/>
      <c r="U1239" s="7"/>
      <c r="V1239" s="7"/>
      <c r="W1239" s="7"/>
      <c r="X1239" s="7"/>
      <c r="Y1239" s="7"/>
      <c r="Z1239" s="7"/>
    </row>
    <row r="1240" ht="14.25" spans="10:26">
      <c r="J1240" s="7"/>
      <c r="K1240" s="7"/>
      <c r="L1240" s="7"/>
      <c r="M1240" s="7"/>
      <c r="N1240" s="7"/>
      <c r="O1240" s="7"/>
      <c r="P1240" s="7"/>
      <c r="Q1240" s="7"/>
      <c r="R1240" s="7"/>
      <c r="S1240" s="7"/>
      <c r="T1240" s="7"/>
      <c r="U1240" s="7"/>
      <c r="V1240" s="7"/>
      <c r="W1240" s="7"/>
      <c r="X1240" s="7"/>
      <c r="Y1240" s="7"/>
      <c r="Z1240" s="7"/>
    </row>
    <row r="1241" ht="14.25" spans="10:26">
      <c r="J1241" s="7"/>
      <c r="K1241" s="7"/>
      <c r="L1241" s="7"/>
      <c r="M1241" s="7"/>
      <c r="N1241" s="7"/>
      <c r="O1241" s="7"/>
      <c r="P1241" s="7"/>
      <c r="Q1241" s="7"/>
      <c r="R1241" s="7"/>
      <c r="S1241" s="7"/>
      <c r="T1241" s="7"/>
      <c r="U1241" s="7"/>
      <c r="V1241" s="7"/>
      <c r="W1241" s="7"/>
      <c r="X1241" s="7"/>
      <c r="Y1241" s="7"/>
      <c r="Z1241" s="7"/>
    </row>
    <row r="1242" ht="14.25" spans="10:26">
      <c r="J1242" s="7"/>
      <c r="K1242" s="7"/>
      <c r="L1242" s="7"/>
      <c r="M1242" s="7"/>
      <c r="N1242" s="7"/>
      <c r="O1242" s="7"/>
      <c r="P1242" s="7"/>
      <c r="Q1242" s="7"/>
      <c r="R1242" s="7"/>
      <c r="S1242" s="7"/>
      <c r="T1242" s="7"/>
      <c r="U1242" s="7"/>
      <c r="V1242" s="7"/>
      <c r="W1242" s="7"/>
      <c r="X1242" s="7"/>
      <c r="Y1242" s="7"/>
      <c r="Z1242" s="7"/>
    </row>
    <row r="1243" ht="14.25" spans="10:26">
      <c r="J1243" s="7"/>
      <c r="K1243" s="7"/>
      <c r="L1243" s="7"/>
      <c r="M1243" s="7"/>
      <c r="N1243" s="7"/>
      <c r="O1243" s="7"/>
      <c r="P1243" s="7"/>
      <c r="Q1243" s="7"/>
      <c r="R1243" s="7"/>
      <c r="S1243" s="7"/>
      <c r="T1243" s="7"/>
      <c r="U1243" s="7"/>
      <c r="V1243" s="7"/>
      <c r="W1243" s="7"/>
      <c r="X1243" s="7"/>
      <c r="Y1243" s="7"/>
      <c r="Z1243" s="7"/>
    </row>
    <row r="1244" ht="14.25" spans="10:26">
      <c r="J1244" s="7"/>
      <c r="K1244" s="7"/>
      <c r="L1244" s="7"/>
      <c r="M1244" s="7"/>
      <c r="N1244" s="7"/>
      <c r="O1244" s="7"/>
      <c r="P1244" s="7"/>
      <c r="Q1244" s="7"/>
      <c r="R1244" s="7"/>
      <c r="S1244" s="7"/>
      <c r="T1244" s="7"/>
      <c r="U1244" s="7"/>
      <c r="V1244" s="7"/>
      <c r="W1244" s="7"/>
      <c r="X1244" s="7"/>
      <c r="Y1244" s="7"/>
      <c r="Z1244" s="7"/>
    </row>
    <row r="1245" ht="14.25" spans="10:26">
      <c r="J1245" s="7"/>
      <c r="K1245" s="7"/>
      <c r="L1245" s="7"/>
      <c r="M1245" s="7"/>
      <c r="N1245" s="7"/>
      <c r="O1245" s="7"/>
      <c r="P1245" s="7"/>
      <c r="Q1245" s="7"/>
      <c r="R1245" s="7"/>
      <c r="S1245" s="7"/>
      <c r="T1245" s="7"/>
      <c r="U1245" s="7"/>
      <c r="V1245" s="7"/>
      <c r="W1245" s="7"/>
      <c r="X1245" s="7"/>
      <c r="Y1245" s="7"/>
      <c r="Z1245" s="7"/>
    </row>
    <row r="1246" ht="14.25" spans="10:26">
      <c r="J1246" s="7"/>
      <c r="K1246" s="7"/>
      <c r="L1246" s="7"/>
      <c r="M1246" s="7"/>
      <c r="N1246" s="7"/>
      <c r="O1246" s="7"/>
      <c r="P1246" s="7"/>
      <c r="Q1246" s="7"/>
      <c r="R1246" s="7"/>
      <c r="S1246" s="7"/>
      <c r="T1246" s="7"/>
      <c r="U1246" s="7"/>
      <c r="V1246" s="7"/>
      <c r="W1246" s="7"/>
      <c r="X1246" s="7"/>
      <c r="Y1246" s="7"/>
      <c r="Z1246" s="7"/>
    </row>
    <row r="1247" ht="14.25" spans="10:26">
      <c r="J1247" s="7"/>
      <c r="K1247" s="7"/>
      <c r="L1247" s="7"/>
      <c r="M1247" s="7"/>
      <c r="N1247" s="7"/>
      <c r="O1247" s="7"/>
      <c r="P1247" s="7"/>
      <c r="Q1247" s="7"/>
      <c r="R1247" s="7"/>
      <c r="S1247" s="7"/>
      <c r="T1247" s="7"/>
      <c r="U1247" s="7"/>
      <c r="V1247" s="7"/>
      <c r="W1247" s="7"/>
      <c r="X1247" s="7"/>
      <c r="Y1247" s="7"/>
      <c r="Z1247" s="7"/>
    </row>
    <row r="1248" ht="14.25" spans="10:26">
      <c r="J1248" s="7"/>
      <c r="K1248" s="7"/>
      <c r="L1248" s="7"/>
      <c r="M1248" s="7"/>
      <c r="N1248" s="7"/>
      <c r="O1248" s="7"/>
      <c r="P1248" s="7"/>
      <c r="Q1248" s="7"/>
      <c r="R1248" s="7"/>
      <c r="S1248" s="7"/>
      <c r="T1248" s="7"/>
      <c r="U1248" s="7"/>
      <c r="V1248" s="7"/>
      <c r="W1248" s="7"/>
      <c r="X1248" s="7"/>
      <c r="Y1248" s="7"/>
      <c r="Z1248" s="7"/>
    </row>
    <row r="1249" ht="14.25" spans="10:26">
      <c r="J1249" s="7"/>
      <c r="K1249" s="7"/>
      <c r="L1249" s="7"/>
      <c r="M1249" s="7"/>
      <c r="N1249" s="7"/>
      <c r="O1249" s="7"/>
      <c r="P1249" s="7"/>
      <c r="Q1249" s="7"/>
      <c r="R1249" s="7"/>
      <c r="S1249" s="7"/>
      <c r="T1249" s="7"/>
      <c r="U1249" s="7"/>
      <c r="V1249" s="7"/>
      <c r="W1249" s="7"/>
      <c r="X1249" s="7"/>
      <c r="Y1249" s="7"/>
      <c r="Z1249" s="7"/>
    </row>
    <row r="1250" ht="14.25" spans="10:26">
      <c r="J1250" s="7"/>
      <c r="K1250" s="7"/>
      <c r="L1250" s="7"/>
      <c r="M1250" s="7"/>
      <c r="N1250" s="7"/>
      <c r="O1250" s="7"/>
      <c r="P1250" s="7"/>
      <c r="Q1250" s="7"/>
      <c r="R1250" s="7"/>
      <c r="S1250" s="7"/>
      <c r="T1250" s="7"/>
      <c r="U1250" s="7"/>
      <c r="V1250" s="7"/>
      <c r="W1250" s="7"/>
      <c r="X1250" s="7"/>
      <c r="Y1250" s="7"/>
      <c r="Z1250" s="7"/>
    </row>
    <row r="1251" ht="14.25" spans="10:26">
      <c r="J1251" s="7"/>
      <c r="K1251" s="7"/>
      <c r="L1251" s="7"/>
      <c r="M1251" s="7"/>
      <c r="N1251" s="7"/>
      <c r="O1251" s="7"/>
      <c r="P1251" s="7"/>
      <c r="Q1251" s="7"/>
      <c r="R1251" s="7"/>
      <c r="S1251" s="7"/>
      <c r="T1251" s="7"/>
      <c r="U1251" s="7"/>
      <c r="V1251" s="7"/>
      <c r="W1251" s="7"/>
      <c r="X1251" s="7"/>
      <c r="Y1251" s="7"/>
      <c r="Z1251" s="7"/>
    </row>
    <row r="1252" ht="14.25" spans="10:26">
      <c r="J1252" s="7"/>
      <c r="K1252" s="7"/>
      <c r="L1252" s="7"/>
      <c r="M1252" s="7"/>
      <c r="N1252" s="7"/>
      <c r="O1252" s="7"/>
      <c r="P1252" s="7"/>
      <c r="Q1252" s="7"/>
      <c r="R1252" s="7"/>
      <c r="S1252" s="7"/>
      <c r="T1252" s="7"/>
      <c r="U1252" s="7"/>
      <c r="V1252" s="7"/>
      <c r="W1252" s="7"/>
      <c r="X1252" s="7"/>
      <c r="Y1252" s="7"/>
      <c r="Z1252" s="7"/>
    </row>
    <row r="1253" ht="14.25" spans="10:26">
      <c r="J1253" s="7"/>
      <c r="K1253" s="7"/>
      <c r="L1253" s="7"/>
      <c r="M1253" s="7"/>
      <c r="N1253" s="7"/>
      <c r="O1253" s="7"/>
      <c r="P1253" s="7"/>
      <c r="Q1253" s="7"/>
      <c r="R1253" s="7"/>
      <c r="S1253" s="7"/>
      <c r="T1253" s="7"/>
      <c r="U1253" s="7"/>
      <c r="V1253" s="7"/>
      <c r="W1253" s="7"/>
      <c r="X1253" s="7"/>
      <c r="Y1253" s="7"/>
      <c r="Z1253" s="7"/>
    </row>
    <row r="1254" ht="14.25" spans="10:26">
      <c r="J1254" s="7"/>
      <c r="K1254" s="7"/>
      <c r="L1254" s="7"/>
      <c r="M1254" s="7"/>
      <c r="N1254" s="7"/>
      <c r="O1254" s="7"/>
      <c r="P1254" s="7"/>
      <c r="Q1254" s="7"/>
      <c r="R1254" s="7"/>
      <c r="S1254" s="7"/>
      <c r="T1254" s="7"/>
      <c r="U1254" s="7"/>
      <c r="V1254" s="7"/>
      <c r="W1254" s="7"/>
      <c r="X1254" s="7"/>
      <c r="Y1254" s="7"/>
      <c r="Z1254" s="7"/>
    </row>
    <row r="1255" ht="14.25" spans="10:26">
      <c r="J1255" s="7"/>
      <c r="K1255" s="7"/>
      <c r="L1255" s="7"/>
      <c r="M1255" s="7"/>
      <c r="N1255" s="7"/>
      <c r="O1255" s="7"/>
      <c r="P1255" s="7"/>
      <c r="Q1255" s="7"/>
      <c r="R1255" s="7"/>
      <c r="S1255" s="7"/>
      <c r="T1255" s="7"/>
      <c r="U1255" s="7"/>
      <c r="V1255" s="7"/>
      <c r="W1255" s="7"/>
      <c r="X1255" s="7"/>
      <c r="Y1255" s="7"/>
      <c r="Z1255" s="7"/>
    </row>
    <row r="1256" ht="14.25" spans="10:26">
      <c r="J1256" s="7"/>
      <c r="K1256" s="7"/>
      <c r="L1256" s="7"/>
      <c r="M1256" s="7"/>
      <c r="N1256" s="7"/>
      <c r="O1256" s="7"/>
      <c r="P1256" s="7"/>
      <c r="Q1256" s="7"/>
      <c r="R1256" s="7"/>
      <c r="S1256" s="7"/>
      <c r="T1256" s="7"/>
      <c r="U1256" s="7"/>
      <c r="V1256" s="7"/>
      <c r="W1256" s="7"/>
      <c r="X1256" s="7"/>
      <c r="Y1256" s="7"/>
      <c r="Z1256" s="7"/>
    </row>
    <row r="1257" ht="14.25" spans="10:26">
      <c r="J1257" s="7"/>
      <c r="K1257" s="7"/>
      <c r="L1257" s="7"/>
      <c r="M1257" s="7"/>
      <c r="N1257" s="7"/>
      <c r="O1257" s="7"/>
      <c r="P1257" s="7"/>
      <c r="Q1257" s="7"/>
      <c r="R1257" s="7"/>
      <c r="S1257" s="7"/>
      <c r="T1257" s="7"/>
      <c r="U1257" s="7"/>
      <c r="V1257" s="7"/>
      <c r="W1257" s="7"/>
      <c r="X1257" s="7"/>
      <c r="Y1257" s="7"/>
      <c r="Z1257" s="7"/>
    </row>
    <row r="1258" ht="14.25" spans="10:26">
      <c r="J1258" s="7"/>
      <c r="K1258" s="7"/>
      <c r="L1258" s="7"/>
      <c r="M1258" s="7"/>
      <c r="N1258" s="7"/>
      <c r="O1258" s="7"/>
      <c r="P1258" s="7"/>
      <c r="Q1258" s="7"/>
      <c r="R1258" s="7"/>
      <c r="S1258" s="7"/>
      <c r="T1258" s="7"/>
      <c r="U1258" s="7"/>
      <c r="V1258" s="7"/>
      <c r="W1258" s="7"/>
      <c r="X1258" s="7"/>
      <c r="Y1258" s="7"/>
      <c r="Z1258" s="7"/>
    </row>
    <row r="1259" ht="14.25" spans="10:26">
      <c r="J1259" s="7"/>
      <c r="K1259" s="7"/>
      <c r="L1259" s="7"/>
      <c r="M1259" s="7"/>
      <c r="N1259" s="7"/>
      <c r="O1259" s="7"/>
      <c r="P1259" s="7"/>
      <c r="Q1259" s="7"/>
      <c r="R1259" s="7"/>
      <c r="S1259" s="7"/>
      <c r="T1259" s="7"/>
      <c r="U1259" s="7"/>
      <c r="V1259" s="7"/>
      <c r="W1259" s="7"/>
      <c r="X1259" s="7"/>
      <c r="Y1259" s="7"/>
      <c r="Z1259" s="7"/>
    </row>
    <row r="1260" ht="14.25" spans="10:26">
      <c r="J1260" s="7"/>
      <c r="K1260" s="7"/>
      <c r="L1260" s="7"/>
      <c r="M1260" s="7"/>
      <c r="N1260" s="7"/>
      <c r="O1260" s="7"/>
      <c r="P1260" s="7"/>
      <c r="Q1260" s="7"/>
      <c r="R1260" s="7"/>
      <c r="S1260" s="7"/>
      <c r="T1260" s="7"/>
      <c r="U1260" s="7"/>
      <c r="V1260" s="7"/>
      <c r="W1260" s="7"/>
      <c r="X1260" s="7"/>
      <c r="Y1260" s="7"/>
      <c r="Z1260" s="7"/>
    </row>
    <row r="1261" ht="14.25" spans="10:26">
      <c r="J1261" s="7"/>
      <c r="K1261" s="7"/>
      <c r="L1261" s="7"/>
      <c r="M1261" s="7"/>
      <c r="N1261" s="7"/>
      <c r="O1261" s="7"/>
      <c r="P1261" s="7"/>
      <c r="Q1261" s="7"/>
      <c r="R1261" s="7"/>
      <c r="S1261" s="7"/>
      <c r="T1261" s="7"/>
      <c r="U1261" s="7"/>
      <c r="V1261" s="7"/>
      <c r="W1261" s="7"/>
      <c r="X1261" s="7"/>
      <c r="Y1261" s="7"/>
      <c r="Z1261" s="7"/>
    </row>
    <row r="1262" ht="14.25" spans="10:26">
      <c r="J1262" s="7"/>
      <c r="K1262" s="7"/>
      <c r="L1262" s="7"/>
      <c r="M1262" s="7"/>
      <c r="N1262" s="7"/>
      <c r="O1262" s="7"/>
      <c r="P1262" s="7"/>
      <c r="Q1262" s="7"/>
      <c r="R1262" s="7"/>
      <c r="S1262" s="7"/>
      <c r="T1262" s="7"/>
      <c r="U1262" s="7"/>
      <c r="V1262" s="7"/>
      <c r="W1262" s="7"/>
      <c r="X1262" s="7"/>
      <c r="Y1262" s="7"/>
      <c r="Z1262" s="7"/>
    </row>
    <row r="1263" ht="14.25" spans="10:26">
      <c r="J1263" s="7"/>
      <c r="K1263" s="7"/>
      <c r="L1263" s="7"/>
      <c r="M1263" s="7"/>
      <c r="N1263" s="7"/>
      <c r="O1263" s="7"/>
      <c r="P1263" s="7"/>
      <c r="Q1263" s="7"/>
      <c r="R1263" s="7"/>
      <c r="S1263" s="7"/>
      <c r="T1263" s="7"/>
      <c r="U1263" s="7"/>
      <c r="V1263" s="7"/>
      <c r="W1263" s="7"/>
      <c r="X1263" s="7"/>
      <c r="Y1263" s="7"/>
      <c r="Z1263" s="7"/>
    </row>
    <row r="1264" ht="14.25" spans="10:26">
      <c r="J1264" s="7"/>
      <c r="K1264" s="7"/>
      <c r="L1264" s="7"/>
      <c r="M1264" s="7"/>
      <c r="N1264" s="7"/>
      <c r="O1264" s="7"/>
      <c r="P1264" s="7"/>
      <c r="Q1264" s="7"/>
      <c r="R1264" s="7"/>
      <c r="S1264" s="7"/>
      <c r="T1264" s="7"/>
      <c r="U1264" s="7"/>
      <c r="V1264" s="7"/>
      <c r="W1264" s="7"/>
      <c r="X1264" s="7"/>
      <c r="Y1264" s="7"/>
      <c r="Z1264" s="7"/>
    </row>
    <row r="1265" ht="14.25" spans="10:26">
      <c r="J1265" s="7"/>
      <c r="K1265" s="7"/>
      <c r="L1265" s="7"/>
      <c r="M1265" s="7"/>
      <c r="N1265" s="7"/>
      <c r="O1265" s="7"/>
      <c r="P1265" s="7"/>
      <c r="Q1265" s="7"/>
      <c r="R1265" s="7"/>
      <c r="S1265" s="7"/>
      <c r="T1265" s="7"/>
      <c r="U1265" s="7"/>
      <c r="V1265" s="7"/>
      <c r="W1265" s="7"/>
      <c r="X1265" s="7"/>
      <c r="Y1265" s="7"/>
      <c r="Z1265" s="7"/>
    </row>
    <row r="1266" ht="14.25" spans="10:26">
      <c r="J1266" s="7"/>
      <c r="K1266" s="7"/>
      <c r="L1266" s="7"/>
      <c r="M1266" s="7"/>
      <c r="N1266" s="7"/>
      <c r="O1266" s="7"/>
      <c r="P1266" s="7"/>
      <c r="Q1266" s="7"/>
      <c r="R1266" s="7"/>
      <c r="S1266" s="7"/>
      <c r="T1266" s="7"/>
      <c r="U1266" s="7"/>
      <c r="V1266" s="7"/>
      <c r="W1266" s="7"/>
      <c r="X1266" s="7"/>
      <c r="Y1266" s="7"/>
      <c r="Z1266" s="7"/>
    </row>
    <row r="1267" ht="14.25" spans="10:26">
      <c r="J1267" s="7"/>
      <c r="K1267" s="7"/>
      <c r="L1267" s="7"/>
      <c r="M1267" s="7"/>
      <c r="N1267" s="7"/>
      <c r="O1267" s="7"/>
      <c r="P1267" s="7"/>
      <c r="Q1267" s="7"/>
      <c r="R1267" s="7"/>
      <c r="S1267" s="7"/>
      <c r="T1267" s="7"/>
      <c r="U1267" s="7"/>
      <c r="V1267" s="7"/>
      <c r="W1267" s="7"/>
      <c r="X1267" s="7"/>
      <c r="Y1267" s="7"/>
      <c r="Z1267" s="7"/>
    </row>
    <row r="1268" ht="14.25" spans="10:26">
      <c r="J1268" s="7"/>
      <c r="K1268" s="7"/>
      <c r="L1268" s="7"/>
      <c r="M1268" s="7"/>
      <c r="N1268" s="7"/>
      <c r="O1268" s="7"/>
      <c r="P1268" s="7"/>
      <c r="Q1268" s="7"/>
      <c r="R1268" s="7"/>
      <c r="S1268" s="7"/>
      <c r="T1268" s="7"/>
      <c r="U1268" s="7"/>
      <c r="V1268" s="7"/>
      <c r="W1268" s="7"/>
      <c r="X1268" s="7"/>
      <c r="Y1268" s="7"/>
      <c r="Z1268" s="7"/>
    </row>
    <row r="1269" ht="14.25" spans="10:26">
      <c r="J1269" s="7"/>
      <c r="K1269" s="7"/>
      <c r="L1269" s="7"/>
      <c r="M1269" s="7"/>
      <c r="N1269" s="7"/>
      <c r="O1269" s="7"/>
      <c r="P1269" s="7"/>
      <c r="Q1269" s="7"/>
      <c r="R1269" s="7"/>
      <c r="S1269" s="7"/>
      <c r="T1269" s="7"/>
      <c r="U1269" s="7"/>
      <c r="V1269" s="7"/>
      <c r="W1269" s="7"/>
      <c r="X1269" s="7"/>
      <c r="Y1269" s="7"/>
      <c r="Z1269" s="7"/>
    </row>
    <row r="1270" ht="14.25" spans="10:26">
      <c r="J1270" s="7"/>
      <c r="K1270" s="7"/>
      <c r="L1270" s="7"/>
      <c r="M1270" s="7"/>
      <c r="N1270" s="7"/>
      <c r="O1270" s="7"/>
      <c r="P1270" s="7"/>
      <c r="Q1270" s="7"/>
      <c r="R1270" s="7"/>
      <c r="S1270" s="7"/>
      <c r="T1270" s="7"/>
      <c r="U1270" s="7"/>
      <c r="V1270" s="7"/>
      <c r="W1270" s="7"/>
      <c r="X1270" s="7"/>
      <c r="Y1270" s="7"/>
      <c r="Z1270" s="7"/>
    </row>
    <row r="1271" ht="14.25" spans="10:26">
      <c r="J1271" s="7"/>
      <c r="K1271" s="7"/>
      <c r="L1271" s="7"/>
      <c r="M1271" s="7"/>
      <c r="N1271" s="7"/>
      <c r="O1271" s="7"/>
      <c r="P1271" s="7"/>
      <c r="Q1271" s="7"/>
      <c r="R1271" s="7"/>
      <c r="S1271" s="7"/>
      <c r="T1271" s="7"/>
      <c r="U1271" s="7"/>
      <c r="V1271" s="7"/>
      <c r="W1271" s="7"/>
      <c r="X1271" s="7"/>
      <c r="Y1271" s="7"/>
      <c r="Z1271" s="7"/>
    </row>
    <row r="1272" ht="14.25" spans="10:26">
      <c r="J1272" s="7"/>
      <c r="K1272" s="7"/>
      <c r="L1272" s="7"/>
      <c r="M1272" s="7"/>
      <c r="N1272" s="7"/>
      <c r="O1272" s="7"/>
      <c r="P1272" s="7"/>
      <c r="Q1272" s="7"/>
      <c r="R1272" s="7"/>
      <c r="S1272" s="7"/>
      <c r="T1272" s="7"/>
      <c r="U1272" s="7"/>
      <c r="V1272" s="7"/>
      <c r="W1272" s="7"/>
      <c r="X1272" s="7"/>
      <c r="Y1272" s="7"/>
      <c r="Z1272" s="7"/>
    </row>
    <row r="1273" ht="14.25" spans="10:26">
      <c r="J1273" s="7"/>
      <c r="K1273" s="7"/>
      <c r="L1273" s="7"/>
      <c r="M1273" s="7"/>
      <c r="N1273" s="7"/>
      <c r="O1273" s="7"/>
      <c r="P1273" s="7"/>
      <c r="Q1273" s="7"/>
      <c r="R1273" s="7"/>
      <c r="S1273" s="7"/>
      <c r="T1273" s="7"/>
      <c r="U1273" s="7"/>
      <c r="V1273" s="7"/>
      <c r="W1273" s="7"/>
      <c r="X1273" s="7"/>
      <c r="Y1273" s="7"/>
      <c r="Z1273" s="7"/>
    </row>
    <row r="1274" ht="14.25" spans="10:26">
      <c r="J1274" s="7"/>
      <c r="K1274" s="7"/>
      <c r="L1274" s="7"/>
      <c r="M1274" s="7"/>
      <c r="N1274" s="7"/>
      <c r="O1274" s="7"/>
      <c r="P1274" s="7"/>
      <c r="Q1274" s="7"/>
      <c r="R1274" s="7"/>
      <c r="S1274" s="7"/>
      <c r="T1274" s="7"/>
      <c r="U1274" s="7"/>
      <c r="V1274" s="7"/>
      <c r="W1274" s="7"/>
      <c r="X1274" s="7"/>
      <c r="Y1274" s="7"/>
      <c r="Z1274" s="7"/>
    </row>
    <row r="1275" ht="14.25" spans="10:26">
      <c r="J1275" s="7"/>
      <c r="K1275" s="7"/>
      <c r="L1275" s="7"/>
      <c r="M1275" s="7"/>
      <c r="N1275" s="7"/>
      <c r="O1275" s="7"/>
      <c r="P1275" s="7"/>
      <c r="Q1275" s="7"/>
      <c r="R1275" s="7"/>
      <c r="S1275" s="7"/>
      <c r="T1275" s="7"/>
      <c r="U1275" s="7"/>
      <c r="V1275" s="7"/>
      <c r="W1275" s="7"/>
      <c r="X1275" s="7"/>
      <c r="Y1275" s="7"/>
      <c r="Z1275" s="7"/>
    </row>
    <row r="1276" ht="14.25" spans="10:26">
      <c r="J1276" s="7"/>
      <c r="K1276" s="7"/>
      <c r="L1276" s="7"/>
      <c r="M1276" s="7"/>
      <c r="N1276" s="7"/>
      <c r="O1276" s="7"/>
      <c r="P1276" s="7"/>
      <c r="Q1276" s="7"/>
      <c r="R1276" s="7"/>
      <c r="S1276" s="7"/>
      <c r="T1276" s="7"/>
      <c r="U1276" s="7"/>
      <c r="V1276" s="7"/>
      <c r="W1276" s="7"/>
      <c r="X1276" s="7"/>
      <c r="Y1276" s="7"/>
      <c r="Z1276" s="7"/>
    </row>
    <row r="1277" ht="14.25" spans="10:26">
      <c r="J1277" s="7"/>
      <c r="K1277" s="7"/>
      <c r="L1277" s="7"/>
      <c r="M1277" s="7"/>
      <c r="N1277" s="7"/>
      <c r="O1277" s="7"/>
      <c r="P1277" s="7"/>
      <c r="Q1277" s="7"/>
      <c r="R1277" s="7"/>
      <c r="S1277" s="7"/>
      <c r="T1277" s="7"/>
      <c r="U1277" s="7"/>
      <c r="V1277" s="7"/>
      <c r="W1277" s="7"/>
      <c r="X1277" s="7"/>
      <c r="Y1277" s="7"/>
      <c r="Z1277" s="7"/>
    </row>
    <row r="1278" ht="14.25" spans="10:26">
      <c r="J1278" s="7"/>
      <c r="K1278" s="7"/>
      <c r="L1278" s="7"/>
      <c r="M1278" s="7"/>
      <c r="N1278" s="7"/>
      <c r="O1278" s="7"/>
      <c r="P1278" s="7"/>
      <c r="Q1278" s="7"/>
      <c r="R1278" s="7"/>
      <c r="S1278" s="7"/>
      <c r="T1278" s="7"/>
      <c r="U1278" s="7"/>
      <c r="V1278" s="7"/>
      <c r="W1278" s="7"/>
      <c r="X1278" s="7"/>
      <c r="Y1278" s="7"/>
      <c r="Z1278" s="7"/>
    </row>
    <row r="1279" ht="14.25" spans="10:26">
      <c r="J1279" s="7"/>
      <c r="K1279" s="7"/>
      <c r="L1279" s="7"/>
      <c r="M1279" s="7"/>
      <c r="N1279" s="7"/>
      <c r="O1279" s="7"/>
      <c r="P1279" s="7"/>
      <c r="Q1279" s="7"/>
      <c r="R1279" s="7"/>
      <c r="S1279" s="7"/>
      <c r="T1279" s="7"/>
      <c r="U1279" s="7"/>
      <c r="V1279" s="7"/>
      <c r="W1279" s="7"/>
      <c r="X1279" s="7"/>
      <c r="Y1279" s="7"/>
      <c r="Z1279" s="7"/>
    </row>
    <row r="1280" ht="14.25" spans="10:26">
      <c r="J1280" s="7"/>
      <c r="K1280" s="7"/>
      <c r="L1280" s="7"/>
      <c r="M1280" s="7"/>
      <c r="N1280" s="7"/>
      <c r="O1280" s="7"/>
      <c r="P1280" s="7"/>
      <c r="Q1280" s="7"/>
      <c r="R1280" s="7"/>
      <c r="S1280" s="7"/>
      <c r="T1280" s="7"/>
      <c r="U1280" s="7"/>
      <c r="V1280" s="7"/>
      <c r="W1280" s="7"/>
      <c r="X1280" s="7"/>
      <c r="Y1280" s="7"/>
      <c r="Z1280" s="7"/>
    </row>
    <row r="1281" ht="14.25" spans="10:26">
      <c r="J1281" s="7"/>
      <c r="K1281" s="7"/>
      <c r="L1281" s="7"/>
      <c r="M1281" s="7"/>
      <c r="N1281" s="7"/>
      <c r="O1281" s="7"/>
      <c r="P1281" s="7"/>
      <c r="Q1281" s="7"/>
      <c r="R1281" s="7"/>
      <c r="S1281" s="7"/>
      <c r="T1281" s="7"/>
      <c r="U1281" s="7"/>
      <c r="V1281" s="7"/>
      <c r="W1281" s="7"/>
      <c r="X1281" s="7"/>
      <c r="Y1281" s="7"/>
      <c r="Z1281" s="7"/>
    </row>
    <row r="1282" ht="14.25" spans="10:26">
      <c r="J1282" s="7"/>
      <c r="K1282" s="7"/>
      <c r="L1282" s="7"/>
      <c r="M1282" s="7"/>
      <c r="N1282" s="7"/>
      <c r="O1282" s="7"/>
      <c r="P1282" s="7"/>
      <c r="Q1282" s="7"/>
      <c r="R1282" s="7"/>
      <c r="S1282" s="7"/>
      <c r="T1282" s="7"/>
      <c r="U1282" s="7"/>
      <c r="V1282" s="7"/>
      <c r="W1282" s="7"/>
      <c r="X1282" s="7"/>
      <c r="Y1282" s="7"/>
      <c r="Z1282" s="7"/>
    </row>
    <row r="1283" ht="14.25" spans="10:26">
      <c r="J1283" s="7"/>
      <c r="K1283" s="7"/>
      <c r="L1283" s="7"/>
      <c r="M1283" s="7"/>
      <c r="N1283" s="7"/>
      <c r="O1283" s="7"/>
      <c r="P1283" s="7"/>
      <c r="Q1283" s="7"/>
      <c r="R1283" s="7"/>
      <c r="S1283" s="7"/>
      <c r="T1283" s="7"/>
      <c r="U1283" s="7"/>
      <c r="V1283" s="7"/>
      <c r="W1283" s="7"/>
      <c r="X1283" s="7"/>
      <c r="Y1283" s="7"/>
      <c r="Z1283" s="7"/>
    </row>
    <row r="1284" ht="14.25" spans="10:26">
      <c r="J1284" s="7"/>
      <c r="K1284" s="7"/>
      <c r="L1284" s="7"/>
      <c r="M1284" s="7"/>
      <c r="N1284" s="7"/>
      <c r="O1284" s="7"/>
      <c r="P1284" s="7"/>
      <c r="Q1284" s="7"/>
      <c r="R1284" s="7"/>
      <c r="S1284" s="7"/>
      <c r="T1284" s="7"/>
      <c r="U1284" s="7"/>
      <c r="V1284" s="7"/>
      <c r="W1284" s="7"/>
      <c r="X1284" s="7"/>
      <c r="Y1284" s="7"/>
      <c r="Z1284" s="7"/>
    </row>
    <row r="1285" ht="14.25" spans="10:26">
      <c r="J1285" s="7"/>
      <c r="K1285" s="7"/>
      <c r="L1285" s="7"/>
      <c r="M1285" s="7"/>
      <c r="N1285" s="7"/>
      <c r="O1285" s="7"/>
      <c r="P1285" s="7"/>
      <c r="Q1285" s="7"/>
      <c r="R1285" s="7"/>
      <c r="S1285" s="7"/>
      <c r="T1285" s="7"/>
      <c r="U1285" s="7"/>
      <c r="V1285" s="7"/>
      <c r="W1285" s="7"/>
      <c r="X1285" s="7"/>
      <c r="Y1285" s="7"/>
      <c r="Z1285" s="7"/>
    </row>
    <row r="1286" ht="14.25" spans="10:26">
      <c r="J1286" s="7"/>
      <c r="K1286" s="7"/>
      <c r="L1286" s="7"/>
      <c r="M1286" s="7"/>
      <c r="N1286" s="7"/>
      <c r="O1286" s="7"/>
      <c r="P1286" s="7"/>
      <c r="Q1286" s="7"/>
      <c r="R1286" s="7"/>
      <c r="S1286" s="7"/>
      <c r="T1286" s="7"/>
      <c r="U1286" s="7"/>
      <c r="V1286" s="7"/>
      <c r="W1286" s="7"/>
      <c r="X1286" s="7"/>
      <c r="Y1286" s="7"/>
      <c r="Z1286" s="7"/>
    </row>
    <row r="1287" ht="14.25" spans="10:26">
      <c r="J1287" s="7"/>
      <c r="K1287" s="7"/>
      <c r="L1287" s="7"/>
      <c r="M1287" s="7"/>
      <c r="N1287" s="7"/>
      <c r="O1287" s="7"/>
      <c r="P1287" s="7"/>
      <c r="Q1287" s="7"/>
      <c r="R1287" s="7"/>
      <c r="S1287" s="7"/>
      <c r="T1287" s="7"/>
      <c r="U1287" s="7"/>
      <c r="V1287" s="7"/>
      <c r="W1287" s="7"/>
      <c r="X1287" s="7"/>
      <c r="Y1287" s="7"/>
      <c r="Z1287" s="7"/>
    </row>
    <row r="1288" ht="14.25" spans="10:26">
      <c r="J1288" s="7"/>
      <c r="K1288" s="7"/>
      <c r="L1288" s="7"/>
      <c r="M1288" s="7"/>
      <c r="N1288" s="7"/>
      <c r="O1288" s="7"/>
      <c r="P1288" s="7"/>
      <c r="Q1288" s="7"/>
      <c r="R1288" s="7"/>
      <c r="S1288" s="7"/>
      <c r="T1288" s="7"/>
      <c r="U1288" s="7"/>
      <c r="V1288" s="7"/>
      <c r="W1288" s="7"/>
      <c r="X1288" s="7"/>
      <c r="Y1288" s="7"/>
      <c r="Z1288" s="7"/>
    </row>
    <row r="1289" ht="14.25" spans="10:26">
      <c r="J1289" s="7"/>
      <c r="K1289" s="7"/>
      <c r="L1289" s="7"/>
      <c r="M1289" s="7"/>
      <c r="N1289" s="7"/>
      <c r="O1289" s="7"/>
      <c r="P1289" s="7"/>
      <c r="Q1289" s="7"/>
      <c r="R1289" s="7"/>
      <c r="S1289" s="7"/>
      <c r="T1289" s="7"/>
      <c r="U1289" s="7"/>
      <c r="V1289" s="7"/>
      <c r="W1289" s="7"/>
      <c r="X1289" s="7"/>
      <c r="Y1289" s="7"/>
      <c r="Z1289" s="7"/>
    </row>
    <row r="1290" ht="14.25" spans="10:26">
      <c r="J1290" s="7"/>
      <c r="K1290" s="7"/>
      <c r="L1290" s="7"/>
      <c r="M1290" s="7"/>
      <c r="N1290" s="7"/>
      <c r="O1290" s="7"/>
      <c r="P1290" s="7"/>
      <c r="Q1290" s="7"/>
      <c r="R1290" s="7"/>
      <c r="S1290" s="7"/>
      <c r="T1290" s="7"/>
      <c r="U1290" s="7"/>
      <c r="V1290" s="7"/>
      <c r="W1290" s="7"/>
      <c r="X1290" s="7"/>
      <c r="Y1290" s="7"/>
      <c r="Z1290" s="7"/>
    </row>
    <row r="1291" ht="14.25" spans="10:26">
      <c r="J1291" s="7"/>
      <c r="K1291" s="7"/>
      <c r="L1291" s="7"/>
      <c r="M1291" s="7"/>
      <c r="N1291" s="7"/>
      <c r="O1291" s="7"/>
      <c r="P1291" s="7"/>
      <c r="Q1291" s="7"/>
      <c r="R1291" s="7"/>
      <c r="S1291" s="7"/>
      <c r="T1291" s="7"/>
      <c r="U1291" s="7"/>
      <c r="V1291" s="7"/>
      <c r="W1291" s="7"/>
      <c r="X1291" s="7"/>
      <c r="Y1291" s="7"/>
      <c r="Z1291" s="7"/>
    </row>
    <row r="1292" ht="14.25" spans="10:26">
      <c r="J1292" s="7"/>
      <c r="K1292" s="7"/>
      <c r="L1292" s="7"/>
      <c r="M1292" s="7"/>
      <c r="N1292" s="7"/>
      <c r="O1292" s="7"/>
      <c r="P1292" s="7"/>
      <c r="Q1292" s="7"/>
      <c r="R1292" s="7"/>
      <c r="S1292" s="7"/>
      <c r="T1292" s="7"/>
      <c r="U1292" s="7"/>
      <c r="V1292" s="7"/>
      <c r="W1292" s="7"/>
      <c r="X1292" s="7"/>
      <c r="Y1292" s="7"/>
      <c r="Z1292" s="7"/>
    </row>
    <row r="1293" ht="14.25" spans="10:26">
      <c r="J1293" s="7"/>
      <c r="K1293" s="7"/>
      <c r="L1293" s="7"/>
      <c r="M1293" s="7"/>
      <c r="N1293" s="7"/>
      <c r="O1293" s="7"/>
      <c r="P1293" s="7"/>
      <c r="Q1293" s="7"/>
      <c r="R1293" s="7"/>
      <c r="S1293" s="7"/>
      <c r="T1293" s="7"/>
      <c r="U1293" s="7"/>
      <c r="V1293" s="7"/>
      <c r="W1293" s="7"/>
      <c r="X1293" s="7"/>
      <c r="Y1293" s="7"/>
      <c r="Z1293" s="7"/>
    </row>
    <row r="1294" ht="14.25" spans="10:26">
      <c r="J1294" s="7"/>
      <c r="K1294" s="7"/>
      <c r="L1294" s="7"/>
      <c r="M1294" s="7"/>
      <c r="N1294" s="7"/>
      <c r="O1294" s="7"/>
      <c r="P1294" s="7"/>
      <c r="Q1294" s="7"/>
      <c r="R1294" s="7"/>
      <c r="S1294" s="7"/>
      <c r="T1294" s="7"/>
      <c r="U1294" s="7"/>
      <c r="V1294" s="7"/>
      <c r="W1294" s="7"/>
      <c r="X1294" s="7"/>
      <c r="Y1294" s="7"/>
      <c r="Z1294" s="7"/>
    </row>
    <row r="1295" ht="14.25" spans="10:26">
      <c r="J1295" s="7"/>
      <c r="K1295" s="7"/>
      <c r="L1295" s="7"/>
      <c r="M1295" s="7"/>
      <c r="N1295" s="7"/>
      <c r="O1295" s="7"/>
      <c r="P1295" s="7"/>
      <c r="Q1295" s="7"/>
      <c r="R1295" s="7"/>
      <c r="S1295" s="7"/>
      <c r="T1295" s="7"/>
      <c r="U1295" s="7"/>
      <c r="V1295" s="7"/>
      <c r="W1295" s="7"/>
      <c r="X1295" s="7"/>
      <c r="Y1295" s="7"/>
      <c r="Z1295" s="7"/>
    </row>
    <row r="1296" ht="14.25" spans="10:26">
      <c r="J1296" s="7"/>
      <c r="K1296" s="7"/>
      <c r="L1296" s="7"/>
      <c r="M1296" s="7"/>
      <c r="N1296" s="7"/>
      <c r="O1296" s="7"/>
      <c r="P1296" s="7"/>
      <c r="Q1296" s="7"/>
      <c r="R1296" s="7"/>
      <c r="S1296" s="7"/>
      <c r="T1296" s="7"/>
      <c r="U1296" s="7"/>
      <c r="V1296" s="7"/>
      <c r="W1296" s="7"/>
      <c r="X1296" s="7"/>
      <c r="Y1296" s="7"/>
      <c r="Z1296" s="7"/>
    </row>
    <row r="1297" ht="14.25" spans="10:26">
      <c r="J1297" s="7"/>
      <c r="K1297" s="7"/>
      <c r="L1297" s="7"/>
      <c r="M1297" s="7"/>
      <c r="N1297" s="7"/>
      <c r="O1297" s="7"/>
      <c r="P1297" s="7"/>
      <c r="Q1297" s="7"/>
      <c r="R1297" s="7"/>
      <c r="S1297" s="7"/>
      <c r="T1297" s="7"/>
      <c r="U1297" s="7"/>
      <c r="V1297" s="7"/>
      <c r="W1297" s="7"/>
      <c r="X1297" s="7"/>
      <c r="Y1297" s="7"/>
      <c r="Z1297" s="7"/>
    </row>
    <row r="1298" ht="14.25" spans="10:26">
      <c r="J1298" s="7"/>
      <c r="K1298" s="7"/>
      <c r="L1298" s="7"/>
      <c r="M1298" s="7"/>
      <c r="N1298" s="7"/>
      <c r="O1298" s="7"/>
      <c r="P1298" s="7"/>
      <c r="Q1298" s="7"/>
      <c r="R1298" s="7"/>
      <c r="S1298" s="7"/>
      <c r="T1298" s="7"/>
      <c r="U1298" s="7"/>
      <c r="V1298" s="7"/>
      <c r="W1298" s="7"/>
      <c r="X1298" s="7"/>
      <c r="Y1298" s="7"/>
      <c r="Z1298" s="7"/>
    </row>
    <row r="1299" ht="14.25" spans="10:26">
      <c r="J1299" s="7"/>
      <c r="K1299" s="7"/>
      <c r="L1299" s="7"/>
      <c r="M1299" s="7"/>
      <c r="N1299" s="7"/>
      <c r="O1299" s="7"/>
      <c r="P1299" s="7"/>
      <c r="Q1299" s="7"/>
      <c r="R1299" s="7"/>
      <c r="S1299" s="7"/>
      <c r="T1299" s="7"/>
      <c r="U1299" s="7"/>
      <c r="V1299" s="7"/>
      <c r="W1299" s="7"/>
      <c r="X1299" s="7"/>
      <c r="Y1299" s="7"/>
      <c r="Z1299" s="7"/>
    </row>
    <row r="1300" ht="14.25" spans="10:26">
      <c r="J1300" s="7"/>
      <c r="K1300" s="7"/>
      <c r="L1300" s="7"/>
      <c r="M1300" s="7"/>
      <c r="N1300" s="7"/>
      <c r="O1300" s="7"/>
      <c r="P1300" s="7"/>
      <c r="Q1300" s="7"/>
      <c r="R1300" s="7"/>
      <c r="S1300" s="7"/>
      <c r="T1300" s="7"/>
      <c r="U1300" s="7"/>
      <c r="V1300" s="7"/>
      <c r="W1300" s="7"/>
      <c r="X1300" s="7"/>
      <c r="Y1300" s="7"/>
      <c r="Z1300" s="7"/>
    </row>
    <row r="1301" ht="14.25" spans="10:26">
      <c r="J1301" s="7"/>
      <c r="K1301" s="7"/>
      <c r="L1301" s="7"/>
      <c r="M1301" s="7"/>
      <c r="N1301" s="7"/>
      <c r="O1301" s="7"/>
      <c r="P1301" s="7"/>
      <c r="Q1301" s="7"/>
      <c r="R1301" s="7"/>
      <c r="S1301" s="7"/>
      <c r="T1301" s="7"/>
      <c r="U1301" s="7"/>
      <c r="V1301" s="7"/>
      <c r="W1301" s="7"/>
      <c r="X1301" s="7"/>
      <c r="Y1301" s="7"/>
      <c r="Z1301" s="7"/>
    </row>
    <row r="1302" ht="14.25" spans="10:26">
      <c r="J1302" s="7"/>
      <c r="K1302" s="7"/>
      <c r="L1302" s="7"/>
      <c r="M1302" s="7"/>
      <c r="N1302" s="7"/>
      <c r="O1302" s="7"/>
      <c r="P1302" s="7"/>
      <c r="Q1302" s="7"/>
      <c r="R1302" s="7"/>
      <c r="S1302" s="7"/>
      <c r="T1302" s="7"/>
      <c r="U1302" s="7"/>
      <c r="V1302" s="7"/>
      <c r="W1302" s="7"/>
      <c r="X1302" s="7"/>
      <c r="Y1302" s="7"/>
      <c r="Z1302" s="7"/>
    </row>
    <row r="1303" ht="14.25" spans="10:26">
      <c r="J1303" s="7"/>
      <c r="K1303" s="7"/>
      <c r="L1303" s="7"/>
      <c r="M1303" s="7"/>
      <c r="N1303" s="7"/>
      <c r="O1303" s="7"/>
      <c r="P1303" s="7"/>
      <c r="Q1303" s="7"/>
      <c r="R1303" s="7"/>
      <c r="S1303" s="7"/>
      <c r="T1303" s="7"/>
      <c r="U1303" s="7"/>
      <c r="V1303" s="7"/>
      <c r="W1303" s="7"/>
      <c r="X1303" s="7"/>
      <c r="Y1303" s="7"/>
      <c r="Z1303" s="7"/>
    </row>
    <row r="1304" ht="14.25" spans="10:26">
      <c r="J1304" s="7"/>
      <c r="K1304" s="7"/>
      <c r="L1304" s="7"/>
      <c r="M1304" s="7"/>
      <c r="N1304" s="7"/>
      <c r="O1304" s="7"/>
      <c r="P1304" s="7"/>
      <c r="Q1304" s="7"/>
      <c r="R1304" s="7"/>
      <c r="S1304" s="7"/>
      <c r="T1304" s="7"/>
      <c r="U1304" s="7"/>
      <c r="V1304" s="7"/>
      <c r="W1304" s="7"/>
      <c r="X1304" s="7"/>
      <c r="Y1304" s="7"/>
      <c r="Z1304" s="7"/>
    </row>
    <row r="1305" ht="14.25" spans="10:26">
      <c r="J1305" s="7"/>
      <c r="K1305" s="7"/>
      <c r="L1305" s="7"/>
      <c r="M1305" s="7"/>
      <c r="N1305" s="7"/>
      <c r="O1305" s="7"/>
      <c r="P1305" s="7"/>
      <c r="Q1305" s="7"/>
      <c r="R1305" s="7"/>
      <c r="S1305" s="7"/>
      <c r="T1305" s="7"/>
      <c r="U1305" s="7"/>
      <c r="V1305" s="7"/>
      <c r="W1305" s="7"/>
      <c r="X1305" s="7"/>
      <c r="Y1305" s="7"/>
      <c r="Z1305" s="7"/>
    </row>
    <row r="1306" ht="14.25" spans="10:26">
      <c r="J1306" s="7"/>
      <c r="K1306" s="7"/>
      <c r="L1306" s="7"/>
      <c r="M1306" s="7"/>
      <c r="N1306" s="7"/>
      <c r="O1306" s="7"/>
      <c r="P1306" s="7"/>
      <c r="Q1306" s="7"/>
      <c r="R1306" s="7"/>
      <c r="S1306" s="7"/>
      <c r="T1306" s="7"/>
      <c r="U1306" s="7"/>
      <c r="V1306" s="7"/>
      <c r="W1306" s="7"/>
      <c r="X1306" s="7"/>
      <c r="Y1306" s="7"/>
      <c r="Z1306" s="7"/>
    </row>
    <row r="1307" ht="14.25" spans="10:26">
      <c r="J1307" s="7"/>
      <c r="K1307" s="7"/>
      <c r="L1307" s="7"/>
      <c r="M1307" s="7"/>
      <c r="N1307" s="7"/>
      <c r="O1307" s="7"/>
      <c r="P1307" s="7"/>
      <c r="Q1307" s="7"/>
      <c r="R1307" s="7"/>
      <c r="S1307" s="7"/>
      <c r="T1307" s="7"/>
      <c r="U1307" s="7"/>
      <c r="V1307" s="7"/>
      <c r="W1307" s="7"/>
      <c r="X1307" s="7"/>
      <c r="Y1307" s="7"/>
      <c r="Z1307" s="7"/>
    </row>
    <row r="1308" ht="14.25" spans="10:26">
      <c r="J1308" s="7"/>
      <c r="K1308" s="7"/>
      <c r="L1308" s="7"/>
      <c r="M1308" s="7"/>
      <c r="N1308" s="7"/>
      <c r="O1308" s="7"/>
      <c r="P1308" s="7"/>
      <c r="Q1308" s="7"/>
      <c r="R1308" s="7"/>
      <c r="S1308" s="7"/>
      <c r="T1308" s="7"/>
      <c r="U1308" s="7"/>
      <c r="V1308" s="7"/>
      <c r="W1308" s="7"/>
      <c r="X1308" s="7"/>
      <c r="Y1308" s="7"/>
      <c r="Z1308" s="7"/>
    </row>
    <row r="1309" ht="14.25" spans="10:26">
      <c r="J1309" s="7"/>
      <c r="K1309" s="7"/>
      <c r="L1309" s="7"/>
      <c r="M1309" s="7"/>
      <c r="N1309" s="7"/>
      <c r="O1309" s="7"/>
      <c r="P1309" s="7"/>
      <c r="Q1309" s="7"/>
      <c r="R1309" s="7"/>
      <c r="S1309" s="7"/>
      <c r="T1309" s="7"/>
      <c r="U1309" s="7"/>
      <c r="V1309" s="7"/>
      <c r="W1309" s="7"/>
      <c r="X1309" s="7"/>
      <c r="Y1309" s="7"/>
      <c r="Z1309" s="7"/>
    </row>
    <row r="1310" ht="14.25" spans="10:26">
      <c r="J1310" s="7"/>
      <c r="K1310" s="7"/>
      <c r="L1310" s="7"/>
      <c r="M1310" s="7"/>
      <c r="N1310" s="7"/>
      <c r="O1310" s="7"/>
      <c r="P1310" s="7"/>
      <c r="Q1310" s="7"/>
      <c r="R1310" s="7"/>
      <c r="S1310" s="7"/>
      <c r="T1310" s="7"/>
      <c r="U1310" s="7"/>
      <c r="V1310" s="7"/>
      <c r="W1310" s="7"/>
      <c r="X1310" s="7"/>
      <c r="Y1310" s="7"/>
      <c r="Z1310" s="7"/>
    </row>
    <row r="1311" ht="14.25" spans="10:26">
      <c r="J1311" s="7"/>
      <c r="K1311" s="7"/>
      <c r="L1311" s="7"/>
      <c r="M1311" s="7"/>
      <c r="N1311" s="7"/>
      <c r="O1311" s="7"/>
      <c r="P1311" s="7"/>
      <c r="Q1311" s="7"/>
      <c r="R1311" s="7"/>
      <c r="S1311" s="7"/>
      <c r="T1311" s="7"/>
      <c r="U1311" s="7"/>
      <c r="V1311" s="7"/>
      <c r="W1311" s="7"/>
      <c r="X1311" s="7"/>
      <c r="Y1311" s="7"/>
      <c r="Z1311" s="7"/>
    </row>
    <row r="1312" ht="14.25" spans="10:26">
      <c r="J1312" s="7"/>
      <c r="K1312" s="7"/>
      <c r="L1312" s="7"/>
      <c r="M1312" s="7"/>
      <c r="N1312" s="7"/>
      <c r="O1312" s="7"/>
      <c r="P1312" s="7"/>
      <c r="Q1312" s="7"/>
      <c r="R1312" s="7"/>
      <c r="S1312" s="7"/>
      <c r="T1312" s="7"/>
      <c r="U1312" s="7"/>
      <c r="V1312" s="7"/>
      <c r="W1312" s="7"/>
      <c r="X1312" s="7"/>
      <c r="Y1312" s="7"/>
      <c r="Z1312" s="7"/>
    </row>
    <row r="1313" ht="14.25" spans="10:26">
      <c r="J1313" s="7"/>
      <c r="K1313" s="7"/>
      <c r="L1313" s="7"/>
      <c r="M1313" s="7"/>
      <c r="N1313" s="7"/>
      <c r="O1313" s="7"/>
      <c r="P1313" s="7"/>
      <c r="Q1313" s="7"/>
      <c r="R1313" s="7"/>
      <c r="S1313" s="7"/>
      <c r="T1313" s="7"/>
      <c r="U1313" s="7"/>
      <c r="V1313" s="7"/>
      <c r="W1313" s="7"/>
      <c r="X1313" s="7"/>
      <c r="Y1313" s="7"/>
      <c r="Z1313" s="7"/>
    </row>
    <row r="1314" ht="14.25" spans="10:26">
      <c r="J1314" s="7"/>
      <c r="K1314" s="7"/>
      <c r="L1314" s="7"/>
      <c r="M1314" s="7"/>
      <c r="N1314" s="7"/>
      <c r="O1314" s="7"/>
      <c r="P1314" s="7"/>
      <c r="Q1314" s="7"/>
      <c r="R1314" s="7"/>
      <c r="S1314" s="7"/>
      <c r="T1314" s="7"/>
      <c r="U1314" s="7"/>
      <c r="V1314" s="7"/>
      <c r="W1314" s="7"/>
      <c r="X1314" s="7"/>
      <c r="Y1314" s="7"/>
      <c r="Z1314" s="7"/>
    </row>
    <row r="1315" ht="14.25" spans="10:26">
      <c r="J1315" s="7"/>
      <c r="K1315" s="7"/>
      <c r="L1315" s="7"/>
      <c r="M1315" s="7"/>
      <c r="N1315" s="7"/>
      <c r="O1315" s="7"/>
      <c r="P1315" s="7"/>
      <c r="Q1315" s="7"/>
      <c r="R1315" s="7"/>
      <c r="S1315" s="7"/>
      <c r="T1315" s="7"/>
      <c r="U1315" s="7"/>
      <c r="V1315" s="7"/>
      <c r="W1315" s="7"/>
      <c r="X1315" s="7"/>
      <c r="Y1315" s="7"/>
      <c r="Z1315" s="7"/>
    </row>
    <row r="1316" ht="14.25" spans="10:26">
      <c r="J1316" s="7"/>
      <c r="K1316" s="7"/>
      <c r="L1316" s="7"/>
      <c r="M1316" s="7"/>
      <c r="N1316" s="7"/>
      <c r="O1316" s="7"/>
      <c r="P1316" s="7"/>
      <c r="Q1316" s="7"/>
      <c r="R1316" s="7"/>
      <c r="S1316" s="7"/>
      <c r="T1316" s="7"/>
      <c r="U1316" s="7"/>
      <c r="V1316" s="7"/>
      <c r="W1316" s="7"/>
      <c r="X1316" s="7"/>
      <c r="Y1316" s="7"/>
      <c r="Z1316" s="7"/>
    </row>
    <row r="1317" ht="14.25" spans="10:26">
      <c r="J1317" s="7"/>
      <c r="K1317" s="7"/>
      <c r="L1317" s="7"/>
      <c r="M1317" s="7"/>
      <c r="N1317" s="7"/>
      <c r="O1317" s="7"/>
      <c r="P1317" s="7"/>
      <c r="Q1317" s="7"/>
      <c r="R1317" s="7"/>
      <c r="S1317" s="7"/>
      <c r="T1317" s="7"/>
      <c r="U1317" s="7"/>
      <c r="V1317" s="7"/>
      <c r="W1317" s="7"/>
      <c r="X1317" s="7"/>
      <c r="Y1317" s="7"/>
      <c r="Z1317" s="7"/>
    </row>
    <row r="1318" ht="14.25" spans="10:26">
      <c r="J1318" s="7"/>
      <c r="K1318" s="7"/>
      <c r="L1318" s="7"/>
      <c r="M1318" s="7"/>
      <c r="N1318" s="7"/>
      <c r="O1318" s="7"/>
      <c r="P1318" s="7"/>
      <c r="Q1318" s="7"/>
      <c r="R1318" s="7"/>
      <c r="S1318" s="7"/>
      <c r="T1318" s="7"/>
      <c r="U1318" s="7"/>
      <c r="V1318" s="7"/>
      <c r="W1318" s="7"/>
      <c r="X1318" s="7"/>
      <c r="Y1318" s="7"/>
      <c r="Z1318" s="7"/>
    </row>
    <row r="1319" ht="14.25" spans="10:26">
      <c r="J1319" s="7"/>
      <c r="K1319" s="7"/>
      <c r="L1319" s="7"/>
      <c r="M1319" s="7"/>
      <c r="N1319" s="7"/>
      <c r="O1319" s="7"/>
      <c r="P1319" s="7"/>
      <c r="Q1319" s="7"/>
      <c r="R1319" s="7"/>
      <c r="S1319" s="7"/>
      <c r="T1319" s="7"/>
      <c r="U1319" s="7"/>
      <c r="V1319" s="7"/>
      <c r="W1319" s="7"/>
      <c r="X1319" s="7"/>
      <c r="Y1319" s="7"/>
      <c r="Z1319" s="7"/>
    </row>
    <row r="1320" ht="14.25" spans="10:26">
      <c r="J1320" s="7"/>
      <c r="K1320" s="7"/>
      <c r="L1320" s="7"/>
      <c r="M1320" s="7"/>
      <c r="N1320" s="7"/>
      <c r="O1320" s="7"/>
      <c r="P1320" s="7"/>
      <c r="Q1320" s="7"/>
      <c r="R1320" s="7"/>
      <c r="S1320" s="7"/>
      <c r="T1320" s="7"/>
      <c r="U1320" s="7"/>
      <c r="V1320" s="7"/>
      <c r="W1320" s="7"/>
      <c r="X1320" s="7"/>
      <c r="Y1320" s="7"/>
      <c r="Z1320" s="7"/>
    </row>
    <row r="1321" ht="14.25" spans="10:26">
      <c r="J1321" s="7"/>
      <c r="K1321" s="7"/>
      <c r="L1321" s="7"/>
      <c r="M1321" s="7"/>
      <c r="N1321" s="7"/>
      <c r="O1321" s="7"/>
      <c r="P1321" s="7"/>
      <c r="Q1321" s="7"/>
      <c r="R1321" s="7"/>
      <c r="S1321" s="7"/>
      <c r="T1321" s="7"/>
      <c r="U1321" s="7"/>
      <c r="V1321" s="7"/>
      <c r="W1321" s="7"/>
      <c r="X1321" s="7"/>
      <c r="Y1321" s="7"/>
      <c r="Z1321" s="7"/>
    </row>
    <row r="1322" ht="14.25" spans="10:26">
      <c r="J1322" s="7"/>
      <c r="K1322" s="7"/>
      <c r="L1322" s="7"/>
      <c r="M1322" s="7"/>
      <c r="N1322" s="7"/>
      <c r="O1322" s="7"/>
      <c r="P1322" s="7"/>
      <c r="Q1322" s="7"/>
      <c r="R1322" s="7"/>
      <c r="S1322" s="7"/>
      <c r="T1322" s="7"/>
      <c r="U1322" s="7"/>
      <c r="V1322" s="7"/>
      <c r="W1322" s="7"/>
      <c r="X1322" s="7"/>
      <c r="Y1322" s="7"/>
      <c r="Z1322" s="7"/>
    </row>
    <row r="1323" ht="14.25" spans="10:26">
      <c r="J1323" s="7"/>
      <c r="K1323" s="7"/>
      <c r="L1323" s="7"/>
      <c r="M1323" s="7"/>
      <c r="N1323" s="7"/>
      <c r="O1323" s="7"/>
      <c r="P1323" s="7"/>
      <c r="Q1323" s="7"/>
      <c r="R1323" s="7"/>
      <c r="S1323" s="7"/>
      <c r="T1323" s="7"/>
      <c r="U1323" s="7"/>
      <c r="V1323" s="7"/>
      <c r="W1323" s="7"/>
      <c r="X1323" s="7"/>
      <c r="Y1323" s="7"/>
      <c r="Z1323" s="7"/>
    </row>
    <row r="1324" ht="14.25" spans="10:26">
      <c r="J1324" s="7"/>
      <c r="K1324" s="7"/>
      <c r="L1324" s="7"/>
      <c r="M1324" s="7"/>
      <c r="N1324" s="7"/>
      <c r="O1324" s="7"/>
      <c r="P1324" s="7"/>
      <c r="Q1324" s="7"/>
      <c r="R1324" s="7"/>
      <c r="S1324" s="7"/>
      <c r="T1324" s="7"/>
      <c r="U1324" s="7"/>
      <c r="V1324" s="7"/>
      <c r="W1324" s="7"/>
      <c r="X1324" s="7"/>
      <c r="Y1324" s="7"/>
      <c r="Z1324" s="7"/>
    </row>
    <row r="1325" ht="14.25" spans="10:26">
      <c r="J1325" s="7"/>
      <c r="K1325" s="7"/>
      <c r="L1325" s="7"/>
      <c r="M1325" s="7"/>
      <c r="N1325" s="7"/>
      <c r="O1325" s="7"/>
      <c r="P1325" s="7"/>
      <c r="Q1325" s="7"/>
      <c r="R1325" s="7"/>
      <c r="S1325" s="7"/>
      <c r="T1325" s="7"/>
      <c r="U1325" s="7"/>
      <c r="V1325" s="7"/>
      <c r="W1325" s="7"/>
      <c r="X1325" s="7"/>
      <c r="Y1325" s="7"/>
      <c r="Z1325" s="7"/>
    </row>
    <row r="1326" ht="14.25" spans="10:26">
      <c r="J1326" s="7"/>
      <c r="K1326" s="7"/>
      <c r="L1326" s="7"/>
      <c r="M1326" s="7"/>
      <c r="N1326" s="7"/>
      <c r="O1326" s="7"/>
      <c r="P1326" s="7"/>
      <c r="Q1326" s="7"/>
      <c r="R1326" s="7"/>
      <c r="S1326" s="7"/>
      <c r="T1326" s="7"/>
      <c r="U1326" s="7"/>
      <c r="V1326" s="7"/>
      <c r="W1326" s="7"/>
      <c r="X1326" s="7"/>
      <c r="Y1326" s="7"/>
      <c r="Z1326" s="7"/>
    </row>
    <row r="1327" ht="14.25" spans="10:26">
      <c r="J1327" s="7"/>
      <c r="K1327" s="7"/>
      <c r="L1327" s="7"/>
      <c r="M1327" s="7"/>
      <c r="N1327" s="7"/>
      <c r="O1327" s="7"/>
      <c r="P1327" s="7"/>
      <c r="Q1327" s="7"/>
      <c r="R1327" s="7"/>
      <c r="S1327" s="7"/>
      <c r="T1327" s="7"/>
      <c r="U1327" s="7"/>
      <c r="V1327" s="7"/>
      <c r="W1327" s="7"/>
      <c r="X1327" s="7"/>
      <c r="Y1327" s="7"/>
      <c r="Z1327" s="7"/>
    </row>
    <row r="1328" ht="14.25" spans="10:26">
      <c r="J1328" s="7"/>
      <c r="K1328" s="7"/>
      <c r="L1328" s="7"/>
      <c r="M1328" s="7"/>
      <c r="N1328" s="7"/>
      <c r="O1328" s="7"/>
      <c r="P1328" s="7"/>
      <c r="Q1328" s="7"/>
      <c r="R1328" s="7"/>
      <c r="S1328" s="7"/>
      <c r="T1328" s="7"/>
      <c r="U1328" s="7"/>
      <c r="V1328" s="7"/>
      <c r="W1328" s="7"/>
      <c r="X1328" s="7"/>
      <c r="Y1328" s="7"/>
      <c r="Z1328" s="7"/>
    </row>
    <row r="1329" ht="14.25" spans="10:26">
      <c r="J1329" s="7"/>
      <c r="K1329" s="7"/>
      <c r="L1329" s="7"/>
      <c r="M1329" s="7"/>
      <c r="N1329" s="7"/>
      <c r="O1329" s="7"/>
      <c r="P1329" s="7"/>
      <c r="Q1329" s="7"/>
      <c r="R1329" s="7"/>
      <c r="S1329" s="7"/>
      <c r="T1329" s="7"/>
      <c r="U1329" s="7"/>
      <c r="V1329" s="7"/>
      <c r="W1329" s="7"/>
      <c r="X1329" s="7"/>
      <c r="Y1329" s="7"/>
      <c r="Z1329" s="7"/>
    </row>
    <row r="1330" ht="14.25" spans="10:26">
      <c r="J1330" s="7"/>
      <c r="K1330" s="7"/>
      <c r="L1330" s="7"/>
      <c r="M1330" s="7"/>
      <c r="N1330" s="7"/>
      <c r="O1330" s="7"/>
      <c r="P1330" s="7"/>
      <c r="Q1330" s="7"/>
      <c r="R1330" s="7"/>
      <c r="S1330" s="7"/>
      <c r="T1330" s="7"/>
      <c r="U1330" s="7"/>
      <c r="V1330" s="7"/>
      <c r="W1330" s="7"/>
      <c r="X1330" s="7"/>
      <c r="Y1330" s="7"/>
      <c r="Z1330" s="7"/>
    </row>
    <row r="1331" ht="14.25" spans="10:26">
      <c r="J1331" s="7"/>
      <c r="K1331" s="7"/>
      <c r="L1331" s="7"/>
      <c r="M1331" s="7"/>
      <c r="N1331" s="7"/>
      <c r="O1331" s="7"/>
      <c r="P1331" s="7"/>
      <c r="Q1331" s="7"/>
      <c r="R1331" s="7"/>
      <c r="S1331" s="7"/>
      <c r="T1331" s="7"/>
      <c r="U1331" s="7"/>
      <c r="V1331" s="7"/>
      <c r="W1331" s="7"/>
      <c r="X1331" s="7"/>
      <c r="Y1331" s="7"/>
      <c r="Z1331" s="7"/>
    </row>
    <row r="1332" ht="14.25" spans="10:26">
      <c r="J1332" s="7"/>
      <c r="K1332" s="7"/>
      <c r="L1332" s="7"/>
      <c r="M1332" s="7"/>
      <c r="N1332" s="7"/>
      <c r="O1332" s="7"/>
      <c r="P1332" s="7"/>
      <c r="Q1332" s="7"/>
      <c r="R1332" s="7"/>
      <c r="S1332" s="7"/>
      <c r="T1332" s="7"/>
      <c r="U1332" s="7"/>
      <c r="V1332" s="7"/>
      <c r="W1332" s="7"/>
      <c r="X1332" s="7"/>
      <c r="Y1332" s="7"/>
      <c r="Z1332" s="7"/>
    </row>
    <row r="1333" ht="14.25" spans="10:26">
      <c r="J1333" s="7"/>
      <c r="K1333" s="7"/>
      <c r="L1333" s="7"/>
      <c r="M1333" s="7"/>
      <c r="N1333" s="7"/>
      <c r="O1333" s="7"/>
      <c r="P1333" s="7"/>
      <c r="Q1333" s="7"/>
      <c r="R1333" s="7"/>
      <c r="S1333" s="7"/>
      <c r="T1333" s="7"/>
      <c r="U1333" s="7"/>
      <c r="V1333" s="7"/>
      <c r="W1333" s="7"/>
      <c r="X1333" s="7"/>
      <c r="Y1333" s="7"/>
      <c r="Z1333" s="7"/>
    </row>
    <row r="1334" ht="14.25" spans="10:26">
      <c r="J1334" s="7"/>
      <c r="K1334" s="7"/>
      <c r="L1334" s="7"/>
      <c r="M1334" s="7"/>
      <c r="N1334" s="7"/>
      <c r="O1334" s="7"/>
      <c r="P1334" s="7"/>
      <c r="Q1334" s="7"/>
      <c r="R1334" s="7"/>
      <c r="S1334" s="7"/>
      <c r="T1334" s="7"/>
      <c r="U1334" s="7"/>
      <c r="V1334" s="7"/>
      <c r="W1334" s="7"/>
      <c r="X1334" s="7"/>
      <c r="Y1334" s="7"/>
      <c r="Z1334" s="7"/>
    </row>
    <row r="1335" ht="14.25" spans="10:26">
      <c r="J1335" s="7"/>
      <c r="K1335" s="7"/>
      <c r="L1335" s="7"/>
      <c r="M1335" s="7"/>
      <c r="N1335" s="7"/>
      <c r="O1335" s="7"/>
      <c r="P1335" s="7"/>
      <c r="Q1335" s="7"/>
      <c r="R1335" s="7"/>
      <c r="S1335" s="7"/>
      <c r="T1335" s="7"/>
      <c r="U1335" s="7"/>
      <c r="V1335" s="7"/>
      <c r="W1335" s="7"/>
      <c r="X1335" s="7"/>
      <c r="Y1335" s="7"/>
      <c r="Z1335" s="7"/>
    </row>
    <row r="1336" ht="14.25" spans="10:26">
      <c r="J1336" s="7"/>
      <c r="K1336" s="7"/>
      <c r="L1336" s="7"/>
      <c r="M1336" s="7"/>
      <c r="N1336" s="7"/>
      <c r="O1336" s="7"/>
      <c r="P1336" s="7"/>
      <c r="Q1336" s="7"/>
      <c r="R1336" s="7"/>
      <c r="S1336" s="7"/>
      <c r="T1336" s="7"/>
      <c r="U1336" s="7"/>
      <c r="V1336" s="7"/>
      <c r="W1336" s="7"/>
      <c r="X1336" s="7"/>
      <c r="Y1336" s="7"/>
      <c r="Z1336" s="7"/>
    </row>
    <row r="1337" ht="14.25" spans="10:26">
      <c r="J1337" s="7"/>
      <c r="K1337" s="7"/>
      <c r="L1337" s="7"/>
      <c r="M1337" s="7"/>
      <c r="N1337" s="7"/>
      <c r="O1337" s="7"/>
      <c r="P1337" s="7"/>
      <c r="Q1337" s="7"/>
      <c r="R1337" s="7"/>
      <c r="S1337" s="7"/>
      <c r="T1337" s="7"/>
      <c r="U1337" s="7"/>
      <c r="V1337" s="7"/>
      <c r="W1337" s="7"/>
      <c r="X1337" s="7"/>
      <c r="Y1337" s="7"/>
      <c r="Z1337" s="7"/>
    </row>
    <row r="1338" ht="14.25" spans="10:26">
      <c r="J1338" s="7"/>
      <c r="K1338" s="7"/>
      <c r="L1338" s="7"/>
      <c r="M1338" s="7"/>
      <c r="N1338" s="7"/>
      <c r="O1338" s="7"/>
      <c r="P1338" s="7"/>
      <c r="Q1338" s="7"/>
      <c r="R1338" s="7"/>
      <c r="S1338" s="7"/>
      <c r="T1338" s="7"/>
      <c r="U1338" s="7"/>
      <c r="V1338" s="7"/>
      <c r="W1338" s="7"/>
      <c r="X1338" s="7"/>
      <c r="Y1338" s="7"/>
      <c r="Z1338" s="7"/>
    </row>
    <row r="1339" ht="14.25" spans="10:26">
      <c r="J1339" s="7"/>
      <c r="K1339" s="7"/>
      <c r="L1339" s="7"/>
      <c r="M1339" s="7"/>
      <c r="N1339" s="7"/>
      <c r="O1339" s="7"/>
      <c r="P1339" s="7"/>
      <c r="Q1339" s="7"/>
      <c r="R1339" s="7"/>
      <c r="S1339" s="7"/>
      <c r="T1339" s="7"/>
      <c r="U1339" s="7"/>
      <c r="V1339" s="7"/>
      <c r="W1339" s="7"/>
      <c r="X1339" s="7"/>
      <c r="Y1339" s="7"/>
      <c r="Z1339" s="7"/>
    </row>
    <row r="1340" ht="14.25" spans="10:26">
      <c r="J1340" s="7"/>
      <c r="K1340" s="7"/>
      <c r="L1340" s="7"/>
      <c r="M1340" s="7"/>
      <c r="N1340" s="7"/>
      <c r="O1340" s="7"/>
      <c r="P1340" s="7"/>
      <c r="Q1340" s="7"/>
      <c r="R1340" s="7"/>
      <c r="S1340" s="7"/>
      <c r="T1340" s="7"/>
      <c r="U1340" s="7"/>
      <c r="V1340" s="7"/>
      <c r="W1340" s="7"/>
      <c r="X1340" s="7"/>
      <c r="Y1340" s="7"/>
      <c r="Z1340" s="7"/>
    </row>
    <row r="1341" ht="14.25" spans="10:26">
      <c r="J1341" s="7"/>
      <c r="K1341" s="7"/>
      <c r="L1341" s="7"/>
      <c r="M1341" s="7"/>
      <c r="N1341" s="7"/>
      <c r="O1341" s="7"/>
      <c r="P1341" s="7"/>
      <c r="Q1341" s="7"/>
      <c r="R1341" s="7"/>
      <c r="S1341" s="7"/>
      <c r="T1341" s="7"/>
      <c r="U1341" s="7"/>
      <c r="V1341" s="7"/>
      <c r="W1341" s="7"/>
      <c r="X1341" s="7"/>
      <c r="Y1341" s="7"/>
      <c r="Z1341" s="7"/>
    </row>
    <row r="1342" ht="14.25" spans="10:26">
      <c r="J1342" s="7"/>
      <c r="K1342" s="7"/>
      <c r="L1342" s="7"/>
      <c r="M1342" s="7"/>
      <c r="N1342" s="7"/>
      <c r="O1342" s="7"/>
      <c r="P1342" s="7"/>
      <c r="Q1342" s="7"/>
      <c r="R1342" s="7"/>
      <c r="S1342" s="7"/>
      <c r="T1342" s="7"/>
      <c r="U1342" s="7"/>
      <c r="V1342" s="7"/>
      <c r="W1342" s="7"/>
      <c r="X1342" s="7"/>
      <c r="Y1342" s="7"/>
      <c r="Z1342" s="7"/>
    </row>
    <row r="1343" ht="14.25" spans="10:26">
      <c r="J1343" s="7"/>
      <c r="K1343" s="7"/>
      <c r="L1343" s="7"/>
      <c r="M1343" s="7"/>
      <c r="N1343" s="7"/>
      <c r="O1343" s="7"/>
      <c r="P1343" s="7"/>
      <c r="Q1343" s="7"/>
      <c r="R1343" s="7"/>
      <c r="S1343" s="7"/>
      <c r="T1343" s="7"/>
      <c r="U1343" s="7"/>
      <c r="V1343" s="7"/>
      <c r="W1343" s="7"/>
      <c r="X1343" s="7"/>
      <c r="Y1343" s="7"/>
      <c r="Z1343" s="7"/>
    </row>
    <row r="1344" ht="14.25" spans="10:26">
      <c r="J1344" s="7"/>
      <c r="K1344" s="7"/>
      <c r="L1344" s="7"/>
      <c r="M1344" s="7"/>
      <c r="N1344" s="7"/>
      <c r="O1344" s="7"/>
      <c r="P1344" s="7"/>
      <c r="Q1344" s="7"/>
      <c r="R1344" s="7"/>
      <c r="S1344" s="7"/>
      <c r="T1344" s="7"/>
      <c r="U1344" s="7"/>
      <c r="V1344" s="7"/>
      <c r="W1344" s="7"/>
      <c r="X1344" s="7"/>
      <c r="Y1344" s="7"/>
      <c r="Z1344" s="7"/>
    </row>
    <row r="1345" ht="14.25" spans="10:26">
      <c r="J1345" s="7"/>
      <c r="K1345" s="7"/>
      <c r="L1345" s="7"/>
      <c r="M1345" s="7"/>
      <c r="N1345" s="7"/>
      <c r="O1345" s="7"/>
      <c r="P1345" s="7"/>
      <c r="Q1345" s="7"/>
      <c r="R1345" s="7"/>
      <c r="S1345" s="7"/>
      <c r="T1345" s="7"/>
      <c r="U1345" s="7"/>
      <c r="V1345" s="7"/>
      <c r="W1345" s="7"/>
      <c r="X1345" s="7"/>
      <c r="Y1345" s="7"/>
      <c r="Z1345" s="7"/>
    </row>
    <row r="1346" ht="14.25" spans="10:26">
      <c r="J1346" s="7"/>
      <c r="K1346" s="7"/>
      <c r="L1346" s="7"/>
      <c r="M1346" s="7"/>
      <c r="N1346" s="7"/>
      <c r="O1346" s="7"/>
      <c r="P1346" s="7"/>
      <c r="Q1346" s="7"/>
      <c r="R1346" s="7"/>
      <c r="S1346" s="7"/>
      <c r="T1346" s="7"/>
      <c r="U1346" s="7"/>
      <c r="V1346" s="7"/>
      <c r="W1346" s="7"/>
      <c r="X1346" s="7"/>
      <c r="Y1346" s="7"/>
      <c r="Z1346" s="7"/>
    </row>
    <row r="1347" ht="14.25" spans="10:26">
      <c r="J1347" s="7"/>
      <c r="K1347" s="7"/>
      <c r="L1347" s="7"/>
      <c r="M1347" s="7"/>
      <c r="N1347" s="7"/>
      <c r="O1347" s="7"/>
      <c r="P1347" s="7"/>
      <c r="Q1347" s="7"/>
      <c r="R1347" s="7"/>
      <c r="S1347" s="7"/>
      <c r="T1347" s="7"/>
      <c r="U1347" s="7"/>
      <c r="V1347" s="7"/>
      <c r="W1347" s="7"/>
      <c r="X1347" s="7"/>
      <c r="Y1347" s="7"/>
      <c r="Z1347" s="7"/>
    </row>
    <row r="1348" ht="14.25" spans="10:26">
      <c r="J1348" s="7"/>
      <c r="K1348" s="7"/>
      <c r="L1348" s="7"/>
      <c r="M1348" s="7"/>
      <c r="N1348" s="7"/>
      <c r="O1348" s="7"/>
      <c r="P1348" s="7"/>
      <c r="Q1348" s="7"/>
      <c r="R1348" s="7"/>
      <c r="S1348" s="7"/>
      <c r="T1348" s="7"/>
      <c r="U1348" s="7"/>
      <c r="V1348" s="7"/>
      <c r="W1348" s="7"/>
      <c r="X1348" s="7"/>
      <c r="Y1348" s="7"/>
      <c r="Z1348" s="7"/>
    </row>
    <row r="1349" ht="14.25" spans="10:26">
      <c r="J1349" s="7"/>
      <c r="K1349" s="7"/>
      <c r="L1349" s="7"/>
      <c r="M1349" s="7"/>
      <c r="N1349" s="7"/>
      <c r="O1349" s="7"/>
      <c r="P1349" s="7"/>
      <c r="Q1349" s="7"/>
      <c r="R1349" s="7"/>
      <c r="S1349" s="7"/>
      <c r="T1349" s="7"/>
      <c r="U1349" s="7"/>
      <c r="V1349" s="7"/>
      <c r="W1349" s="7"/>
      <c r="X1349" s="7"/>
      <c r="Y1349" s="7"/>
      <c r="Z1349" s="7"/>
    </row>
    <row r="1350" ht="14.25" spans="10:26">
      <c r="J1350" s="7"/>
      <c r="K1350" s="7"/>
      <c r="L1350" s="7"/>
      <c r="M1350" s="7"/>
      <c r="N1350" s="7"/>
      <c r="O1350" s="7"/>
      <c r="P1350" s="7"/>
      <c r="Q1350" s="7"/>
      <c r="R1350" s="7"/>
      <c r="S1350" s="7"/>
      <c r="T1350" s="7"/>
      <c r="U1350" s="7"/>
      <c r="V1350" s="7"/>
      <c r="W1350" s="7"/>
      <c r="X1350" s="7"/>
      <c r="Y1350" s="7"/>
      <c r="Z1350" s="7"/>
    </row>
    <row r="1351" ht="14.25" spans="10:26">
      <c r="J1351" s="7"/>
      <c r="K1351" s="7"/>
      <c r="L1351" s="7"/>
      <c r="M1351" s="7"/>
      <c r="N1351" s="7"/>
      <c r="O1351" s="7"/>
      <c r="P1351" s="7"/>
      <c r="Q1351" s="7"/>
      <c r="R1351" s="7"/>
      <c r="S1351" s="7"/>
      <c r="T1351" s="7"/>
      <c r="U1351" s="7"/>
      <c r="V1351" s="7"/>
      <c r="W1351" s="7"/>
      <c r="X1351" s="7"/>
      <c r="Y1351" s="7"/>
      <c r="Z1351" s="7"/>
    </row>
    <row r="1352" ht="14.25" spans="10:26">
      <c r="J1352" s="7"/>
      <c r="K1352" s="7"/>
      <c r="L1352" s="7"/>
      <c r="M1352" s="7"/>
      <c r="N1352" s="7"/>
      <c r="O1352" s="7"/>
      <c r="P1352" s="7"/>
      <c r="Q1352" s="7"/>
      <c r="R1352" s="7"/>
      <c r="S1352" s="7"/>
      <c r="T1352" s="7"/>
      <c r="U1352" s="7"/>
      <c r="V1352" s="7"/>
      <c r="W1352" s="7"/>
      <c r="X1352" s="7"/>
      <c r="Y1352" s="7"/>
      <c r="Z1352" s="7"/>
    </row>
    <row r="1353" ht="14.25" spans="10:26">
      <c r="J1353" s="7"/>
      <c r="K1353" s="7"/>
      <c r="L1353" s="7"/>
      <c r="M1353" s="7"/>
      <c r="N1353" s="7"/>
      <c r="O1353" s="7"/>
      <c r="P1353" s="7"/>
      <c r="Q1353" s="7"/>
      <c r="R1353" s="7"/>
      <c r="S1353" s="7"/>
      <c r="T1353" s="7"/>
      <c r="U1353" s="7"/>
      <c r="V1353" s="7"/>
      <c r="W1353" s="7"/>
      <c r="X1353" s="7"/>
      <c r="Y1353" s="7"/>
      <c r="Z1353" s="7"/>
    </row>
    <row r="1354" ht="14.25" spans="10:26">
      <c r="J1354" s="7"/>
      <c r="K1354" s="7"/>
      <c r="L1354" s="7"/>
      <c r="M1354" s="7"/>
      <c r="N1354" s="7"/>
      <c r="O1354" s="7"/>
      <c r="P1354" s="7"/>
      <c r="Q1354" s="7"/>
      <c r="R1354" s="7"/>
      <c r="S1354" s="7"/>
      <c r="T1354" s="7"/>
      <c r="U1354" s="7"/>
      <c r="V1354" s="7"/>
      <c r="W1354" s="7"/>
      <c r="X1354" s="7"/>
      <c r="Y1354" s="7"/>
      <c r="Z1354" s="7"/>
    </row>
    <row r="1355" ht="14.25" spans="10:26">
      <c r="J1355" s="7"/>
      <c r="K1355" s="7"/>
      <c r="L1355" s="7"/>
      <c r="M1355" s="7"/>
      <c r="N1355" s="7"/>
      <c r="O1355" s="7"/>
      <c r="P1355" s="7"/>
      <c r="Q1355" s="7"/>
      <c r="R1355" s="7"/>
      <c r="S1355" s="7"/>
      <c r="T1355" s="7"/>
      <c r="U1355" s="7"/>
      <c r="V1355" s="7"/>
      <c r="W1355" s="7"/>
      <c r="X1355" s="7"/>
      <c r="Y1355" s="7"/>
      <c r="Z1355" s="7"/>
    </row>
    <row r="1356" ht="14.25" spans="10:26">
      <c r="J1356" s="7"/>
      <c r="K1356" s="7"/>
      <c r="L1356" s="7"/>
      <c r="M1356" s="7"/>
      <c r="N1356" s="7"/>
      <c r="O1356" s="7"/>
      <c r="P1356" s="7"/>
      <c r="Q1356" s="7"/>
      <c r="R1356" s="7"/>
      <c r="S1356" s="7"/>
      <c r="T1356" s="7"/>
      <c r="U1356" s="7"/>
      <c r="V1356" s="7"/>
      <c r="W1356" s="7"/>
      <c r="X1356" s="7"/>
      <c r="Y1356" s="7"/>
      <c r="Z1356" s="7"/>
    </row>
    <row r="1357" ht="14.25" spans="10:26">
      <c r="J1357" s="7"/>
      <c r="K1357" s="7"/>
      <c r="L1357" s="7"/>
      <c r="M1357" s="7"/>
      <c r="N1357" s="7"/>
      <c r="O1357" s="7"/>
      <c r="P1357" s="7"/>
      <c r="Q1357" s="7"/>
      <c r="R1357" s="7"/>
      <c r="S1357" s="7"/>
      <c r="T1357" s="7"/>
      <c r="U1357" s="7"/>
      <c r="V1357" s="7"/>
      <c r="W1357" s="7"/>
      <c r="X1357" s="7"/>
      <c r="Y1357" s="7"/>
      <c r="Z1357" s="7"/>
    </row>
    <row r="1358" ht="14.25" spans="10:26">
      <c r="J1358" s="7"/>
      <c r="K1358" s="7"/>
      <c r="L1358" s="7"/>
      <c r="M1358" s="7"/>
      <c r="N1358" s="7"/>
      <c r="O1358" s="7"/>
      <c r="P1358" s="7"/>
      <c r="Q1358" s="7"/>
      <c r="R1358" s="7"/>
      <c r="S1358" s="7"/>
      <c r="T1358" s="7"/>
      <c r="U1358" s="7"/>
      <c r="V1358" s="7"/>
      <c r="W1358" s="7"/>
      <c r="X1358" s="7"/>
      <c r="Y1358" s="7"/>
      <c r="Z1358" s="7"/>
    </row>
    <row r="1359" ht="14.25" spans="10:26">
      <c r="J1359" s="7"/>
      <c r="K1359" s="7"/>
      <c r="L1359" s="7"/>
      <c r="M1359" s="7"/>
      <c r="N1359" s="7"/>
      <c r="O1359" s="7"/>
      <c r="P1359" s="7"/>
      <c r="Q1359" s="7"/>
      <c r="R1359" s="7"/>
      <c r="S1359" s="7"/>
      <c r="T1359" s="7"/>
      <c r="U1359" s="7"/>
      <c r="V1359" s="7"/>
      <c r="W1359" s="7"/>
      <c r="X1359" s="7"/>
      <c r="Y1359" s="7"/>
      <c r="Z1359" s="7"/>
    </row>
    <row r="1360" ht="14.25" spans="10:26">
      <c r="J1360" s="7"/>
      <c r="K1360" s="7"/>
      <c r="L1360" s="7"/>
      <c r="M1360" s="7"/>
      <c r="N1360" s="7"/>
      <c r="O1360" s="7"/>
      <c r="P1360" s="7"/>
      <c r="Q1360" s="7"/>
      <c r="R1360" s="7"/>
      <c r="S1360" s="7"/>
      <c r="T1360" s="7"/>
      <c r="U1360" s="7"/>
      <c r="V1360" s="7"/>
      <c r="W1360" s="7"/>
      <c r="X1360" s="7"/>
      <c r="Y1360" s="7"/>
      <c r="Z1360" s="7"/>
    </row>
    <row r="1361" ht="14.25" spans="10:26">
      <c r="J1361" s="7"/>
      <c r="K1361" s="7"/>
      <c r="L1361" s="7"/>
      <c r="M1361" s="7"/>
      <c r="N1361" s="7"/>
      <c r="O1361" s="7"/>
      <c r="P1361" s="7"/>
      <c r="Q1361" s="7"/>
      <c r="R1361" s="7"/>
      <c r="S1361" s="7"/>
      <c r="T1361" s="7"/>
      <c r="U1361" s="7"/>
      <c r="V1361" s="7"/>
      <c r="W1361" s="7"/>
      <c r="X1361" s="7"/>
      <c r="Y1361" s="7"/>
      <c r="Z1361" s="7"/>
    </row>
    <row r="1362" ht="14.25" spans="10:26">
      <c r="J1362" s="7"/>
      <c r="K1362" s="7"/>
      <c r="L1362" s="7"/>
      <c r="M1362" s="7"/>
      <c r="N1362" s="7"/>
      <c r="O1362" s="7"/>
      <c r="P1362" s="7"/>
      <c r="Q1362" s="7"/>
      <c r="R1362" s="7"/>
      <c r="S1362" s="7"/>
      <c r="T1362" s="7"/>
      <c r="U1362" s="7"/>
      <c r="V1362" s="7"/>
      <c r="W1362" s="7"/>
      <c r="X1362" s="7"/>
      <c r="Y1362" s="7"/>
      <c r="Z1362" s="7"/>
    </row>
    <row r="1363" ht="14.25" spans="10:26">
      <c r="J1363" s="7"/>
      <c r="K1363" s="7"/>
      <c r="L1363" s="7"/>
      <c r="M1363" s="7"/>
      <c r="N1363" s="7"/>
      <c r="O1363" s="7"/>
      <c r="P1363" s="7"/>
      <c r="Q1363" s="7"/>
      <c r="R1363" s="7"/>
      <c r="S1363" s="7"/>
      <c r="T1363" s="7"/>
      <c r="U1363" s="7"/>
      <c r="V1363" s="7"/>
      <c r="W1363" s="7"/>
      <c r="X1363" s="7"/>
      <c r="Y1363" s="7"/>
      <c r="Z1363" s="7"/>
    </row>
    <row r="1364" ht="14.25" spans="10:26">
      <c r="J1364" s="7"/>
      <c r="K1364" s="7"/>
      <c r="L1364" s="7"/>
      <c r="M1364" s="7"/>
      <c r="N1364" s="7"/>
      <c r="O1364" s="7"/>
      <c r="P1364" s="7"/>
      <c r="Q1364" s="7"/>
      <c r="R1364" s="7"/>
      <c r="S1364" s="7"/>
      <c r="T1364" s="7"/>
      <c r="U1364" s="7"/>
      <c r="V1364" s="7"/>
      <c r="W1364" s="7"/>
      <c r="X1364" s="7"/>
      <c r="Y1364" s="7"/>
      <c r="Z1364" s="7"/>
    </row>
    <row r="1365" ht="14.25" spans="10:26">
      <c r="J1365" s="7"/>
      <c r="K1365" s="7"/>
      <c r="L1365" s="7"/>
      <c r="M1365" s="7"/>
      <c r="N1365" s="7"/>
      <c r="O1365" s="7"/>
      <c r="P1365" s="7"/>
      <c r="Q1365" s="7"/>
      <c r="R1365" s="7"/>
      <c r="S1365" s="7"/>
      <c r="T1365" s="7"/>
      <c r="U1365" s="7"/>
      <c r="V1365" s="7"/>
      <c r="W1365" s="7"/>
      <c r="X1365" s="7"/>
      <c r="Y1365" s="7"/>
      <c r="Z1365" s="7"/>
    </row>
    <row r="1366" ht="14.25" spans="10:26">
      <c r="J1366" s="7"/>
      <c r="K1366" s="7"/>
      <c r="L1366" s="7"/>
      <c r="M1366" s="7"/>
      <c r="N1366" s="7"/>
      <c r="O1366" s="7"/>
      <c r="P1366" s="7"/>
      <c r="Q1366" s="7"/>
      <c r="R1366" s="7"/>
      <c r="S1366" s="7"/>
      <c r="T1366" s="7"/>
      <c r="U1366" s="7"/>
      <c r="V1366" s="7"/>
      <c r="W1366" s="7"/>
      <c r="X1366" s="7"/>
      <c r="Y1366" s="7"/>
      <c r="Z1366" s="7"/>
    </row>
    <row r="1367" ht="14.25" spans="10:26">
      <c r="J1367" s="7"/>
      <c r="K1367" s="7"/>
      <c r="L1367" s="7"/>
      <c r="M1367" s="7"/>
      <c r="N1367" s="7"/>
      <c r="O1367" s="7"/>
      <c r="P1367" s="7"/>
      <c r="Q1367" s="7"/>
      <c r="R1367" s="7"/>
      <c r="S1367" s="7"/>
      <c r="T1367" s="7"/>
      <c r="U1367" s="7"/>
      <c r="V1367" s="7"/>
      <c r="W1367" s="7"/>
      <c r="X1367" s="7"/>
      <c r="Y1367" s="7"/>
      <c r="Z1367" s="7"/>
    </row>
    <row r="1368" ht="14.25" spans="10:26">
      <c r="J1368" s="7"/>
      <c r="K1368" s="7"/>
      <c r="L1368" s="7"/>
      <c r="M1368" s="7"/>
      <c r="N1368" s="7"/>
      <c r="O1368" s="7"/>
      <c r="P1368" s="7"/>
      <c r="Q1368" s="7"/>
      <c r="R1368" s="7"/>
      <c r="S1368" s="7"/>
      <c r="T1368" s="7"/>
      <c r="U1368" s="7"/>
      <c r="V1368" s="7"/>
      <c r="W1368" s="7"/>
      <c r="X1368" s="7"/>
      <c r="Y1368" s="7"/>
      <c r="Z1368" s="7"/>
    </row>
    <row r="1369" ht="14.25" spans="10:26">
      <c r="J1369" s="7"/>
      <c r="K1369" s="7"/>
      <c r="L1369" s="7"/>
      <c r="M1369" s="7"/>
      <c r="N1369" s="7"/>
      <c r="O1369" s="7"/>
      <c r="P1369" s="7"/>
      <c r="Q1369" s="7"/>
      <c r="R1369" s="7"/>
      <c r="S1369" s="7"/>
      <c r="T1369" s="7"/>
      <c r="U1369" s="7"/>
      <c r="V1369" s="7"/>
      <c r="W1369" s="7"/>
      <c r="X1369" s="7"/>
      <c r="Y1369" s="7"/>
      <c r="Z1369" s="7"/>
    </row>
    <row r="1370" ht="14.25" spans="10:26">
      <c r="J1370" s="7"/>
      <c r="K1370" s="7"/>
      <c r="L1370" s="7"/>
      <c r="M1370" s="7"/>
      <c r="N1370" s="7"/>
      <c r="O1370" s="7"/>
      <c r="P1370" s="7"/>
      <c r="Q1370" s="7"/>
      <c r="R1370" s="7"/>
      <c r="S1370" s="7"/>
      <c r="T1370" s="7"/>
      <c r="U1370" s="7"/>
      <c r="V1370" s="7"/>
      <c r="W1370" s="7"/>
      <c r="X1370" s="7"/>
      <c r="Y1370" s="7"/>
      <c r="Z1370" s="7"/>
    </row>
    <row r="1371" ht="14.25" spans="10:26">
      <c r="J1371" s="7"/>
      <c r="K1371" s="7"/>
      <c r="L1371" s="7"/>
      <c r="M1371" s="7"/>
      <c r="N1371" s="7"/>
      <c r="O1371" s="7"/>
      <c r="P1371" s="7"/>
      <c r="Q1371" s="7"/>
      <c r="R1371" s="7"/>
      <c r="S1371" s="7"/>
      <c r="T1371" s="7"/>
      <c r="U1371" s="7"/>
      <c r="V1371" s="7"/>
      <c r="W1371" s="7"/>
      <c r="X1371" s="7"/>
      <c r="Y1371" s="7"/>
      <c r="Z1371" s="7"/>
    </row>
    <row r="1372" ht="14.25" spans="10:26">
      <c r="J1372" s="7"/>
      <c r="K1372" s="7"/>
      <c r="L1372" s="7"/>
      <c r="M1372" s="7"/>
      <c r="N1372" s="7"/>
      <c r="O1372" s="7"/>
      <c r="P1372" s="7"/>
      <c r="Q1372" s="7"/>
      <c r="R1372" s="7"/>
      <c r="S1372" s="7"/>
      <c r="T1372" s="7"/>
      <c r="U1372" s="7"/>
      <c r="V1372" s="7"/>
      <c r="W1372" s="7"/>
      <c r="X1372" s="7"/>
      <c r="Y1372" s="7"/>
      <c r="Z1372" s="7"/>
    </row>
    <row r="1373" ht="14.25" spans="10:26">
      <c r="J1373" s="7"/>
      <c r="K1373" s="7"/>
      <c r="L1373" s="7"/>
      <c r="M1373" s="7"/>
      <c r="N1373" s="7"/>
      <c r="O1373" s="7"/>
      <c r="P1373" s="7"/>
      <c r="Q1373" s="7"/>
      <c r="R1373" s="7"/>
      <c r="S1373" s="7"/>
      <c r="T1373" s="7"/>
      <c r="U1373" s="7"/>
      <c r="V1373" s="7"/>
      <c r="W1373" s="7"/>
      <c r="X1373" s="7"/>
      <c r="Y1373" s="7"/>
      <c r="Z1373" s="7"/>
    </row>
    <row r="1374" ht="14.25" spans="10:26">
      <c r="J1374" s="7"/>
      <c r="K1374" s="7"/>
      <c r="L1374" s="7"/>
      <c r="M1374" s="7"/>
      <c r="N1374" s="7"/>
      <c r="O1374" s="7"/>
      <c r="P1374" s="7"/>
      <c r="Q1374" s="7"/>
      <c r="R1374" s="7"/>
      <c r="S1374" s="7"/>
      <c r="T1374" s="7"/>
      <c r="U1374" s="7"/>
      <c r="V1374" s="7"/>
      <c r="W1374" s="7"/>
      <c r="X1374" s="7"/>
      <c r="Y1374" s="7"/>
      <c r="Z1374" s="7"/>
    </row>
    <row r="1375" ht="14.25" spans="10:26">
      <c r="J1375" s="7"/>
      <c r="K1375" s="7"/>
      <c r="L1375" s="7"/>
      <c r="M1375" s="7"/>
      <c r="N1375" s="7"/>
      <c r="O1375" s="7"/>
      <c r="P1375" s="7"/>
      <c r="Q1375" s="7"/>
      <c r="R1375" s="7"/>
      <c r="S1375" s="7"/>
      <c r="T1375" s="7"/>
      <c r="U1375" s="7"/>
      <c r="V1375" s="7"/>
      <c r="W1375" s="7"/>
      <c r="X1375" s="7"/>
      <c r="Y1375" s="7"/>
      <c r="Z1375" s="7"/>
    </row>
    <row r="1376" ht="14.25" spans="10:26">
      <c r="J1376" s="7"/>
      <c r="K1376" s="7"/>
      <c r="L1376" s="7"/>
      <c r="M1376" s="7"/>
      <c r="N1376" s="7"/>
      <c r="O1376" s="7"/>
      <c r="P1376" s="7"/>
      <c r="Q1376" s="7"/>
      <c r="R1376" s="7"/>
      <c r="S1376" s="7"/>
      <c r="T1376" s="7"/>
      <c r="U1376" s="7"/>
      <c r="V1376" s="7"/>
      <c r="W1376" s="7"/>
      <c r="X1376" s="7"/>
      <c r="Y1376" s="7"/>
      <c r="Z1376" s="7"/>
    </row>
    <row r="1377" ht="14.25" spans="10:26">
      <c r="J1377" s="7"/>
      <c r="K1377" s="7"/>
      <c r="L1377" s="7"/>
      <c r="M1377" s="7"/>
      <c r="N1377" s="7"/>
      <c r="O1377" s="7"/>
      <c r="P1377" s="7"/>
      <c r="Q1377" s="7"/>
      <c r="R1377" s="7"/>
      <c r="S1377" s="7"/>
      <c r="T1377" s="7"/>
      <c r="U1377" s="7"/>
      <c r="V1377" s="7"/>
      <c r="W1377" s="7"/>
      <c r="X1377" s="7"/>
      <c r="Y1377" s="7"/>
      <c r="Z1377" s="7"/>
    </row>
    <row r="1378" ht="14.25" spans="10:26">
      <c r="J1378" s="7"/>
      <c r="K1378" s="7"/>
      <c r="L1378" s="7"/>
      <c r="M1378" s="7"/>
      <c r="N1378" s="7"/>
      <c r="O1378" s="7"/>
      <c r="P1378" s="7"/>
      <c r="Q1378" s="7"/>
      <c r="R1378" s="7"/>
      <c r="S1378" s="7"/>
      <c r="T1378" s="7"/>
      <c r="U1378" s="7"/>
      <c r="V1378" s="7"/>
      <c r="W1378" s="7"/>
      <c r="X1378" s="7"/>
      <c r="Y1378" s="7"/>
      <c r="Z1378" s="7"/>
    </row>
    <row r="1379" ht="14.25" spans="10:26">
      <c r="J1379" s="7"/>
      <c r="K1379" s="7"/>
      <c r="L1379" s="7"/>
      <c r="M1379" s="7"/>
      <c r="N1379" s="7"/>
      <c r="O1379" s="7"/>
      <c r="P1379" s="7"/>
      <c r="Q1379" s="7"/>
      <c r="R1379" s="7"/>
      <c r="S1379" s="7"/>
      <c r="T1379" s="7"/>
      <c r="U1379" s="7"/>
      <c r="V1379" s="7"/>
      <c r="W1379" s="7"/>
      <c r="X1379" s="7"/>
      <c r="Y1379" s="7"/>
      <c r="Z1379" s="7"/>
    </row>
    <row r="1380" ht="14.25" spans="10:26">
      <c r="J1380" s="7"/>
      <c r="K1380" s="7"/>
      <c r="L1380" s="7"/>
      <c r="M1380" s="7"/>
      <c r="N1380" s="7"/>
      <c r="O1380" s="7"/>
      <c r="P1380" s="7"/>
      <c r="Q1380" s="7"/>
      <c r="R1380" s="7"/>
      <c r="S1380" s="7"/>
      <c r="T1380" s="7"/>
      <c r="U1380" s="7"/>
      <c r="V1380" s="7"/>
      <c r="W1380" s="7"/>
      <c r="X1380" s="7"/>
      <c r="Y1380" s="7"/>
      <c r="Z1380" s="7"/>
    </row>
    <row r="1381" ht="14.25" spans="10:26">
      <c r="J1381" s="7"/>
      <c r="K1381" s="7"/>
      <c r="L1381" s="7"/>
      <c r="M1381" s="7"/>
      <c r="N1381" s="7"/>
      <c r="O1381" s="7"/>
      <c r="P1381" s="7"/>
      <c r="Q1381" s="7"/>
      <c r="R1381" s="7"/>
      <c r="S1381" s="7"/>
      <c r="T1381" s="7"/>
      <c r="U1381" s="7"/>
      <c r="V1381" s="7"/>
      <c r="W1381" s="7"/>
      <c r="X1381" s="7"/>
      <c r="Y1381" s="7"/>
      <c r="Z1381" s="7"/>
    </row>
    <row r="1382" ht="14.25" spans="10:26">
      <c r="J1382" s="7"/>
      <c r="K1382" s="7"/>
      <c r="L1382" s="7"/>
      <c r="M1382" s="7"/>
      <c r="N1382" s="7"/>
      <c r="O1382" s="7"/>
      <c r="P1382" s="7"/>
      <c r="Q1382" s="7"/>
      <c r="R1382" s="7"/>
      <c r="S1382" s="7"/>
      <c r="T1382" s="7"/>
      <c r="U1382" s="7"/>
      <c r="V1382" s="7"/>
      <c r="W1382" s="7"/>
      <c r="X1382" s="7"/>
      <c r="Y1382" s="7"/>
      <c r="Z1382" s="7"/>
    </row>
    <row r="1383" ht="14.25" spans="10:26">
      <c r="J1383" s="7"/>
      <c r="K1383" s="7"/>
      <c r="L1383" s="7"/>
      <c r="M1383" s="7"/>
      <c r="N1383" s="7"/>
      <c r="O1383" s="7"/>
      <c r="P1383" s="7"/>
      <c r="Q1383" s="7"/>
      <c r="R1383" s="7"/>
      <c r="S1383" s="7"/>
      <c r="T1383" s="7"/>
      <c r="U1383" s="7"/>
      <c r="V1383" s="7"/>
      <c r="W1383" s="7"/>
      <c r="X1383" s="7"/>
      <c r="Y1383" s="7"/>
      <c r="Z1383" s="7"/>
    </row>
    <row r="1384" ht="14.25" spans="10:26">
      <c r="J1384" s="7"/>
      <c r="K1384" s="7"/>
      <c r="L1384" s="7"/>
      <c r="M1384" s="7"/>
      <c r="N1384" s="7"/>
      <c r="O1384" s="7"/>
      <c r="P1384" s="7"/>
      <c r="Q1384" s="7"/>
      <c r="R1384" s="7"/>
      <c r="S1384" s="7"/>
      <c r="T1384" s="7"/>
      <c r="U1384" s="7"/>
      <c r="V1384" s="7"/>
      <c r="W1384" s="7"/>
      <c r="X1384" s="7"/>
      <c r="Y1384" s="7"/>
      <c r="Z1384" s="7"/>
    </row>
    <row r="1385" ht="14.25" spans="10:26">
      <c r="J1385" s="7"/>
      <c r="K1385" s="7"/>
      <c r="L1385" s="7"/>
      <c r="M1385" s="7"/>
      <c r="N1385" s="7"/>
      <c r="O1385" s="7"/>
      <c r="P1385" s="7"/>
      <c r="Q1385" s="7"/>
      <c r="R1385" s="7"/>
      <c r="S1385" s="7"/>
      <c r="T1385" s="7"/>
      <c r="U1385" s="7"/>
      <c r="V1385" s="7"/>
      <c r="W1385" s="7"/>
      <c r="X1385" s="7"/>
      <c r="Y1385" s="7"/>
      <c r="Z1385" s="7"/>
    </row>
    <row r="1386" ht="14.25" spans="10:26">
      <c r="J1386" s="7"/>
      <c r="K1386" s="7"/>
      <c r="L1386" s="7"/>
      <c r="M1386" s="7"/>
      <c r="N1386" s="7"/>
      <c r="O1386" s="7"/>
      <c r="P1386" s="7"/>
      <c r="Q1386" s="7"/>
      <c r="R1386" s="7"/>
      <c r="S1386" s="7"/>
      <c r="T1386" s="7"/>
      <c r="U1386" s="7"/>
      <c r="V1386" s="7"/>
      <c r="W1386" s="7"/>
      <c r="X1386" s="7"/>
      <c r="Y1386" s="7"/>
      <c r="Z1386" s="7"/>
    </row>
    <row r="1387" ht="14.25" spans="10:26">
      <c r="J1387" s="7"/>
      <c r="K1387" s="7"/>
      <c r="L1387" s="7"/>
      <c r="M1387" s="7"/>
      <c r="N1387" s="7"/>
      <c r="O1387" s="7"/>
      <c r="P1387" s="7"/>
      <c r="Q1387" s="7"/>
      <c r="R1387" s="7"/>
      <c r="S1387" s="7"/>
      <c r="T1387" s="7"/>
      <c r="U1387" s="7"/>
      <c r="V1387" s="7"/>
      <c r="W1387" s="7"/>
      <c r="X1387" s="7"/>
      <c r="Y1387" s="7"/>
      <c r="Z1387" s="7"/>
    </row>
    <row r="1388" ht="14.25" spans="10:26">
      <c r="J1388" s="7"/>
      <c r="K1388" s="7"/>
      <c r="L1388" s="7"/>
      <c r="M1388" s="7"/>
      <c r="N1388" s="7"/>
      <c r="O1388" s="7"/>
      <c r="P1388" s="7"/>
      <c r="Q1388" s="7"/>
      <c r="R1388" s="7"/>
      <c r="S1388" s="7"/>
      <c r="T1388" s="7"/>
      <c r="U1388" s="7"/>
      <c r="V1388" s="7"/>
      <c r="W1388" s="7"/>
      <c r="X1388" s="7"/>
      <c r="Y1388" s="7"/>
      <c r="Z1388" s="7"/>
    </row>
    <row r="1389" ht="14.25" spans="10:26">
      <c r="J1389" s="7"/>
      <c r="K1389" s="7"/>
      <c r="L1389" s="7"/>
      <c r="M1389" s="7"/>
      <c r="N1389" s="7"/>
      <c r="O1389" s="7"/>
      <c r="P1389" s="7"/>
      <c r="Q1389" s="7"/>
      <c r="R1389" s="7"/>
      <c r="S1389" s="7"/>
      <c r="T1389" s="7"/>
      <c r="U1389" s="7"/>
      <c r="V1389" s="7"/>
      <c r="W1389" s="7"/>
      <c r="X1389" s="7"/>
      <c r="Y1389" s="7"/>
      <c r="Z1389" s="7"/>
    </row>
    <row r="1390" ht="14.25" spans="10:26">
      <c r="J1390" s="7"/>
      <c r="K1390" s="7"/>
      <c r="L1390" s="7"/>
      <c r="M1390" s="7"/>
      <c r="N1390" s="7"/>
      <c r="O1390" s="7"/>
      <c r="P1390" s="7"/>
      <c r="Q1390" s="7"/>
      <c r="R1390" s="7"/>
      <c r="S1390" s="7"/>
      <c r="T1390" s="7"/>
      <c r="U1390" s="7"/>
      <c r="V1390" s="7"/>
      <c r="W1390" s="7"/>
      <c r="X1390" s="7"/>
      <c r="Y1390" s="7"/>
      <c r="Z1390" s="7"/>
    </row>
    <row r="1391" ht="14.25" spans="10:26">
      <c r="J1391" s="7"/>
      <c r="K1391" s="7"/>
      <c r="L1391" s="7"/>
      <c r="M1391" s="7"/>
      <c r="N1391" s="7"/>
      <c r="O1391" s="7"/>
      <c r="P1391" s="7"/>
      <c r="Q1391" s="7"/>
      <c r="R1391" s="7"/>
      <c r="S1391" s="7"/>
      <c r="T1391" s="7"/>
      <c r="U1391" s="7"/>
      <c r="V1391" s="7"/>
      <c r="W1391" s="7"/>
      <c r="X1391" s="7"/>
      <c r="Y1391" s="7"/>
      <c r="Z1391" s="7"/>
    </row>
    <row r="1392" ht="14.25" spans="10:26">
      <c r="J1392" s="7"/>
      <c r="K1392" s="7"/>
      <c r="L1392" s="7"/>
      <c r="M1392" s="7"/>
      <c r="N1392" s="7"/>
      <c r="O1392" s="7"/>
      <c r="P1392" s="7"/>
      <c r="Q1392" s="7"/>
      <c r="R1392" s="7"/>
      <c r="S1392" s="7"/>
      <c r="T1392" s="7"/>
      <c r="U1392" s="7"/>
      <c r="V1392" s="7"/>
      <c r="W1392" s="7"/>
      <c r="X1392" s="7"/>
      <c r="Y1392" s="7"/>
      <c r="Z1392" s="7"/>
    </row>
    <row r="1393" ht="14.25" spans="10:26">
      <c r="J1393" s="7"/>
      <c r="K1393" s="7"/>
      <c r="L1393" s="7"/>
      <c r="M1393" s="7"/>
      <c r="N1393" s="7"/>
      <c r="O1393" s="7"/>
      <c r="P1393" s="7"/>
      <c r="Q1393" s="7"/>
      <c r="R1393" s="7"/>
      <c r="S1393" s="7"/>
      <c r="T1393" s="7"/>
      <c r="U1393" s="7"/>
      <c r="V1393" s="7"/>
      <c r="W1393" s="7"/>
      <c r="X1393" s="7"/>
      <c r="Y1393" s="7"/>
      <c r="Z1393" s="7"/>
    </row>
    <row r="1394" ht="14.25" spans="10:26">
      <c r="J1394" s="7"/>
      <c r="K1394" s="7"/>
      <c r="L1394" s="7"/>
      <c r="M1394" s="7"/>
      <c r="N1394" s="7"/>
      <c r="O1394" s="7"/>
      <c r="P1394" s="7"/>
      <c r="Q1394" s="7"/>
      <c r="R1394" s="7"/>
      <c r="S1394" s="7"/>
      <c r="T1394" s="7"/>
      <c r="U1394" s="7"/>
      <c r="V1394" s="7"/>
      <c r="W1394" s="7"/>
      <c r="X1394" s="7"/>
      <c r="Y1394" s="7"/>
      <c r="Z1394" s="7"/>
    </row>
    <row r="1395" ht="14.25" spans="10:26">
      <c r="J1395" s="7"/>
      <c r="K1395" s="7"/>
      <c r="L1395" s="7"/>
      <c r="M1395" s="7"/>
      <c r="N1395" s="7"/>
      <c r="O1395" s="7"/>
      <c r="P1395" s="7"/>
      <c r="Q1395" s="7"/>
      <c r="R1395" s="7"/>
      <c r="S1395" s="7"/>
      <c r="T1395" s="7"/>
      <c r="U1395" s="7"/>
      <c r="V1395" s="7"/>
      <c r="W1395" s="7"/>
      <c r="X1395" s="7"/>
      <c r="Y1395" s="7"/>
      <c r="Z1395" s="7"/>
    </row>
    <row r="1396" ht="14.25" spans="10:26">
      <c r="J1396" s="7"/>
      <c r="K1396" s="7"/>
      <c r="L1396" s="7"/>
      <c r="M1396" s="7"/>
      <c r="N1396" s="7"/>
      <c r="O1396" s="7"/>
      <c r="P1396" s="7"/>
      <c r="Q1396" s="7"/>
      <c r="R1396" s="7"/>
      <c r="S1396" s="7"/>
      <c r="T1396" s="7"/>
      <c r="U1396" s="7"/>
      <c r="V1396" s="7"/>
      <c r="W1396" s="7"/>
      <c r="X1396" s="7"/>
      <c r="Y1396" s="7"/>
      <c r="Z1396" s="7"/>
    </row>
    <row r="1397" ht="14.25" spans="10:26">
      <c r="J1397" s="7"/>
      <c r="K1397" s="7"/>
      <c r="L1397" s="7"/>
      <c r="M1397" s="7"/>
      <c r="N1397" s="7"/>
      <c r="O1397" s="7"/>
      <c r="P1397" s="7"/>
      <c r="Q1397" s="7"/>
      <c r="R1397" s="7"/>
      <c r="S1397" s="7"/>
      <c r="T1397" s="7"/>
      <c r="U1397" s="7"/>
      <c r="V1397" s="7"/>
      <c r="W1397" s="7"/>
      <c r="X1397" s="7"/>
      <c r="Y1397" s="7"/>
      <c r="Z1397" s="7"/>
    </row>
    <row r="1398" ht="14.25" spans="10:26">
      <c r="J1398" s="7"/>
      <c r="K1398" s="7"/>
      <c r="L1398" s="7"/>
      <c r="M1398" s="7"/>
      <c r="N1398" s="7"/>
      <c r="O1398" s="7"/>
      <c r="P1398" s="7"/>
      <c r="Q1398" s="7"/>
      <c r="R1398" s="7"/>
      <c r="S1398" s="7"/>
      <c r="T1398" s="7"/>
      <c r="U1398" s="7"/>
      <c r="V1398" s="7"/>
      <c r="W1398" s="7"/>
      <c r="X1398" s="7"/>
      <c r="Y1398" s="7"/>
      <c r="Z1398" s="7"/>
    </row>
    <row r="1399" ht="14.25" spans="10:26">
      <c r="J1399" s="7"/>
      <c r="K1399" s="7"/>
      <c r="L1399" s="7"/>
      <c r="M1399" s="7"/>
      <c r="N1399" s="7"/>
      <c r="O1399" s="7"/>
      <c r="P1399" s="7"/>
      <c r="Q1399" s="7"/>
      <c r="R1399" s="7"/>
      <c r="S1399" s="7"/>
      <c r="T1399" s="7"/>
      <c r="U1399" s="7"/>
      <c r="V1399" s="7"/>
      <c r="W1399" s="7"/>
      <c r="X1399" s="7"/>
      <c r="Y1399" s="7"/>
      <c r="Z1399" s="7"/>
    </row>
    <row r="1400" ht="14.25" spans="10:26">
      <c r="J1400" s="7"/>
      <c r="K1400" s="7"/>
      <c r="L1400" s="7"/>
      <c r="M1400" s="7"/>
      <c r="N1400" s="7"/>
      <c r="O1400" s="7"/>
      <c r="P1400" s="7"/>
      <c r="Q1400" s="7"/>
      <c r="R1400" s="7"/>
      <c r="S1400" s="7"/>
      <c r="T1400" s="7"/>
      <c r="U1400" s="7"/>
      <c r="V1400" s="7"/>
      <c r="W1400" s="7"/>
      <c r="X1400" s="7"/>
      <c r="Y1400" s="7"/>
      <c r="Z1400" s="7"/>
    </row>
    <row r="1401" ht="14.25" spans="10:26">
      <c r="J1401" s="7"/>
      <c r="K1401" s="7"/>
      <c r="L1401" s="7"/>
      <c r="M1401" s="7"/>
      <c r="N1401" s="7"/>
      <c r="O1401" s="7"/>
      <c r="P1401" s="7"/>
      <c r="Q1401" s="7"/>
      <c r="R1401" s="7"/>
      <c r="S1401" s="7"/>
      <c r="T1401" s="7"/>
      <c r="U1401" s="7"/>
      <c r="V1401" s="7"/>
      <c r="W1401" s="7"/>
      <c r="X1401" s="7"/>
      <c r="Y1401" s="7"/>
      <c r="Z1401" s="7"/>
    </row>
    <row r="1402" ht="14.25" spans="10:26">
      <c r="J1402" s="7"/>
      <c r="K1402" s="7"/>
      <c r="L1402" s="7"/>
      <c r="M1402" s="7"/>
      <c r="N1402" s="7"/>
      <c r="O1402" s="7"/>
      <c r="P1402" s="7"/>
      <c r="Q1402" s="7"/>
      <c r="R1402" s="7"/>
      <c r="S1402" s="7"/>
      <c r="T1402" s="7"/>
      <c r="U1402" s="7"/>
      <c r="V1402" s="7"/>
      <c r="W1402" s="7"/>
      <c r="X1402" s="7"/>
      <c r="Y1402" s="7"/>
      <c r="Z1402" s="7"/>
    </row>
    <row r="1403" ht="14.25" spans="10:26">
      <c r="J1403" s="7"/>
      <c r="K1403" s="7"/>
      <c r="L1403" s="7"/>
      <c r="M1403" s="7"/>
      <c r="N1403" s="7"/>
      <c r="O1403" s="7"/>
      <c r="P1403" s="7"/>
      <c r="Q1403" s="7"/>
      <c r="R1403" s="7"/>
      <c r="S1403" s="7"/>
      <c r="T1403" s="7"/>
      <c r="U1403" s="7"/>
      <c r="V1403" s="7"/>
      <c r="W1403" s="7"/>
      <c r="X1403" s="7"/>
      <c r="Y1403" s="7"/>
      <c r="Z1403" s="7"/>
    </row>
    <row r="1404" ht="14.25" spans="10:26">
      <c r="J1404" s="7"/>
      <c r="K1404" s="7"/>
      <c r="L1404" s="7"/>
      <c r="M1404" s="7"/>
      <c r="N1404" s="7"/>
      <c r="O1404" s="7"/>
      <c r="P1404" s="7"/>
      <c r="Q1404" s="7"/>
      <c r="R1404" s="7"/>
      <c r="S1404" s="7"/>
      <c r="T1404" s="7"/>
      <c r="U1404" s="7"/>
      <c r="V1404" s="7"/>
      <c r="W1404" s="7"/>
      <c r="X1404" s="7"/>
      <c r="Y1404" s="7"/>
      <c r="Z1404" s="7"/>
    </row>
    <row r="1405" ht="14.25" spans="10:26">
      <c r="J1405" s="7"/>
      <c r="K1405" s="7"/>
      <c r="L1405" s="7"/>
      <c r="M1405" s="7"/>
      <c r="N1405" s="7"/>
      <c r="O1405" s="7"/>
      <c r="P1405" s="7"/>
      <c r="Q1405" s="7"/>
      <c r="R1405" s="7"/>
      <c r="S1405" s="7"/>
      <c r="T1405" s="7"/>
      <c r="U1405" s="7"/>
      <c r="V1405" s="7"/>
      <c r="W1405" s="7"/>
      <c r="X1405" s="7"/>
      <c r="Y1405" s="7"/>
      <c r="Z1405" s="7"/>
    </row>
    <row r="1406" ht="14.25" spans="10:26">
      <c r="J1406" s="7"/>
      <c r="K1406" s="7"/>
      <c r="L1406" s="7"/>
      <c r="M1406" s="7"/>
      <c r="N1406" s="7"/>
      <c r="O1406" s="7"/>
      <c r="P1406" s="7"/>
      <c r="Q1406" s="7"/>
      <c r="R1406" s="7"/>
      <c r="S1406" s="7"/>
      <c r="T1406" s="7"/>
      <c r="U1406" s="7"/>
      <c r="V1406" s="7"/>
      <c r="W1406" s="7"/>
      <c r="X1406" s="7"/>
      <c r="Y1406" s="7"/>
      <c r="Z1406" s="7"/>
    </row>
    <row r="1407" ht="14.25" spans="10:26">
      <c r="J1407" s="7"/>
      <c r="K1407" s="7"/>
      <c r="L1407" s="7"/>
      <c r="M1407" s="7"/>
      <c r="N1407" s="7"/>
      <c r="O1407" s="7"/>
      <c r="P1407" s="7"/>
      <c r="Q1407" s="7"/>
      <c r="R1407" s="7"/>
      <c r="S1407" s="7"/>
      <c r="T1407" s="7"/>
      <c r="U1407" s="7"/>
      <c r="V1407" s="7"/>
      <c r="W1407" s="7"/>
      <c r="X1407" s="7"/>
      <c r="Y1407" s="7"/>
      <c r="Z1407" s="7"/>
    </row>
    <row r="1408" ht="14.25" spans="10:26">
      <c r="J1408" s="7"/>
      <c r="K1408" s="7"/>
      <c r="L1408" s="7"/>
      <c r="M1408" s="7"/>
      <c r="N1408" s="7"/>
      <c r="O1408" s="7"/>
      <c r="P1408" s="7"/>
      <c r="Q1408" s="7"/>
      <c r="R1408" s="7"/>
      <c r="S1408" s="7"/>
      <c r="T1408" s="7"/>
      <c r="U1408" s="7"/>
      <c r="V1408" s="7"/>
      <c r="W1408" s="7"/>
      <c r="X1408" s="7"/>
      <c r="Y1408" s="7"/>
      <c r="Z1408" s="7"/>
    </row>
    <row r="1409" ht="14.25" spans="10:26">
      <c r="J1409" s="7"/>
      <c r="K1409" s="7"/>
      <c r="L1409" s="7"/>
      <c r="M1409" s="7"/>
      <c r="N1409" s="7"/>
      <c r="O1409" s="7"/>
      <c r="P1409" s="7"/>
      <c r="Q1409" s="7"/>
      <c r="R1409" s="7"/>
      <c r="S1409" s="7"/>
      <c r="T1409" s="7"/>
      <c r="U1409" s="7"/>
      <c r="V1409" s="7"/>
      <c r="W1409" s="7"/>
      <c r="X1409" s="7"/>
      <c r="Y1409" s="7"/>
      <c r="Z1409" s="7"/>
    </row>
    <row r="1410" ht="14.25" spans="10:26">
      <c r="J1410" s="7"/>
      <c r="K1410" s="7"/>
      <c r="L1410" s="7"/>
      <c r="M1410" s="7"/>
      <c r="N1410" s="7"/>
      <c r="O1410" s="7"/>
      <c r="P1410" s="7"/>
      <c r="Q1410" s="7"/>
      <c r="R1410" s="7"/>
      <c r="S1410" s="7"/>
      <c r="T1410" s="7"/>
      <c r="U1410" s="7"/>
      <c r="V1410" s="7"/>
      <c r="W1410" s="7"/>
      <c r="X1410" s="7"/>
      <c r="Y1410" s="7"/>
      <c r="Z1410" s="7"/>
    </row>
    <row r="1411" ht="14.25" spans="10:26">
      <c r="J1411" s="7"/>
      <c r="K1411" s="7"/>
      <c r="L1411" s="7"/>
      <c r="M1411" s="7"/>
      <c r="N1411" s="7"/>
      <c r="O1411" s="7"/>
      <c r="P1411" s="7"/>
      <c r="Q1411" s="7"/>
      <c r="R1411" s="7"/>
      <c r="S1411" s="7"/>
      <c r="T1411" s="7"/>
      <c r="U1411" s="7"/>
      <c r="V1411" s="7"/>
      <c r="W1411" s="7"/>
      <c r="X1411" s="7"/>
      <c r="Y1411" s="7"/>
      <c r="Z1411" s="7"/>
    </row>
    <row r="1412" ht="14.25" spans="10:26">
      <c r="J1412" s="7"/>
      <c r="K1412" s="7"/>
      <c r="L1412" s="7"/>
      <c r="M1412" s="7"/>
      <c r="N1412" s="7"/>
      <c r="O1412" s="7"/>
      <c r="P1412" s="7"/>
      <c r="Q1412" s="7"/>
      <c r="R1412" s="7"/>
      <c r="S1412" s="7"/>
      <c r="T1412" s="7"/>
      <c r="U1412" s="7"/>
      <c r="V1412" s="7"/>
      <c r="W1412" s="7"/>
      <c r="X1412" s="7"/>
      <c r="Y1412" s="7"/>
      <c r="Z1412" s="7"/>
    </row>
    <row r="1413" ht="14.25" spans="10:26">
      <c r="J1413" s="7"/>
      <c r="K1413" s="7"/>
      <c r="L1413" s="7"/>
      <c r="M1413" s="7"/>
      <c r="N1413" s="7"/>
      <c r="O1413" s="7"/>
      <c r="P1413" s="7"/>
      <c r="Q1413" s="7"/>
      <c r="R1413" s="7"/>
      <c r="S1413" s="7"/>
      <c r="T1413" s="7"/>
      <c r="U1413" s="7"/>
      <c r="V1413" s="7"/>
      <c r="W1413" s="7"/>
      <c r="X1413" s="7"/>
      <c r="Y1413" s="7"/>
      <c r="Z1413" s="7"/>
    </row>
    <row r="1414" ht="14.25" spans="10:26">
      <c r="J1414" s="7"/>
      <c r="K1414" s="7"/>
      <c r="L1414" s="7"/>
      <c r="M1414" s="7"/>
      <c r="N1414" s="7"/>
      <c r="O1414" s="7"/>
      <c r="P1414" s="7"/>
      <c r="Q1414" s="7"/>
      <c r="R1414" s="7"/>
      <c r="S1414" s="7"/>
      <c r="T1414" s="7"/>
      <c r="U1414" s="7"/>
      <c r="V1414" s="7"/>
      <c r="W1414" s="7"/>
      <c r="X1414" s="7"/>
      <c r="Y1414" s="7"/>
      <c r="Z1414" s="7"/>
    </row>
    <row r="1415" ht="14.25" spans="10:26">
      <c r="J1415" s="7"/>
      <c r="K1415" s="7"/>
      <c r="L1415" s="7"/>
      <c r="M1415" s="7"/>
      <c r="N1415" s="7"/>
      <c r="O1415" s="7"/>
      <c r="P1415" s="7"/>
      <c r="Q1415" s="7"/>
      <c r="R1415" s="7"/>
      <c r="S1415" s="7"/>
      <c r="T1415" s="7"/>
      <c r="U1415" s="7"/>
      <c r="V1415" s="7"/>
      <c r="W1415" s="7"/>
      <c r="X1415" s="7"/>
      <c r="Y1415" s="7"/>
      <c r="Z1415" s="7"/>
    </row>
    <row r="1416" ht="14.25" spans="10:26">
      <c r="J1416" s="7"/>
      <c r="K1416" s="7"/>
      <c r="L1416" s="7"/>
      <c r="M1416" s="7"/>
      <c r="N1416" s="7"/>
      <c r="O1416" s="7"/>
      <c r="P1416" s="7"/>
      <c r="Q1416" s="7"/>
      <c r="R1416" s="7"/>
      <c r="S1416" s="7"/>
      <c r="T1416" s="7"/>
      <c r="U1416" s="7"/>
      <c r="V1416" s="7"/>
      <c r="W1416" s="7"/>
      <c r="X1416" s="7"/>
      <c r="Y1416" s="7"/>
      <c r="Z1416" s="7"/>
    </row>
    <row r="1417" ht="14.25" spans="10:26">
      <c r="J1417" s="7"/>
      <c r="K1417" s="7"/>
      <c r="L1417" s="7"/>
      <c r="M1417" s="7"/>
      <c r="N1417" s="7"/>
      <c r="O1417" s="7"/>
      <c r="P1417" s="7"/>
      <c r="Q1417" s="7"/>
      <c r="R1417" s="7"/>
      <c r="S1417" s="7"/>
      <c r="T1417" s="7"/>
      <c r="U1417" s="7"/>
      <c r="V1417" s="7"/>
      <c r="W1417" s="7"/>
      <c r="X1417" s="7"/>
      <c r="Y1417" s="7"/>
      <c r="Z1417" s="7"/>
    </row>
    <row r="1418" ht="14.25" spans="10:26">
      <c r="J1418" s="7"/>
      <c r="K1418" s="7"/>
      <c r="L1418" s="7"/>
      <c r="M1418" s="7"/>
      <c r="N1418" s="7"/>
      <c r="O1418" s="7"/>
      <c r="P1418" s="7"/>
      <c r="Q1418" s="7"/>
      <c r="R1418" s="7"/>
      <c r="S1418" s="7"/>
      <c r="T1418" s="7"/>
      <c r="U1418" s="7"/>
      <c r="V1418" s="7"/>
      <c r="W1418" s="7"/>
      <c r="X1418" s="7"/>
      <c r="Y1418" s="7"/>
      <c r="Z1418" s="7"/>
    </row>
    <row r="1419" ht="14.25" spans="10:26">
      <c r="J1419" s="7"/>
      <c r="K1419" s="7"/>
      <c r="L1419" s="7"/>
      <c r="M1419" s="7"/>
      <c r="N1419" s="7"/>
      <c r="O1419" s="7"/>
      <c r="P1419" s="7"/>
      <c r="Q1419" s="7"/>
      <c r="R1419" s="7"/>
      <c r="S1419" s="7"/>
      <c r="T1419" s="7"/>
      <c r="U1419" s="7"/>
      <c r="V1419" s="7"/>
      <c r="W1419" s="7"/>
      <c r="X1419" s="7"/>
      <c r="Y1419" s="7"/>
      <c r="Z1419" s="7"/>
    </row>
    <row r="1420" ht="14.25" spans="10:26">
      <c r="J1420" s="7"/>
      <c r="K1420" s="7"/>
      <c r="L1420" s="7"/>
      <c r="M1420" s="7"/>
      <c r="N1420" s="7"/>
      <c r="O1420" s="7"/>
      <c r="P1420" s="7"/>
      <c r="Q1420" s="7"/>
      <c r="R1420" s="7"/>
      <c r="S1420" s="7"/>
      <c r="T1420" s="7"/>
      <c r="U1420" s="7"/>
      <c r="V1420" s="7"/>
      <c r="W1420" s="7"/>
      <c r="X1420" s="7"/>
      <c r="Y1420" s="7"/>
      <c r="Z1420" s="7"/>
    </row>
    <row r="1421" ht="14.25" spans="10:26">
      <c r="J1421" s="7"/>
      <c r="K1421" s="7"/>
      <c r="L1421" s="7"/>
      <c r="M1421" s="7"/>
      <c r="N1421" s="7"/>
      <c r="O1421" s="7"/>
      <c r="P1421" s="7"/>
      <c r="Q1421" s="7"/>
      <c r="R1421" s="7"/>
      <c r="S1421" s="7"/>
      <c r="T1421" s="7"/>
      <c r="U1421" s="7"/>
      <c r="V1421" s="7"/>
      <c r="W1421" s="7"/>
      <c r="X1421" s="7"/>
      <c r="Y1421" s="7"/>
      <c r="Z1421" s="7"/>
    </row>
    <row r="1422" ht="14.25" spans="10:26">
      <c r="J1422" s="7"/>
      <c r="K1422" s="7"/>
      <c r="L1422" s="7"/>
      <c r="M1422" s="7"/>
      <c r="N1422" s="7"/>
      <c r="O1422" s="7"/>
      <c r="P1422" s="7"/>
      <c r="Q1422" s="7"/>
      <c r="R1422" s="7"/>
      <c r="S1422" s="7"/>
      <c r="T1422" s="7"/>
      <c r="U1422" s="7"/>
      <c r="V1422" s="7"/>
      <c r="W1422" s="7"/>
      <c r="X1422" s="7"/>
      <c r="Y1422" s="7"/>
      <c r="Z1422" s="7"/>
    </row>
    <row r="1423" ht="14.25" spans="10:26">
      <c r="J1423" s="7"/>
      <c r="K1423" s="7"/>
      <c r="L1423" s="7"/>
      <c r="M1423" s="7"/>
      <c r="N1423" s="7"/>
      <c r="O1423" s="7"/>
      <c r="P1423" s="7"/>
      <c r="Q1423" s="7"/>
      <c r="R1423" s="7"/>
      <c r="S1423" s="7"/>
      <c r="T1423" s="7"/>
      <c r="U1423" s="7"/>
      <c r="V1423" s="7"/>
      <c r="W1423" s="7"/>
      <c r="X1423" s="7"/>
      <c r="Y1423" s="7"/>
      <c r="Z1423" s="7"/>
    </row>
    <row r="1424" ht="14.25" spans="10:26">
      <c r="J1424" s="7"/>
      <c r="K1424" s="7"/>
      <c r="L1424" s="7"/>
      <c r="M1424" s="7"/>
      <c r="N1424" s="7"/>
      <c r="O1424" s="7"/>
      <c r="P1424" s="7"/>
      <c r="Q1424" s="7"/>
      <c r="R1424" s="7"/>
      <c r="S1424" s="7"/>
      <c r="T1424" s="7"/>
      <c r="U1424" s="7"/>
      <c r="V1424" s="7"/>
      <c r="W1424" s="7"/>
      <c r="X1424" s="7"/>
      <c r="Y1424" s="7"/>
      <c r="Z1424" s="7"/>
    </row>
    <row r="1425" ht="14.25" spans="10:26">
      <c r="J1425" s="7"/>
      <c r="K1425" s="7"/>
      <c r="L1425" s="7"/>
      <c r="M1425" s="7"/>
      <c r="N1425" s="7"/>
      <c r="O1425" s="7"/>
      <c r="P1425" s="7"/>
      <c r="Q1425" s="7"/>
      <c r="R1425" s="7"/>
      <c r="S1425" s="7"/>
      <c r="T1425" s="7"/>
      <c r="U1425" s="7"/>
      <c r="V1425" s="7"/>
      <c r="W1425" s="7"/>
      <c r="X1425" s="7"/>
      <c r="Y1425" s="7"/>
      <c r="Z1425" s="7"/>
    </row>
    <row r="1426" ht="14.25" spans="10:26">
      <c r="J1426" s="7"/>
      <c r="K1426" s="7"/>
      <c r="L1426" s="7"/>
      <c r="M1426" s="7"/>
      <c r="N1426" s="7"/>
      <c r="O1426" s="7"/>
      <c r="P1426" s="7"/>
      <c r="Q1426" s="7"/>
      <c r="R1426" s="7"/>
      <c r="S1426" s="7"/>
      <c r="T1426" s="7"/>
      <c r="U1426" s="7"/>
      <c r="V1426" s="7"/>
      <c r="W1426" s="7"/>
      <c r="X1426" s="7"/>
      <c r="Y1426" s="7"/>
      <c r="Z1426" s="7"/>
    </row>
    <row r="1427" ht="14.25" spans="10:26">
      <c r="J1427" s="7"/>
      <c r="K1427" s="7"/>
      <c r="L1427" s="7"/>
      <c r="M1427" s="7"/>
      <c r="N1427" s="7"/>
      <c r="O1427" s="7"/>
      <c r="P1427" s="7"/>
      <c r="Q1427" s="7"/>
      <c r="R1427" s="7"/>
      <c r="S1427" s="7"/>
      <c r="T1427" s="7"/>
      <c r="U1427" s="7"/>
      <c r="V1427" s="7"/>
      <c r="W1427" s="7"/>
      <c r="X1427" s="7"/>
      <c r="Y1427" s="7"/>
      <c r="Z1427" s="7"/>
    </row>
    <row r="1428" ht="14.25" spans="10:26">
      <c r="J1428" s="7"/>
      <c r="K1428" s="7"/>
      <c r="L1428" s="7"/>
      <c r="M1428" s="7"/>
      <c r="N1428" s="7"/>
      <c r="O1428" s="7"/>
      <c r="P1428" s="7"/>
      <c r="Q1428" s="7"/>
      <c r="R1428" s="7"/>
      <c r="S1428" s="7"/>
      <c r="T1428" s="7"/>
      <c r="U1428" s="7"/>
      <c r="V1428" s="7"/>
      <c r="W1428" s="7"/>
      <c r="X1428" s="7"/>
      <c r="Y1428" s="7"/>
      <c r="Z1428" s="7"/>
    </row>
    <row r="1429" ht="14.25" spans="10:26">
      <c r="J1429" s="7"/>
      <c r="K1429" s="7"/>
      <c r="L1429" s="7"/>
      <c r="M1429" s="7"/>
      <c r="N1429" s="7"/>
      <c r="O1429" s="7"/>
      <c r="P1429" s="7"/>
      <c r="Q1429" s="7"/>
      <c r="R1429" s="7"/>
      <c r="S1429" s="7"/>
      <c r="T1429" s="7"/>
      <c r="U1429" s="7"/>
      <c r="V1429" s="7"/>
      <c r="W1429" s="7"/>
      <c r="X1429" s="7"/>
      <c r="Y1429" s="7"/>
      <c r="Z1429" s="7"/>
    </row>
    <row r="1430" ht="14.25" spans="10:26">
      <c r="J1430" s="7"/>
      <c r="K1430" s="7"/>
      <c r="L1430" s="7"/>
      <c r="M1430" s="7"/>
      <c r="N1430" s="7"/>
      <c r="O1430" s="7"/>
      <c r="P1430" s="7"/>
      <c r="Q1430" s="7"/>
      <c r="R1430" s="7"/>
      <c r="S1430" s="7"/>
      <c r="T1430" s="7"/>
      <c r="U1430" s="7"/>
      <c r="V1430" s="7"/>
      <c r="W1430" s="7"/>
      <c r="X1430" s="7"/>
      <c r="Y1430" s="7"/>
      <c r="Z1430" s="7"/>
    </row>
    <row r="1431" ht="14.25" spans="10:26">
      <c r="J1431" s="7"/>
      <c r="K1431" s="7"/>
      <c r="L1431" s="7"/>
      <c r="M1431" s="7"/>
      <c r="N1431" s="7"/>
      <c r="O1431" s="7"/>
      <c r="P1431" s="7"/>
      <c r="Q1431" s="7"/>
      <c r="R1431" s="7"/>
      <c r="S1431" s="7"/>
      <c r="T1431" s="7"/>
      <c r="U1431" s="7"/>
      <c r="V1431" s="7"/>
      <c r="W1431" s="7"/>
      <c r="X1431" s="7"/>
      <c r="Y1431" s="7"/>
      <c r="Z1431" s="7"/>
    </row>
    <row r="1432" ht="14.25" spans="10:26">
      <c r="J1432" s="7"/>
      <c r="K1432" s="7"/>
      <c r="L1432" s="7"/>
      <c r="M1432" s="7"/>
      <c r="N1432" s="7"/>
      <c r="O1432" s="7"/>
      <c r="P1432" s="7"/>
      <c r="Q1432" s="7"/>
      <c r="R1432" s="7"/>
      <c r="S1432" s="7"/>
      <c r="T1432" s="7"/>
      <c r="U1432" s="7"/>
      <c r="V1432" s="7"/>
      <c r="W1432" s="7"/>
      <c r="X1432" s="7"/>
      <c r="Y1432" s="7"/>
      <c r="Z1432" s="7"/>
    </row>
    <row r="1433" ht="14.25" spans="10:26">
      <c r="J1433" s="7"/>
      <c r="K1433" s="7"/>
      <c r="L1433" s="7"/>
      <c r="M1433" s="7"/>
      <c r="N1433" s="7"/>
      <c r="O1433" s="7"/>
      <c r="P1433" s="7"/>
      <c r="Q1433" s="7"/>
      <c r="R1433" s="7"/>
      <c r="S1433" s="7"/>
      <c r="T1433" s="7"/>
      <c r="U1433" s="7"/>
      <c r="V1433" s="7"/>
      <c r="W1433" s="7"/>
      <c r="X1433" s="7"/>
      <c r="Y1433" s="7"/>
      <c r="Z1433" s="7"/>
    </row>
    <row r="1434" ht="14.25" spans="10:26">
      <c r="J1434" s="7"/>
      <c r="K1434" s="7"/>
      <c r="L1434" s="7"/>
      <c r="M1434" s="7"/>
      <c r="N1434" s="7"/>
      <c r="O1434" s="7"/>
      <c r="P1434" s="7"/>
      <c r="Q1434" s="7"/>
      <c r="R1434" s="7"/>
      <c r="S1434" s="7"/>
      <c r="T1434" s="7"/>
      <c r="U1434" s="7"/>
      <c r="V1434" s="7"/>
      <c r="W1434" s="7"/>
      <c r="X1434" s="7"/>
      <c r="Y1434" s="7"/>
      <c r="Z1434" s="7"/>
    </row>
    <row r="1435" ht="14.25" spans="10:26">
      <c r="J1435" s="7"/>
      <c r="K1435" s="7"/>
      <c r="L1435" s="7"/>
      <c r="M1435" s="7"/>
      <c r="N1435" s="7"/>
      <c r="O1435" s="7"/>
      <c r="P1435" s="7"/>
      <c r="Q1435" s="7"/>
      <c r="R1435" s="7"/>
      <c r="S1435" s="7"/>
      <c r="T1435" s="7"/>
      <c r="U1435" s="7"/>
      <c r="V1435" s="7"/>
      <c r="W1435" s="7"/>
      <c r="X1435" s="7"/>
      <c r="Y1435" s="7"/>
      <c r="Z1435" s="7"/>
    </row>
    <row r="1436" ht="14.25" spans="10:26">
      <c r="J1436" s="7"/>
      <c r="K1436" s="7"/>
      <c r="L1436" s="7"/>
      <c r="M1436" s="7"/>
      <c r="N1436" s="7"/>
      <c r="O1436" s="7"/>
      <c r="P1436" s="7"/>
      <c r="Q1436" s="7"/>
      <c r="R1436" s="7"/>
      <c r="S1436" s="7"/>
      <c r="T1436" s="7"/>
      <c r="U1436" s="7"/>
      <c r="V1436" s="7"/>
      <c r="W1436" s="7"/>
      <c r="X1436" s="7"/>
      <c r="Y1436" s="7"/>
      <c r="Z1436" s="7"/>
    </row>
    <row r="1437" ht="14.25" spans="10:26">
      <c r="J1437" s="7"/>
      <c r="K1437" s="7"/>
      <c r="L1437" s="7"/>
      <c r="M1437" s="7"/>
      <c r="N1437" s="7"/>
      <c r="O1437" s="7"/>
      <c r="P1437" s="7"/>
      <c r="Q1437" s="7"/>
      <c r="R1437" s="7"/>
      <c r="S1437" s="7"/>
      <c r="T1437" s="7"/>
      <c r="U1437" s="7"/>
      <c r="V1437" s="7"/>
      <c r="W1437" s="7"/>
      <c r="X1437" s="7"/>
      <c r="Y1437" s="7"/>
      <c r="Z1437" s="7"/>
    </row>
    <row r="1438" ht="14.25" spans="10:26">
      <c r="J1438" s="7"/>
      <c r="K1438" s="7"/>
      <c r="L1438" s="7"/>
      <c r="M1438" s="7"/>
      <c r="N1438" s="7"/>
      <c r="O1438" s="7"/>
      <c r="P1438" s="7"/>
      <c r="Q1438" s="7"/>
      <c r="R1438" s="7"/>
      <c r="S1438" s="7"/>
      <c r="T1438" s="7"/>
      <c r="U1438" s="7"/>
      <c r="V1438" s="7"/>
      <c r="W1438" s="7"/>
      <c r="X1438" s="7"/>
      <c r="Y1438" s="7"/>
      <c r="Z1438" s="7"/>
    </row>
    <row r="1439" ht="14.25" spans="10:26">
      <c r="J1439" s="7"/>
      <c r="K1439" s="7"/>
      <c r="L1439" s="7"/>
      <c r="M1439" s="7"/>
      <c r="N1439" s="7"/>
      <c r="O1439" s="7"/>
      <c r="P1439" s="7"/>
      <c r="Q1439" s="7"/>
      <c r="R1439" s="7"/>
      <c r="S1439" s="7"/>
      <c r="T1439" s="7"/>
      <c r="U1439" s="7"/>
      <c r="V1439" s="7"/>
      <c r="W1439" s="7"/>
      <c r="X1439" s="7"/>
      <c r="Y1439" s="7"/>
      <c r="Z1439" s="7"/>
    </row>
    <row r="1440" ht="14.25" spans="10:26">
      <c r="J1440" s="7"/>
      <c r="K1440" s="7"/>
      <c r="L1440" s="7"/>
      <c r="M1440" s="7"/>
      <c r="N1440" s="7"/>
      <c r="O1440" s="7"/>
      <c r="P1440" s="7"/>
      <c r="Q1440" s="7"/>
      <c r="R1440" s="7"/>
      <c r="S1440" s="7"/>
      <c r="T1440" s="7"/>
      <c r="U1440" s="7"/>
      <c r="V1440" s="7"/>
      <c r="W1440" s="7"/>
      <c r="X1440" s="7"/>
      <c r="Y1440" s="7"/>
      <c r="Z1440" s="7"/>
    </row>
    <row r="1441" ht="14.25" spans="10:26">
      <c r="J1441" s="7"/>
      <c r="K1441" s="7"/>
      <c r="L1441" s="7"/>
      <c r="M1441" s="7"/>
      <c r="N1441" s="7"/>
      <c r="O1441" s="7"/>
      <c r="P1441" s="7"/>
      <c r="Q1441" s="7"/>
      <c r="R1441" s="7"/>
      <c r="S1441" s="7"/>
      <c r="T1441" s="7"/>
      <c r="U1441" s="7"/>
      <c r="V1441" s="7"/>
      <c r="W1441" s="7"/>
      <c r="X1441" s="7"/>
      <c r="Y1441" s="7"/>
      <c r="Z1441" s="7"/>
    </row>
    <row r="1442" ht="14.25" spans="10:26">
      <c r="J1442" s="7"/>
      <c r="K1442" s="7"/>
      <c r="L1442" s="7"/>
      <c r="M1442" s="7"/>
      <c r="N1442" s="7"/>
      <c r="O1442" s="7"/>
      <c r="P1442" s="7"/>
      <c r="Q1442" s="7"/>
      <c r="R1442" s="7"/>
      <c r="S1442" s="7"/>
      <c r="T1442" s="7"/>
      <c r="U1442" s="7"/>
      <c r="V1442" s="7"/>
      <c r="W1442" s="7"/>
      <c r="X1442" s="7"/>
      <c r="Y1442" s="7"/>
      <c r="Z1442" s="7"/>
    </row>
    <row r="1443" ht="14.25" spans="10:26">
      <c r="J1443" s="7"/>
      <c r="K1443" s="7"/>
      <c r="L1443" s="7"/>
      <c r="M1443" s="7"/>
      <c r="N1443" s="7"/>
      <c r="O1443" s="7"/>
      <c r="P1443" s="7"/>
      <c r="Q1443" s="7"/>
      <c r="R1443" s="7"/>
      <c r="S1443" s="7"/>
      <c r="T1443" s="7"/>
      <c r="U1443" s="7"/>
      <c r="V1443" s="7"/>
      <c r="W1443" s="7"/>
      <c r="X1443" s="7"/>
      <c r="Y1443" s="7"/>
      <c r="Z1443" s="7"/>
    </row>
    <row r="1444" ht="14.25" spans="10:26">
      <c r="J1444" s="7"/>
      <c r="K1444" s="7"/>
      <c r="L1444" s="7"/>
      <c r="M1444" s="7"/>
      <c r="N1444" s="7"/>
      <c r="O1444" s="7"/>
      <c r="P1444" s="7"/>
      <c r="Q1444" s="7"/>
      <c r="R1444" s="7"/>
      <c r="S1444" s="7"/>
      <c r="T1444" s="7"/>
      <c r="U1444" s="7"/>
      <c r="V1444" s="7"/>
      <c r="W1444" s="7"/>
      <c r="X1444" s="7"/>
      <c r="Y1444" s="7"/>
      <c r="Z1444" s="7"/>
    </row>
    <row r="1445" ht="14.25" spans="10:26">
      <c r="J1445" s="7"/>
      <c r="K1445" s="7"/>
      <c r="L1445" s="7"/>
      <c r="M1445" s="7"/>
      <c r="N1445" s="7"/>
      <c r="O1445" s="7"/>
      <c r="P1445" s="7"/>
      <c r="Q1445" s="7"/>
      <c r="R1445" s="7"/>
      <c r="S1445" s="7"/>
      <c r="T1445" s="7"/>
      <c r="U1445" s="7"/>
      <c r="V1445" s="7"/>
      <c r="W1445" s="7"/>
      <c r="X1445" s="7"/>
      <c r="Y1445" s="7"/>
      <c r="Z1445" s="7"/>
    </row>
    <row r="1446" ht="14.25" spans="10:26">
      <c r="J1446" s="7"/>
      <c r="K1446" s="7"/>
      <c r="L1446" s="7"/>
      <c r="M1446" s="7"/>
      <c r="N1446" s="7"/>
      <c r="O1446" s="7"/>
      <c r="P1446" s="7"/>
      <c r="Q1446" s="7"/>
      <c r="R1446" s="7"/>
      <c r="S1446" s="7"/>
      <c r="T1446" s="7"/>
      <c r="U1446" s="7"/>
      <c r="V1446" s="7"/>
      <c r="W1446" s="7"/>
      <c r="X1446" s="7"/>
      <c r="Y1446" s="7"/>
      <c r="Z1446" s="7"/>
    </row>
    <row r="1447" ht="14.25" spans="10:26">
      <c r="J1447" s="7"/>
      <c r="K1447" s="7"/>
      <c r="L1447" s="7"/>
      <c r="M1447" s="7"/>
      <c r="N1447" s="7"/>
      <c r="O1447" s="7"/>
      <c r="P1447" s="7"/>
      <c r="Q1447" s="7"/>
      <c r="R1447" s="7"/>
      <c r="S1447" s="7"/>
      <c r="T1447" s="7"/>
      <c r="U1447" s="7"/>
      <c r="V1447" s="7"/>
      <c r="W1447" s="7"/>
      <c r="X1447" s="7"/>
      <c r="Y1447" s="7"/>
      <c r="Z1447" s="7"/>
    </row>
    <row r="1448" ht="14.25" spans="10:26">
      <c r="J1448" s="7"/>
      <c r="K1448" s="7"/>
      <c r="L1448" s="7"/>
      <c r="M1448" s="7"/>
      <c r="N1448" s="7"/>
      <c r="O1448" s="7"/>
      <c r="P1448" s="7"/>
      <c r="Q1448" s="7"/>
      <c r="R1448" s="7"/>
      <c r="S1448" s="7"/>
      <c r="T1448" s="7"/>
      <c r="U1448" s="7"/>
      <c r="V1448" s="7"/>
      <c r="W1448" s="7"/>
      <c r="X1448" s="7"/>
      <c r="Y1448" s="7"/>
      <c r="Z1448" s="7"/>
    </row>
    <row r="1449" ht="14.25" spans="10:26">
      <c r="J1449" s="7"/>
      <c r="K1449" s="7"/>
      <c r="L1449" s="7"/>
      <c r="M1449" s="7"/>
      <c r="N1449" s="7"/>
      <c r="O1449" s="7"/>
      <c r="P1449" s="7"/>
      <c r="Q1449" s="7"/>
      <c r="R1449" s="7"/>
      <c r="S1449" s="7"/>
      <c r="T1449" s="7"/>
      <c r="U1449" s="7"/>
      <c r="V1449" s="7"/>
      <c r="W1449" s="7"/>
      <c r="X1449" s="7"/>
      <c r="Y1449" s="7"/>
      <c r="Z1449" s="7"/>
    </row>
    <row r="1450" ht="14.25" spans="10:26">
      <c r="J1450" s="7"/>
      <c r="K1450" s="7"/>
      <c r="L1450" s="7"/>
      <c r="M1450" s="7"/>
      <c r="N1450" s="7"/>
      <c r="O1450" s="7"/>
      <c r="P1450" s="7"/>
      <c r="Q1450" s="7"/>
      <c r="R1450" s="7"/>
      <c r="S1450" s="7"/>
      <c r="T1450" s="7"/>
      <c r="U1450" s="7"/>
      <c r="V1450" s="7"/>
      <c r="W1450" s="7"/>
      <c r="X1450" s="7"/>
      <c r="Y1450" s="7"/>
      <c r="Z1450" s="7"/>
    </row>
    <row r="1451" ht="14.25" spans="10:26">
      <c r="J1451" s="7"/>
      <c r="K1451" s="7"/>
      <c r="L1451" s="7"/>
      <c r="M1451" s="7"/>
      <c r="N1451" s="7"/>
      <c r="O1451" s="7"/>
      <c r="P1451" s="7"/>
      <c r="Q1451" s="7"/>
      <c r="R1451" s="7"/>
      <c r="S1451" s="7"/>
      <c r="T1451" s="7"/>
      <c r="U1451" s="7"/>
      <c r="V1451" s="7"/>
      <c r="W1451" s="7"/>
      <c r="X1451" s="7"/>
      <c r="Y1451" s="7"/>
      <c r="Z1451" s="7"/>
    </row>
    <row r="1452" ht="14.25" spans="10:26">
      <c r="J1452" s="7"/>
      <c r="K1452" s="7"/>
      <c r="L1452" s="7"/>
      <c r="M1452" s="7"/>
      <c r="N1452" s="7"/>
      <c r="O1452" s="7"/>
      <c r="P1452" s="7"/>
      <c r="Q1452" s="7"/>
      <c r="R1452" s="7"/>
      <c r="S1452" s="7"/>
      <c r="T1452" s="7"/>
      <c r="U1452" s="7"/>
      <c r="V1452" s="7"/>
      <c r="W1452" s="7"/>
      <c r="X1452" s="7"/>
      <c r="Y1452" s="7"/>
      <c r="Z1452" s="7"/>
    </row>
    <row r="1453" ht="14.25" spans="10:26">
      <c r="J1453" s="7"/>
      <c r="K1453" s="7"/>
      <c r="L1453" s="7"/>
      <c r="M1453" s="7"/>
      <c r="N1453" s="7"/>
      <c r="O1453" s="7"/>
      <c r="P1453" s="7"/>
      <c r="Q1453" s="7"/>
      <c r="R1453" s="7"/>
      <c r="S1453" s="7"/>
      <c r="T1453" s="7"/>
      <c r="U1453" s="7"/>
      <c r="V1453" s="7"/>
      <c r="W1453" s="7"/>
      <c r="X1453" s="7"/>
      <c r="Y1453" s="7"/>
      <c r="Z1453" s="7"/>
    </row>
    <row r="1454" ht="14.25" spans="10:26">
      <c r="J1454" s="7"/>
      <c r="K1454" s="7"/>
      <c r="L1454" s="7"/>
      <c r="M1454" s="7"/>
      <c r="N1454" s="7"/>
      <c r="O1454" s="7"/>
      <c r="P1454" s="7"/>
      <c r="Q1454" s="7"/>
      <c r="R1454" s="7"/>
      <c r="S1454" s="7"/>
      <c r="T1454" s="7"/>
      <c r="U1454" s="7"/>
      <c r="V1454" s="7"/>
      <c r="W1454" s="7"/>
      <c r="X1454" s="7"/>
      <c r="Y1454" s="7"/>
      <c r="Z1454" s="7"/>
    </row>
    <row r="1455" ht="14.25" spans="10:26">
      <c r="J1455" s="7"/>
      <c r="K1455" s="7"/>
      <c r="L1455" s="7"/>
      <c r="M1455" s="7"/>
      <c r="N1455" s="7"/>
      <c r="O1455" s="7"/>
      <c r="P1455" s="7"/>
      <c r="Q1455" s="7"/>
      <c r="R1455" s="7"/>
      <c r="S1455" s="7"/>
      <c r="T1455" s="7"/>
      <c r="U1455" s="7"/>
      <c r="V1455" s="7"/>
      <c r="W1455" s="7"/>
      <c r="X1455" s="7"/>
      <c r="Y1455" s="7"/>
      <c r="Z1455" s="7"/>
    </row>
    <row r="1456" ht="14.25" spans="10:26">
      <c r="J1456" s="7"/>
      <c r="K1456" s="7"/>
      <c r="L1456" s="7"/>
      <c r="M1456" s="7"/>
      <c r="N1456" s="7"/>
      <c r="O1456" s="7"/>
      <c r="P1456" s="7"/>
      <c r="Q1456" s="7"/>
      <c r="R1456" s="7"/>
      <c r="S1456" s="7"/>
      <c r="T1456" s="7"/>
      <c r="U1456" s="7"/>
      <c r="V1456" s="7"/>
      <c r="W1456" s="7"/>
      <c r="X1456" s="7"/>
      <c r="Y1456" s="7"/>
      <c r="Z1456" s="7"/>
    </row>
    <row r="1457" ht="14.25" spans="10:26">
      <c r="J1457" s="7"/>
      <c r="K1457" s="7"/>
      <c r="L1457" s="7"/>
      <c r="M1457" s="7"/>
      <c r="N1457" s="7"/>
      <c r="O1457" s="7"/>
      <c r="P1457" s="7"/>
      <c r="Q1457" s="7"/>
      <c r="R1457" s="7"/>
      <c r="S1457" s="7"/>
      <c r="T1457" s="7"/>
      <c r="U1457" s="7"/>
      <c r="V1457" s="7"/>
      <c r="W1457" s="7"/>
      <c r="X1457" s="7"/>
      <c r="Y1457" s="7"/>
      <c r="Z1457" s="7"/>
    </row>
    <row r="1458" ht="14.25" spans="10:26">
      <c r="J1458" s="7"/>
      <c r="K1458" s="7"/>
      <c r="L1458" s="7"/>
      <c r="M1458" s="7"/>
      <c r="N1458" s="7"/>
      <c r="O1458" s="7"/>
      <c r="P1458" s="7"/>
      <c r="Q1458" s="7"/>
      <c r="R1458" s="7"/>
      <c r="S1458" s="7"/>
      <c r="T1458" s="7"/>
      <c r="U1458" s="7"/>
      <c r="V1458" s="7"/>
      <c r="W1458" s="7"/>
      <c r="X1458" s="7"/>
      <c r="Y1458" s="7"/>
      <c r="Z1458" s="7"/>
    </row>
    <row r="1459" ht="14.25" spans="10:26">
      <c r="J1459" s="7"/>
      <c r="K1459" s="7"/>
      <c r="L1459" s="7"/>
      <c r="M1459" s="7"/>
      <c r="N1459" s="7"/>
      <c r="O1459" s="7"/>
      <c r="P1459" s="7"/>
      <c r="Q1459" s="7"/>
      <c r="R1459" s="7"/>
      <c r="S1459" s="7"/>
      <c r="T1459" s="7"/>
      <c r="U1459" s="7"/>
      <c r="V1459" s="7"/>
      <c r="W1459" s="7"/>
      <c r="X1459" s="7"/>
      <c r="Y1459" s="7"/>
      <c r="Z1459" s="7"/>
    </row>
    <row r="1460" ht="14.25" spans="10:26">
      <c r="J1460" s="7"/>
      <c r="K1460" s="7"/>
      <c r="L1460" s="7"/>
      <c r="M1460" s="7"/>
      <c r="N1460" s="7"/>
      <c r="O1460" s="7"/>
      <c r="P1460" s="7"/>
      <c r="Q1460" s="7"/>
      <c r="R1460" s="7"/>
      <c r="S1460" s="7"/>
      <c r="T1460" s="7"/>
      <c r="U1460" s="7"/>
      <c r="V1460" s="7"/>
      <c r="W1460" s="7"/>
      <c r="X1460" s="7"/>
      <c r="Y1460" s="7"/>
      <c r="Z1460" s="7"/>
    </row>
    <row r="1461" ht="14.25" spans="10:26">
      <c r="J1461" s="7"/>
      <c r="K1461" s="7"/>
      <c r="L1461" s="7"/>
      <c r="M1461" s="7"/>
      <c r="N1461" s="7"/>
      <c r="O1461" s="7"/>
      <c r="P1461" s="7"/>
      <c r="Q1461" s="7"/>
      <c r="R1461" s="7"/>
      <c r="S1461" s="7"/>
      <c r="T1461" s="7"/>
      <c r="U1461" s="7"/>
      <c r="V1461" s="7"/>
      <c r="W1461" s="7"/>
      <c r="X1461" s="7"/>
      <c r="Y1461" s="7"/>
      <c r="Z1461" s="7"/>
    </row>
    <row r="1462" ht="14.25" spans="10:26">
      <c r="J1462" s="7"/>
      <c r="K1462" s="7"/>
      <c r="L1462" s="7"/>
      <c r="M1462" s="7"/>
      <c r="N1462" s="7"/>
      <c r="O1462" s="7"/>
      <c r="P1462" s="7"/>
      <c r="Q1462" s="7"/>
      <c r="R1462" s="7"/>
      <c r="S1462" s="7"/>
      <c r="T1462" s="7"/>
      <c r="U1462" s="7"/>
      <c r="V1462" s="7"/>
      <c r="W1462" s="7"/>
      <c r="X1462" s="7"/>
      <c r="Y1462" s="7"/>
      <c r="Z1462" s="7"/>
    </row>
    <row r="1463" ht="14.25" spans="10:26">
      <c r="J1463" s="7"/>
      <c r="K1463" s="7"/>
      <c r="L1463" s="7"/>
      <c r="M1463" s="7"/>
      <c r="N1463" s="7"/>
      <c r="O1463" s="7"/>
      <c r="P1463" s="7"/>
      <c r="Q1463" s="7"/>
      <c r="R1463" s="7"/>
      <c r="S1463" s="7"/>
      <c r="T1463" s="7"/>
      <c r="U1463" s="7"/>
      <c r="V1463" s="7"/>
      <c r="W1463" s="7"/>
      <c r="X1463" s="7"/>
      <c r="Y1463" s="7"/>
      <c r="Z1463" s="7"/>
    </row>
    <row r="1464" ht="14.25" spans="10:26">
      <c r="J1464" s="7"/>
      <c r="K1464" s="7"/>
      <c r="L1464" s="7"/>
      <c r="M1464" s="7"/>
      <c r="N1464" s="7"/>
      <c r="O1464" s="7"/>
      <c r="P1464" s="7"/>
      <c r="Q1464" s="7"/>
      <c r="R1464" s="7"/>
      <c r="S1464" s="7"/>
      <c r="T1464" s="7"/>
      <c r="U1464" s="7"/>
      <c r="V1464" s="7"/>
      <c r="W1464" s="7"/>
      <c r="X1464" s="7"/>
      <c r="Y1464" s="7"/>
      <c r="Z1464" s="7"/>
    </row>
    <row r="1465" ht="14.25" spans="10:26">
      <c r="J1465" s="7"/>
      <c r="K1465" s="7"/>
      <c r="L1465" s="7"/>
      <c r="M1465" s="7"/>
      <c r="N1465" s="7"/>
      <c r="O1465" s="7"/>
      <c r="P1465" s="7"/>
      <c r="Q1465" s="7"/>
      <c r="R1465" s="7"/>
      <c r="S1465" s="7"/>
      <c r="T1465" s="7"/>
      <c r="U1465" s="7"/>
      <c r="V1465" s="7"/>
      <c r="W1465" s="7"/>
      <c r="X1465" s="7"/>
      <c r="Y1465" s="7"/>
      <c r="Z1465" s="7"/>
    </row>
    <row r="1466" ht="14.25" spans="10:26">
      <c r="J1466" s="7"/>
      <c r="K1466" s="7"/>
      <c r="L1466" s="7"/>
      <c r="M1466" s="7"/>
      <c r="N1466" s="7"/>
      <c r="O1466" s="7"/>
      <c r="P1466" s="7"/>
      <c r="Q1466" s="7"/>
      <c r="R1466" s="7"/>
      <c r="S1466" s="7"/>
      <c r="T1466" s="7"/>
      <c r="U1466" s="7"/>
      <c r="V1466" s="7"/>
      <c r="W1466" s="7"/>
      <c r="X1466" s="7"/>
      <c r="Y1466" s="7"/>
      <c r="Z1466" s="7"/>
    </row>
    <row r="1467" ht="14.25" spans="10:26">
      <c r="J1467" s="7"/>
      <c r="K1467" s="7"/>
      <c r="L1467" s="7"/>
      <c r="M1467" s="7"/>
      <c r="N1467" s="7"/>
      <c r="O1467" s="7"/>
      <c r="P1467" s="7"/>
      <c r="Q1467" s="7"/>
      <c r="R1467" s="7"/>
      <c r="S1467" s="7"/>
      <c r="T1467" s="7"/>
      <c r="U1467" s="7"/>
      <c r="V1467" s="7"/>
      <c r="W1467" s="7"/>
      <c r="X1467" s="7"/>
      <c r="Y1467" s="7"/>
      <c r="Z1467" s="7"/>
    </row>
    <row r="1468" ht="14.25" spans="10:26">
      <c r="J1468" s="7"/>
      <c r="K1468" s="7"/>
      <c r="L1468" s="7"/>
      <c r="M1468" s="7"/>
      <c r="N1468" s="7"/>
      <c r="O1468" s="7"/>
      <c r="P1468" s="7"/>
      <c r="Q1468" s="7"/>
      <c r="R1468" s="7"/>
      <c r="S1468" s="7"/>
      <c r="T1468" s="7"/>
      <c r="U1468" s="7"/>
      <c r="V1468" s="7"/>
      <c r="W1468" s="7"/>
      <c r="X1468" s="7"/>
      <c r="Y1468" s="7"/>
      <c r="Z1468" s="7"/>
    </row>
    <row r="1469" ht="14.25" spans="10:26">
      <c r="J1469" s="7"/>
      <c r="K1469" s="7"/>
      <c r="L1469" s="7"/>
      <c r="M1469" s="7"/>
      <c r="N1469" s="7"/>
      <c r="O1469" s="7"/>
      <c r="P1469" s="7"/>
      <c r="Q1469" s="7"/>
      <c r="R1469" s="7"/>
      <c r="S1469" s="7"/>
      <c r="T1469" s="7"/>
      <c r="U1469" s="7"/>
      <c r="V1469" s="7"/>
      <c r="W1469" s="7"/>
      <c r="X1469" s="7"/>
      <c r="Y1469" s="7"/>
      <c r="Z1469" s="7"/>
    </row>
    <row r="1470" ht="14.25" spans="10:26">
      <c r="J1470" s="7"/>
      <c r="K1470" s="7"/>
      <c r="L1470" s="7"/>
      <c r="M1470" s="7"/>
      <c r="N1470" s="7"/>
      <c r="O1470" s="7"/>
      <c r="P1470" s="7"/>
      <c r="Q1470" s="7"/>
      <c r="R1470" s="7"/>
      <c r="S1470" s="7"/>
      <c r="T1470" s="7"/>
      <c r="U1470" s="7"/>
      <c r="V1470" s="7"/>
      <c r="W1470" s="7"/>
      <c r="X1470" s="7"/>
      <c r="Y1470" s="7"/>
      <c r="Z1470" s="7"/>
    </row>
    <row r="1471" ht="14.25" spans="10:26">
      <c r="J1471" s="7"/>
      <c r="K1471" s="7"/>
      <c r="L1471" s="7"/>
      <c r="M1471" s="7"/>
      <c r="N1471" s="7"/>
      <c r="O1471" s="7"/>
      <c r="P1471" s="7"/>
      <c r="Q1471" s="7"/>
      <c r="R1471" s="7"/>
      <c r="S1471" s="7"/>
      <c r="T1471" s="7"/>
      <c r="U1471" s="7"/>
      <c r="V1471" s="7"/>
      <c r="W1471" s="7"/>
      <c r="X1471" s="7"/>
      <c r="Y1471" s="7"/>
      <c r="Z1471" s="7"/>
    </row>
    <row r="1472" ht="14.25" spans="10:26">
      <c r="J1472" s="7"/>
      <c r="K1472" s="7"/>
      <c r="L1472" s="7"/>
      <c r="M1472" s="7"/>
      <c r="N1472" s="7"/>
      <c r="O1472" s="7"/>
      <c r="P1472" s="7"/>
      <c r="Q1472" s="7"/>
      <c r="R1472" s="7"/>
      <c r="S1472" s="7"/>
      <c r="T1472" s="7"/>
      <c r="U1472" s="7"/>
      <c r="V1472" s="7"/>
      <c r="W1472" s="7"/>
      <c r="X1472" s="7"/>
      <c r="Y1472" s="7"/>
      <c r="Z1472" s="7"/>
    </row>
    <row r="1473" ht="14.25" spans="10:26">
      <c r="J1473" s="7"/>
      <c r="K1473" s="7"/>
      <c r="L1473" s="7"/>
      <c r="M1473" s="7"/>
      <c r="N1473" s="7"/>
      <c r="O1473" s="7"/>
      <c r="P1473" s="7"/>
      <c r="Q1473" s="7"/>
      <c r="R1473" s="7"/>
      <c r="S1473" s="7"/>
      <c r="T1473" s="7"/>
      <c r="U1473" s="7"/>
      <c r="V1473" s="7"/>
      <c r="W1473" s="7"/>
      <c r="X1473" s="7"/>
      <c r="Y1473" s="7"/>
      <c r="Z1473" s="7"/>
    </row>
    <row r="1474" ht="14.25" spans="10:26">
      <c r="J1474" s="7"/>
      <c r="K1474" s="7"/>
      <c r="L1474" s="7"/>
      <c r="M1474" s="7"/>
      <c r="N1474" s="7"/>
      <c r="O1474" s="7"/>
      <c r="P1474" s="7"/>
      <c r="Q1474" s="7"/>
      <c r="R1474" s="7"/>
      <c r="S1474" s="7"/>
      <c r="T1474" s="7"/>
      <c r="U1474" s="7"/>
      <c r="V1474" s="7"/>
      <c r="W1474" s="7"/>
      <c r="X1474" s="7"/>
      <c r="Y1474" s="7"/>
      <c r="Z1474" s="7"/>
    </row>
    <row r="1475" ht="14.25" spans="10:26">
      <c r="J1475" s="7"/>
      <c r="K1475" s="7"/>
      <c r="L1475" s="7"/>
      <c r="M1475" s="7"/>
      <c r="N1475" s="7"/>
      <c r="O1475" s="7"/>
      <c r="P1475" s="7"/>
      <c r="Q1475" s="7"/>
      <c r="R1475" s="7"/>
      <c r="S1475" s="7"/>
      <c r="T1475" s="7"/>
      <c r="U1475" s="7"/>
      <c r="V1475" s="7"/>
      <c r="W1475" s="7"/>
      <c r="X1475" s="7"/>
      <c r="Y1475" s="7"/>
      <c r="Z1475" s="7"/>
    </row>
    <row r="1476" ht="14.25" spans="10:26">
      <c r="J1476" s="7"/>
      <c r="K1476" s="7"/>
      <c r="L1476" s="7"/>
      <c r="M1476" s="7"/>
      <c r="N1476" s="7"/>
      <c r="O1476" s="7"/>
      <c r="P1476" s="7"/>
      <c r="Q1476" s="7"/>
      <c r="R1476" s="7"/>
      <c r="S1476" s="7"/>
      <c r="T1476" s="7"/>
      <c r="U1476" s="7"/>
      <c r="V1476" s="7"/>
      <c r="W1476" s="7"/>
      <c r="X1476" s="7"/>
      <c r="Y1476" s="7"/>
      <c r="Z1476" s="7"/>
    </row>
    <row r="1477" ht="14.25" spans="10:26">
      <c r="J1477" s="7"/>
      <c r="K1477" s="7"/>
      <c r="L1477" s="7"/>
      <c r="M1477" s="7"/>
      <c r="N1477" s="7"/>
      <c r="O1477" s="7"/>
      <c r="P1477" s="7"/>
      <c r="Q1477" s="7"/>
      <c r="R1477" s="7"/>
      <c r="S1477" s="7"/>
      <c r="T1477" s="7"/>
      <c r="U1477" s="7"/>
      <c r="V1477" s="7"/>
      <c r="W1477" s="7"/>
      <c r="X1477" s="7"/>
      <c r="Y1477" s="7"/>
      <c r="Z1477" s="7"/>
    </row>
    <row r="1478" ht="14.25" spans="10:26">
      <c r="J1478" s="7"/>
      <c r="K1478" s="7"/>
      <c r="L1478" s="7"/>
      <c r="M1478" s="7"/>
      <c r="N1478" s="7"/>
      <c r="O1478" s="7"/>
      <c r="P1478" s="7"/>
      <c r="Q1478" s="7"/>
      <c r="R1478" s="7"/>
      <c r="S1478" s="7"/>
      <c r="T1478" s="7"/>
      <c r="U1478" s="7"/>
      <c r="V1478" s="7"/>
      <c r="W1478" s="7"/>
      <c r="X1478" s="7"/>
      <c r="Y1478" s="7"/>
      <c r="Z1478" s="7"/>
    </row>
    <row r="1479" ht="14.25" spans="10:26">
      <c r="J1479" s="7"/>
      <c r="K1479" s="7"/>
      <c r="L1479" s="7"/>
      <c r="M1479" s="7"/>
      <c r="N1479" s="7"/>
      <c r="O1479" s="7"/>
      <c r="P1479" s="7"/>
      <c r="Q1479" s="7"/>
      <c r="R1479" s="7"/>
      <c r="S1479" s="7"/>
      <c r="T1479" s="7"/>
      <c r="U1479" s="7"/>
      <c r="V1479" s="7"/>
      <c r="W1479" s="7"/>
      <c r="X1479" s="7"/>
      <c r="Y1479" s="7"/>
      <c r="Z1479" s="7"/>
    </row>
    <row r="1480" ht="14.25" spans="10:26">
      <c r="J1480" s="7"/>
      <c r="K1480" s="7"/>
      <c r="L1480" s="7"/>
      <c r="M1480" s="7"/>
      <c r="N1480" s="7"/>
      <c r="O1480" s="7"/>
      <c r="P1480" s="7"/>
      <c r="Q1480" s="7"/>
      <c r="R1480" s="7"/>
      <c r="S1480" s="7"/>
      <c r="T1480" s="7"/>
      <c r="U1480" s="7"/>
      <c r="V1480" s="7"/>
      <c r="W1480" s="7"/>
      <c r="X1480" s="7"/>
      <c r="Y1480" s="7"/>
      <c r="Z1480" s="7"/>
    </row>
    <row r="1481" ht="14.25" spans="10:26">
      <c r="J1481" s="7"/>
      <c r="K1481" s="7"/>
      <c r="L1481" s="7"/>
      <c r="M1481" s="7"/>
      <c r="N1481" s="7"/>
      <c r="O1481" s="7"/>
      <c r="P1481" s="7"/>
      <c r="Q1481" s="7"/>
      <c r="R1481" s="7"/>
      <c r="S1481" s="7"/>
      <c r="T1481" s="7"/>
      <c r="U1481" s="7"/>
      <c r="V1481" s="7"/>
      <c r="W1481" s="7"/>
      <c r="X1481" s="7"/>
      <c r="Y1481" s="7"/>
      <c r="Z1481" s="7"/>
    </row>
    <row r="1482" ht="14.25" spans="10:26">
      <c r="J1482" s="7"/>
      <c r="K1482" s="7"/>
      <c r="L1482" s="7"/>
      <c r="M1482" s="7"/>
      <c r="N1482" s="7"/>
      <c r="O1482" s="7"/>
      <c r="P1482" s="7"/>
      <c r="Q1482" s="7"/>
      <c r="R1482" s="7"/>
      <c r="S1482" s="7"/>
      <c r="T1482" s="7"/>
      <c r="U1482" s="7"/>
      <c r="V1482" s="7"/>
      <c r="W1482" s="7"/>
      <c r="X1482" s="7"/>
      <c r="Y1482" s="7"/>
      <c r="Z1482" s="7"/>
    </row>
    <row r="1483" ht="14.25" spans="10:26">
      <c r="J1483" s="7"/>
      <c r="K1483" s="7"/>
      <c r="L1483" s="7"/>
      <c r="M1483" s="7"/>
      <c r="N1483" s="7"/>
      <c r="O1483" s="7"/>
      <c r="P1483" s="7"/>
      <c r="Q1483" s="7"/>
      <c r="R1483" s="7"/>
      <c r="S1483" s="7"/>
      <c r="T1483" s="7"/>
      <c r="U1483" s="7"/>
      <c r="V1483" s="7"/>
      <c r="W1483" s="7"/>
      <c r="X1483" s="7"/>
      <c r="Y1483" s="7"/>
      <c r="Z1483" s="7"/>
    </row>
    <row r="1484" ht="14.25" spans="10:26">
      <c r="J1484" s="7"/>
      <c r="K1484" s="7"/>
      <c r="L1484" s="7"/>
      <c r="M1484" s="7"/>
      <c r="N1484" s="7"/>
      <c r="O1484" s="7"/>
      <c r="P1484" s="7"/>
      <c r="Q1484" s="7"/>
      <c r="R1484" s="7"/>
      <c r="S1484" s="7"/>
      <c r="T1484" s="7"/>
      <c r="U1484" s="7"/>
      <c r="V1484" s="7"/>
      <c r="W1484" s="7"/>
      <c r="X1484" s="7"/>
      <c r="Y1484" s="7"/>
      <c r="Z1484" s="7"/>
    </row>
    <row r="1485" ht="14.25" spans="10:26">
      <c r="J1485" s="7"/>
      <c r="K1485" s="7"/>
      <c r="L1485" s="7"/>
      <c r="M1485" s="7"/>
      <c r="N1485" s="7"/>
      <c r="O1485" s="7"/>
      <c r="P1485" s="7"/>
      <c r="Q1485" s="7"/>
      <c r="R1485" s="7"/>
      <c r="S1485" s="7"/>
      <c r="T1485" s="7"/>
      <c r="U1485" s="7"/>
      <c r="V1485" s="7"/>
      <c r="W1485" s="7"/>
      <c r="X1485" s="7"/>
      <c r="Y1485" s="7"/>
      <c r="Z1485" s="7"/>
    </row>
    <row r="1486" ht="14.25" spans="10:26">
      <c r="J1486" s="7"/>
      <c r="K1486" s="7"/>
      <c r="L1486" s="7"/>
      <c r="M1486" s="7"/>
      <c r="N1486" s="7"/>
      <c r="O1486" s="7"/>
      <c r="P1486" s="7"/>
      <c r="Q1486" s="7"/>
      <c r="R1486" s="7"/>
      <c r="S1486" s="7"/>
      <c r="T1486" s="7"/>
      <c r="U1486" s="7"/>
      <c r="V1486" s="7"/>
      <c r="W1486" s="7"/>
      <c r="X1486" s="7"/>
      <c r="Y1486" s="7"/>
      <c r="Z1486" s="7"/>
    </row>
    <row r="1487" ht="14.25" spans="10:26">
      <c r="J1487" s="7"/>
      <c r="K1487" s="7"/>
      <c r="L1487" s="7"/>
      <c r="M1487" s="7"/>
      <c r="N1487" s="7"/>
      <c r="O1487" s="7"/>
      <c r="P1487" s="7"/>
      <c r="Q1487" s="7"/>
      <c r="R1487" s="7"/>
      <c r="S1487" s="7"/>
      <c r="T1487" s="7"/>
      <c r="U1487" s="7"/>
      <c r="V1487" s="7"/>
      <c r="W1487" s="7"/>
      <c r="X1487" s="7"/>
      <c r="Y1487" s="7"/>
      <c r="Z1487" s="7"/>
    </row>
    <row r="1488" ht="14.25" spans="10:26">
      <c r="J1488" s="7"/>
      <c r="K1488" s="7"/>
      <c r="L1488" s="7"/>
      <c r="M1488" s="7"/>
      <c r="N1488" s="7"/>
      <c r="O1488" s="7"/>
      <c r="P1488" s="7"/>
      <c r="Q1488" s="7"/>
      <c r="R1488" s="7"/>
      <c r="S1488" s="7"/>
      <c r="T1488" s="7"/>
      <c r="U1488" s="7"/>
      <c r="V1488" s="7"/>
      <c r="W1488" s="7"/>
      <c r="X1488" s="7"/>
      <c r="Y1488" s="7"/>
      <c r="Z1488" s="7"/>
    </row>
    <row r="1489" ht="14.25" spans="10:26">
      <c r="J1489" s="7"/>
      <c r="K1489" s="7"/>
      <c r="L1489" s="7"/>
      <c r="M1489" s="7"/>
      <c r="N1489" s="7"/>
      <c r="O1489" s="7"/>
      <c r="P1489" s="7"/>
      <c r="Q1489" s="7"/>
      <c r="R1489" s="7"/>
      <c r="S1489" s="7"/>
      <c r="T1489" s="7"/>
      <c r="U1489" s="7"/>
      <c r="V1489" s="7"/>
      <c r="W1489" s="7"/>
      <c r="X1489" s="7"/>
      <c r="Y1489" s="7"/>
      <c r="Z1489" s="7"/>
    </row>
    <row r="1490" ht="14.25" spans="10:26">
      <c r="J1490" s="7"/>
      <c r="K1490" s="7"/>
      <c r="L1490" s="7"/>
      <c r="M1490" s="7"/>
      <c r="N1490" s="7"/>
      <c r="O1490" s="7"/>
      <c r="P1490" s="7"/>
      <c r="Q1490" s="7"/>
      <c r="R1490" s="7"/>
      <c r="S1490" s="7"/>
      <c r="T1490" s="7"/>
      <c r="U1490" s="7"/>
      <c r="V1490" s="7"/>
      <c r="W1490" s="7"/>
      <c r="X1490" s="7"/>
      <c r="Y1490" s="7"/>
      <c r="Z1490" s="7"/>
    </row>
    <row r="1491" ht="14.25" spans="10:26">
      <c r="J1491" s="7"/>
      <c r="K1491" s="7"/>
      <c r="L1491" s="7"/>
      <c r="M1491" s="7"/>
      <c r="N1491" s="7"/>
      <c r="O1491" s="7"/>
      <c r="P1491" s="7"/>
      <c r="Q1491" s="7"/>
      <c r="R1491" s="7"/>
      <c r="S1491" s="7"/>
      <c r="T1491" s="7"/>
      <c r="U1491" s="7"/>
      <c r="V1491" s="7"/>
      <c r="W1491" s="7"/>
      <c r="X1491" s="7"/>
      <c r="Y1491" s="7"/>
      <c r="Z1491" s="7"/>
    </row>
    <row r="1492" ht="14.25" spans="10:26">
      <c r="J1492" s="7"/>
      <c r="K1492" s="7"/>
      <c r="L1492" s="7"/>
      <c r="M1492" s="7"/>
      <c r="N1492" s="7"/>
      <c r="O1492" s="7"/>
      <c r="P1492" s="7"/>
      <c r="Q1492" s="7"/>
      <c r="R1492" s="7"/>
      <c r="S1492" s="7"/>
      <c r="T1492" s="7"/>
      <c r="U1492" s="7"/>
      <c r="V1492" s="7"/>
      <c r="W1492" s="7"/>
      <c r="X1492" s="7"/>
      <c r="Y1492" s="7"/>
      <c r="Z1492" s="7"/>
    </row>
    <row r="1493" ht="14.25" spans="10:26">
      <c r="J1493" s="7"/>
      <c r="K1493" s="7"/>
      <c r="L1493" s="7"/>
      <c r="M1493" s="7"/>
      <c r="N1493" s="7"/>
      <c r="O1493" s="7"/>
      <c r="P1493" s="7"/>
      <c r="Q1493" s="7"/>
      <c r="R1493" s="7"/>
      <c r="S1493" s="7"/>
      <c r="T1493" s="7"/>
      <c r="U1493" s="7"/>
      <c r="V1493" s="7"/>
      <c r="W1493" s="7"/>
      <c r="X1493" s="7"/>
      <c r="Y1493" s="7"/>
      <c r="Z1493" s="7"/>
    </row>
    <row r="1494" ht="14.25" spans="10:26">
      <c r="J1494" s="7"/>
      <c r="K1494" s="7"/>
      <c r="L1494" s="7"/>
      <c r="M1494" s="7"/>
      <c r="N1494" s="7"/>
      <c r="O1494" s="7"/>
      <c r="P1494" s="7"/>
      <c r="Q1494" s="7"/>
      <c r="R1494" s="7"/>
      <c r="S1494" s="7"/>
      <c r="T1494" s="7"/>
      <c r="U1494" s="7"/>
      <c r="V1494" s="7"/>
      <c r="W1494" s="7"/>
      <c r="X1494" s="7"/>
      <c r="Y1494" s="7"/>
      <c r="Z1494" s="7"/>
    </row>
    <row r="1495" ht="14.25" spans="10:26">
      <c r="J1495" s="7"/>
      <c r="K1495" s="7"/>
      <c r="L1495" s="7"/>
      <c r="M1495" s="7"/>
      <c r="N1495" s="7"/>
      <c r="O1495" s="7"/>
      <c r="P1495" s="7"/>
      <c r="Q1495" s="7"/>
      <c r="R1495" s="7"/>
      <c r="S1495" s="7"/>
      <c r="T1495" s="7"/>
      <c r="U1495" s="7"/>
      <c r="V1495" s="7"/>
      <c r="W1495" s="7"/>
      <c r="X1495" s="7"/>
      <c r="Y1495" s="7"/>
      <c r="Z1495" s="7"/>
    </row>
    <row r="1496" ht="14.25" spans="10:26">
      <c r="J1496" s="7"/>
      <c r="K1496" s="7"/>
      <c r="L1496" s="7"/>
      <c r="M1496" s="7"/>
      <c r="N1496" s="7"/>
      <c r="O1496" s="7"/>
      <c r="P1496" s="7"/>
      <c r="Q1496" s="7"/>
      <c r="R1496" s="7"/>
      <c r="S1496" s="7"/>
      <c r="T1496" s="7"/>
      <c r="U1496" s="7"/>
      <c r="V1496" s="7"/>
      <c r="W1496" s="7"/>
      <c r="X1496" s="7"/>
      <c r="Y1496" s="7"/>
      <c r="Z1496" s="7"/>
    </row>
    <row r="1497" ht="14.25" spans="10:26">
      <c r="J1497" s="7"/>
      <c r="K1497" s="7"/>
      <c r="L1497" s="7"/>
      <c r="M1497" s="7"/>
      <c r="N1497" s="7"/>
      <c r="O1497" s="7"/>
      <c r="P1497" s="7"/>
      <c r="Q1497" s="7"/>
      <c r="R1497" s="7"/>
      <c r="S1497" s="7"/>
      <c r="T1497" s="7"/>
      <c r="U1497" s="7"/>
      <c r="V1497" s="7"/>
      <c r="W1497" s="7"/>
      <c r="X1497" s="7"/>
      <c r="Y1497" s="7"/>
      <c r="Z1497" s="7"/>
    </row>
    <row r="1498" ht="14.25" spans="10:26">
      <c r="J1498" s="7"/>
      <c r="K1498" s="7"/>
      <c r="L1498" s="7"/>
      <c r="M1498" s="7"/>
      <c r="N1498" s="7"/>
      <c r="O1498" s="7"/>
      <c r="P1498" s="7"/>
      <c r="Q1498" s="7"/>
      <c r="R1498" s="7"/>
      <c r="S1498" s="7"/>
      <c r="T1498" s="7"/>
      <c r="U1498" s="7"/>
      <c r="V1498" s="7"/>
      <c r="W1498" s="7"/>
      <c r="X1498" s="7"/>
      <c r="Y1498" s="7"/>
      <c r="Z1498" s="7"/>
    </row>
    <row r="1499" ht="14.25" spans="10:26">
      <c r="J1499" s="7"/>
      <c r="K1499" s="7"/>
      <c r="L1499" s="7"/>
      <c r="M1499" s="7"/>
      <c r="N1499" s="7"/>
      <c r="O1499" s="7"/>
      <c r="P1499" s="7"/>
      <c r="Q1499" s="7"/>
      <c r="R1499" s="7"/>
      <c r="S1499" s="7"/>
      <c r="T1499" s="7"/>
      <c r="U1499" s="7"/>
      <c r="V1499" s="7"/>
      <c r="W1499" s="7"/>
      <c r="X1499" s="7"/>
      <c r="Y1499" s="7"/>
      <c r="Z1499" s="7"/>
    </row>
    <row r="1500" ht="14.25" spans="10:26">
      <c r="J1500" s="7"/>
      <c r="K1500" s="7"/>
      <c r="L1500" s="7"/>
      <c r="M1500" s="7"/>
      <c r="N1500" s="7"/>
      <c r="O1500" s="7"/>
      <c r="P1500" s="7"/>
      <c r="Q1500" s="7"/>
      <c r="R1500" s="7"/>
      <c r="S1500" s="7"/>
      <c r="T1500" s="7"/>
      <c r="U1500" s="7"/>
      <c r="V1500" s="7"/>
      <c r="W1500" s="7"/>
      <c r="X1500" s="7"/>
      <c r="Y1500" s="7"/>
      <c r="Z1500" s="7"/>
    </row>
    <row r="1501" ht="14.25" spans="10:26">
      <c r="J1501" s="7"/>
      <c r="K1501" s="7"/>
      <c r="L1501" s="7"/>
      <c r="M1501" s="7"/>
      <c r="N1501" s="7"/>
      <c r="O1501" s="7"/>
      <c r="P1501" s="7"/>
      <c r="Q1501" s="7"/>
      <c r="R1501" s="7"/>
      <c r="S1501" s="7"/>
      <c r="T1501" s="7"/>
      <c r="U1501" s="7"/>
      <c r="V1501" s="7"/>
      <c r="W1501" s="7"/>
      <c r="X1501" s="7"/>
      <c r="Y1501" s="7"/>
      <c r="Z1501" s="7"/>
    </row>
    <row r="1502" ht="14.25" spans="10:26">
      <c r="J1502" s="7"/>
      <c r="K1502" s="7"/>
      <c r="L1502" s="7"/>
      <c r="M1502" s="7"/>
      <c r="N1502" s="7"/>
      <c r="O1502" s="7"/>
      <c r="P1502" s="7"/>
      <c r="Q1502" s="7"/>
      <c r="R1502" s="7"/>
      <c r="S1502" s="7"/>
      <c r="T1502" s="7"/>
      <c r="U1502" s="7"/>
      <c r="V1502" s="7"/>
      <c r="W1502" s="7"/>
      <c r="X1502" s="7"/>
      <c r="Y1502" s="7"/>
      <c r="Z1502" s="7"/>
    </row>
    <row r="1503" ht="14.25" spans="10:26">
      <c r="J1503" s="7"/>
      <c r="K1503" s="7"/>
      <c r="L1503" s="7"/>
      <c r="M1503" s="7"/>
      <c r="N1503" s="7"/>
      <c r="O1503" s="7"/>
      <c r="P1503" s="7"/>
      <c r="Q1503" s="7"/>
      <c r="R1503" s="7"/>
      <c r="S1503" s="7"/>
      <c r="T1503" s="7"/>
      <c r="U1503" s="7"/>
      <c r="V1503" s="7"/>
      <c r="W1503" s="7"/>
      <c r="X1503" s="7"/>
      <c r="Y1503" s="7"/>
      <c r="Z1503" s="7"/>
    </row>
    <row r="1504" ht="14.25" spans="10:26">
      <c r="J1504" s="7"/>
      <c r="K1504" s="7"/>
      <c r="L1504" s="7"/>
      <c r="M1504" s="7"/>
      <c r="N1504" s="7"/>
      <c r="O1504" s="7"/>
      <c r="P1504" s="7"/>
      <c r="Q1504" s="7"/>
      <c r="R1504" s="7"/>
      <c r="S1504" s="7"/>
      <c r="T1504" s="7"/>
      <c r="U1504" s="7"/>
      <c r="V1504" s="7"/>
      <c r="W1504" s="7"/>
      <c r="X1504" s="7"/>
      <c r="Y1504" s="7"/>
      <c r="Z1504" s="7"/>
    </row>
    <row r="1505" ht="14.25" spans="10:26">
      <c r="J1505" s="7"/>
      <c r="K1505" s="7"/>
      <c r="L1505" s="7"/>
      <c r="M1505" s="7"/>
      <c r="N1505" s="7"/>
      <c r="O1505" s="7"/>
      <c r="P1505" s="7"/>
      <c r="Q1505" s="7"/>
      <c r="R1505" s="7"/>
      <c r="S1505" s="7"/>
      <c r="T1505" s="7"/>
      <c r="U1505" s="7"/>
      <c r="V1505" s="7"/>
      <c r="W1505" s="7"/>
      <c r="X1505" s="7"/>
      <c r="Y1505" s="7"/>
      <c r="Z1505" s="7"/>
    </row>
    <row r="1506" ht="14.25" spans="10:26">
      <c r="J1506" s="7"/>
      <c r="K1506" s="7"/>
      <c r="L1506" s="7"/>
      <c r="M1506" s="7"/>
      <c r="N1506" s="7"/>
      <c r="O1506" s="7"/>
      <c r="P1506" s="7"/>
      <c r="Q1506" s="7"/>
      <c r="R1506" s="7"/>
      <c r="S1506" s="7"/>
      <c r="T1506" s="7"/>
      <c r="U1506" s="7"/>
      <c r="V1506" s="7"/>
      <c r="W1506" s="7"/>
      <c r="X1506" s="7"/>
      <c r="Y1506" s="7"/>
      <c r="Z1506" s="7"/>
    </row>
    <row r="1507" ht="14.25" spans="10:26">
      <c r="J1507" s="7"/>
      <c r="K1507" s="7"/>
      <c r="L1507" s="7"/>
      <c r="M1507" s="7"/>
      <c r="N1507" s="7"/>
      <c r="O1507" s="7"/>
      <c r="P1507" s="7"/>
      <c r="Q1507" s="7"/>
      <c r="R1507" s="7"/>
      <c r="S1507" s="7"/>
      <c r="T1507" s="7"/>
      <c r="U1507" s="7"/>
      <c r="V1507" s="7"/>
      <c r="W1507" s="7"/>
      <c r="X1507" s="7"/>
      <c r="Y1507" s="7"/>
      <c r="Z1507" s="7"/>
    </row>
    <row r="1508" ht="14.25" spans="10:26">
      <c r="J1508" s="7"/>
      <c r="K1508" s="7"/>
      <c r="L1508" s="7"/>
      <c r="M1508" s="7"/>
      <c r="N1508" s="7"/>
      <c r="O1508" s="7"/>
      <c r="P1508" s="7"/>
      <c r="Q1508" s="7"/>
      <c r="R1508" s="7"/>
      <c r="S1508" s="7"/>
      <c r="T1508" s="7"/>
      <c r="U1508" s="7"/>
      <c r="V1508" s="7"/>
      <c r="W1508" s="7"/>
      <c r="X1508" s="7"/>
      <c r="Y1508" s="7"/>
      <c r="Z1508" s="7"/>
    </row>
    <row r="1509" ht="14.25" spans="10:26">
      <c r="J1509" s="7"/>
      <c r="K1509" s="7"/>
      <c r="L1509" s="7"/>
      <c r="M1509" s="7"/>
      <c r="N1509" s="7"/>
      <c r="O1509" s="7"/>
      <c r="P1509" s="7"/>
      <c r="Q1509" s="7"/>
      <c r="R1509" s="7"/>
      <c r="S1509" s="7"/>
      <c r="T1509" s="7"/>
      <c r="U1509" s="7"/>
      <c r="V1509" s="7"/>
      <c r="W1509" s="7"/>
      <c r="X1509" s="7"/>
      <c r="Y1509" s="7"/>
      <c r="Z1509" s="7"/>
    </row>
    <row r="1510" ht="14.25" spans="10:26">
      <c r="J1510" s="7"/>
      <c r="K1510" s="7"/>
      <c r="L1510" s="7"/>
      <c r="M1510" s="7"/>
      <c r="N1510" s="7"/>
      <c r="O1510" s="7"/>
      <c r="P1510" s="7"/>
      <c r="Q1510" s="7"/>
      <c r="R1510" s="7"/>
      <c r="S1510" s="7"/>
      <c r="T1510" s="7"/>
      <c r="U1510" s="7"/>
      <c r="V1510" s="7"/>
      <c r="W1510" s="7"/>
      <c r="X1510" s="7"/>
      <c r="Y1510" s="7"/>
      <c r="Z1510" s="7"/>
    </row>
    <row r="1511" ht="14.25" spans="10:26">
      <c r="J1511" s="7"/>
      <c r="K1511" s="7"/>
      <c r="L1511" s="7"/>
      <c r="M1511" s="7"/>
      <c r="N1511" s="7"/>
      <c r="O1511" s="7"/>
      <c r="P1511" s="7"/>
      <c r="Q1511" s="7"/>
      <c r="R1511" s="7"/>
      <c r="S1511" s="7"/>
      <c r="T1511" s="7"/>
      <c r="U1511" s="7"/>
      <c r="V1511" s="7"/>
      <c r="W1511" s="7"/>
      <c r="X1511" s="7"/>
      <c r="Y1511" s="7"/>
      <c r="Z1511" s="7"/>
    </row>
    <row r="1512" ht="14.25" spans="10:26">
      <c r="J1512" s="7"/>
      <c r="K1512" s="7"/>
      <c r="L1512" s="7"/>
      <c r="M1512" s="7"/>
      <c r="N1512" s="7"/>
      <c r="O1512" s="7"/>
      <c r="P1512" s="7"/>
      <c r="Q1512" s="7"/>
      <c r="R1512" s="7"/>
      <c r="S1512" s="7"/>
      <c r="T1512" s="7"/>
      <c r="U1512" s="7"/>
      <c r="V1512" s="7"/>
      <c r="W1512" s="7"/>
      <c r="X1512" s="7"/>
      <c r="Y1512" s="7"/>
      <c r="Z1512" s="7"/>
    </row>
    <row r="1513" ht="14.25" spans="10:26">
      <c r="J1513" s="7"/>
      <c r="K1513" s="7"/>
      <c r="L1513" s="7"/>
      <c r="M1513" s="7"/>
      <c r="N1513" s="7"/>
      <c r="O1513" s="7"/>
      <c r="P1513" s="7"/>
      <c r="Q1513" s="7"/>
      <c r="R1513" s="7"/>
      <c r="S1513" s="7"/>
      <c r="T1513" s="7"/>
      <c r="U1513" s="7"/>
      <c r="V1513" s="7"/>
      <c r="W1513" s="7"/>
      <c r="X1513" s="7"/>
      <c r="Y1513" s="7"/>
      <c r="Z1513" s="7"/>
    </row>
    <row r="1514" ht="14.25" spans="10:26">
      <c r="J1514" s="7"/>
      <c r="K1514" s="7"/>
      <c r="L1514" s="7"/>
      <c r="M1514" s="7"/>
      <c r="N1514" s="7"/>
      <c r="O1514" s="7"/>
      <c r="P1514" s="7"/>
      <c r="Q1514" s="7"/>
      <c r="R1514" s="7"/>
      <c r="S1514" s="7"/>
      <c r="T1514" s="7"/>
      <c r="U1514" s="7"/>
      <c r="V1514" s="7"/>
      <c r="W1514" s="7"/>
      <c r="X1514" s="7"/>
      <c r="Y1514" s="7"/>
      <c r="Z1514" s="7"/>
    </row>
    <row r="1515" ht="14.25" spans="10:26">
      <c r="J1515" s="7"/>
      <c r="K1515" s="7"/>
      <c r="L1515" s="7"/>
      <c r="M1515" s="7"/>
      <c r="N1515" s="7"/>
      <c r="O1515" s="7"/>
      <c r="P1515" s="7"/>
      <c r="Q1515" s="7"/>
      <c r="R1515" s="7"/>
      <c r="S1515" s="7"/>
      <c r="T1515" s="7"/>
      <c r="U1515" s="7"/>
      <c r="V1515" s="7"/>
      <c r="W1515" s="7"/>
      <c r="X1515" s="7"/>
      <c r="Y1515" s="7"/>
      <c r="Z1515" s="7"/>
    </row>
    <row r="1516" ht="14.25" spans="10:26">
      <c r="J1516" s="7"/>
      <c r="K1516" s="7"/>
      <c r="L1516" s="7"/>
      <c r="M1516" s="7"/>
      <c r="N1516" s="7"/>
      <c r="O1516" s="7"/>
      <c r="P1516" s="7"/>
      <c r="Q1516" s="7"/>
      <c r="R1516" s="7"/>
      <c r="S1516" s="7"/>
      <c r="T1516" s="7"/>
      <c r="U1516" s="7"/>
      <c r="V1516" s="7"/>
      <c r="W1516" s="7"/>
      <c r="X1516" s="7"/>
      <c r="Y1516" s="7"/>
      <c r="Z1516" s="7"/>
    </row>
    <row r="1517" ht="14.25" spans="10:26">
      <c r="J1517" s="7"/>
      <c r="K1517" s="7"/>
      <c r="L1517" s="7"/>
      <c r="M1517" s="7"/>
      <c r="N1517" s="7"/>
      <c r="O1517" s="7"/>
      <c r="P1517" s="7"/>
      <c r="Q1517" s="7"/>
      <c r="R1517" s="7"/>
      <c r="S1517" s="7"/>
      <c r="T1517" s="7"/>
      <c r="U1517" s="7"/>
      <c r="V1517" s="7"/>
      <c r="W1517" s="7"/>
      <c r="X1517" s="7"/>
      <c r="Y1517" s="7"/>
      <c r="Z1517" s="7"/>
    </row>
    <row r="1518" ht="14.25" spans="10:26">
      <c r="J1518" s="7"/>
      <c r="K1518" s="7"/>
      <c r="L1518" s="7"/>
      <c r="M1518" s="7"/>
      <c r="N1518" s="7"/>
      <c r="O1518" s="7"/>
      <c r="P1518" s="7"/>
      <c r="Q1518" s="7"/>
      <c r="R1518" s="7"/>
      <c r="S1518" s="7"/>
      <c r="T1518" s="7"/>
      <c r="U1518" s="7"/>
      <c r="V1518" s="7"/>
      <c r="W1518" s="7"/>
      <c r="X1518" s="7"/>
      <c r="Y1518" s="7"/>
      <c r="Z1518" s="7"/>
    </row>
    <row r="1519" ht="14.25" spans="10:26">
      <c r="J1519" s="7"/>
      <c r="K1519" s="7"/>
      <c r="L1519" s="7"/>
      <c r="M1519" s="7"/>
      <c r="N1519" s="7"/>
      <c r="O1519" s="7"/>
      <c r="P1519" s="7"/>
      <c r="Q1519" s="7"/>
      <c r="R1519" s="7"/>
      <c r="S1519" s="7"/>
      <c r="T1519" s="7"/>
      <c r="U1519" s="7"/>
      <c r="V1519" s="7"/>
      <c r="W1519" s="7"/>
      <c r="X1519" s="7"/>
      <c r="Y1519" s="7"/>
      <c r="Z1519" s="7"/>
    </row>
    <row r="1520" ht="14.25" spans="10:26">
      <c r="J1520" s="7"/>
      <c r="K1520" s="7"/>
      <c r="L1520" s="7"/>
      <c r="M1520" s="7"/>
      <c r="N1520" s="7"/>
      <c r="O1520" s="7"/>
      <c r="P1520" s="7"/>
      <c r="Q1520" s="7"/>
      <c r="R1520" s="7"/>
      <c r="S1520" s="7"/>
      <c r="T1520" s="7"/>
      <c r="U1520" s="7"/>
      <c r="V1520" s="7"/>
      <c r="W1520" s="7"/>
      <c r="X1520" s="7"/>
      <c r="Y1520" s="7"/>
      <c r="Z1520" s="7"/>
    </row>
    <row r="1521" ht="14.25" spans="10:26">
      <c r="J1521" s="7"/>
      <c r="K1521" s="7"/>
      <c r="L1521" s="7"/>
      <c r="M1521" s="7"/>
      <c r="N1521" s="7"/>
      <c r="O1521" s="7"/>
      <c r="P1521" s="7"/>
      <c r="Q1521" s="7"/>
      <c r="R1521" s="7"/>
      <c r="S1521" s="7"/>
      <c r="T1521" s="7"/>
      <c r="U1521" s="7"/>
      <c r="V1521" s="7"/>
      <c r="W1521" s="7"/>
      <c r="X1521" s="7"/>
      <c r="Y1521" s="7"/>
      <c r="Z1521" s="7"/>
    </row>
    <row r="1522" ht="14.25" spans="10:26">
      <c r="J1522" s="7"/>
      <c r="K1522" s="7"/>
      <c r="L1522" s="7"/>
      <c r="M1522" s="7"/>
      <c r="N1522" s="7"/>
      <c r="O1522" s="7"/>
      <c r="P1522" s="7"/>
      <c r="Q1522" s="7"/>
      <c r="R1522" s="7"/>
      <c r="S1522" s="7"/>
      <c r="T1522" s="7"/>
      <c r="U1522" s="7"/>
      <c r="V1522" s="7"/>
      <c r="W1522" s="7"/>
      <c r="X1522" s="7"/>
      <c r="Y1522" s="7"/>
      <c r="Z1522" s="7"/>
    </row>
    <row r="1523" ht="14.25" spans="10:26">
      <c r="J1523" s="7"/>
      <c r="K1523" s="7"/>
      <c r="L1523" s="7"/>
      <c r="M1523" s="7"/>
      <c r="N1523" s="7"/>
      <c r="O1523" s="7"/>
      <c r="P1523" s="7"/>
      <c r="Q1523" s="7"/>
      <c r="R1523" s="7"/>
      <c r="S1523" s="7"/>
      <c r="T1523" s="7"/>
      <c r="U1523" s="7"/>
      <c r="V1523" s="7"/>
      <c r="W1523" s="7"/>
      <c r="X1523" s="7"/>
      <c r="Y1523" s="7"/>
      <c r="Z1523" s="7"/>
    </row>
    <row r="1524" ht="14.25" spans="10:26">
      <c r="J1524" s="7"/>
      <c r="K1524" s="7"/>
      <c r="L1524" s="7"/>
      <c r="M1524" s="7"/>
      <c r="N1524" s="7"/>
      <c r="O1524" s="7"/>
      <c r="P1524" s="7"/>
      <c r="Q1524" s="7"/>
      <c r="R1524" s="7"/>
      <c r="S1524" s="7"/>
      <c r="T1524" s="7"/>
      <c r="U1524" s="7"/>
      <c r="V1524" s="7"/>
      <c r="W1524" s="7"/>
      <c r="X1524" s="7"/>
      <c r="Y1524" s="7"/>
      <c r="Z1524" s="7"/>
    </row>
    <row r="1525" ht="14.25" spans="10:26">
      <c r="J1525" s="7"/>
      <c r="K1525" s="7"/>
      <c r="L1525" s="7"/>
      <c r="M1525" s="7"/>
      <c r="N1525" s="7"/>
      <c r="O1525" s="7"/>
      <c r="P1525" s="7"/>
      <c r="Q1525" s="7"/>
      <c r="R1525" s="7"/>
      <c r="S1525" s="7"/>
      <c r="T1525" s="7"/>
      <c r="U1525" s="7"/>
      <c r="V1525" s="7"/>
      <c r="W1525" s="7"/>
      <c r="X1525" s="7"/>
      <c r="Y1525" s="7"/>
      <c r="Z1525" s="7"/>
    </row>
    <row r="1526" ht="14.25" spans="10:26">
      <c r="J1526" s="7"/>
      <c r="K1526" s="7"/>
      <c r="L1526" s="7"/>
      <c r="M1526" s="7"/>
      <c r="N1526" s="7"/>
      <c r="O1526" s="7"/>
      <c r="P1526" s="7"/>
      <c r="Q1526" s="7"/>
      <c r="R1526" s="7"/>
      <c r="S1526" s="7"/>
      <c r="T1526" s="7"/>
      <c r="U1526" s="7"/>
      <c r="V1526" s="7"/>
      <c r="W1526" s="7"/>
      <c r="X1526" s="7"/>
      <c r="Y1526" s="7"/>
      <c r="Z1526" s="7"/>
    </row>
    <row r="1527" ht="14.25" spans="10:26">
      <c r="J1527" s="7"/>
      <c r="K1527" s="7"/>
      <c r="L1527" s="7"/>
      <c r="M1527" s="7"/>
      <c r="N1527" s="7"/>
      <c r="O1527" s="7"/>
      <c r="P1527" s="7"/>
      <c r="Q1527" s="7"/>
      <c r="R1527" s="7"/>
      <c r="S1527" s="7"/>
      <c r="T1527" s="7"/>
      <c r="U1527" s="7"/>
      <c r="V1527" s="7"/>
      <c r="W1527" s="7"/>
      <c r="X1527" s="7"/>
      <c r="Y1527" s="7"/>
      <c r="Z1527" s="7"/>
    </row>
    <row r="1528" ht="14.25" spans="10:26">
      <c r="J1528" s="7"/>
      <c r="K1528" s="7"/>
      <c r="L1528" s="7"/>
      <c r="M1528" s="7"/>
      <c r="N1528" s="7"/>
      <c r="O1528" s="7"/>
      <c r="P1528" s="7"/>
      <c r="Q1528" s="7"/>
      <c r="R1528" s="7"/>
      <c r="S1528" s="7"/>
      <c r="T1528" s="7"/>
      <c r="U1528" s="7"/>
      <c r="V1528" s="7"/>
      <c r="W1528" s="7"/>
      <c r="X1528" s="7"/>
      <c r="Y1528" s="7"/>
      <c r="Z1528" s="7"/>
    </row>
    <row r="1529" ht="14.25" spans="10:26">
      <c r="J1529" s="7"/>
      <c r="K1529" s="7"/>
      <c r="L1529" s="7"/>
      <c r="M1529" s="7"/>
      <c r="N1529" s="7"/>
      <c r="O1529" s="7"/>
      <c r="P1529" s="7"/>
      <c r="Q1529" s="7"/>
      <c r="R1529" s="7"/>
      <c r="S1529" s="7"/>
      <c r="T1529" s="7"/>
      <c r="U1529" s="7"/>
      <c r="V1529" s="7"/>
      <c r="W1529" s="7"/>
      <c r="X1529" s="7"/>
      <c r="Y1529" s="7"/>
      <c r="Z1529" s="7"/>
    </row>
    <row r="1530" ht="14.25" spans="10:26">
      <c r="J1530" s="7"/>
      <c r="K1530" s="7"/>
      <c r="L1530" s="7"/>
      <c r="M1530" s="7"/>
      <c r="N1530" s="7"/>
      <c r="O1530" s="7"/>
      <c r="P1530" s="7"/>
      <c r="Q1530" s="7"/>
      <c r="R1530" s="7"/>
      <c r="S1530" s="7"/>
      <c r="T1530" s="7"/>
      <c r="U1530" s="7"/>
      <c r="V1530" s="7"/>
      <c r="W1530" s="7"/>
      <c r="X1530" s="7"/>
      <c r="Y1530" s="7"/>
      <c r="Z1530" s="7"/>
    </row>
    <row r="1531" ht="14.25" spans="10:26">
      <c r="J1531" s="7"/>
      <c r="K1531" s="7"/>
      <c r="L1531" s="7"/>
      <c r="M1531" s="7"/>
      <c r="N1531" s="7"/>
      <c r="O1531" s="7"/>
      <c r="P1531" s="7"/>
      <c r="Q1531" s="7"/>
      <c r="R1531" s="7"/>
      <c r="S1531" s="7"/>
      <c r="T1531" s="7"/>
      <c r="U1531" s="7"/>
      <c r="V1531" s="7"/>
      <c r="W1531" s="7"/>
      <c r="X1531" s="7"/>
      <c r="Y1531" s="7"/>
      <c r="Z1531" s="7"/>
    </row>
    <row r="1532" ht="14.25" spans="10:26">
      <c r="J1532" s="7"/>
      <c r="K1532" s="7"/>
      <c r="L1532" s="7"/>
      <c r="M1532" s="7"/>
      <c r="N1532" s="7"/>
      <c r="O1532" s="7"/>
      <c r="P1532" s="7"/>
      <c r="Q1532" s="7"/>
      <c r="R1532" s="7"/>
      <c r="S1532" s="7"/>
      <c r="T1532" s="7"/>
      <c r="U1532" s="7"/>
      <c r="V1532" s="7"/>
      <c r="W1532" s="7"/>
      <c r="X1532" s="7"/>
      <c r="Y1532" s="7"/>
      <c r="Z1532" s="7"/>
    </row>
    <row r="1533" ht="14.25" spans="10:26">
      <c r="J1533" s="7"/>
      <c r="K1533" s="7"/>
      <c r="L1533" s="7"/>
      <c r="M1533" s="7"/>
      <c r="N1533" s="7"/>
      <c r="O1533" s="7"/>
      <c r="P1533" s="7"/>
      <c r="Q1533" s="7"/>
      <c r="R1533" s="7"/>
      <c r="S1533" s="7"/>
      <c r="T1533" s="7"/>
      <c r="U1533" s="7"/>
      <c r="V1533" s="7"/>
      <c r="W1533" s="7"/>
      <c r="X1533" s="7"/>
      <c r="Y1533" s="7"/>
      <c r="Z1533" s="7"/>
    </row>
    <row r="1534" ht="14.25" spans="10:26">
      <c r="J1534" s="7"/>
      <c r="K1534" s="7"/>
      <c r="L1534" s="7"/>
      <c r="M1534" s="7"/>
      <c r="N1534" s="7"/>
      <c r="O1534" s="7"/>
      <c r="P1534" s="7"/>
      <c r="Q1534" s="7"/>
      <c r="R1534" s="7"/>
      <c r="S1534" s="7"/>
      <c r="T1534" s="7"/>
      <c r="U1534" s="7"/>
      <c r="V1534" s="7"/>
      <c r="W1534" s="7"/>
      <c r="X1534" s="7"/>
      <c r="Y1534" s="7"/>
      <c r="Z1534" s="7"/>
    </row>
    <row r="1535" ht="14.25" spans="10:26">
      <c r="J1535" s="7"/>
      <c r="K1535" s="7"/>
      <c r="L1535" s="7"/>
      <c r="M1535" s="7"/>
      <c r="N1535" s="7"/>
      <c r="O1535" s="7"/>
      <c r="P1535" s="7"/>
      <c r="Q1535" s="7"/>
      <c r="R1535" s="7"/>
      <c r="S1535" s="7"/>
      <c r="T1535" s="7"/>
      <c r="U1535" s="7"/>
      <c r="V1535" s="7"/>
      <c r="W1535" s="7"/>
      <c r="X1535" s="7"/>
      <c r="Y1535" s="7"/>
      <c r="Z1535" s="7"/>
    </row>
    <row r="1536" ht="14.25" spans="10:26">
      <c r="J1536" s="7"/>
      <c r="K1536" s="7"/>
      <c r="L1536" s="7"/>
      <c r="M1536" s="7"/>
      <c r="N1536" s="7"/>
      <c r="O1536" s="7"/>
      <c r="P1536" s="7"/>
      <c r="Q1536" s="7"/>
      <c r="R1536" s="7"/>
      <c r="S1536" s="7"/>
      <c r="T1536" s="7"/>
      <c r="U1536" s="7"/>
      <c r="V1536" s="7"/>
      <c r="W1536" s="7"/>
      <c r="X1536" s="7"/>
      <c r="Y1536" s="7"/>
      <c r="Z1536" s="7"/>
    </row>
    <row r="1537" ht="14.25" spans="10:26">
      <c r="J1537" s="7"/>
      <c r="K1537" s="7"/>
      <c r="L1537" s="7"/>
      <c r="M1537" s="7"/>
      <c r="N1537" s="7"/>
      <c r="O1537" s="7"/>
      <c r="P1537" s="7"/>
      <c r="Q1537" s="7"/>
      <c r="R1537" s="7"/>
      <c r="S1537" s="7"/>
      <c r="T1537" s="7"/>
      <c r="U1537" s="7"/>
      <c r="V1537" s="7"/>
      <c r="W1537" s="7"/>
      <c r="X1537" s="7"/>
      <c r="Y1537" s="7"/>
      <c r="Z1537" s="7"/>
    </row>
    <row r="1538" ht="14.25" spans="10:26">
      <c r="J1538" s="7"/>
      <c r="K1538" s="7"/>
      <c r="L1538" s="7"/>
      <c r="M1538" s="7"/>
      <c r="N1538" s="7"/>
      <c r="O1538" s="7"/>
      <c r="P1538" s="7"/>
      <c r="Q1538" s="7"/>
      <c r="R1538" s="7"/>
      <c r="S1538" s="7"/>
      <c r="T1538" s="7"/>
      <c r="U1538" s="7"/>
      <c r="V1538" s="7"/>
      <c r="W1538" s="7"/>
      <c r="X1538" s="7"/>
      <c r="Y1538" s="7"/>
      <c r="Z1538" s="7"/>
    </row>
    <row r="1539" ht="14.25" spans="10:26">
      <c r="J1539" s="7"/>
      <c r="K1539" s="7"/>
      <c r="L1539" s="7"/>
      <c r="M1539" s="7"/>
      <c r="N1539" s="7"/>
      <c r="O1539" s="7"/>
      <c r="P1539" s="7"/>
      <c r="Q1539" s="7"/>
      <c r="R1539" s="7"/>
      <c r="S1539" s="7"/>
      <c r="T1539" s="7"/>
      <c r="U1539" s="7"/>
      <c r="V1539" s="7"/>
      <c r="W1539" s="7"/>
      <c r="X1539" s="7"/>
      <c r="Y1539" s="7"/>
      <c r="Z1539" s="7"/>
    </row>
    <row r="1540" ht="14.25" spans="10:26">
      <c r="J1540" s="7"/>
      <c r="K1540" s="7"/>
      <c r="L1540" s="7"/>
      <c r="M1540" s="7"/>
      <c r="N1540" s="7"/>
      <c r="O1540" s="7"/>
      <c r="P1540" s="7"/>
      <c r="Q1540" s="7"/>
      <c r="R1540" s="7"/>
      <c r="S1540" s="7"/>
      <c r="T1540" s="7"/>
      <c r="U1540" s="7"/>
      <c r="V1540" s="7"/>
      <c r="W1540" s="7"/>
      <c r="X1540" s="7"/>
      <c r="Y1540" s="7"/>
      <c r="Z1540" s="7"/>
    </row>
    <row r="1541" ht="14.25" spans="10:26">
      <c r="J1541" s="7"/>
      <c r="K1541" s="7"/>
      <c r="L1541" s="7"/>
      <c r="M1541" s="7"/>
      <c r="N1541" s="7"/>
      <c r="O1541" s="7"/>
      <c r="P1541" s="7"/>
      <c r="Q1541" s="7"/>
      <c r="R1541" s="7"/>
      <c r="S1541" s="7"/>
      <c r="T1541" s="7"/>
      <c r="U1541" s="7"/>
      <c r="V1541" s="7"/>
      <c r="W1541" s="7"/>
      <c r="X1541" s="7"/>
      <c r="Y1541" s="7"/>
      <c r="Z1541" s="7"/>
    </row>
    <row r="1542" ht="14.25" spans="10:26">
      <c r="J1542" s="7"/>
      <c r="K1542" s="7"/>
      <c r="L1542" s="7"/>
      <c r="M1542" s="7"/>
      <c r="N1542" s="7"/>
      <c r="O1542" s="7"/>
      <c r="P1542" s="7"/>
      <c r="Q1542" s="7"/>
      <c r="R1542" s="7"/>
      <c r="S1542" s="7"/>
      <c r="T1542" s="7"/>
      <c r="U1542" s="7"/>
      <c r="V1542" s="7"/>
      <c r="W1542" s="7"/>
      <c r="X1542" s="7"/>
      <c r="Y1542" s="7"/>
      <c r="Z1542" s="7"/>
    </row>
    <row r="1543" ht="14.25" spans="10:26">
      <c r="J1543" s="7"/>
      <c r="K1543" s="7"/>
      <c r="L1543" s="7"/>
      <c r="M1543" s="7"/>
      <c r="N1543" s="7"/>
      <c r="O1543" s="7"/>
      <c r="P1543" s="7"/>
      <c r="Q1543" s="7"/>
      <c r="R1543" s="7"/>
      <c r="S1543" s="7"/>
      <c r="T1543" s="7"/>
      <c r="U1543" s="7"/>
      <c r="V1543" s="7"/>
      <c r="W1543" s="7"/>
      <c r="X1543" s="7"/>
      <c r="Y1543" s="7"/>
      <c r="Z1543" s="7"/>
    </row>
    <row r="1544" ht="14.25" spans="10:26">
      <c r="J1544" s="7"/>
      <c r="K1544" s="7"/>
      <c r="L1544" s="7"/>
      <c r="M1544" s="7"/>
      <c r="N1544" s="7"/>
      <c r="O1544" s="7"/>
      <c r="P1544" s="7"/>
      <c r="Q1544" s="7"/>
      <c r="R1544" s="7"/>
      <c r="S1544" s="7"/>
      <c r="T1544" s="7"/>
      <c r="U1544" s="7"/>
      <c r="V1544" s="7"/>
      <c r="W1544" s="7"/>
      <c r="X1544" s="7"/>
      <c r="Y1544" s="7"/>
      <c r="Z1544" s="7"/>
    </row>
    <row r="1545" ht="14.25" spans="10:26">
      <c r="J1545" s="7"/>
      <c r="K1545" s="7"/>
      <c r="L1545" s="7"/>
      <c r="M1545" s="7"/>
      <c r="N1545" s="7"/>
      <c r="O1545" s="7"/>
      <c r="P1545" s="7"/>
      <c r="Q1545" s="7"/>
      <c r="R1545" s="7"/>
      <c r="S1545" s="7"/>
      <c r="T1545" s="7"/>
      <c r="U1545" s="7"/>
      <c r="V1545" s="7"/>
      <c r="W1545" s="7"/>
      <c r="X1545" s="7"/>
      <c r="Y1545" s="7"/>
      <c r="Z1545" s="7"/>
    </row>
    <row r="1546" ht="14.25" spans="10:26">
      <c r="J1546" s="7"/>
      <c r="K1546" s="7"/>
      <c r="L1546" s="7"/>
      <c r="M1546" s="7"/>
      <c r="N1546" s="7"/>
      <c r="O1546" s="7"/>
      <c r="P1546" s="7"/>
      <c r="Q1546" s="7"/>
      <c r="R1546" s="7"/>
      <c r="S1546" s="7"/>
      <c r="T1546" s="7"/>
      <c r="U1546" s="7"/>
      <c r="V1546" s="7"/>
      <c r="W1546" s="7"/>
      <c r="X1546" s="7"/>
      <c r="Y1546" s="7"/>
      <c r="Z1546" s="7"/>
    </row>
    <row r="1547" ht="14.25" spans="10:26">
      <c r="J1547" s="7"/>
      <c r="K1547" s="7"/>
      <c r="L1547" s="7"/>
      <c r="M1547" s="7"/>
      <c r="N1547" s="7"/>
      <c r="O1547" s="7"/>
      <c r="P1547" s="7"/>
      <c r="Q1547" s="7"/>
      <c r="R1547" s="7"/>
      <c r="S1547" s="7"/>
      <c r="T1547" s="7"/>
      <c r="U1547" s="7"/>
      <c r="V1547" s="7"/>
      <c r="W1547" s="7"/>
      <c r="X1547" s="7"/>
      <c r="Y1547" s="7"/>
      <c r="Z1547" s="7"/>
    </row>
    <row r="1548" ht="14.25" spans="10:26">
      <c r="J1548" s="7"/>
      <c r="K1548" s="7"/>
      <c r="L1548" s="7"/>
      <c r="M1548" s="7"/>
      <c r="N1548" s="7"/>
      <c r="O1548" s="7"/>
      <c r="P1548" s="7"/>
      <c r="Q1548" s="7"/>
      <c r="R1548" s="7"/>
      <c r="S1548" s="7"/>
      <c r="T1548" s="7"/>
      <c r="U1548" s="7"/>
      <c r="V1548" s="7"/>
      <c r="W1548" s="7"/>
      <c r="X1548" s="7"/>
      <c r="Y1548" s="7"/>
      <c r="Z1548" s="7"/>
    </row>
    <row r="1549" ht="14.25" spans="10:26">
      <c r="J1549" s="7"/>
      <c r="K1549" s="7"/>
      <c r="L1549" s="7"/>
      <c r="M1549" s="7"/>
      <c r="N1549" s="7"/>
      <c r="O1549" s="7"/>
      <c r="P1549" s="7"/>
      <c r="Q1549" s="7"/>
      <c r="R1549" s="7"/>
      <c r="S1549" s="7"/>
      <c r="T1549" s="7"/>
      <c r="U1549" s="7"/>
      <c r="V1549" s="7"/>
      <c r="W1549" s="7"/>
      <c r="X1549" s="7"/>
      <c r="Y1549" s="7"/>
      <c r="Z1549" s="7"/>
    </row>
    <row r="1550" ht="14.25" spans="10:26">
      <c r="J1550" s="7"/>
      <c r="K1550" s="7"/>
      <c r="L1550" s="7"/>
      <c r="M1550" s="7"/>
      <c r="N1550" s="7"/>
      <c r="O1550" s="7"/>
      <c r="P1550" s="7"/>
      <c r="Q1550" s="7"/>
      <c r="R1550" s="7"/>
      <c r="S1550" s="7"/>
      <c r="T1550" s="7"/>
      <c r="U1550" s="7"/>
      <c r="V1550" s="7"/>
      <c r="W1550" s="7"/>
      <c r="X1550" s="7"/>
      <c r="Y1550" s="7"/>
      <c r="Z1550" s="7"/>
    </row>
    <row r="1551" ht="14.25" spans="10:26">
      <c r="J1551" s="7"/>
      <c r="K1551" s="7"/>
      <c r="L1551" s="7"/>
      <c r="M1551" s="7"/>
      <c r="N1551" s="7"/>
      <c r="O1551" s="7"/>
      <c r="P1551" s="7"/>
      <c r="Q1551" s="7"/>
      <c r="R1551" s="7"/>
      <c r="S1551" s="7"/>
      <c r="T1551" s="7"/>
      <c r="U1551" s="7"/>
      <c r="V1551" s="7"/>
      <c r="W1551" s="7"/>
      <c r="X1551" s="7"/>
      <c r="Y1551" s="7"/>
      <c r="Z1551" s="7"/>
    </row>
    <row r="1552" ht="14.25" spans="10:26">
      <c r="J1552" s="7"/>
      <c r="K1552" s="7"/>
      <c r="L1552" s="7"/>
      <c r="M1552" s="7"/>
      <c r="N1552" s="7"/>
      <c r="O1552" s="7"/>
      <c r="P1552" s="7"/>
      <c r="Q1552" s="7"/>
      <c r="R1552" s="7"/>
      <c r="S1552" s="7"/>
      <c r="T1552" s="7"/>
      <c r="U1552" s="7"/>
      <c r="V1552" s="7"/>
      <c r="W1552" s="7"/>
      <c r="X1552" s="7"/>
      <c r="Y1552" s="7"/>
      <c r="Z1552" s="7"/>
    </row>
    <row r="1553" ht="14.25" spans="10:26">
      <c r="J1553" s="7"/>
      <c r="K1553" s="7"/>
      <c r="L1553" s="7"/>
      <c r="M1553" s="7"/>
      <c r="N1553" s="7"/>
      <c r="O1553" s="7"/>
      <c r="P1553" s="7"/>
      <c r="Q1553" s="7"/>
      <c r="R1553" s="7"/>
      <c r="S1553" s="7"/>
      <c r="T1553" s="7"/>
      <c r="U1553" s="7"/>
      <c r="V1553" s="7"/>
      <c r="W1553" s="7"/>
      <c r="X1553" s="7"/>
      <c r="Y1553" s="7"/>
      <c r="Z1553" s="7"/>
    </row>
    <row r="1554" ht="14.25" spans="10:26">
      <c r="J1554" s="7"/>
      <c r="K1554" s="7"/>
      <c r="L1554" s="7"/>
      <c r="M1554" s="7"/>
      <c r="N1554" s="7"/>
      <c r="O1554" s="7"/>
      <c r="P1554" s="7"/>
      <c r="Q1554" s="7"/>
      <c r="R1554" s="7"/>
      <c r="S1554" s="7"/>
      <c r="T1554" s="7"/>
      <c r="U1554" s="7"/>
      <c r="V1554" s="7"/>
      <c r="W1554" s="7"/>
      <c r="X1554" s="7"/>
      <c r="Y1554" s="7"/>
      <c r="Z1554" s="7"/>
    </row>
    <row r="1555" ht="14.25" spans="10:26">
      <c r="J1555" s="7"/>
      <c r="K1555" s="7"/>
      <c r="L1555" s="7"/>
      <c r="M1555" s="7"/>
      <c r="N1555" s="7"/>
      <c r="O1555" s="7"/>
      <c r="P1555" s="7"/>
      <c r="Q1555" s="7"/>
      <c r="R1555" s="7"/>
      <c r="S1555" s="7"/>
      <c r="T1555" s="7"/>
      <c r="U1555" s="7"/>
      <c r="V1555" s="7"/>
      <c r="W1555" s="7"/>
      <c r="X1555" s="7"/>
      <c r="Y1555" s="7"/>
      <c r="Z1555" s="7"/>
    </row>
    <row r="1556" ht="14.25" spans="10:26">
      <c r="J1556" s="7"/>
      <c r="K1556" s="7"/>
      <c r="L1556" s="7"/>
      <c r="M1556" s="7"/>
      <c r="N1556" s="7"/>
      <c r="O1556" s="7"/>
      <c r="P1556" s="7"/>
      <c r="Q1556" s="7"/>
      <c r="R1556" s="7"/>
      <c r="S1556" s="7"/>
      <c r="T1556" s="7"/>
      <c r="U1556" s="7"/>
      <c r="V1556" s="7"/>
      <c r="W1556" s="7"/>
      <c r="X1556" s="7"/>
      <c r="Y1556" s="7"/>
      <c r="Z1556" s="7"/>
    </row>
    <row r="1557" ht="14.25" spans="10:26">
      <c r="J1557" s="7"/>
      <c r="K1557" s="7"/>
      <c r="L1557" s="7"/>
      <c r="M1557" s="7"/>
      <c r="N1557" s="7"/>
      <c r="O1557" s="7"/>
      <c r="P1557" s="7"/>
      <c r="Q1557" s="7"/>
      <c r="R1557" s="7"/>
      <c r="S1557" s="7"/>
      <c r="T1557" s="7"/>
      <c r="U1557" s="7"/>
      <c r="V1557" s="7"/>
      <c r="W1557" s="7"/>
      <c r="X1557" s="7"/>
      <c r="Y1557" s="7"/>
      <c r="Z1557" s="7"/>
    </row>
    <row r="1558" ht="14.25" spans="10:26">
      <c r="J1558" s="7"/>
      <c r="K1558" s="7"/>
      <c r="L1558" s="7"/>
      <c r="M1558" s="7"/>
      <c r="N1558" s="7"/>
      <c r="O1558" s="7"/>
      <c r="P1558" s="7"/>
      <c r="Q1558" s="7"/>
      <c r="R1558" s="7"/>
      <c r="S1558" s="7"/>
      <c r="T1558" s="7"/>
      <c r="U1558" s="7"/>
      <c r="V1558" s="7"/>
      <c r="W1558" s="7"/>
      <c r="X1558" s="7"/>
      <c r="Y1558" s="7"/>
      <c r="Z1558" s="7"/>
    </row>
    <row r="1559" ht="14.25" spans="10:26">
      <c r="J1559" s="7"/>
      <c r="K1559" s="7"/>
      <c r="L1559" s="7"/>
      <c r="M1559" s="7"/>
      <c r="N1559" s="7"/>
      <c r="O1559" s="7"/>
      <c r="P1559" s="7"/>
      <c r="Q1559" s="7"/>
      <c r="R1559" s="7"/>
      <c r="S1559" s="7"/>
      <c r="T1559" s="7"/>
      <c r="U1559" s="7"/>
      <c r="V1559" s="7"/>
      <c r="W1559" s="7"/>
      <c r="X1559" s="7"/>
      <c r="Y1559" s="7"/>
      <c r="Z1559" s="7"/>
    </row>
    <row r="1560" ht="14.25" spans="10:26">
      <c r="J1560" s="7"/>
      <c r="K1560" s="7"/>
      <c r="L1560" s="7"/>
      <c r="M1560" s="7"/>
      <c r="N1560" s="7"/>
      <c r="O1560" s="7"/>
      <c r="P1560" s="7"/>
      <c r="Q1560" s="7"/>
      <c r="R1560" s="7"/>
      <c r="S1560" s="7"/>
      <c r="T1560" s="7"/>
      <c r="U1560" s="7"/>
      <c r="V1560" s="7"/>
      <c r="W1560" s="7"/>
      <c r="X1560" s="7"/>
      <c r="Y1560" s="7"/>
      <c r="Z1560" s="7"/>
    </row>
    <row r="1561" ht="14.25" spans="10:26">
      <c r="J1561" s="7"/>
      <c r="K1561" s="7"/>
      <c r="L1561" s="7"/>
      <c r="M1561" s="7"/>
      <c r="N1561" s="7"/>
      <c r="O1561" s="7"/>
      <c r="P1561" s="7"/>
      <c r="Q1561" s="7"/>
      <c r="R1561" s="7"/>
      <c r="S1561" s="7"/>
      <c r="T1561" s="7"/>
      <c r="U1561" s="7"/>
      <c r="V1561" s="7"/>
      <c r="W1561" s="7"/>
      <c r="X1561" s="7"/>
      <c r="Y1561" s="7"/>
      <c r="Z1561" s="7"/>
    </row>
    <row r="1562" ht="14.25" spans="10:26">
      <c r="J1562" s="7"/>
      <c r="K1562" s="7"/>
      <c r="L1562" s="7"/>
      <c r="M1562" s="7"/>
      <c r="N1562" s="7"/>
      <c r="O1562" s="7"/>
      <c r="P1562" s="7"/>
      <c r="Q1562" s="7"/>
      <c r="R1562" s="7"/>
      <c r="S1562" s="7"/>
      <c r="T1562" s="7"/>
      <c r="U1562" s="7"/>
      <c r="V1562" s="7"/>
      <c r="W1562" s="7"/>
      <c r="X1562" s="7"/>
      <c r="Y1562" s="7"/>
      <c r="Z1562" s="7"/>
    </row>
    <row r="1563" ht="14.25" spans="10:26">
      <c r="J1563" s="7"/>
      <c r="K1563" s="7"/>
      <c r="L1563" s="7"/>
      <c r="M1563" s="7"/>
      <c r="N1563" s="7"/>
      <c r="O1563" s="7"/>
      <c r="P1563" s="7"/>
      <c r="Q1563" s="7"/>
      <c r="R1563" s="7"/>
      <c r="S1563" s="7"/>
      <c r="T1563" s="7"/>
      <c r="U1563" s="7"/>
      <c r="V1563" s="7"/>
      <c r="W1563" s="7"/>
      <c r="X1563" s="7"/>
      <c r="Y1563" s="7"/>
      <c r="Z1563" s="7"/>
    </row>
    <row r="1564" ht="14.25" spans="10:26">
      <c r="J1564" s="7"/>
      <c r="K1564" s="7"/>
      <c r="L1564" s="7"/>
      <c r="M1564" s="7"/>
      <c r="N1564" s="7"/>
      <c r="O1564" s="7"/>
      <c r="P1564" s="7"/>
      <c r="Q1564" s="7"/>
      <c r="R1564" s="7"/>
      <c r="S1564" s="7"/>
      <c r="T1564" s="7"/>
      <c r="U1564" s="7"/>
      <c r="V1564" s="7"/>
      <c r="W1564" s="7"/>
      <c r="X1564" s="7"/>
      <c r="Y1564" s="7"/>
      <c r="Z1564" s="7"/>
    </row>
    <row r="1565" ht="14.25" spans="10:26">
      <c r="J1565" s="7"/>
      <c r="K1565" s="7"/>
      <c r="L1565" s="7"/>
      <c r="M1565" s="7"/>
      <c r="N1565" s="7"/>
      <c r="O1565" s="7"/>
      <c r="P1565" s="7"/>
      <c r="Q1565" s="7"/>
      <c r="R1565" s="7"/>
      <c r="S1565" s="7"/>
      <c r="T1565" s="7"/>
      <c r="U1565" s="7"/>
      <c r="V1565" s="7"/>
      <c r="W1565" s="7"/>
      <c r="X1565" s="7"/>
      <c r="Y1565" s="7"/>
      <c r="Z1565" s="7"/>
    </row>
    <row r="1566" ht="14.25" spans="10:26">
      <c r="J1566" s="7"/>
      <c r="K1566" s="7"/>
      <c r="L1566" s="7"/>
      <c r="M1566" s="7"/>
      <c r="N1566" s="7"/>
      <c r="O1566" s="7"/>
      <c r="P1566" s="7"/>
      <c r="Q1566" s="7"/>
      <c r="R1566" s="7"/>
      <c r="S1566" s="7"/>
      <c r="T1566" s="7"/>
      <c r="U1566" s="7"/>
      <c r="V1566" s="7"/>
      <c r="W1566" s="7"/>
      <c r="X1566" s="7"/>
      <c r="Y1566" s="7"/>
      <c r="Z1566" s="7"/>
    </row>
    <row r="1567" ht="14.25" spans="10:26">
      <c r="J1567" s="7"/>
      <c r="K1567" s="7"/>
      <c r="L1567" s="7"/>
      <c r="M1567" s="7"/>
      <c r="N1567" s="7"/>
      <c r="O1567" s="7"/>
      <c r="P1567" s="7"/>
      <c r="Q1567" s="7"/>
      <c r="R1567" s="7"/>
      <c r="S1567" s="7"/>
      <c r="T1567" s="7"/>
      <c r="U1567" s="7"/>
      <c r="V1567" s="7"/>
      <c r="W1567" s="7"/>
      <c r="X1567" s="7"/>
      <c r="Y1567" s="7"/>
      <c r="Z1567" s="7"/>
    </row>
    <row r="1568" ht="14.25" spans="10:26">
      <c r="J1568" s="7"/>
      <c r="K1568" s="7"/>
      <c r="L1568" s="7"/>
      <c r="M1568" s="7"/>
      <c r="N1568" s="7"/>
      <c r="O1568" s="7"/>
      <c r="P1568" s="7"/>
      <c r="Q1568" s="7"/>
      <c r="R1568" s="7"/>
      <c r="S1568" s="7"/>
      <c r="T1568" s="7"/>
      <c r="U1568" s="7"/>
      <c r="V1568" s="7"/>
      <c r="W1568" s="7"/>
      <c r="X1568" s="7"/>
      <c r="Y1568" s="7"/>
      <c r="Z1568" s="7"/>
    </row>
    <row r="1569" ht="14.25" spans="10:26">
      <c r="J1569" s="7"/>
      <c r="K1569" s="7"/>
      <c r="L1569" s="7"/>
      <c r="M1569" s="7"/>
      <c r="N1569" s="7"/>
      <c r="O1569" s="7"/>
      <c r="P1569" s="7"/>
      <c r="Q1569" s="7"/>
      <c r="R1569" s="7"/>
      <c r="S1569" s="7"/>
      <c r="T1569" s="7"/>
      <c r="U1569" s="7"/>
      <c r="V1569" s="7"/>
      <c r="W1569" s="7"/>
      <c r="X1569" s="7"/>
      <c r="Y1569" s="7"/>
      <c r="Z1569" s="7"/>
    </row>
    <row r="1570" ht="14.25" spans="10:26">
      <c r="J1570" s="7"/>
      <c r="K1570" s="7"/>
      <c r="L1570" s="7"/>
      <c r="M1570" s="7"/>
      <c r="N1570" s="7"/>
      <c r="O1570" s="7"/>
      <c r="P1570" s="7"/>
      <c r="Q1570" s="7"/>
      <c r="R1570" s="7"/>
      <c r="S1570" s="7"/>
      <c r="T1570" s="7"/>
      <c r="U1570" s="7"/>
      <c r="V1570" s="7"/>
      <c r="W1570" s="7"/>
      <c r="X1570" s="7"/>
      <c r="Y1570" s="7"/>
      <c r="Z1570" s="7"/>
    </row>
    <row r="1571" ht="14.25" spans="10:26">
      <c r="J1571" s="7"/>
      <c r="K1571" s="7"/>
      <c r="L1571" s="7"/>
      <c r="M1571" s="7"/>
      <c r="N1571" s="7"/>
      <c r="O1571" s="7"/>
      <c r="P1571" s="7"/>
      <c r="Q1571" s="7"/>
      <c r="R1571" s="7"/>
      <c r="S1571" s="7"/>
      <c r="T1571" s="7"/>
      <c r="U1571" s="7"/>
      <c r="V1571" s="7"/>
      <c r="W1571" s="7"/>
      <c r="X1571" s="7"/>
      <c r="Y1571" s="7"/>
      <c r="Z1571" s="7"/>
    </row>
    <row r="1572" ht="14.25" spans="10:26">
      <c r="J1572" s="7"/>
      <c r="K1572" s="7"/>
      <c r="L1572" s="7"/>
      <c r="M1572" s="7"/>
      <c r="N1572" s="7"/>
      <c r="O1572" s="7"/>
      <c r="P1572" s="7"/>
      <c r="Q1572" s="7"/>
      <c r="R1572" s="7"/>
      <c r="S1572" s="7"/>
      <c r="T1572" s="7"/>
      <c r="U1572" s="7"/>
      <c r="V1572" s="7"/>
      <c r="W1572" s="7"/>
      <c r="X1572" s="7"/>
      <c r="Y1572" s="7"/>
      <c r="Z1572" s="7"/>
    </row>
    <row r="1573" ht="14.25" spans="10:26">
      <c r="J1573" s="7"/>
      <c r="K1573" s="7"/>
      <c r="L1573" s="7"/>
      <c r="M1573" s="7"/>
      <c r="N1573" s="7"/>
      <c r="O1573" s="7"/>
      <c r="P1573" s="7"/>
      <c r="Q1573" s="7"/>
      <c r="R1573" s="7"/>
      <c r="S1573" s="7"/>
      <c r="T1573" s="7"/>
      <c r="U1573" s="7"/>
      <c r="V1573" s="7"/>
      <c r="W1573" s="7"/>
      <c r="X1573" s="7"/>
      <c r="Y1573" s="7"/>
      <c r="Z1573" s="7"/>
    </row>
    <row r="1574" ht="14.25" spans="10:26">
      <c r="J1574" s="7"/>
      <c r="K1574" s="7"/>
      <c r="L1574" s="7"/>
      <c r="M1574" s="7"/>
      <c r="N1574" s="7"/>
      <c r="O1574" s="7"/>
      <c r="P1574" s="7"/>
      <c r="Q1574" s="7"/>
      <c r="R1574" s="7"/>
      <c r="S1574" s="7"/>
      <c r="T1574" s="7"/>
      <c r="U1574" s="7"/>
      <c r="V1574" s="7"/>
      <c r="W1574" s="7"/>
      <c r="X1574" s="7"/>
      <c r="Y1574" s="7"/>
      <c r="Z1574" s="7"/>
    </row>
    <row r="1575" ht="14.25" spans="10:26">
      <c r="J1575" s="7"/>
      <c r="K1575" s="7"/>
      <c r="L1575" s="7"/>
      <c r="M1575" s="7"/>
      <c r="N1575" s="7"/>
      <c r="O1575" s="7"/>
      <c r="P1575" s="7"/>
      <c r="Q1575" s="7"/>
      <c r="R1575" s="7"/>
      <c r="S1575" s="7"/>
      <c r="T1575" s="7"/>
      <c r="U1575" s="7"/>
      <c r="V1575" s="7"/>
      <c r="W1575" s="7"/>
      <c r="X1575" s="7"/>
      <c r="Y1575" s="7"/>
      <c r="Z1575" s="7"/>
    </row>
    <row r="1576" ht="14.25" spans="10:26">
      <c r="J1576" s="7"/>
      <c r="K1576" s="7"/>
      <c r="L1576" s="7"/>
      <c r="M1576" s="7"/>
      <c r="N1576" s="7"/>
      <c r="O1576" s="7"/>
      <c r="P1576" s="7"/>
      <c r="Q1576" s="7"/>
      <c r="R1576" s="7"/>
      <c r="S1576" s="7"/>
      <c r="T1576" s="7"/>
      <c r="U1576" s="7"/>
      <c r="V1576" s="7"/>
      <c r="W1576" s="7"/>
      <c r="X1576" s="7"/>
      <c r="Y1576" s="7"/>
      <c r="Z1576" s="7"/>
    </row>
    <row r="1577" ht="14.25" spans="10:26">
      <c r="J1577" s="7"/>
      <c r="K1577" s="7"/>
      <c r="L1577" s="7"/>
      <c r="M1577" s="7"/>
      <c r="N1577" s="7"/>
      <c r="O1577" s="7"/>
      <c r="P1577" s="7"/>
      <c r="Q1577" s="7"/>
      <c r="R1577" s="7"/>
      <c r="S1577" s="7"/>
      <c r="T1577" s="7"/>
      <c r="U1577" s="7"/>
      <c r="V1577" s="7"/>
      <c r="W1577" s="7"/>
      <c r="X1577" s="7"/>
      <c r="Y1577" s="7"/>
      <c r="Z1577" s="7"/>
    </row>
    <row r="1578" ht="14.25" spans="10:26">
      <c r="J1578" s="7"/>
      <c r="K1578" s="7"/>
      <c r="L1578" s="7"/>
      <c r="M1578" s="7"/>
      <c r="N1578" s="7"/>
      <c r="O1578" s="7"/>
      <c r="P1578" s="7"/>
      <c r="Q1578" s="7"/>
      <c r="R1578" s="7"/>
      <c r="S1578" s="7"/>
      <c r="T1578" s="7"/>
      <c r="U1578" s="7"/>
      <c r="V1578" s="7"/>
      <c r="W1578" s="7"/>
      <c r="X1578" s="7"/>
      <c r="Y1578" s="7"/>
      <c r="Z1578" s="7"/>
    </row>
    <row r="1579" ht="14.25" spans="10:26">
      <c r="J1579" s="7"/>
      <c r="K1579" s="7"/>
      <c r="L1579" s="7"/>
      <c r="M1579" s="7"/>
      <c r="N1579" s="7"/>
      <c r="O1579" s="7"/>
      <c r="P1579" s="7"/>
      <c r="Q1579" s="7"/>
      <c r="R1579" s="7"/>
      <c r="S1579" s="7"/>
      <c r="T1579" s="7"/>
      <c r="U1579" s="7"/>
      <c r="V1579" s="7"/>
      <c r="W1579" s="7"/>
      <c r="X1579" s="7"/>
      <c r="Y1579" s="7"/>
      <c r="Z1579" s="7"/>
    </row>
    <row r="1580" ht="14.25" spans="10:26">
      <c r="J1580" s="7"/>
      <c r="K1580" s="7"/>
      <c r="L1580" s="7"/>
      <c r="M1580" s="7"/>
      <c r="N1580" s="7"/>
      <c r="O1580" s="7"/>
      <c r="P1580" s="7"/>
      <c r="Q1580" s="7"/>
      <c r="R1580" s="7"/>
      <c r="S1580" s="7"/>
      <c r="T1580" s="7"/>
      <c r="U1580" s="7"/>
      <c r="V1580" s="7"/>
      <c r="W1580" s="7"/>
      <c r="X1580" s="7"/>
      <c r="Y1580" s="7"/>
      <c r="Z1580" s="7"/>
    </row>
    <row r="1581" ht="14.25" spans="10:26">
      <c r="J1581" s="7"/>
      <c r="K1581" s="7"/>
      <c r="L1581" s="7"/>
      <c r="M1581" s="7"/>
      <c r="N1581" s="7"/>
      <c r="O1581" s="7"/>
      <c r="P1581" s="7"/>
      <c r="Q1581" s="7"/>
      <c r="R1581" s="7"/>
      <c r="S1581" s="7"/>
      <c r="T1581" s="7"/>
      <c r="U1581" s="7"/>
      <c r="V1581" s="7"/>
      <c r="W1581" s="7"/>
      <c r="X1581" s="7"/>
      <c r="Y1581" s="7"/>
      <c r="Z1581" s="7"/>
    </row>
    <row r="1582" ht="14.25" spans="10:26">
      <c r="J1582" s="7"/>
      <c r="K1582" s="7"/>
      <c r="L1582" s="7"/>
      <c r="M1582" s="7"/>
      <c r="N1582" s="7"/>
      <c r="O1582" s="7"/>
      <c r="P1582" s="7"/>
      <c r="Q1582" s="7"/>
      <c r="R1582" s="7"/>
      <c r="S1582" s="7"/>
      <c r="T1582" s="7"/>
      <c r="U1582" s="7"/>
      <c r="V1582" s="7"/>
      <c r="W1582" s="7"/>
      <c r="X1582" s="7"/>
      <c r="Y1582" s="7"/>
      <c r="Z1582" s="7"/>
    </row>
    <row r="1583" ht="14.25" spans="10:26">
      <c r="J1583" s="7"/>
      <c r="K1583" s="7"/>
      <c r="L1583" s="7"/>
      <c r="M1583" s="7"/>
      <c r="N1583" s="7"/>
      <c r="O1583" s="7"/>
      <c r="P1583" s="7"/>
      <c r="Q1583" s="7"/>
      <c r="R1583" s="7"/>
      <c r="S1583" s="7"/>
      <c r="T1583" s="7"/>
      <c r="U1583" s="7"/>
      <c r="V1583" s="7"/>
      <c r="W1583" s="7"/>
      <c r="X1583" s="7"/>
      <c r="Y1583" s="7"/>
      <c r="Z1583" s="7"/>
    </row>
    <row r="1584" ht="14.25" spans="10:26">
      <c r="J1584" s="7"/>
      <c r="K1584" s="7"/>
      <c r="L1584" s="7"/>
      <c r="M1584" s="7"/>
      <c r="N1584" s="7"/>
      <c r="O1584" s="7"/>
      <c r="P1584" s="7"/>
      <c r="Q1584" s="7"/>
      <c r="R1584" s="7"/>
      <c r="S1584" s="7"/>
      <c r="T1584" s="7"/>
      <c r="U1584" s="7"/>
      <c r="V1584" s="7"/>
      <c r="W1584" s="7"/>
      <c r="X1584" s="7"/>
      <c r="Y1584" s="7"/>
      <c r="Z1584" s="7"/>
    </row>
    <row r="1585" ht="14.25" spans="10:26">
      <c r="J1585" s="7"/>
      <c r="K1585" s="7"/>
      <c r="L1585" s="7"/>
      <c r="M1585" s="7"/>
      <c r="N1585" s="7"/>
      <c r="O1585" s="7"/>
      <c r="P1585" s="7"/>
      <c r="Q1585" s="7"/>
      <c r="R1585" s="7"/>
      <c r="S1585" s="7"/>
      <c r="T1585" s="7"/>
      <c r="U1585" s="7"/>
      <c r="V1585" s="7"/>
      <c r="W1585" s="7"/>
      <c r="X1585" s="7"/>
      <c r="Y1585" s="7"/>
      <c r="Z1585" s="7"/>
    </row>
    <row r="1586" ht="14.25" spans="10:26">
      <c r="J1586" s="7"/>
      <c r="K1586" s="7"/>
      <c r="L1586" s="7"/>
      <c r="M1586" s="7"/>
      <c r="N1586" s="7"/>
      <c r="O1586" s="7"/>
      <c r="P1586" s="7"/>
      <c r="Q1586" s="7"/>
      <c r="R1586" s="7"/>
      <c r="S1586" s="7"/>
      <c r="T1586" s="7"/>
      <c r="U1586" s="7"/>
      <c r="V1586" s="7"/>
      <c r="W1586" s="7"/>
      <c r="X1586" s="7"/>
      <c r="Y1586" s="7"/>
      <c r="Z1586" s="7"/>
    </row>
    <row r="1587" ht="14.25" spans="10:26">
      <c r="J1587" s="7"/>
      <c r="K1587" s="7"/>
      <c r="L1587" s="7"/>
      <c r="M1587" s="7"/>
      <c r="N1587" s="7"/>
      <c r="O1587" s="7"/>
      <c r="P1587" s="7"/>
      <c r="Q1587" s="7"/>
      <c r="R1587" s="7"/>
      <c r="S1587" s="7"/>
      <c r="T1587" s="7"/>
      <c r="U1587" s="7"/>
      <c r="V1587" s="7"/>
      <c r="W1587" s="7"/>
      <c r="X1587" s="7"/>
      <c r="Y1587" s="7"/>
      <c r="Z1587" s="7"/>
    </row>
    <row r="1588" ht="14.25" spans="10:26">
      <c r="J1588" s="7"/>
      <c r="K1588" s="7"/>
      <c r="L1588" s="7"/>
      <c r="M1588" s="7"/>
      <c r="N1588" s="7"/>
      <c r="O1588" s="7"/>
      <c r="P1588" s="7"/>
      <c r="Q1588" s="7"/>
      <c r="R1588" s="7"/>
      <c r="S1588" s="7"/>
      <c r="T1588" s="7"/>
      <c r="U1588" s="7"/>
      <c r="V1588" s="7"/>
      <c r="W1588" s="7"/>
      <c r="X1588" s="7"/>
      <c r="Y1588" s="7"/>
      <c r="Z1588" s="7"/>
    </row>
    <row r="1589" ht="14.25" spans="10:26">
      <c r="J1589" s="7"/>
      <c r="K1589" s="7"/>
      <c r="L1589" s="7"/>
      <c r="M1589" s="7"/>
      <c r="N1589" s="7"/>
      <c r="O1589" s="7"/>
      <c r="P1589" s="7"/>
      <c r="Q1589" s="7"/>
      <c r="R1589" s="7"/>
      <c r="S1589" s="7"/>
      <c r="T1589" s="7"/>
      <c r="U1589" s="7"/>
      <c r="V1589" s="7"/>
      <c r="W1589" s="7"/>
      <c r="X1589" s="7"/>
      <c r="Y1589" s="7"/>
      <c r="Z1589" s="7"/>
    </row>
    <row r="1590" ht="14.25" spans="10:26">
      <c r="J1590" s="7"/>
      <c r="K1590" s="7"/>
      <c r="L1590" s="7"/>
      <c r="M1590" s="7"/>
      <c r="N1590" s="7"/>
      <c r="O1590" s="7"/>
      <c r="P1590" s="7"/>
      <c r="Q1590" s="7"/>
      <c r="R1590" s="7"/>
      <c r="S1590" s="7"/>
      <c r="T1590" s="7"/>
      <c r="U1590" s="7"/>
      <c r="V1590" s="7"/>
      <c r="W1590" s="7"/>
      <c r="X1590" s="7"/>
      <c r="Y1590" s="7"/>
      <c r="Z1590" s="7"/>
    </row>
    <row r="1591" ht="14.25" spans="10:26">
      <c r="J1591" s="7"/>
      <c r="K1591" s="7"/>
      <c r="L1591" s="7"/>
      <c r="M1591" s="7"/>
      <c r="N1591" s="7"/>
      <c r="O1591" s="7"/>
      <c r="P1591" s="7"/>
      <c r="Q1591" s="7"/>
      <c r="R1591" s="7"/>
      <c r="S1591" s="7"/>
      <c r="T1591" s="7"/>
      <c r="U1591" s="7"/>
      <c r="V1591" s="7"/>
      <c r="W1591" s="7"/>
      <c r="X1591" s="7"/>
      <c r="Y1591" s="7"/>
      <c r="Z1591" s="7"/>
    </row>
    <row r="1592" ht="14.25" spans="10:26">
      <c r="J1592" s="7"/>
      <c r="K1592" s="7"/>
      <c r="L1592" s="7"/>
      <c r="M1592" s="7"/>
      <c r="N1592" s="7"/>
      <c r="O1592" s="7"/>
      <c r="P1592" s="7"/>
      <c r="Q1592" s="7"/>
      <c r="R1592" s="7"/>
      <c r="S1592" s="7"/>
      <c r="T1592" s="7"/>
      <c r="U1592" s="7"/>
      <c r="V1592" s="7"/>
      <c r="W1592" s="7"/>
      <c r="X1592" s="7"/>
      <c r="Y1592" s="7"/>
      <c r="Z1592" s="7"/>
    </row>
    <row r="1593" ht="14.25" spans="10:26">
      <c r="J1593" s="7"/>
      <c r="K1593" s="7"/>
      <c r="L1593" s="7"/>
      <c r="M1593" s="7"/>
      <c r="N1593" s="7"/>
      <c r="O1593" s="7"/>
      <c r="P1593" s="7"/>
      <c r="Q1593" s="7"/>
      <c r="R1593" s="7"/>
      <c r="S1593" s="7"/>
      <c r="T1593" s="7"/>
      <c r="U1593" s="7"/>
      <c r="V1593" s="7"/>
      <c r="W1593" s="7"/>
      <c r="X1593" s="7"/>
      <c r="Y1593" s="7"/>
      <c r="Z1593" s="7"/>
    </row>
    <row r="1594" ht="14.25" spans="10:26">
      <c r="J1594" s="7"/>
      <c r="K1594" s="7"/>
      <c r="L1594" s="7"/>
      <c r="M1594" s="7"/>
      <c r="N1594" s="7"/>
      <c r="O1594" s="7"/>
      <c r="P1594" s="7"/>
      <c r="Q1594" s="7"/>
      <c r="R1594" s="7"/>
      <c r="S1594" s="7"/>
      <c r="T1594" s="7"/>
      <c r="U1594" s="7"/>
      <c r="V1594" s="7"/>
      <c r="W1594" s="7"/>
      <c r="X1594" s="7"/>
      <c r="Y1594" s="7"/>
      <c r="Z1594" s="7"/>
    </row>
    <row r="1595" ht="14.25" spans="10:26">
      <c r="J1595" s="7"/>
      <c r="K1595" s="7"/>
      <c r="L1595" s="7"/>
      <c r="M1595" s="7"/>
      <c r="N1595" s="7"/>
      <c r="O1595" s="7"/>
      <c r="P1595" s="7"/>
      <c r="Q1595" s="7"/>
      <c r="R1595" s="7"/>
      <c r="S1595" s="7"/>
      <c r="T1595" s="7"/>
      <c r="U1595" s="7"/>
      <c r="V1595" s="7"/>
      <c r="W1595" s="7"/>
      <c r="X1595" s="7"/>
      <c r="Y1595" s="7"/>
      <c r="Z1595" s="7"/>
    </row>
    <row r="1596" ht="14.25" spans="10:26">
      <c r="J1596" s="7"/>
      <c r="K1596" s="7"/>
      <c r="L1596" s="7"/>
      <c r="M1596" s="7"/>
      <c r="N1596" s="7"/>
      <c r="O1596" s="7"/>
      <c r="P1596" s="7"/>
      <c r="Q1596" s="7"/>
      <c r="R1596" s="7"/>
      <c r="S1596" s="7"/>
      <c r="T1596" s="7"/>
      <c r="U1596" s="7"/>
      <c r="V1596" s="7"/>
      <c r="W1596" s="7"/>
      <c r="X1596" s="7"/>
      <c r="Y1596" s="7"/>
      <c r="Z1596" s="7"/>
    </row>
    <row r="1597" ht="14.25" spans="10:26">
      <c r="J1597" s="7"/>
      <c r="K1597" s="7"/>
      <c r="L1597" s="7"/>
      <c r="M1597" s="7"/>
      <c r="N1597" s="7"/>
      <c r="O1597" s="7"/>
      <c r="P1597" s="7"/>
      <c r="Q1597" s="7"/>
      <c r="R1597" s="7"/>
      <c r="S1597" s="7"/>
      <c r="T1597" s="7"/>
      <c r="U1597" s="7"/>
      <c r="V1597" s="7"/>
      <c r="W1597" s="7"/>
      <c r="X1597" s="7"/>
      <c r="Y1597" s="7"/>
      <c r="Z1597" s="7"/>
    </row>
    <row r="1598" ht="14.25" spans="10:26">
      <c r="J1598" s="7"/>
      <c r="K1598" s="7"/>
      <c r="L1598" s="7"/>
      <c r="M1598" s="7"/>
      <c r="N1598" s="7"/>
      <c r="O1598" s="7"/>
      <c r="P1598" s="7"/>
      <c r="Q1598" s="7"/>
      <c r="R1598" s="7"/>
      <c r="S1598" s="7"/>
      <c r="T1598" s="7"/>
      <c r="U1598" s="7"/>
      <c r="V1598" s="7"/>
      <c r="W1598" s="7"/>
      <c r="X1598" s="7"/>
      <c r="Y1598" s="7"/>
      <c r="Z1598" s="7"/>
    </row>
    <row r="1599" ht="14.25" spans="10:26">
      <c r="J1599" s="7"/>
      <c r="K1599" s="7"/>
      <c r="L1599" s="7"/>
      <c r="M1599" s="7"/>
      <c r="N1599" s="7"/>
      <c r="O1599" s="7"/>
      <c r="P1599" s="7"/>
      <c r="Q1599" s="7"/>
      <c r="R1599" s="7"/>
      <c r="S1599" s="7"/>
      <c r="T1599" s="7"/>
      <c r="U1599" s="7"/>
      <c r="V1599" s="7"/>
      <c r="W1599" s="7"/>
      <c r="X1599" s="7"/>
      <c r="Y1599" s="7"/>
      <c r="Z1599" s="7"/>
    </row>
    <row r="1600" ht="14.25" spans="10:26">
      <c r="J1600" s="7"/>
      <c r="K1600" s="7"/>
      <c r="L1600" s="7"/>
      <c r="M1600" s="7"/>
      <c r="N1600" s="7"/>
      <c r="O1600" s="7"/>
      <c r="P1600" s="7"/>
      <c r="Q1600" s="7"/>
      <c r="R1600" s="7"/>
      <c r="S1600" s="7"/>
      <c r="T1600" s="7"/>
      <c r="U1600" s="7"/>
      <c r="V1600" s="7"/>
      <c r="W1600" s="7"/>
      <c r="X1600" s="7"/>
      <c r="Y1600" s="7"/>
      <c r="Z1600" s="7"/>
    </row>
    <row r="1601" ht="14.25" spans="10:26">
      <c r="J1601" s="7"/>
      <c r="K1601" s="7"/>
      <c r="L1601" s="7"/>
      <c r="M1601" s="7"/>
      <c r="N1601" s="7"/>
      <c r="O1601" s="7"/>
      <c r="P1601" s="7"/>
      <c r="Q1601" s="7"/>
      <c r="R1601" s="7"/>
      <c r="S1601" s="7"/>
      <c r="T1601" s="7"/>
      <c r="U1601" s="7"/>
      <c r="V1601" s="7"/>
      <c r="W1601" s="7"/>
      <c r="X1601" s="7"/>
      <c r="Y1601" s="7"/>
      <c r="Z1601" s="7"/>
    </row>
    <row r="1602" ht="14.25" spans="10:26">
      <c r="J1602" s="7"/>
      <c r="K1602" s="7"/>
      <c r="L1602" s="7"/>
      <c r="M1602" s="7"/>
      <c r="N1602" s="7"/>
      <c r="O1602" s="7"/>
      <c r="P1602" s="7"/>
      <c r="Q1602" s="7"/>
      <c r="R1602" s="7"/>
      <c r="S1602" s="7"/>
      <c r="T1602" s="7"/>
      <c r="U1602" s="7"/>
      <c r="V1602" s="7"/>
      <c r="W1602" s="7"/>
      <c r="X1602" s="7"/>
      <c r="Y1602" s="7"/>
      <c r="Z1602" s="7"/>
    </row>
    <row r="1603" ht="14.25" spans="10:26">
      <c r="J1603" s="7"/>
      <c r="K1603" s="7"/>
      <c r="L1603" s="7"/>
      <c r="M1603" s="7"/>
      <c r="N1603" s="7"/>
      <c r="O1603" s="7"/>
      <c r="P1603" s="7"/>
      <c r="Q1603" s="7"/>
      <c r="R1603" s="7"/>
      <c r="S1603" s="7"/>
      <c r="T1603" s="7"/>
      <c r="U1603" s="7"/>
      <c r="V1603" s="7"/>
      <c r="W1603" s="7"/>
      <c r="X1603" s="7"/>
      <c r="Y1603" s="7"/>
      <c r="Z1603" s="7"/>
    </row>
    <row r="1604" ht="14.25" spans="10:26">
      <c r="J1604" s="7"/>
      <c r="K1604" s="7"/>
      <c r="L1604" s="7"/>
      <c r="M1604" s="7"/>
      <c r="N1604" s="7"/>
      <c r="O1604" s="7"/>
      <c r="P1604" s="7"/>
      <c r="Q1604" s="7"/>
      <c r="R1604" s="7"/>
      <c r="S1604" s="7"/>
      <c r="T1604" s="7"/>
      <c r="U1604" s="7"/>
      <c r="V1604" s="7"/>
      <c r="W1604" s="7"/>
      <c r="X1604" s="7"/>
      <c r="Y1604" s="7"/>
      <c r="Z1604" s="7"/>
    </row>
    <row r="1605" ht="14.25" spans="10:26">
      <c r="J1605" s="7"/>
      <c r="K1605" s="7"/>
      <c r="L1605" s="7"/>
      <c r="M1605" s="7"/>
      <c r="N1605" s="7"/>
      <c r="O1605" s="7"/>
      <c r="P1605" s="7"/>
      <c r="Q1605" s="7"/>
      <c r="R1605" s="7"/>
      <c r="S1605" s="7"/>
      <c r="T1605" s="7"/>
      <c r="U1605" s="7"/>
      <c r="V1605" s="7"/>
      <c r="W1605" s="7"/>
      <c r="X1605" s="7"/>
      <c r="Y1605" s="7"/>
      <c r="Z1605" s="7"/>
    </row>
    <row r="1606" ht="14.25" spans="10:26">
      <c r="J1606" s="7"/>
      <c r="K1606" s="7"/>
      <c r="L1606" s="7"/>
      <c r="M1606" s="7"/>
      <c r="N1606" s="7"/>
      <c r="O1606" s="7"/>
      <c r="P1606" s="7"/>
      <c r="Q1606" s="7"/>
      <c r="R1606" s="7"/>
      <c r="S1606" s="7"/>
      <c r="T1606" s="7"/>
      <c r="U1606" s="7"/>
      <c r="V1606" s="7"/>
      <c r="W1606" s="7"/>
      <c r="X1606" s="7"/>
      <c r="Y1606" s="7"/>
      <c r="Z1606" s="7"/>
    </row>
    <row r="1607" ht="14.25" spans="10:26">
      <c r="J1607" s="7"/>
      <c r="K1607" s="7"/>
      <c r="L1607" s="7"/>
      <c r="M1607" s="7"/>
      <c r="N1607" s="7"/>
      <c r="O1607" s="7"/>
      <c r="P1607" s="7"/>
      <c r="Q1607" s="7"/>
      <c r="R1607" s="7"/>
      <c r="S1607" s="7"/>
      <c r="T1607" s="7"/>
      <c r="U1607" s="7"/>
      <c r="V1607" s="7"/>
      <c r="W1607" s="7"/>
      <c r="X1607" s="7"/>
      <c r="Y1607" s="7"/>
      <c r="Z1607" s="7"/>
    </row>
    <row r="1608" ht="14.25" spans="10:26">
      <c r="J1608" s="7"/>
      <c r="K1608" s="7"/>
      <c r="L1608" s="7"/>
      <c r="M1608" s="7"/>
      <c r="N1608" s="7"/>
      <c r="O1608" s="7"/>
      <c r="P1608" s="7"/>
      <c r="Q1608" s="7"/>
      <c r="R1608" s="7"/>
      <c r="S1608" s="7"/>
      <c r="T1608" s="7"/>
      <c r="U1608" s="7"/>
      <c r="V1608" s="7"/>
      <c r="W1608" s="7"/>
      <c r="X1608" s="7"/>
      <c r="Y1608" s="7"/>
      <c r="Z1608" s="7"/>
    </row>
    <row r="1609" ht="14.25" spans="10:26">
      <c r="J1609" s="7"/>
      <c r="K1609" s="7"/>
      <c r="L1609" s="7"/>
      <c r="M1609" s="7"/>
      <c r="N1609" s="7"/>
      <c r="O1609" s="7"/>
      <c r="P1609" s="7"/>
      <c r="Q1609" s="7"/>
      <c r="R1609" s="7"/>
      <c r="S1609" s="7"/>
      <c r="T1609" s="7"/>
      <c r="U1609" s="7"/>
      <c r="V1609" s="7"/>
      <c r="W1609" s="7"/>
      <c r="X1609" s="7"/>
      <c r="Y1609" s="7"/>
      <c r="Z1609" s="7"/>
    </row>
    <row r="1610" ht="14.25" spans="10:26">
      <c r="J1610" s="7"/>
      <c r="K1610" s="7"/>
      <c r="L1610" s="7"/>
      <c r="M1610" s="7"/>
      <c r="N1610" s="7"/>
      <c r="O1610" s="7"/>
      <c r="P1610" s="7"/>
      <c r="Q1610" s="7"/>
      <c r="R1610" s="7"/>
      <c r="S1610" s="7"/>
      <c r="T1610" s="7"/>
      <c r="U1610" s="7"/>
      <c r="V1610" s="7"/>
      <c r="W1610" s="7"/>
      <c r="X1610" s="7"/>
      <c r="Y1610" s="7"/>
      <c r="Z1610" s="7"/>
    </row>
    <row r="1611" ht="14.25" spans="10:26">
      <c r="J1611" s="7"/>
      <c r="K1611" s="7"/>
      <c r="L1611" s="7"/>
      <c r="M1611" s="7"/>
      <c r="N1611" s="7"/>
      <c r="O1611" s="7"/>
      <c r="P1611" s="7"/>
      <c r="Q1611" s="7"/>
      <c r="R1611" s="7"/>
      <c r="S1611" s="7"/>
      <c r="T1611" s="7"/>
      <c r="U1611" s="7"/>
      <c r="V1611" s="7"/>
      <c r="W1611" s="7"/>
      <c r="X1611" s="7"/>
      <c r="Y1611" s="7"/>
      <c r="Z1611" s="7"/>
    </row>
    <row r="1612" ht="14.25" spans="10:26">
      <c r="J1612" s="7"/>
      <c r="K1612" s="7"/>
      <c r="L1612" s="7"/>
      <c r="M1612" s="7"/>
      <c r="N1612" s="7"/>
      <c r="O1612" s="7"/>
      <c r="P1612" s="7"/>
      <c r="Q1612" s="7"/>
      <c r="R1612" s="7"/>
      <c r="S1612" s="7"/>
      <c r="T1612" s="7"/>
      <c r="U1612" s="7"/>
      <c r="V1612" s="7"/>
      <c r="W1612" s="7"/>
      <c r="X1612" s="7"/>
      <c r="Y1612" s="7"/>
      <c r="Z1612" s="7"/>
    </row>
    <row r="1613" ht="14.25" spans="10:26">
      <c r="J1613" s="7"/>
      <c r="K1613" s="7"/>
      <c r="L1613" s="7"/>
      <c r="M1613" s="7"/>
      <c r="N1613" s="7"/>
      <c r="O1613" s="7"/>
      <c r="P1613" s="7"/>
      <c r="Q1613" s="7"/>
      <c r="R1613" s="7"/>
      <c r="S1613" s="7"/>
      <c r="T1613" s="7"/>
      <c r="U1613" s="7"/>
      <c r="V1613" s="7"/>
      <c r="W1613" s="7"/>
      <c r="X1613" s="7"/>
      <c r="Y1613" s="7"/>
      <c r="Z1613" s="7"/>
    </row>
    <row r="1614" ht="14.25" spans="10:26">
      <c r="J1614" s="7"/>
      <c r="K1614" s="7"/>
      <c r="L1614" s="7"/>
      <c r="M1614" s="7"/>
      <c r="N1614" s="7"/>
      <c r="O1614" s="7"/>
      <c r="P1614" s="7"/>
      <c r="Q1614" s="7"/>
      <c r="R1614" s="7"/>
      <c r="S1614" s="7"/>
      <c r="T1614" s="7"/>
      <c r="U1614" s="7"/>
      <c r="V1614" s="7"/>
      <c r="W1614" s="7"/>
      <c r="X1614" s="7"/>
      <c r="Y1614" s="7"/>
      <c r="Z1614" s="7"/>
    </row>
    <row r="1615" ht="14.25" spans="10:26">
      <c r="J1615" s="7"/>
      <c r="K1615" s="7"/>
      <c r="L1615" s="7"/>
      <c r="M1615" s="7"/>
      <c r="N1615" s="7"/>
      <c r="O1615" s="7"/>
      <c r="P1615" s="7"/>
      <c r="Q1615" s="7"/>
      <c r="R1615" s="7"/>
      <c r="S1615" s="7"/>
      <c r="T1615" s="7"/>
      <c r="U1615" s="7"/>
      <c r="V1615" s="7"/>
      <c r="W1615" s="7"/>
      <c r="X1615" s="7"/>
      <c r="Y1615" s="7"/>
      <c r="Z1615" s="7"/>
    </row>
    <row r="1616" ht="14.25" spans="10:26">
      <c r="J1616" s="7"/>
      <c r="K1616" s="7"/>
      <c r="L1616" s="7"/>
      <c r="M1616" s="7"/>
      <c r="N1616" s="7"/>
      <c r="O1616" s="7"/>
      <c r="P1616" s="7"/>
      <c r="Q1616" s="7"/>
      <c r="R1616" s="7"/>
      <c r="S1616" s="7"/>
      <c r="T1616" s="7"/>
      <c r="U1616" s="7"/>
      <c r="V1616" s="7"/>
      <c r="W1616" s="7"/>
      <c r="X1616" s="7"/>
      <c r="Y1616" s="7"/>
      <c r="Z1616" s="7"/>
    </row>
    <row r="1617" ht="14.25" spans="10:26">
      <c r="J1617" s="7"/>
      <c r="K1617" s="7"/>
      <c r="L1617" s="7"/>
      <c r="M1617" s="7"/>
      <c r="N1617" s="7"/>
      <c r="O1617" s="7"/>
      <c r="P1617" s="7"/>
      <c r="Q1617" s="7"/>
      <c r="R1617" s="7"/>
      <c r="S1617" s="7"/>
      <c r="T1617" s="7"/>
      <c r="U1617" s="7"/>
      <c r="V1617" s="7"/>
      <c r="W1617" s="7"/>
      <c r="X1617" s="7"/>
      <c r="Y1617" s="7"/>
      <c r="Z1617" s="7"/>
    </row>
    <row r="1618" ht="14.25" spans="10:26">
      <c r="J1618" s="7"/>
      <c r="K1618" s="7"/>
      <c r="L1618" s="7"/>
      <c r="M1618" s="7"/>
      <c r="N1618" s="7"/>
      <c r="O1618" s="7"/>
      <c r="P1618" s="7"/>
      <c r="Q1618" s="7"/>
      <c r="R1618" s="7"/>
      <c r="S1618" s="7"/>
      <c r="T1618" s="7"/>
      <c r="U1618" s="7"/>
      <c r="V1618" s="7"/>
      <c r="W1618" s="7"/>
      <c r="X1618" s="7"/>
      <c r="Y1618" s="7"/>
      <c r="Z1618" s="7"/>
    </row>
    <row r="1619" ht="14.25" spans="10:26">
      <c r="J1619" s="7"/>
      <c r="K1619" s="7"/>
      <c r="L1619" s="7"/>
      <c r="M1619" s="7"/>
      <c r="N1619" s="7"/>
      <c r="O1619" s="7"/>
      <c r="P1619" s="7"/>
      <c r="Q1619" s="7"/>
      <c r="R1619" s="7"/>
      <c r="S1619" s="7"/>
      <c r="T1619" s="7"/>
      <c r="U1619" s="7"/>
      <c r="V1619" s="7"/>
      <c r="W1619" s="7"/>
      <c r="X1619" s="7"/>
      <c r="Y1619" s="7"/>
      <c r="Z1619" s="7"/>
    </row>
    <row r="1620" ht="14.25" spans="10:26">
      <c r="J1620" s="7"/>
      <c r="K1620" s="7"/>
      <c r="L1620" s="7"/>
      <c r="M1620" s="7"/>
      <c r="N1620" s="7"/>
      <c r="O1620" s="7"/>
      <c r="P1620" s="7"/>
      <c r="Q1620" s="7"/>
      <c r="R1620" s="7"/>
      <c r="S1620" s="7"/>
      <c r="T1620" s="7"/>
      <c r="U1620" s="7"/>
      <c r="V1620" s="7"/>
      <c r="W1620" s="7"/>
      <c r="X1620" s="7"/>
      <c r="Y1620" s="7"/>
      <c r="Z1620" s="7"/>
    </row>
    <row r="1621" ht="14.25" spans="10:26">
      <c r="J1621" s="7"/>
      <c r="K1621" s="7"/>
      <c r="L1621" s="7"/>
      <c r="M1621" s="7"/>
      <c r="N1621" s="7"/>
      <c r="O1621" s="7"/>
      <c r="P1621" s="7"/>
      <c r="Q1621" s="7"/>
      <c r="R1621" s="7"/>
      <c r="S1621" s="7"/>
      <c r="T1621" s="7"/>
      <c r="U1621" s="7"/>
      <c r="V1621" s="7"/>
      <c r="W1621" s="7"/>
      <c r="X1621" s="7"/>
      <c r="Y1621" s="7"/>
      <c r="Z1621" s="7"/>
    </row>
    <row r="1622" ht="14.25" spans="10:26">
      <c r="J1622" s="7"/>
      <c r="K1622" s="7"/>
      <c r="L1622" s="7"/>
      <c r="M1622" s="7"/>
      <c r="N1622" s="7"/>
      <c r="O1622" s="7"/>
      <c r="P1622" s="7"/>
      <c r="Q1622" s="7"/>
      <c r="R1622" s="7"/>
      <c r="S1622" s="7"/>
      <c r="T1622" s="7"/>
      <c r="U1622" s="7"/>
      <c r="V1622" s="7"/>
      <c r="W1622" s="7"/>
      <c r="X1622" s="7"/>
      <c r="Y1622" s="7"/>
      <c r="Z1622" s="7"/>
    </row>
    <row r="1623" ht="14.25" spans="10:26">
      <c r="J1623" s="7"/>
      <c r="K1623" s="7"/>
      <c r="L1623" s="7"/>
      <c r="M1623" s="7"/>
      <c r="N1623" s="7"/>
      <c r="O1623" s="7"/>
      <c r="P1623" s="7"/>
      <c r="Q1623" s="7"/>
      <c r="R1623" s="7"/>
      <c r="S1623" s="7"/>
      <c r="T1623" s="7"/>
      <c r="U1623" s="7"/>
      <c r="V1623" s="7"/>
      <c r="W1623" s="7"/>
      <c r="X1623" s="7"/>
      <c r="Y1623" s="7"/>
      <c r="Z1623" s="7"/>
    </row>
    <row r="1624" ht="14.25" spans="10:26">
      <c r="J1624" s="7"/>
      <c r="K1624" s="7"/>
      <c r="L1624" s="7"/>
      <c r="M1624" s="7"/>
      <c r="N1624" s="7"/>
      <c r="O1624" s="7"/>
      <c r="P1624" s="7"/>
      <c r="Q1624" s="7"/>
      <c r="R1624" s="7"/>
      <c r="S1624" s="7"/>
      <c r="T1624" s="7"/>
      <c r="U1624" s="7"/>
      <c r="V1624" s="7"/>
      <c r="W1624" s="7"/>
      <c r="X1624" s="7"/>
      <c r="Y1624" s="7"/>
      <c r="Z1624" s="7"/>
    </row>
    <row r="1625" ht="14.25" spans="10:26">
      <c r="J1625" s="7"/>
      <c r="K1625" s="7"/>
      <c r="L1625" s="7"/>
      <c r="M1625" s="7"/>
      <c r="N1625" s="7"/>
      <c r="O1625" s="7"/>
      <c r="P1625" s="7"/>
      <c r="Q1625" s="7"/>
      <c r="R1625" s="7"/>
      <c r="S1625" s="7"/>
      <c r="T1625" s="7"/>
      <c r="U1625" s="7"/>
      <c r="V1625" s="7"/>
      <c r="W1625" s="7"/>
      <c r="X1625" s="7"/>
      <c r="Y1625" s="7"/>
      <c r="Z1625" s="7"/>
    </row>
    <row r="1626" ht="14.25" spans="10:26">
      <c r="J1626" s="7"/>
      <c r="K1626" s="7"/>
      <c r="L1626" s="7"/>
      <c r="M1626" s="7"/>
      <c r="N1626" s="7"/>
      <c r="O1626" s="7"/>
      <c r="P1626" s="7"/>
      <c r="Q1626" s="7"/>
      <c r="R1626" s="7"/>
      <c r="S1626" s="7"/>
      <c r="T1626" s="7"/>
      <c r="U1626" s="7"/>
      <c r="V1626" s="7"/>
      <c r="W1626" s="7"/>
      <c r="X1626" s="7"/>
      <c r="Y1626" s="7"/>
      <c r="Z1626" s="7"/>
    </row>
    <row r="1627" ht="14.25" spans="10:26">
      <c r="J1627" s="7"/>
      <c r="K1627" s="7"/>
      <c r="L1627" s="7"/>
      <c r="M1627" s="7"/>
      <c r="N1627" s="7"/>
      <c r="O1627" s="7"/>
      <c r="P1627" s="7"/>
      <c r="Q1627" s="7"/>
      <c r="R1627" s="7"/>
      <c r="S1627" s="7"/>
      <c r="T1627" s="7"/>
      <c r="U1627" s="7"/>
      <c r="V1627" s="7"/>
      <c r="W1627" s="7"/>
      <c r="X1627" s="7"/>
      <c r="Y1627" s="7"/>
      <c r="Z1627" s="7"/>
    </row>
    <row r="1628" ht="14.25" spans="10:26">
      <c r="J1628" s="7"/>
      <c r="K1628" s="7"/>
      <c r="L1628" s="7"/>
      <c r="M1628" s="7"/>
      <c r="N1628" s="7"/>
      <c r="O1628" s="7"/>
      <c r="P1628" s="7"/>
      <c r="Q1628" s="7"/>
      <c r="R1628" s="7"/>
      <c r="S1628" s="7"/>
      <c r="T1628" s="7"/>
      <c r="U1628" s="7"/>
      <c r="V1628" s="7"/>
      <c r="W1628" s="7"/>
      <c r="X1628" s="7"/>
      <c r="Y1628" s="7"/>
      <c r="Z1628" s="7"/>
    </row>
    <row r="1629" ht="14.25" spans="10:26">
      <c r="J1629" s="7"/>
      <c r="K1629" s="7"/>
      <c r="L1629" s="7"/>
      <c r="M1629" s="7"/>
      <c r="N1629" s="7"/>
      <c r="O1629" s="7"/>
      <c r="P1629" s="7"/>
      <c r="Q1629" s="7"/>
      <c r="R1629" s="7"/>
      <c r="S1629" s="7"/>
      <c r="T1629" s="7"/>
      <c r="U1629" s="7"/>
      <c r="V1629" s="7"/>
      <c r="W1629" s="7"/>
      <c r="X1629" s="7"/>
      <c r="Y1629" s="7"/>
      <c r="Z1629" s="7"/>
    </row>
    <row r="1630" ht="14.25" spans="10:26">
      <c r="J1630" s="7"/>
      <c r="K1630" s="7"/>
      <c r="L1630" s="7"/>
      <c r="M1630" s="7"/>
      <c r="N1630" s="7"/>
      <c r="O1630" s="7"/>
      <c r="P1630" s="7"/>
      <c r="Q1630" s="7"/>
      <c r="R1630" s="7"/>
      <c r="S1630" s="7"/>
      <c r="T1630" s="7"/>
      <c r="U1630" s="7"/>
      <c r="V1630" s="7"/>
      <c r="W1630" s="7"/>
      <c r="X1630" s="7"/>
      <c r="Y1630" s="7"/>
      <c r="Z1630" s="7"/>
    </row>
    <row r="1631" ht="14.25" spans="10:26">
      <c r="J1631" s="7"/>
      <c r="K1631" s="7"/>
      <c r="L1631" s="7"/>
      <c r="M1631" s="7"/>
      <c r="N1631" s="7"/>
      <c r="O1631" s="7"/>
      <c r="P1631" s="7"/>
      <c r="Q1631" s="7"/>
      <c r="R1631" s="7"/>
      <c r="S1631" s="7"/>
      <c r="T1631" s="7"/>
      <c r="U1631" s="7"/>
      <c r="V1631" s="7"/>
      <c r="W1631" s="7"/>
      <c r="X1631" s="7"/>
      <c r="Y1631" s="7"/>
      <c r="Z1631" s="7"/>
    </row>
    <row r="1632" ht="14.25" spans="10:26">
      <c r="J1632" s="7"/>
      <c r="K1632" s="7"/>
      <c r="L1632" s="7"/>
      <c r="M1632" s="7"/>
      <c r="N1632" s="7"/>
      <c r="O1632" s="7"/>
      <c r="P1632" s="7"/>
      <c r="Q1632" s="7"/>
      <c r="R1632" s="7"/>
      <c r="S1632" s="7"/>
      <c r="T1632" s="7"/>
      <c r="U1632" s="7"/>
      <c r="V1632" s="7"/>
      <c r="W1632" s="7"/>
      <c r="X1632" s="7"/>
      <c r="Y1632" s="7"/>
      <c r="Z1632" s="7"/>
    </row>
    <row r="1633" ht="14.25" spans="10:26">
      <c r="J1633" s="7"/>
      <c r="K1633" s="7"/>
      <c r="L1633" s="7"/>
      <c r="M1633" s="7"/>
      <c r="N1633" s="7"/>
      <c r="O1633" s="7"/>
      <c r="P1633" s="7"/>
      <c r="Q1633" s="7"/>
      <c r="R1633" s="7"/>
      <c r="S1633" s="7"/>
      <c r="T1633" s="7"/>
      <c r="U1633" s="7"/>
      <c r="V1633" s="7"/>
      <c r="W1633" s="7"/>
      <c r="X1633" s="7"/>
      <c r="Y1633" s="7"/>
      <c r="Z1633" s="7"/>
    </row>
    <row r="1634" ht="14.25" spans="10:26">
      <c r="J1634" s="7"/>
      <c r="K1634" s="7"/>
      <c r="L1634" s="7"/>
      <c r="M1634" s="7"/>
      <c r="N1634" s="7"/>
      <c r="O1634" s="7"/>
      <c r="P1634" s="7"/>
      <c r="Q1634" s="7"/>
      <c r="R1634" s="7"/>
      <c r="S1634" s="7"/>
      <c r="T1634" s="7"/>
      <c r="U1634" s="7"/>
      <c r="V1634" s="7"/>
      <c r="W1634" s="7"/>
      <c r="X1634" s="7"/>
      <c r="Y1634" s="7"/>
      <c r="Z1634" s="7"/>
    </row>
    <row r="1635" ht="14.25" spans="10:26">
      <c r="J1635" s="7"/>
      <c r="K1635" s="7"/>
      <c r="L1635" s="7"/>
      <c r="M1635" s="7"/>
      <c r="N1635" s="7"/>
      <c r="O1635" s="7"/>
      <c r="P1635" s="7"/>
      <c r="Q1635" s="7"/>
      <c r="R1635" s="7"/>
      <c r="S1635" s="7"/>
      <c r="T1635" s="7"/>
      <c r="U1635" s="7"/>
      <c r="V1635" s="7"/>
      <c r="W1635" s="7"/>
      <c r="X1635" s="7"/>
      <c r="Y1635" s="7"/>
      <c r="Z1635" s="7"/>
    </row>
    <row r="1636" ht="14.25" spans="10:26">
      <c r="J1636" s="7"/>
      <c r="K1636" s="7"/>
      <c r="L1636" s="7"/>
      <c r="M1636" s="7"/>
      <c r="N1636" s="7"/>
      <c r="O1636" s="7"/>
      <c r="P1636" s="7"/>
      <c r="Q1636" s="7"/>
      <c r="R1636" s="7"/>
      <c r="S1636" s="7"/>
      <c r="T1636" s="7"/>
      <c r="U1636" s="7"/>
      <c r="V1636" s="7"/>
      <c r="W1636" s="7"/>
      <c r="X1636" s="7"/>
      <c r="Y1636" s="7"/>
      <c r="Z1636" s="7"/>
    </row>
    <row r="1637" ht="14.25" spans="10:26">
      <c r="J1637" s="7"/>
      <c r="K1637" s="7"/>
      <c r="L1637" s="7"/>
      <c r="M1637" s="7"/>
      <c r="N1637" s="7"/>
      <c r="O1637" s="7"/>
      <c r="P1637" s="7"/>
      <c r="Q1637" s="7"/>
      <c r="R1637" s="7"/>
      <c r="S1637" s="7"/>
      <c r="T1637" s="7"/>
      <c r="U1637" s="7"/>
      <c r="V1637" s="7"/>
      <c r="W1637" s="7"/>
      <c r="X1637" s="7"/>
      <c r="Y1637" s="7"/>
      <c r="Z1637" s="7"/>
    </row>
    <row r="1638" ht="14.25" spans="10:26">
      <c r="J1638" s="7"/>
      <c r="K1638" s="7"/>
      <c r="L1638" s="7"/>
      <c r="M1638" s="7"/>
      <c r="N1638" s="7"/>
      <c r="O1638" s="7"/>
      <c r="P1638" s="7"/>
      <c r="Q1638" s="7"/>
      <c r="R1638" s="7"/>
      <c r="S1638" s="7"/>
      <c r="T1638" s="7"/>
      <c r="U1638" s="7"/>
      <c r="V1638" s="7"/>
      <c r="W1638" s="7"/>
      <c r="X1638" s="7"/>
      <c r="Y1638" s="7"/>
      <c r="Z1638" s="7"/>
    </row>
    <row r="1639" ht="14.25" spans="10:26">
      <c r="J1639" s="7"/>
      <c r="K1639" s="7"/>
      <c r="L1639" s="7"/>
      <c r="M1639" s="7"/>
      <c r="N1639" s="7"/>
      <c r="O1639" s="7"/>
      <c r="P1639" s="7"/>
      <c r="Q1639" s="7"/>
      <c r="R1639" s="7"/>
      <c r="S1639" s="7"/>
      <c r="T1639" s="7"/>
      <c r="U1639" s="7"/>
      <c r="V1639" s="7"/>
      <c r="W1639" s="7"/>
      <c r="X1639" s="7"/>
      <c r="Y1639" s="7"/>
      <c r="Z1639" s="7"/>
    </row>
    <row r="1640" ht="14.25" spans="10:26">
      <c r="J1640" s="7"/>
      <c r="K1640" s="7"/>
      <c r="L1640" s="7"/>
      <c r="M1640" s="7"/>
      <c r="N1640" s="7"/>
      <c r="O1640" s="7"/>
      <c r="P1640" s="7"/>
      <c r="Q1640" s="7"/>
      <c r="R1640" s="7"/>
      <c r="S1640" s="7"/>
      <c r="T1640" s="7"/>
      <c r="U1640" s="7"/>
      <c r="V1640" s="7"/>
      <c r="W1640" s="7"/>
      <c r="X1640" s="7"/>
      <c r="Y1640" s="7"/>
      <c r="Z1640" s="7"/>
    </row>
    <row r="1641" ht="14.25" spans="10:26">
      <c r="J1641" s="7"/>
      <c r="K1641" s="7"/>
      <c r="L1641" s="7"/>
      <c r="M1641" s="7"/>
      <c r="N1641" s="7"/>
      <c r="O1641" s="7"/>
      <c r="P1641" s="7"/>
      <c r="Q1641" s="7"/>
      <c r="R1641" s="7"/>
      <c r="S1641" s="7"/>
      <c r="T1641" s="7"/>
      <c r="U1641" s="7"/>
      <c r="V1641" s="7"/>
      <c r="W1641" s="7"/>
      <c r="X1641" s="7"/>
      <c r="Y1641" s="7"/>
      <c r="Z1641" s="7"/>
    </row>
    <row r="1642" ht="14.25" spans="10:26">
      <c r="J1642" s="7"/>
      <c r="K1642" s="7"/>
      <c r="L1642" s="7"/>
      <c r="M1642" s="7"/>
      <c r="N1642" s="7"/>
      <c r="O1642" s="7"/>
      <c r="P1642" s="7"/>
      <c r="Q1642" s="7"/>
      <c r="R1642" s="7"/>
      <c r="S1642" s="7"/>
      <c r="T1642" s="7"/>
      <c r="U1642" s="7"/>
      <c r="V1642" s="7"/>
      <c r="W1642" s="7"/>
      <c r="X1642" s="7"/>
      <c r="Y1642" s="7"/>
      <c r="Z1642" s="7"/>
    </row>
    <row r="1643" ht="14.25" spans="10:26">
      <c r="J1643" s="7"/>
      <c r="K1643" s="7"/>
      <c r="L1643" s="7"/>
      <c r="M1643" s="7"/>
      <c r="N1643" s="7"/>
      <c r="O1643" s="7"/>
      <c r="P1643" s="7"/>
      <c r="Q1643" s="7"/>
      <c r="R1643" s="7"/>
      <c r="S1643" s="7"/>
      <c r="T1643" s="7"/>
      <c r="U1643" s="7"/>
      <c r="V1643" s="7"/>
      <c r="W1643" s="7"/>
      <c r="X1643" s="7"/>
      <c r="Y1643" s="7"/>
      <c r="Z1643" s="7"/>
    </row>
    <row r="1644" ht="14.25" spans="10:26">
      <c r="J1644" s="7"/>
      <c r="K1644" s="7"/>
      <c r="L1644" s="7"/>
      <c r="M1644" s="7"/>
      <c r="N1644" s="7"/>
      <c r="O1644" s="7"/>
      <c r="P1644" s="7"/>
      <c r="Q1644" s="7"/>
      <c r="R1644" s="7"/>
      <c r="S1644" s="7"/>
      <c r="T1644" s="7"/>
      <c r="U1644" s="7"/>
      <c r="V1644" s="7"/>
      <c r="W1644" s="7"/>
      <c r="X1644" s="7"/>
      <c r="Y1644" s="7"/>
      <c r="Z1644" s="7"/>
    </row>
    <row r="1645" ht="14.25" spans="10:26">
      <c r="J1645" s="7"/>
      <c r="K1645" s="7"/>
      <c r="L1645" s="7"/>
      <c r="M1645" s="7"/>
      <c r="N1645" s="7"/>
      <c r="O1645" s="7"/>
      <c r="P1645" s="7"/>
      <c r="Q1645" s="7"/>
      <c r="R1645" s="7"/>
      <c r="S1645" s="7"/>
      <c r="T1645" s="7"/>
      <c r="U1645" s="7"/>
      <c r="V1645" s="7"/>
      <c r="W1645" s="7"/>
      <c r="X1645" s="7"/>
      <c r="Y1645" s="7"/>
      <c r="Z1645" s="7"/>
    </row>
    <row r="1646" ht="14.25" spans="10:26">
      <c r="J1646" s="7"/>
      <c r="K1646" s="7"/>
      <c r="L1646" s="7"/>
      <c r="M1646" s="7"/>
      <c r="N1646" s="7"/>
      <c r="O1646" s="7"/>
      <c r="P1646" s="7"/>
      <c r="Q1646" s="7"/>
      <c r="R1646" s="7"/>
      <c r="S1646" s="7"/>
      <c r="T1646" s="7"/>
      <c r="U1646" s="7"/>
      <c r="V1646" s="7"/>
      <c r="W1646" s="7"/>
      <c r="X1646" s="7"/>
      <c r="Y1646" s="7"/>
      <c r="Z1646" s="7"/>
    </row>
    <row r="1647" ht="14.25" spans="10:26">
      <c r="J1647" s="7"/>
      <c r="K1647" s="7"/>
      <c r="L1647" s="7"/>
      <c r="M1647" s="7"/>
      <c r="N1647" s="7"/>
      <c r="O1647" s="7"/>
      <c r="P1647" s="7"/>
      <c r="Q1647" s="7"/>
      <c r="R1647" s="7"/>
      <c r="S1647" s="7"/>
      <c r="T1647" s="7"/>
      <c r="U1647" s="7"/>
      <c r="V1647" s="7"/>
      <c r="W1647" s="7"/>
      <c r="X1647" s="7"/>
      <c r="Y1647" s="7"/>
      <c r="Z1647" s="7"/>
    </row>
    <row r="1648" ht="14.25" spans="10:26">
      <c r="J1648" s="7"/>
      <c r="K1648" s="7"/>
      <c r="L1648" s="7"/>
      <c r="M1648" s="7"/>
      <c r="N1648" s="7"/>
      <c r="O1648" s="7"/>
      <c r="P1648" s="7"/>
      <c r="Q1648" s="7"/>
      <c r="R1648" s="7"/>
      <c r="S1648" s="7"/>
      <c r="T1648" s="7"/>
      <c r="U1648" s="7"/>
      <c r="V1648" s="7"/>
      <c r="W1648" s="7"/>
      <c r="X1648" s="7"/>
      <c r="Y1648" s="7"/>
      <c r="Z1648" s="7"/>
    </row>
    <row r="1649" ht="14.25" spans="10:26">
      <c r="J1649" s="7"/>
      <c r="K1649" s="7"/>
      <c r="L1649" s="7"/>
      <c r="M1649" s="7"/>
      <c r="N1649" s="7"/>
      <c r="O1649" s="7"/>
      <c r="P1649" s="7"/>
      <c r="Q1649" s="7"/>
      <c r="R1649" s="7"/>
      <c r="S1649" s="7"/>
      <c r="T1649" s="7"/>
      <c r="U1649" s="7"/>
      <c r="V1649" s="7"/>
      <c r="W1649" s="7"/>
      <c r="X1649" s="7"/>
      <c r="Y1649" s="7"/>
      <c r="Z1649" s="7"/>
    </row>
    <row r="1650" ht="14.25" spans="10:26">
      <c r="J1650" s="7"/>
      <c r="K1650" s="7"/>
      <c r="L1650" s="7"/>
      <c r="M1650" s="7"/>
      <c r="N1650" s="7"/>
      <c r="O1650" s="7"/>
      <c r="P1650" s="7"/>
      <c r="Q1650" s="7"/>
      <c r="R1650" s="7"/>
      <c r="S1650" s="7"/>
      <c r="T1650" s="7"/>
      <c r="U1650" s="7"/>
      <c r="V1650" s="7"/>
      <c r="W1650" s="7"/>
      <c r="X1650" s="7"/>
      <c r="Y1650" s="7"/>
      <c r="Z1650" s="7"/>
    </row>
    <row r="1651" ht="14.25" spans="10:26">
      <c r="J1651" s="7"/>
      <c r="K1651" s="7"/>
      <c r="L1651" s="7"/>
      <c r="M1651" s="7"/>
      <c r="N1651" s="7"/>
      <c r="O1651" s="7"/>
      <c r="P1651" s="7"/>
      <c r="Q1651" s="7"/>
      <c r="R1651" s="7"/>
      <c r="S1651" s="7"/>
      <c r="T1651" s="7"/>
      <c r="U1651" s="7"/>
      <c r="V1651" s="7"/>
      <c r="W1651" s="7"/>
      <c r="X1651" s="7"/>
      <c r="Y1651" s="7"/>
      <c r="Z1651" s="7"/>
    </row>
    <row r="1652" ht="14.25" spans="10:26">
      <c r="J1652" s="7"/>
      <c r="K1652" s="7"/>
      <c r="L1652" s="7"/>
      <c r="M1652" s="7"/>
      <c r="N1652" s="7"/>
      <c r="O1652" s="7"/>
      <c r="P1652" s="7"/>
      <c r="Q1652" s="7"/>
      <c r="R1652" s="7"/>
      <c r="S1652" s="7"/>
      <c r="T1652" s="7"/>
      <c r="U1652" s="7"/>
      <c r="V1652" s="7"/>
      <c r="W1652" s="7"/>
      <c r="X1652" s="7"/>
      <c r="Y1652" s="7"/>
      <c r="Z1652" s="7"/>
    </row>
    <row r="1653" ht="14.25" spans="10:26">
      <c r="J1653" s="7"/>
      <c r="K1653" s="7"/>
      <c r="L1653" s="7"/>
      <c r="M1653" s="7"/>
      <c r="N1653" s="7"/>
      <c r="O1653" s="7"/>
      <c r="P1653" s="7"/>
      <c r="Q1653" s="7"/>
      <c r="R1653" s="7"/>
      <c r="S1653" s="7"/>
      <c r="T1653" s="7"/>
      <c r="U1653" s="7"/>
      <c r="V1653" s="7"/>
      <c r="W1653" s="7"/>
      <c r="X1653" s="7"/>
      <c r="Y1653" s="7"/>
      <c r="Z1653" s="7"/>
    </row>
    <row r="1654" ht="14.25" spans="10:26">
      <c r="J1654" s="7"/>
      <c r="K1654" s="7"/>
      <c r="L1654" s="7"/>
      <c r="M1654" s="7"/>
      <c r="N1654" s="7"/>
      <c r="O1654" s="7"/>
      <c r="P1654" s="7"/>
      <c r="Q1654" s="7"/>
      <c r="R1654" s="7"/>
      <c r="S1654" s="7"/>
      <c r="T1654" s="7"/>
      <c r="U1654" s="7"/>
      <c r="V1654" s="7"/>
      <c r="W1654" s="7"/>
      <c r="X1654" s="7"/>
      <c r="Y1654" s="7"/>
      <c r="Z1654" s="7"/>
    </row>
    <row r="1655" ht="14.25" spans="10:26">
      <c r="J1655" s="7"/>
      <c r="K1655" s="7"/>
      <c r="L1655" s="7"/>
      <c r="M1655" s="7"/>
      <c r="N1655" s="7"/>
      <c r="O1655" s="7"/>
      <c r="P1655" s="7"/>
      <c r="Q1655" s="7"/>
      <c r="R1655" s="7"/>
      <c r="S1655" s="7"/>
      <c r="T1655" s="7"/>
      <c r="U1655" s="7"/>
      <c r="V1655" s="7"/>
      <c r="W1655" s="7"/>
      <c r="X1655" s="7"/>
      <c r="Y1655" s="7"/>
      <c r="Z1655" s="7"/>
    </row>
    <row r="1656" ht="14.25" spans="10:26">
      <c r="J1656" s="7"/>
      <c r="K1656" s="7"/>
      <c r="L1656" s="7"/>
      <c r="M1656" s="7"/>
      <c r="N1656" s="7"/>
      <c r="O1656" s="7"/>
      <c r="P1656" s="7"/>
      <c r="Q1656" s="7"/>
      <c r="R1656" s="7"/>
      <c r="S1656" s="7"/>
      <c r="T1656" s="7"/>
      <c r="U1656" s="7"/>
      <c r="V1656" s="7"/>
      <c r="W1656" s="7"/>
      <c r="X1656" s="7"/>
      <c r="Y1656" s="7"/>
      <c r="Z1656" s="7"/>
    </row>
    <row r="1657" ht="14.25" spans="10:26">
      <c r="J1657" s="7"/>
      <c r="K1657" s="7"/>
      <c r="L1657" s="7"/>
      <c r="M1657" s="7"/>
      <c r="N1657" s="7"/>
      <c r="O1657" s="7"/>
      <c r="P1657" s="7"/>
      <c r="Q1657" s="7"/>
      <c r="R1657" s="7"/>
      <c r="S1657" s="7"/>
      <c r="T1657" s="7"/>
      <c r="U1657" s="7"/>
      <c r="V1657" s="7"/>
      <c r="W1657" s="7"/>
      <c r="X1657" s="7"/>
      <c r="Y1657" s="7"/>
      <c r="Z1657" s="7"/>
    </row>
    <row r="1658" ht="14.25" spans="10:26">
      <c r="J1658" s="7"/>
      <c r="K1658" s="7"/>
      <c r="L1658" s="7"/>
      <c r="M1658" s="7"/>
      <c r="N1658" s="7"/>
      <c r="O1658" s="7"/>
      <c r="P1658" s="7"/>
      <c r="Q1658" s="7"/>
      <c r="R1658" s="7"/>
      <c r="S1658" s="7"/>
      <c r="T1658" s="7"/>
      <c r="U1658" s="7"/>
      <c r="V1658" s="7"/>
      <c r="W1658" s="7"/>
      <c r="X1658" s="7"/>
      <c r="Y1658" s="7"/>
      <c r="Z1658" s="7"/>
    </row>
    <row r="1659" ht="14.25" spans="10:26">
      <c r="J1659" s="7"/>
      <c r="K1659" s="7"/>
      <c r="L1659" s="7"/>
      <c r="M1659" s="7"/>
      <c r="N1659" s="7"/>
      <c r="O1659" s="7"/>
      <c r="P1659" s="7"/>
      <c r="Q1659" s="7"/>
      <c r="R1659" s="7"/>
      <c r="S1659" s="7"/>
      <c r="T1659" s="7"/>
      <c r="U1659" s="7"/>
      <c r="V1659" s="7"/>
      <c r="W1659" s="7"/>
      <c r="X1659" s="7"/>
      <c r="Y1659" s="7"/>
      <c r="Z1659" s="7"/>
    </row>
    <row r="1660" ht="14.25" spans="10:26">
      <c r="J1660" s="7"/>
      <c r="K1660" s="7"/>
      <c r="L1660" s="7"/>
      <c r="M1660" s="7"/>
      <c r="N1660" s="7"/>
      <c r="O1660" s="7"/>
      <c r="P1660" s="7"/>
      <c r="Q1660" s="7"/>
      <c r="R1660" s="7"/>
      <c r="S1660" s="7"/>
      <c r="T1660" s="7"/>
      <c r="U1660" s="7"/>
      <c r="V1660" s="7"/>
      <c r="W1660" s="7"/>
      <c r="X1660" s="7"/>
      <c r="Y1660" s="7"/>
      <c r="Z1660" s="7"/>
    </row>
    <row r="1661" ht="14.25" spans="10:26">
      <c r="J1661" s="7"/>
      <c r="K1661" s="7"/>
      <c r="L1661" s="7"/>
      <c r="M1661" s="7"/>
      <c r="N1661" s="7"/>
      <c r="O1661" s="7"/>
      <c r="P1661" s="7"/>
      <c r="Q1661" s="7"/>
      <c r="R1661" s="7"/>
      <c r="S1661" s="7"/>
      <c r="T1661" s="7"/>
      <c r="U1661" s="7"/>
      <c r="V1661" s="7"/>
      <c r="W1661" s="7"/>
      <c r="X1661" s="7"/>
      <c r="Y1661" s="7"/>
      <c r="Z1661" s="7"/>
    </row>
    <row r="1662" ht="14.25" spans="10:26">
      <c r="J1662" s="7"/>
      <c r="K1662" s="7"/>
      <c r="L1662" s="7"/>
      <c r="M1662" s="7"/>
      <c r="N1662" s="7"/>
      <c r="O1662" s="7"/>
      <c r="P1662" s="7"/>
      <c r="Q1662" s="7"/>
      <c r="R1662" s="7"/>
      <c r="S1662" s="7"/>
      <c r="T1662" s="7"/>
      <c r="U1662" s="7"/>
      <c r="V1662" s="7"/>
      <c r="W1662" s="7"/>
      <c r="X1662" s="7"/>
      <c r="Y1662" s="7"/>
      <c r="Z1662" s="7"/>
    </row>
    <row r="1663" ht="14.25" spans="10:26">
      <c r="J1663" s="7"/>
      <c r="K1663" s="7"/>
      <c r="L1663" s="7"/>
      <c r="M1663" s="7"/>
      <c r="N1663" s="7"/>
      <c r="O1663" s="7"/>
      <c r="P1663" s="7"/>
      <c r="Q1663" s="7"/>
      <c r="R1663" s="7"/>
      <c r="S1663" s="7"/>
      <c r="T1663" s="7"/>
      <c r="U1663" s="7"/>
      <c r="V1663" s="7"/>
      <c r="W1663" s="7"/>
      <c r="X1663" s="7"/>
      <c r="Y1663" s="7"/>
      <c r="Z1663" s="7"/>
    </row>
    <row r="1664" ht="14.25" spans="10:26">
      <c r="J1664" s="7"/>
      <c r="K1664" s="7"/>
      <c r="L1664" s="7"/>
      <c r="M1664" s="7"/>
      <c r="N1664" s="7"/>
      <c r="O1664" s="7"/>
      <c r="P1664" s="7"/>
      <c r="Q1664" s="7"/>
      <c r="R1664" s="7"/>
      <c r="S1664" s="7"/>
      <c r="T1664" s="7"/>
      <c r="U1664" s="7"/>
      <c r="V1664" s="7"/>
      <c r="W1664" s="7"/>
      <c r="X1664" s="7"/>
      <c r="Y1664" s="7"/>
      <c r="Z1664" s="7"/>
    </row>
    <row r="1665" ht="14.25" spans="10:26">
      <c r="J1665" s="7"/>
      <c r="K1665" s="7"/>
      <c r="L1665" s="7"/>
      <c r="M1665" s="7"/>
      <c r="N1665" s="7"/>
      <c r="O1665" s="7"/>
      <c r="P1665" s="7"/>
      <c r="Q1665" s="7"/>
      <c r="R1665" s="7"/>
      <c r="S1665" s="7"/>
      <c r="T1665" s="7"/>
      <c r="U1665" s="7"/>
      <c r="V1665" s="7"/>
      <c r="W1665" s="7"/>
      <c r="X1665" s="7"/>
      <c r="Y1665" s="7"/>
      <c r="Z1665" s="7"/>
    </row>
    <row r="1666" ht="14.25" spans="10:26">
      <c r="J1666" s="7"/>
      <c r="K1666" s="7"/>
      <c r="L1666" s="7"/>
      <c r="M1666" s="7"/>
      <c r="N1666" s="7"/>
      <c r="O1666" s="7"/>
      <c r="P1666" s="7"/>
      <c r="Q1666" s="7"/>
      <c r="R1666" s="7"/>
      <c r="S1666" s="7"/>
      <c r="T1666" s="7"/>
      <c r="U1666" s="7"/>
      <c r="V1666" s="7"/>
      <c r="W1666" s="7"/>
      <c r="X1666" s="7"/>
      <c r="Y1666" s="7"/>
      <c r="Z1666" s="7"/>
    </row>
    <row r="1667" ht="14.25" spans="10:26">
      <c r="J1667" s="7"/>
      <c r="K1667" s="7"/>
      <c r="L1667" s="7"/>
      <c r="M1667" s="7"/>
      <c r="N1667" s="7"/>
      <c r="O1667" s="7"/>
      <c r="P1667" s="7"/>
      <c r="Q1667" s="7"/>
      <c r="R1667" s="7"/>
      <c r="S1667" s="7"/>
      <c r="T1667" s="7"/>
      <c r="U1667" s="7"/>
      <c r="V1667" s="7"/>
      <c r="W1667" s="7"/>
      <c r="X1667" s="7"/>
      <c r="Y1667" s="7"/>
      <c r="Z1667" s="7"/>
    </row>
    <row r="1668" ht="14.25" spans="10:26">
      <c r="J1668" s="7"/>
      <c r="K1668" s="7"/>
      <c r="L1668" s="7"/>
      <c r="M1668" s="7"/>
      <c r="N1668" s="7"/>
      <c r="O1668" s="7"/>
      <c r="P1668" s="7"/>
      <c r="Q1668" s="7"/>
      <c r="R1668" s="7"/>
      <c r="S1668" s="7"/>
      <c r="T1668" s="7"/>
      <c r="U1668" s="7"/>
      <c r="V1668" s="7"/>
      <c r="W1668" s="7"/>
      <c r="X1668" s="7"/>
      <c r="Y1668" s="7"/>
      <c r="Z1668" s="7"/>
    </row>
    <row r="1669" ht="14.25" spans="10:26">
      <c r="J1669" s="7"/>
      <c r="K1669" s="7"/>
      <c r="L1669" s="7"/>
      <c r="M1669" s="7"/>
      <c r="N1669" s="7"/>
      <c r="O1669" s="7"/>
      <c r="P1669" s="7"/>
      <c r="Q1669" s="7"/>
      <c r="R1669" s="7"/>
      <c r="S1669" s="7"/>
      <c r="T1669" s="7"/>
      <c r="U1669" s="7"/>
      <c r="V1669" s="7"/>
      <c r="W1669" s="7"/>
      <c r="X1669" s="7"/>
      <c r="Y1669" s="7"/>
      <c r="Z1669" s="7"/>
    </row>
    <row r="1670" ht="14.25" spans="10:26">
      <c r="J1670" s="7"/>
      <c r="K1670" s="7"/>
      <c r="L1670" s="7"/>
      <c r="M1670" s="7"/>
      <c r="N1670" s="7"/>
      <c r="O1670" s="7"/>
      <c r="P1670" s="7"/>
      <c r="Q1670" s="7"/>
      <c r="R1670" s="7"/>
      <c r="S1670" s="7"/>
      <c r="T1670" s="7"/>
      <c r="U1670" s="7"/>
      <c r="V1670" s="7"/>
      <c r="W1670" s="7"/>
      <c r="X1670" s="7"/>
      <c r="Y1670" s="7"/>
      <c r="Z1670" s="7"/>
    </row>
    <row r="1671" ht="14.25" spans="10:26">
      <c r="J1671" s="7"/>
      <c r="K1671" s="7"/>
      <c r="L1671" s="7"/>
      <c r="M1671" s="7"/>
      <c r="N1671" s="7"/>
      <c r="O1671" s="7"/>
      <c r="P1671" s="7"/>
      <c r="Q1671" s="7"/>
      <c r="R1671" s="7"/>
      <c r="S1671" s="7"/>
      <c r="T1671" s="7"/>
      <c r="U1671" s="7"/>
      <c r="V1671" s="7"/>
      <c r="W1671" s="7"/>
      <c r="X1671" s="7"/>
      <c r="Y1671" s="7"/>
      <c r="Z1671" s="7"/>
    </row>
    <row r="1672" ht="14.25" spans="10:26">
      <c r="J1672" s="7"/>
      <c r="K1672" s="7"/>
      <c r="L1672" s="7"/>
      <c r="M1672" s="7"/>
      <c r="N1672" s="7"/>
      <c r="O1672" s="7"/>
      <c r="P1672" s="7"/>
      <c r="Q1672" s="7"/>
      <c r="R1672" s="7"/>
      <c r="S1672" s="7"/>
      <c r="T1672" s="7"/>
      <c r="U1672" s="7"/>
      <c r="V1672" s="7"/>
      <c r="W1672" s="7"/>
      <c r="X1672" s="7"/>
      <c r="Y1672" s="7"/>
      <c r="Z1672" s="7"/>
    </row>
    <row r="1673" ht="14.25" spans="10:26">
      <c r="J1673" s="7"/>
      <c r="K1673" s="7"/>
      <c r="L1673" s="7"/>
      <c r="M1673" s="7"/>
      <c r="N1673" s="7"/>
      <c r="O1673" s="7"/>
      <c r="P1673" s="7"/>
      <c r="Q1673" s="7"/>
      <c r="R1673" s="7"/>
      <c r="S1673" s="7"/>
      <c r="T1673" s="7"/>
      <c r="U1673" s="7"/>
      <c r="V1673" s="7"/>
      <c r="W1673" s="7"/>
      <c r="X1673" s="7"/>
      <c r="Y1673" s="7"/>
      <c r="Z1673" s="7"/>
    </row>
    <row r="1674" ht="14.25" spans="10:26">
      <c r="J1674" s="7"/>
      <c r="K1674" s="7"/>
      <c r="L1674" s="7"/>
      <c r="M1674" s="7"/>
      <c r="N1674" s="7"/>
      <c r="O1674" s="7"/>
      <c r="P1674" s="7"/>
      <c r="Q1674" s="7"/>
      <c r="R1674" s="7"/>
      <c r="S1674" s="7"/>
      <c r="T1674" s="7"/>
      <c r="U1674" s="7"/>
      <c r="V1674" s="7"/>
      <c r="W1674" s="7"/>
      <c r="X1674" s="7"/>
      <c r="Y1674" s="7"/>
      <c r="Z1674" s="7"/>
    </row>
    <row r="1675" ht="14.25" spans="10:26">
      <c r="J1675" s="7"/>
      <c r="K1675" s="7"/>
      <c r="L1675" s="7"/>
      <c r="M1675" s="7"/>
      <c r="N1675" s="7"/>
      <c r="O1675" s="7"/>
      <c r="P1675" s="7"/>
      <c r="Q1675" s="7"/>
      <c r="R1675" s="7"/>
      <c r="S1675" s="7"/>
      <c r="T1675" s="7"/>
      <c r="U1675" s="7"/>
      <c r="V1675" s="7"/>
      <c r="W1675" s="7"/>
      <c r="X1675" s="7"/>
      <c r="Y1675" s="7"/>
      <c r="Z1675" s="7"/>
    </row>
    <row r="1676" ht="14.25" spans="10:26">
      <c r="J1676" s="7"/>
      <c r="K1676" s="7"/>
      <c r="L1676" s="7"/>
      <c r="M1676" s="7"/>
      <c r="N1676" s="7"/>
      <c r="O1676" s="7"/>
      <c r="P1676" s="7"/>
      <c r="Q1676" s="7"/>
      <c r="R1676" s="7"/>
      <c r="S1676" s="7"/>
      <c r="T1676" s="7"/>
      <c r="U1676" s="7"/>
      <c r="V1676" s="7"/>
      <c r="W1676" s="7"/>
      <c r="X1676" s="7"/>
      <c r="Y1676" s="7"/>
      <c r="Z1676" s="7"/>
    </row>
    <row r="1677" ht="14.25" spans="10:26">
      <c r="J1677" s="7"/>
      <c r="K1677" s="7"/>
      <c r="L1677" s="7"/>
      <c r="M1677" s="7"/>
      <c r="N1677" s="7"/>
      <c r="O1677" s="7"/>
      <c r="P1677" s="7"/>
      <c r="Q1677" s="7"/>
      <c r="R1677" s="7"/>
      <c r="S1677" s="7"/>
      <c r="T1677" s="7"/>
      <c r="U1677" s="7"/>
      <c r="V1677" s="7"/>
      <c r="W1677" s="7"/>
      <c r="X1677" s="7"/>
      <c r="Y1677" s="7"/>
      <c r="Z1677" s="7"/>
    </row>
    <row r="1678" ht="14.25" spans="10:26">
      <c r="J1678" s="7"/>
      <c r="K1678" s="7"/>
      <c r="L1678" s="7"/>
      <c r="M1678" s="7"/>
      <c r="N1678" s="7"/>
      <c r="O1678" s="7"/>
      <c r="P1678" s="7"/>
      <c r="Q1678" s="7"/>
      <c r="R1678" s="7"/>
      <c r="S1678" s="7"/>
      <c r="T1678" s="7"/>
      <c r="U1678" s="7"/>
      <c r="V1678" s="7"/>
      <c r="W1678" s="7"/>
      <c r="X1678" s="7"/>
      <c r="Y1678" s="7"/>
      <c r="Z1678" s="7"/>
    </row>
    <row r="1679" ht="14.25" spans="10:26">
      <c r="J1679" s="7"/>
      <c r="K1679" s="7"/>
      <c r="L1679" s="7"/>
      <c r="M1679" s="7"/>
      <c r="N1679" s="7"/>
      <c r="O1679" s="7"/>
      <c r="P1679" s="7"/>
      <c r="Q1679" s="7"/>
      <c r="R1679" s="7"/>
      <c r="S1679" s="7"/>
      <c r="T1679" s="7"/>
      <c r="U1679" s="7"/>
      <c r="V1679" s="7"/>
      <c r="W1679" s="7"/>
      <c r="X1679" s="7"/>
      <c r="Y1679" s="7"/>
      <c r="Z1679" s="7"/>
    </row>
    <row r="1680" ht="14.25" spans="10:26">
      <c r="J1680" s="7"/>
      <c r="K1680" s="7"/>
      <c r="L1680" s="7"/>
      <c r="M1680" s="7"/>
      <c r="N1680" s="7"/>
      <c r="O1680" s="7"/>
      <c r="P1680" s="7"/>
      <c r="Q1680" s="7"/>
      <c r="R1680" s="7"/>
      <c r="S1680" s="7"/>
      <c r="T1680" s="7"/>
      <c r="U1680" s="7"/>
      <c r="V1680" s="7"/>
      <c r="W1680" s="7"/>
      <c r="X1680" s="7"/>
      <c r="Y1680" s="7"/>
      <c r="Z1680" s="7"/>
    </row>
    <row r="1681" ht="14.25" spans="10:26">
      <c r="J1681" s="7"/>
      <c r="K1681" s="7"/>
      <c r="L1681" s="7"/>
      <c r="M1681" s="7"/>
      <c r="N1681" s="7"/>
      <c r="O1681" s="7"/>
      <c r="P1681" s="7"/>
      <c r="Q1681" s="7"/>
      <c r="R1681" s="7"/>
      <c r="S1681" s="7"/>
      <c r="T1681" s="7"/>
      <c r="U1681" s="7"/>
      <c r="V1681" s="7"/>
      <c r="W1681" s="7"/>
      <c r="X1681" s="7"/>
      <c r="Y1681" s="7"/>
      <c r="Z1681" s="7"/>
    </row>
    <row r="1682" ht="14.25" spans="10:26">
      <c r="J1682" s="7"/>
      <c r="K1682" s="7"/>
      <c r="L1682" s="7"/>
      <c r="M1682" s="7"/>
      <c r="N1682" s="7"/>
      <c r="O1682" s="7"/>
      <c r="P1682" s="7"/>
      <c r="Q1682" s="7"/>
      <c r="R1682" s="7"/>
      <c r="S1682" s="7"/>
      <c r="T1682" s="7"/>
      <c r="U1682" s="7"/>
      <c r="V1682" s="7"/>
      <c r="W1682" s="7"/>
      <c r="X1682" s="7"/>
      <c r="Y1682" s="7"/>
      <c r="Z1682" s="7"/>
    </row>
    <row r="1683" ht="14.25" spans="10:26">
      <c r="J1683" s="7"/>
      <c r="K1683" s="7"/>
      <c r="L1683" s="7"/>
      <c r="M1683" s="7"/>
      <c r="N1683" s="7"/>
      <c r="O1683" s="7"/>
      <c r="P1683" s="7"/>
      <c r="Q1683" s="7"/>
      <c r="R1683" s="7"/>
      <c r="S1683" s="7"/>
      <c r="T1683" s="7"/>
      <c r="U1683" s="7"/>
      <c r="V1683" s="7"/>
      <c r="W1683" s="7"/>
      <c r="X1683" s="7"/>
      <c r="Y1683" s="7"/>
      <c r="Z1683" s="7"/>
    </row>
    <row r="1684" ht="14.25" spans="10:26">
      <c r="J1684" s="7"/>
      <c r="K1684" s="7"/>
      <c r="L1684" s="7"/>
      <c r="M1684" s="7"/>
      <c r="N1684" s="7"/>
      <c r="O1684" s="7"/>
      <c r="P1684" s="7"/>
      <c r="Q1684" s="7"/>
      <c r="R1684" s="7"/>
      <c r="S1684" s="7"/>
      <c r="T1684" s="7"/>
      <c r="U1684" s="7"/>
      <c r="V1684" s="7"/>
      <c r="W1684" s="7"/>
      <c r="X1684" s="7"/>
      <c r="Y1684" s="7"/>
      <c r="Z1684" s="7"/>
    </row>
    <row r="1685" ht="14.25" spans="10:26">
      <c r="J1685" s="7"/>
      <c r="K1685" s="7"/>
      <c r="L1685" s="7"/>
      <c r="M1685" s="7"/>
      <c r="N1685" s="7"/>
      <c r="O1685" s="7"/>
      <c r="P1685" s="7"/>
      <c r="Q1685" s="7"/>
      <c r="R1685" s="7"/>
      <c r="S1685" s="7"/>
      <c r="T1685" s="7"/>
      <c r="U1685" s="7"/>
      <c r="V1685" s="7"/>
      <c r="W1685" s="7"/>
      <c r="X1685" s="7"/>
      <c r="Y1685" s="7"/>
      <c r="Z1685" s="7"/>
    </row>
    <row r="1686" ht="14.25" spans="10:26">
      <c r="J1686" s="7"/>
      <c r="K1686" s="7"/>
      <c r="L1686" s="7"/>
      <c r="M1686" s="7"/>
      <c r="N1686" s="7"/>
      <c r="O1686" s="7"/>
      <c r="P1686" s="7"/>
      <c r="Q1686" s="7"/>
      <c r="R1686" s="7"/>
      <c r="S1686" s="7"/>
      <c r="T1686" s="7"/>
      <c r="U1686" s="7"/>
      <c r="V1686" s="7"/>
      <c r="W1686" s="7"/>
      <c r="X1686" s="7"/>
      <c r="Y1686" s="7"/>
      <c r="Z1686" s="7"/>
    </row>
    <row r="1687" ht="14.25" spans="10:26">
      <c r="J1687" s="7"/>
      <c r="K1687" s="7"/>
      <c r="L1687" s="7"/>
      <c r="M1687" s="7"/>
      <c r="N1687" s="7"/>
      <c r="O1687" s="7"/>
      <c r="P1687" s="7"/>
      <c r="Q1687" s="7"/>
      <c r="R1687" s="7"/>
      <c r="S1687" s="7"/>
      <c r="T1687" s="7"/>
      <c r="U1687" s="7"/>
      <c r="V1687" s="7"/>
      <c r="W1687" s="7"/>
      <c r="X1687" s="7"/>
      <c r="Y1687" s="7"/>
      <c r="Z1687" s="7"/>
    </row>
    <row r="1688" ht="14.25" spans="10:26">
      <c r="J1688" s="7"/>
      <c r="K1688" s="7"/>
      <c r="L1688" s="7"/>
      <c r="M1688" s="7"/>
      <c r="N1688" s="7"/>
      <c r="O1688" s="7"/>
      <c r="P1688" s="7"/>
      <c r="Q1688" s="7"/>
      <c r="R1688" s="7"/>
      <c r="S1688" s="7"/>
      <c r="T1688" s="7"/>
      <c r="U1688" s="7"/>
      <c r="V1688" s="7"/>
      <c r="W1688" s="7"/>
      <c r="X1688" s="7"/>
      <c r="Y1688" s="7"/>
      <c r="Z1688" s="7"/>
    </row>
    <row r="1689" ht="14.25" spans="10:26">
      <c r="J1689" s="7"/>
      <c r="K1689" s="7"/>
      <c r="L1689" s="7"/>
      <c r="M1689" s="7"/>
      <c r="N1689" s="7"/>
      <c r="O1689" s="7"/>
      <c r="P1689" s="7"/>
      <c r="Q1689" s="7"/>
      <c r="R1689" s="7"/>
      <c r="S1689" s="7"/>
      <c r="T1689" s="7"/>
      <c r="U1689" s="7"/>
      <c r="V1689" s="7"/>
      <c r="W1689" s="7"/>
      <c r="X1689" s="7"/>
      <c r="Y1689" s="7"/>
      <c r="Z1689" s="7"/>
    </row>
    <row r="1690" ht="14.25" spans="10:26">
      <c r="J1690" s="7"/>
      <c r="K1690" s="7"/>
      <c r="L1690" s="7"/>
      <c r="M1690" s="7"/>
      <c r="N1690" s="7"/>
      <c r="O1690" s="7"/>
      <c r="P1690" s="7"/>
      <c r="Q1690" s="7"/>
      <c r="R1690" s="7"/>
      <c r="S1690" s="7"/>
      <c r="T1690" s="7"/>
      <c r="U1690" s="7"/>
      <c r="V1690" s="7"/>
      <c r="W1690" s="7"/>
      <c r="X1690" s="7"/>
      <c r="Y1690" s="7"/>
      <c r="Z1690" s="7"/>
    </row>
    <row r="1691" ht="14.25" spans="10:26">
      <c r="J1691" s="7"/>
      <c r="K1691" s="7"/>
      <c r="L1691" s="7"/>
      <c r="M1691" s="7"/>
      <c r="N1691" s="7"/>
      <c r="O1691" s="7"/>
      <c r="P1691" s="7"/>
      <c r="Q1691" s="7"/>
      <c r="R1691" s="7"/>
      <c r="S1691" s="7"/>
      <c r="T1691" s="7"/>
      <c r="U1691" s="7"/>
      <c r="V1691" s="7"/>
      <c r="W1691" s="7"/>
      <c r="X1691" s="7"/>
      <c r="Y1691" s="7"/>
      <c r="Z1691" s="7"/>
    </row>
    <row r="1692" ht="14.25" spans="10:26">
      <c r="J1692" s="7"/>
      <c r="K1692" s="7"/>
      <c r="L1692" s="7"/>
      <c r="M1692" s="7"/>
      <c r="N1692" s="7"/>
      <c r="O1692" s="7"/>
      <c r="P1692" s="7"/>
      <c r="Q1692" s="7"/>
      <c r="R1692" s="7"/>
      <c r="S1692" s="7"/>
      <c r="T1692" s="7"/>
      <c r="U1692" s="7"/>
      <c r="V1692" s="7"/>
      <c r="W1692" s="7"/>
      <c r="X1692" s="7"/>
      <c r="Y1692" s="7"/>
      <c r="Z1692" s="7"/>
    </row>
    <row r="1693" ht="14.25" spans="10:26">
      <c r="J1693" s="7"/>
      <c r="K1693" s="7"/>
      <c r="L1693" s="7"/>
      <c r="M1693" s="7"/>
      <c r="N1693" s="7"/>
      <c r="O1693" s="7"/>
      <c r="P1693" s="7"/>
      <c r="Q1693" s="7"/>
      <c r="R1693" s="7"/>
      <c r="S1693" s="7"/>
      <c r="T1693" s="7"/>
      <c r="U1693" s="7"/>
      <c r="V1693" s="7"/>
      <c r="W1693" s="7"/>
      <c r="X1693" s="7"/>
      <c r="Y1693" s="7"/>
      <c r="Z1693" s="7"/>
    </row>
    <row r="1694" ht="14.25" spans="10:26">
      <c r="J1694" s="7"/>
      <c r="K1694" s="7"/>
      <c r="L1694" s="7"/>
      <c r="M1694" s="7"/>
      <c r="N1694" s="7"/>
      <c r="O1694" s="7"/>
      <c r="P1694" s="7"/>
      <c r="Q1694" s="7"/>
      <c r="R1694" s="7"/>
      <c r="S1694" s="7"/>
      <c r="T1694" s="7"/>
      <c r="U1694" s="7"/>
      <c r="V1694" s="7"/>
      <c r="W1694" s="7"/>
      <c r="X1694" s="7"/>
      <c r="Y1694" s="7"/>
      <c r="Z1694" s="7"/>
    </row>
    <row r="1695" ht="14.25" spans="10:26">
      <c r="J1695" s="7"/>
      <c r="K1695" s="7"/>
      <c r="L1695" s="7"/>
      <c r="M1695" s="7"/>
      <c r="N1695" s="7"/>
      <c r="O1695" s="7"/>
      <c r="P1695" s="7"/>
      <c r="Q1695" s="7"/>
      <c r="R1695" s="7"/>
      <c r="S1695" s="7"/>
      <c r="T1695" s="7"/>
      <c r="U1695" s="7"/>
      <c r="V1695" s="7"/>
      <c r="W1695" s="7"/>
      <c r="X1695" s="7"/>
      <c r="Y1695" s="7"/>
      <c r="Z1695" s="7"/>
    </row>
    <row r="1696" ht="14.25" spans="10:26">
      <c r="J1696" s="7"/>
      <c r="K1696" s="7"/>
      <c r="L1696" s="7"/>
      <c r="M1696" s="7"/>
      <c r="N1696" s="7"/>
      <c r="O1696" s="7"/>
      <c r="P1696" s="7"/>
      <c r="Q1696" s="7"/>
      <c r="R1696" s="7"/>
      <c r="S1696" s="7"/>
      <c r="T1696" s="7"/>
      <c r="U1696" s="7"/>
      <c r="V1696" s="7"/>
      <c r="W1696" s="7"/>
      <c r="X1696" s="7"/>
      <c r="Y1696" s="7"/>
      <c r="Z1696" s="7"/>
    </row>
    <row r="1697" ht="14.25" spans="10:26">
      <c r="J1697" s="7"/>
      <c r="K1697" s="7"/>
      <c r="L1697" s="7"/>
      <c r="M1697" s="7"/>
      <c r="N1697" s="7"/>
      <c r="O1697" s="7"/>
      <c r="P1697" s="7"/>
      <c r="Q1697" s="7"/>
      <c r="R1697" s="7"/>
      <c r="S1697" s="7"/>
      <c r="T1697" s="7"/>
      <c r="U1697" s="7"/>
      <c r="V1697" s="7"/>
      <c r="W1697" s="7"/>
      <c r="X1697" s="7"/>
      <c r="Y1697" s="7"/>
      <c r="Z1697" s="7"/>
    </row>
    <row r="1698" ht="14.25" spans="10:26">
      <c r="J1698" s="7"/>
      <c r="K1698" s="7"/>
      <c r="L1698" s="7"/>
      <c r="M1698" s="7"/>
      <c r="N1698" s="7"/>
      <c r="O1698" s="7"/>
      <c r="P1698" s="7"/>
      <c r="Q1698" s="7"/>
      <c r="R1698" s="7"/>
      <c r="S1698" s="7"/>
      <c r="T1698" s="7"/>
      <c r="U1698" s="7"/>
      <c r="V1698" s="7"/>
      <c r="W1698" s="7"/>
      <c r="X1698" s="7"/>
      <c r="Y1698" s="7"/>
      <c r="Z1698" s="7"/>
    </row>
    <row r="1699" ht="14.25" spans="10:26">
      <c r="J1699" s="7"/>
      <c r="K1699" s="7"/>
      <c r="L1699" s="7"/>
      <c r="M1699" s="7"/>
      <c r="N1699" s="7"/>
      <c r="O1699" s="7"/>
      <c r="P1699" s="7"/>
      <c r="Q1699" s="7"/>
      <c r="R1699" s="7"/>
      <c r="S1699" s="7"/>
      <c r="T1699" s="7"/>
      <c r="U1699" s="7"/>
      <c r="V1699" s="7"/>
      <c r="W1699" s="7"/>
      <c r="X1699" s="7"/>
      <c r="Y1699" s="7"/>
      <c r="Z1699" s="7"/>
    </row>
    <row r="1700" ht="14.25" spans="10:26">
      <c r="J1700" s="7"/>
      <c r="K1700" s="7"/>
      <c r="L1700" s="7"/>
      <c r="M1700" s="7"/>
      <c r="N1700" s="7"/>
      <c r="O1700" s="7"/>
      <c r="P1700" s="7"/>
      <c r="Q1700" s="7"/>
      <c r="R1700" s="7"/>
      <c r="S1700" s="7"/>
      <c r="T1700" s="7"/>
      <c r="U1700" s="7"/>
      <c r="V1700" s="7"/>
      <c r="W1700" s="7"/>
      <c r="X1700" s="7"/>
      <c r="Y1700" s="7"/>
      <c r="Z1700" s="7"/>
    </row>
    <row r="1701" ht="14.25" spans="10:26">
      <c r="J1701" s="7"/>
      <c r="K1701" s="7"/>
      <c r="L1701" s="7"/>
      <c r="M1701" s="7"/>
      <c r="N1701" s="7"/>
      <c r="O1701" s="7"/>
      <c r="P1701" s="7"/>
      <c r="Q1701" s="7"/>
      <c r="R1701" s="7"/>
      <c r="S1701" s="7"/>
      <c r="T1701" s="7"/>
      <c r="U1701" s="7"/>
      <c r="V1701" s="7"/>
      <c r="W1701" s="7"/>
      <c r="X1701" s="7"/>
      <c r="Y1701" s="7"/>
      <c r="Z1701" s="7"/>
    </row>
    <row r="1702" ht="14.25" spans="10:26">
      <c r="J1702" s="7"/>
      <c r="K1702" s="7"/>
      <c r="L1702" s="7"/>
      <c r="M1702" s="7"/>
      <c r="N1702" s="7"/>
      <c r="O1702" s="7"/>
      <c r="P1702" s="7"/>
      <c r="Q1702" s="7"/>
      <c r="R1702" s="7"/>
      <c r="S1702" s="7"/>
      <c r="T1702" s="7"/>
      <c r="U1702" s="7"/>
      <c r="V1702" s="7"/>
      <c r="W1702" s="7"/>
      <c r="X1702" s="7"/>
      <c r="Y1702" s="7"/>
      <c r="Z1702" s="7"/>
    </row>
    <row r="1703" ht="14.25" spans="10:26">
      <c r="J1703" s="7"/>
      <c r="K1703" s="7"/>
      <c r="L1703" s="7"/>
      <c r="M1703" s="7"/>
      <c r="N1703" s="7"/>
      <c r="O1703" s="7"/>
      <c r="P1703" s="7"/>
      <c r="Q1703" s="7"/>
      <c r="R1703" s="7"/>
      <c r="S1703" s="7"/>
      <c r="T1703" s="7"/>
      <c r="U1703" s="7"/>
      <c r="V1703" s="7"/>
      <c r="W1703" s="7"/>
      <c r="X1703" s="7"/>
      <c r="Y1703" s="7"/>
      <c r="Z1703" s="7"/>
    </row>
    <row r="1704" ht="14.25" spans="10:26">
      <c r="J1704" s="7"/>
      <c r="K1704" s="7"/>
      <c r="L1704" s="7"/>
      <c r="M1704" s="7"/>
      <c r="N1704" s="7"/>
      <c r="O1704" s="7"/>
      <c r="P1704" s="7"/>
      <c r="Q1704" s="7"/>
      <c r="R1704" s="7"/>
      <c r="S1704" s="7"/>
      <c r="T1704" s="7"/>
      <c r="U1704" s="7"/>
      <c r="V1704" s="7"/>
      <c r="W1704" s="7"/>
      <c r="X1704" s="7"/>
      <c r="Y1704" s="7"/>
      <c r="Z1704" s="7"/>
    </row>
    <row r="1705" ht="14.25" spans="10:26">
      <c r="J1705" s="7"/>
      <c r="K1705" s="7"/>
      <c r="L1705" s="7"/>
      <c r="M1705" s="7"/>
      <c r="N1705" s="7"/>
      <c r="O1705" s="7"/>
      <c r="P1705" s="7"/>
      <c r="Q1705" s="7"/>
      <c r="R1705" s="7"/>
      <c r="S1705" s="7"/>
      <c r="T1705" s="7"/>
      <c r="U1705" s="7"/>
      <c r="V1705" s="7"/>
      <c r="W1705" s="7"/>
      <c r="X1705" s="7"/>
      <c r="Y1705" s="7"/>
      <c r="Z1705" s="7"/>
    </row>
    <row r="1706" ht="14.25" spans="10:26">
      <c r="J1706" s="7"/>
      <c r="K1706" s="7"/>
      <c r="L1706" s="7"/>
      <c r="M1706" s="7"/>
      <c r="N1706" s="7"/>
      <c r="O1706" s="7"/>
      <c r="P1706" s="7"/>
      <c r="Q1706" s="7"/>
      <c r="R1706" s="7"/>
      <c r="S1706" s="7"/>
      <c r="T1706" s="7"/>
      <c r="U1706" s="7"/>
      <c r="V1706" s="7"/>
      <c r="W1706" s="7"/>
      <c r="X1706" s="7"/>
      <c r="Y1706" s="7"/>
      <c r="Z1706" s="7"/>
    </row>
    <row r="1707" ht="14.25" spans="10:26">
      <c r="J1707" s="7"/>
      <c r="K1707" s="7"/>
      <c r="L1707" s="7"/>
      <c r="M1707" s="7"/>
      <c r="N1707" s="7"/>
      <c r="O1707" s="7"/>
      <c r="P1707" s="7"/>
      <c r="Q1707" s="7"/>
      <c r="R1707" s="7"/>
      <c r="S1707" s="7"/>
      <c r="T1707" s="7"/>
      <c r="U1707" s="7"/>
      <c r="V1707" s="7"/>
      <c r="W1707" s="7"/>
      <c r="X1707" s="7"/>
      <c r="Y1707" s="7"/>
      <c r="Z1707" s="7"/>
    </row>
    <row r="1708" ht="14.25" spans="10:26">
      <c r="J1708" s="7"/>
      <c r="K1708" s="7"/>
      <c r="L1708" s="7"/>
      <c r="M1708" s="7"/>
      <c r="N1708" s="7"/>
      <c r="O1708" s="7"/>
      <c r="P1708" s="7"/>
      <c r="Q1708" s="7"/>
      <c r="R1708" s="7"/>
      <c r="S1708" s="7"/>
      <c r="T1708" s="7"/>
      <c r="U1708" s="7"/>
      <c r="V1708" s="7"/>
      <c r="W1708" s="7"/>
      <c r="X1708" s="7"/>
      <c r="Y1708" s="7"/>
      <c r="Z1708" s="7"/>
    </row>
    <row r="1709" ht="14.25" spans="10:26">
      <c r="J1709" s="7"/>
      <c r="K1709" s="7"/>
      <c r="L1709" s="7"/>
      <c r="M1709" s="7"/>
      <c r="N1709" s="7"/>
      <c r="O1709" s="7"/>
      <c r="P1709" s="7"/>
      <c r="Q1709" s="7"/>
      <c r="R1709" s="7"/>
      <c r="S1709" s="7"/>
      <c r="T1709" s="7"/>
      <c r="U1709" s="7"/>
      <c r="V1709" s="7"/>
      <c r="W1709" s="7"/>
      <c r="X1709" s="7"/>
      <c r="Y1709" s="7"/>
      <c r="Z1709" s="7"/>
    </row>
    <row r="1710" ht="14.25" spans="10:26">
      <c r="J1710" s="7"/>
      <c r="K1710" s="7"/>
      <c r="L1710" s="7"/>
      <c r="M1710" s="7"/>
      <c r="N1710" s="7"/>
      <c r="O1710" s="7"/>
      <c r="P1710" s="7"/>
      <c r="Q1710" s="7"/>
      <c r="R1710" s="7"/>
      <c r="S1710" s="7"/>
      <c r="T1710" s="7"/>
      <c r="U1710" s="7"/>
      <c r="V1710" s="7"/>
      <c r="W1710" s="7"/>
      <c r="X1710" s="7"/>
      <c r="Y1710" s="7"/>
      <c r="Z1710" s="7"/>
    </row>
    <row r="1711" ht="14.25" spans="10:26">
      <c r="J1711" s="7"/>
      <c r="K1711" s="7"/>
      <c r="L1711" s="7"/>
      <c r="M1711" s="7"/>
      <c r="N1711" s="7"/>
      <c r="O1711" s="7"/>
      <c r="P1711" s="7"/>
      <c r="Q1711" s="7"/>
      <c r="R1711" s="7"/>
      <c r="S1711" s="7"/>
      <c r="T1711" s="7"/>
      <c r="U1711" s="7"/>
      <c r="V1711" s="7"/>
      <c r="W1711" s="7"/>
      <c r="X1711" s="7"/>
      <c r="Y1711" s="7"/>
      <c r="Z1711" s="7"/>
    </row>
    <row r="1712" ht="14.25" spans="10:26">
      <c r="J1712" s="7"/>
      <c r="K1712" s="7"/>
      <c r="L1712" s="7"/>
      <c r="M1712" s="7"/>
      <c r="N1712" s="7"/>
      <c r="O1712" s="7"/>
      <c r="P1712" s="7"/>
      <c r="Q1712" s="7"/>
      <c r="R1712" s="7"/>
      <c r="S1712" s="7"/>
      <c r="T1712" s="7"/>
      <c r="U1712" s="7"/>
      <c r="V1712" s="7"/>
      <c r="W1712" s="7"/>
      <c r="X1712" s="7"/>
      <c r="Y1712" s="7"/>
      <c r="Z1712" s="7"/>
    </row>
    <row r="1713" ht="14.25" spans="10:26">
      <c r="J1713" s="7"/>
      <c r="K1713" s="7"/>
      <c r="L1713" s="7"/>
      <c r="M1713" s="7"/>
      <c r="N1713" s="7"/>
      <c r="O1713" s="7"/>
      <c r="P1713" s="7"/>
      <c r="Q1713" s="7"/>
      <c r="R1713" s="7"/>
      <c r="S1713" s="7"/>
      <c r="T1713" s="7"/>
      <c r="U1713" s="7"/>
      <c r="V1713" s="7"/>
      <c r="W1713" s="7"/>
      <c r="X1713" s="7"/>
      <c r="Y1713" s="7"/>
      <c r="Z1713" s="7"/>
    </row>
    <row r="1714" ht="14.25" spans="10:26">
      <c r="J1714" s="7"/>
      <c r="K1714" s="7"/>
      <c r="L1714" s="7"/>
      <c r="M1714" s="7"/>
      <c r="N1714" s="7"/>
      <c r="O1714" s="7"/>
      <c r="P1714" s="7"/>
      <c r="Q1714" s="7"/>
      <c r="R1714" s="7"/>
      <c r="S1714" s="7"/>
      <c r="T1714" s="7"/>
      <c r="U1714" s="7"/>
      <c r="V1714" s="7"/>
      <c r="W1714" s="7"/>
      <c r="X1714" s="7"/>
      <c r="Y1714" s="7"/>
      <c r="Z1714" s="7"/>
    </row>
    <row r="1715" ht="14.25" spans="10:26">
      <c r="J1715" s="7"/>
      <c r="K1715" s="7"/>
      <c r="L1715" s="7"/>
      <c r="M1715" s="7"/>
      <c r="N1715" s="7"/>
      <c r="O1715" s="7"/>
      <c r="P1715" s="7"/>
      <c r="Q1715" s="7"/>
      <c r="R1715" s="7"/>
      <c r="S1715" s="7"/>
      <c r="T1715" s="7"/>
      <c r="U1715" s="7"/>
      <c r="V1715" s="7"/>
      <c r="W1715" s="7"/>
      <c r="X1715" s="7"/>
      <c r="Y1715" s="7"/>
      <c r="Z1715" s="7"/>
    </row>
    <row r="1716" ht="14.25" spans="10:26">
      <c r="J1716" s="7"/>
      <c r="K1716" s="7"/>
      <c r="L1716" s="7"/>
      <c r="M1716" s="7"/>
      <c r="N1716" s="7"/>
      <c r="O1716" s="7"/>
      <c r="P1716" s="7"/>
      <c r="Q1716" s="7"/>
      <c r="R1716" s="7"/>
      <c r="S1716" s="7"/>
      <c r="T1716" s="7"/>
      <c r="U1716" s="7"/>
      <c r="V1716" s="7"/>
      <c r="W1716" s="7"/>
      <c r="X1716" s="7"/>
      <c r="Y1716" s="7"/>
      <c r="Z1716" s="7"/>
    </row>
    <row r="1717" ht="14.25" spans="10:26">
      <c r="J1717" s="7"/>
      <c r="K1717" s="7"/>
      <c r="L1717" s="7"/>
      <c r="M1717" s="7"/>
      <c r="N1717" s="7"/>
      <c r="O1717" s="7"/>
      <c r="P1717" s="7"/>
      <c r="Q1717" s="7"/>
      <c r="R1717" s="7"/>
      <c r="S1717" s="7"/>
      <c r="T1717" s="7"/>
      <c r="U1717" s="7"/>
      <c r="V1717" s="7"/>
      <c r="W1717" s="7"/>
      <c r="X1717" s="7"/>
      <c r="Y1717" s="7"/>
      <c r="Z1717" s="7"/>
    </row>
    <row r="1718" ht="14.25" spans="10:26">
      <c r="J1718" s="7"/>
      <c r="K1718" s="7"/>
      <c r="L1718" s="7"/>
      <c r="M1718" s="7"/>
      <c r="N1718" s="7"/>
      <c r="O1718" s="7"/>
      <c r="P1718" s="7"/>
      <c r="Q1718" s="7"/>
      <c r="R1718" s="7"/>
      <c r="S1718" s="7"/>
      <c r="T1718" s="7"/>
      <c r="U1718" s="7"/>
      <c r="V1718" s="7"/>
      <c r="W1718" s="7"/>
      <c r="X1718" s="7"/>
      <c r="Y1718" s="7"/>
      <c r="Z1718" s="7"/>
    </row>
    <row r="1719" ht="14.25" spans="10:26">
      <c r="J1719" s="7"/>
      <c r="K1719" s="7"/>
      <c r="L1719" s="7"/>
      <c r="M1719" s="7"/>
      <c r="N1719" s="7"/>
      <c r="O1719" s="7"/>
      <c r="P1719" s="7"/>
      <c r="Q1719" s="7"/>
      <c r="R1719" s="7"/>
      <c r="S1719" s="7"/>
      <c r="T1719" s="7"/>
      <c r="U1719" s="7"/>
      <c r="V1719" s="7"/>
      <c r="W1719" s="7"/>
      <c r="X1719" s="7"/>
      <c r="Y1719" s="7"/>
      <c r="Z1719" s="7"/>
    </row>
    <row r="1720" ht="14.25" spans="10:26">
      <c r="J1720" s="7"/>
      <c r="K1720" s="7"/>
      <c r="L1720" s="7"/>
      <c r="M1720" s="7"/>
      <c r="N1720" s="7"/>
      <c r="O1720" s="7"/>
      <c r="P1720" s="7"/>
      <c r="Q1720" s="7"/>
      <c r="R1720" s="7"/>
      <c r="S1720" s="7"/>
      <c r="T1720" s="7"/>
      <c r="U1720" s="7"/>
      <c r="V1720" s="7"/>
      <c r="W1720" s="7"/>
      <c r="X1720" s="7"/>
      <c r="Y1720" s="7"/>
      <c r="Z1720" s="7"/>
    </row>
    <row r="1721" ht="14.25" spans="10:26">
      <c r="J1721" s="7"/>
      <c r="K1721" s="7"/>
      <c r="L1721" s="7"/>
      <c r="M1721" s="7"/>
      <c r="N1721" s="7"/>
      <c r="O1721" s="7"/>
      <c r="P1721" s="7"/>
      <c r="Q1721" s="7"/>
      <c r="R1721" s="7"/>
      <c r="S1721" s="7"/>
      <c r="T1721" s="7"/>
      <c r="U1721" s="7"/>
      <c r="V1721" s="7"/>
      <c r="W1721" s="7"/>
      <c r="X1721" s="7"/>
      <c r="Y1721" s="7"/>
      <c r="Z1721" s="7"/>
    </row>
    <row r="1722" ht="14.25" spans="10:26">
      <c r="J1722" s="7"/>
      <c r="K1722" s="7"/>
      <c r="L1722" s="7"/>
      <c r="M1722" s="7"/>
      <c r="N1722" s="7"/>
      <c r="O1722" s="7"/>
      <c r="P1722" s="7"/>
      <c r="Q1722" s="7"/>
      <c r="R1722" s="7"/>
      <c r="S1722" s="7"/>
      <c r="T1722" s="7"/>
      <c r="U1722" s="7"/>
      <c r="V1722" s="7"/>
      <c r="W1722" s="7"/>
      <c r="X1722" s="7"/>
      <c r="Y1722" s="7"/>
      <c r="Z1722" s="7"/>
    </row>
    <row r="1723" ht="14.25" spans="10:26">
      <c r="J1723" s="7"/>
      <c r="K1723" s="7"/>
      <c r="L1723" s="7"/>
      <c r="M1723" s="7"/>
      <c r="N1723" s="7"/>
      <c r="O1723" s="7"/>
      <c r="P1723" s="7"/>
      <c r="Q1723" s="7"/>
      <c r="R1723" s="7"/>
      <c r="S1723" s="7"/>
      <c r="T1723" s="7"/>
      <c r="U1723" s="7"/>
      <c r="V1723" s="7"/>
      <c r="W1723" s="7"/>
      <c r="X1723" s="7"/>
      <c r="Y1723" s="7"/>
      <c r="Z1723" s="7"/>
    </row>
    <row r="1724" ht="14.25" spans="10:26">
      <c r="J1724" s="7"/>
      <c r="K1724" s="7"/>
      <c r="L1724" s="7"/>
      <c r="M1724" s="7"/>
      <c r="N1724" s="7"/>
      <c r="O1724" s="7"/>
      <c r="P1724" s="7"/>
      <c r="Q1724" s="7"/>
      <c r="R1724" s="7"/>
      <c r="S1724" s="7"/>
      <c r="T1724" s="7"/>
      <c r="U1724" s="7"/>
      <c r="V1724" s="7"/>
      <c r="W1724" s="7"/>
      <c r="X1724" s="7"/>
      <c r="Y1724" s="7"/>
      <c r="Z1724" s="7"/>
    </row>
    <row r="1725" ht="14.25" spans="10:26">
      <c r="J1725" s="7"/>
      <c r="K1725" s="7"/>
      <c r="L1725" s="7"/>
      <c r="M1725" s="7"/>
      <c r="N1725" s="7"/>
      <c r="O1725" s="7"/>
      <c r="P1725" s="7"/>
      <c r="Q1725" s="7"/>
      <c r="R1725" s="7"/>
      <c r="S1725" s="7"/>
      <c r="T1725" s="7"/>
      <c r="U1725" s="7"/>
      <c r="V1725" s="7"/>
      <c r="W1725" s="7"/>
      <c r="X1725" s="7"/>
      <c r="Y1725" s="7"/>
      <c r="Z1725" s="7"/>
    </row>
    <row r="1726" ht="14.25" spans="10:26">
      <c r="J1726" s="7"/>
      <c r="K1726" s="7"/>
      <c r="L1726" s="7"/>
      <c r="M1726" s="7"/>
      <c r="N1726" s="7"/>
      <c r="O1726" s="7"/>
      <c r="P1726" s="7"/>
      <c r="Q1726" s="7"/>
      <c r="R1726" s="7"/>
      <c r="S1726" s="7"/>
      <c r="T1726" s="7"/>
      <c r="U1726" s="7"/>
      <c r="V1726" s="7"/>
      <c r="W1726" s="7"/>
      <c r="X1726" s="7"/>
      <c r="Y1726" s="7"/>
      <c r="Z1726" s="7"/>
    </row>
    <row r="1727" ht="14.25" spans="10:26">
      <c r="J1727" s="7"/>
      <c r="K1727" s="7"/>
      <c r="L1727" s="7"/>
      <c r="M1727" s="7"/>
      <c r="N1727" s="7"/>
      <c r="O1727" s="7"/>
      <c r="P1727" s="7"/>
      <c r="Q1727" s="7"/>
      <c r="R1727" s="7"/>
      <c r="S1727" s="7"/>
      <c r="T1727" s="7"/>
      <c r="U1727" s="7"/>
      <c r="V1727" s="7"/>
      <c r="W1727" s="7"/>
      <c r="X1727" s="7"/>
      <c r="Y1727" s="7"/>
      <c r="Z1727" s="7"/>
    </row>
    <row r="1728" ht="14.25" spans="10:26">
      <c r="J1728" s="7"/>
      <c r="K1728" s="7"/>
      <c r="L1728" s="7"/>
      <c r="M1728" s="7"/>
      <c r="N1728" s="7"/>
      <c r="O1728" s="7"/>
      <c r="P1728" s="7"/>
      <c r="Q1728" s="7"/>
      <c r="R1728" s="7"/>
      <c r="S1728" s="7"/>
      <c r="T1728" s="7"/>
      <c r="U1728" s="7"/>
      <c r="V1728" s="7"/>
      <c r="W1728" s="7"/>
      <c r="X1728" s="7"/>
      <c r="Y1728" s="7"/>
      <c r="Z1728" s="7"/>
    </row>
    <row r="1729" ht="14.25" spans="10:26">
      <c r="J1729" s="7"/>
      <c r="K1729" s="7"/>
      <c r="L1729" s="7"/>
      <c r="M1729" s="7"/>
      <c r="N1729" s="7"/>
      <c r="O1729" s="7"/>
      <c r="P1729" s="7"/>
      <c r="Q1729" s="7"/>
      <c r="R1729" s="7"/>
      <c r="S1729" s="7"/>
      <c r="T1729" s="7"/>
      <c r="U1729" s="7"/>
      <c r="V1729" s="7"/>
      <c r="W1729" s="7"/>
      <c r="X1729" s="7"/>
      <c r="Y1729" s="7"/>
      <c r="Z1729" s="7"/>
    </row>
    <row r="1730" ht="14.25" spans="10:26">
      <c r="J1730" s="7"/>
      <c r="K1730" s="7"/>
      <c r="L1730" s="7"/>
      <c r="M1730" s="7"/>
      <c r="N1730" s="7"/>
      <c r="O1730" s="7"/>
      <c r="P1730" s="7"/>
      <c r="Q1730" s="7"/>
      <c r="R1730" s="7"/>
      <c r="S1730" s="7"/>
      <c r="T1730" s="7"/>
      <c r="U1730" s="7"/>
      <c r="V1730" s="7"/>
      <c r="W1730" s="7"/>
      <c r="X1730" s="7"/>
      <c r="Y1730" s="7"/>
      <c r="Z1730" s="7"/>
    </row>
    <row r="1731" ht="14.25" spans="10:26">
      <c r="J1731" s="7"/>
      <c r="K1731" s="7"/>
      <c r="L1731" s="7"/>
      <c r="M1731" s="7"/>
      <c r="N1731" s="7"/>
      <c r="O1731" s="7"/>
      <c r="P1731" s="7"/>
      <c r="Q1731" s="7"/>
      <c r="R1731" s="7"/>
      <c r="S1731" s="7"/>
      <c r="T1731" s="7"/>
      <c r="U1731" s="7"/>
      <c r="V1731" s="7"/>
      <c r="W1731" s="7"/>
      <c r="X1731" s="7"/>
      <c r="Y1731" s="7"/>
      <c r="Z1731" s="7"/>
    </row>
    <row r="1732" ht="14.25" spans="10:26">
      <c r="J1732" s="7"/>
      <c r="K1732" s="7"/>
      <c r="L1732" s="7"/>
      <c r="M1732" s="7"/>
      <c r="N1732" s="7"/>
      <c r="O1732" s="7"/>
      <c r="P1732" s="7"/>
      <c r="Q1732" s="7"/>
      <c r="R1732" s="7"/>
      <c r="S1732" s="7"/>
      <c r="T1732" s="7"/>
      <c r="U1732" s="7"/>
      <c r="V1732" s="7"/>
      <c r="W1732" s="7"/>
      <c r="X1732" s="7"/>
      <c r="Y1732" s="7"/>
      <c r="Z1732" s="7"/>
    </row>
    <row r="1733" ht="14.25" spans="10:26">
      <c r="J1733" s="7"/>
      <c r="K1733" s="7"/>
      <c r="L1733" s="7"/>
      <c r="M1733" s="7"/>
      <c r="N1733" s="7"/>
      <c r="O1733" s="7"/>
      <c r="P1733" s="7"/>
      <c r="Q1733" s="7"/>
      <c r="R1733" s="7"/>
      <c r="S1733" s="7"/>
      <c r="T1733" s="7"/>
      <c r="U1733" s="7"/>
      <c r="V1733" s="7"/>
      <c r="W1733" s="7"/>
      <c r="X1733" s="7"/>
      <c r="Y1733" s="7"/>
      <c r="Z1733" s="7"/>
    </row>
    <row r="1734" ht="14.25" spans="10:26">
      <c r="J1734" s="7"/>
      <c r="K1734" s="7"/>
      <c r="L1734" s="7"/>
      <c r="M1734" s="7"/>
      <c r="N1734" s="7"/>
      <c r="O1734" s="7"/>
      <c r="P1734" s="7"/>
      <c r="Q1734" s="7"/>
      <c r="R1734" s="7"/>
      <c r="S1734" s="7"/>
      <c r="T1734" s="7"/>
      <c r="U1734" s="7"/>
      <c r="V1734" s="7"/>
      <c r="W1734" s="7"/>
      <c r="X1734" s="7"/>
      <c r="Y1734" s="7"/>
      <c r="Z1734" s="7"/>
    </row>
    <row r="1735" ht="14.25" spans="10:26">
      <c r="J1735" s="7"/>
      <c r="K1735" s="7"/>
      <c r="L1735" s="7"/>
      <c r="M1735" s="7"/>
      <c r="N1735" s="7"/>
      <c r="O1735" s="7"/>
      <c r="P1735" s="7"/>
      <c r="Q1735" s="7"/>
      <c r="R1735" s="7"/>
      <c r="S1735" s="7"/>
      <c r="T1735" s="7"/>
      <c r="U1735" s="7"/>
      <c r="V1735" s="7"/>
      <c r="W1735" s="7"/>
      <c r="X1735" s="7"/>
      <c r="Y1735" s="7"/>
      <c r="Z1735" s="7"/>
    </row>
    <row r="1736" ht="14.25" spans="10:26">
      <c r="J1736" s="7"/>
      <c r="K1736" s="7"/>
      <c r="L1736" s="7"/>
      <c r="M1736" s="7"/>
      <c r="N1736" s="7"/>
      <c r="O1736" s="7"/>
      <c r="P1736" s="7"/>
      <c r="Q1736" s="7"/>
      <c r="R1736" s="7"/>
      <c r="S1736" s="7"/>
      <c r="T1736" s="7"/>
      <c r="U1736" s="7"/>
      <c r="V1736" s="7"/>
      <c r="W1736" s="7"/>
      <c r="X1736" s="7"/>
      <c r="Y1736" s="7"/>
      <c r="Z1736" s="7"/>
    </row>
    <row r="1737" ht="14.25" spans="10:26">
      <c r="J1737" s="7"/>
      <c r="K1737" s="7"/>
      <c r="L1737" s="7"/>
      <c r="M1737" s="7"/>
      <c r="N1737" s="7"/>
      <c r="O1737" s="7"/>
      <c r="P1737" s="7"/>
      <c r="Q1737" s="7"/>
      <c r="R1737" s="7"/>
      <c r="S1737" s="7"/>
      <c r="T1737" s="7"/>
      <c r="U1737" s="7"/>
      <c r="V1737" s="7"/>
      <c r="W1737" s="7"/>
      <c r="X1737" s="7"/>
      <c r="Y1737" s="7"/>
      <c r="Z1737" s="7"/>
    </row>
    <row r="1738" ht="14.25" spans="10:26">
      <c r="J1738" s="7"/>
      <c r="K1738" s="7"/>
      <c r="L1738" s="7"/>
      <c r="M1738" s="7"/>
      <c r="N1738" s="7"/>
      <c r="O1738" s="7"/>
      <c r="P1738" s="7"/>
      <c r="Q1738" s="7"/>
      <c r="R1738" s="7"/>
      <c r="S1738" s="7"/>
      <c r="T1738" s="7"/>
      <c r="U1738" s="7"/>
      <c r="V1738" s="7"/>
      <c r="W1738" s="7"/>
      <c r="X1738" s="7"/>
      <c r="Y1738" s="7"/>
      <c r="Z1738" s="7"/>
    </row>
    <row r="1739" ht="14.25" spans="10:26">
      <c r="J1739" s="7"/>
      <c r="K1739" s="7"/>
      <c r="L1739" s="7"/>
      <c r="M1739" s="7"/>
      <c r="N1739" s="7"/>
      <c r="O1739" s="7"/>
      <c r="P1739" s="7"/>
      <c r="Q1739" s="7"/>
      <c r="R1739" s="7"/>
      <c r="S1739" s="7"/>
      <c r="T1739" s="7"/>
      <c r="U1739" s="7"/>
      <c r="V1739" s="7"/>
      <c r="W1739" s="7"/>
      <c r="X1739" s="7"/>
      <c r="Y1739" s="7"/>
      <c r="Z1739" s="7"/>
    </row>
    <row r="1740" ht="14.25" spans="10:26">
      <c r="J1740" s="7"/>
      <c r="K1740" s="7"/>
      <c r="L1740" s="7"/>
      <c r="M1740" s="7"/>
      <c r="N1740" s="7"/>
      <c r="O1740" s="7"/>
      <c r="P1740" s="7"/>
      <c r="Q1740" s="7"/>
      <c r="R1740" s="7"/>
      <c r="S1740" s="7"/>
      <c r="T1740" s="7"/>
      <c r="U1740" s="7"/>
      <c r="V1740" s="7"/>
      <c r="W1740" s="7"/>
      <c r="X1740" s="7"/>
      <c r="Y1740" s="7"/>
      <c r="Z1740" s="7"/>
    </row>
    <row r="1741" ht="14.25" spans="10:26">
      <c r="J1741" s="7"/>
      <c r="K1741" s="7"/>
      <c r="L1741" s="7"/>
      <c r="M1741" s="7"/>
      <c r="N1741" s="7"/>
      <c r="O1741" s="7"/>
      <c r="P1741" s="7"/>
      <c r="Q1741" s="7"/>
      <c r="R1741" s="7"/>
      <c r="S1741" s="7"/>
      <c r="T1741" s="7"/>
      <c r="U1741" s="7"/>
      <c r="V1741" s="7"/>
      <c r="W1741" s="7"/>
      <c r="X1741" s="7"/>
      <c r="Y1741" s="7"/>
      <c r="Z1741" s="7"/>
    </row>
    <row r="1742" ht="14.25" spans="10:26">
      <c r="J1742" s="7"/>
      <c r="K1742" s="7"/>
      <c r="L1742" s="7"/>
      <c r="M1742" s="7"/>
      <c r="N1742" s="7"/>
      <c r="O1742" s="7"/>
      <c r="P1742" s="7"/>
      <c r="Q1742" s="7"/>
      <c r="R1742" s="7"/>
      <c r="S1742" s="7"/>
      <c r="T1742" s="7"/>
      <c r="U1742" s="7"/>
      <c r="V1742" s="7"/>
      <c r="W1742" s="7"/>
      <c r="X1742" s="7"/>
      <c r="Y1742" s="7"/>
      <c r="Z1742" s="7"/>
    </row>
    <row r="1743" ht="14.25" spans="10:26">
      <c r="J1743" s="7"/>
      <c r="K1743" s="7"/>
      <c r="L1743" s="7"/>
      <c r="M1743" s="7"/>
      <c r="N1743" s="7"/>
      <c r="O1743" s="7"/>
      <c r="P1743" s="7"/>
      <c r="Q1743" s="7"/>
      <c r="R1743" s="7"/>
      <c r="S1743" s="7"/>
      <c r="T1743" s="7"/>
      <c r="U1743" s="7"/>
      <c r="V1743" s="7"/>
      <c r="W1743" s="7"/>
      <c r="X1743" s="7"/>
      <c r="Y1743" s="7"/>
      <c r="Z1743" s="7"/>
    </row>
    <row r="1744" ht="14.25" spans="10:26">
      <c r="J1744" s="7"/>
      <c r="K1744" s="7"/>
      <c r="L1744" s="7"/>
      <c r="M1744" s="7"/>
      <c r="N1744" s="7"/>
      <c r="O1744" s="7"/>
      <c r="P1744" s="7"/>
      <c r="Q1744" s="7"/>
      <c r="R1744" s="7"/>
      <c r="S1744" s="7"/>
      <c r="T1744" s="7"/>
      <c r="U1744" s="7"/>
      <c r="V1744" s="7"/>
      <c r="W1744" s="7"/>
      <c r="X1744" s="7"/>
      <c r="Y1744" s="7"/>
      <c r="Z1744" s="7"/>
    </row>
    <row r="1745" ht="14.25" spans="10:26">
      <c r="J1745" s="7"/>
      <c r="K1745" s="7"/>
      <c r="L1745" s="7"/>
      <c r="M1745" s="7"/>
      <c r="N1745" s="7"/>
      <c r="O1745" s="7"/>
      <c r="P1745" s="7"/>
      <c r="Q1745" s="7"/>
      <c r="R1745" s="7"/>
      <c r="S1745" s="7"/>
      <c r="T1745" s="7"/>
      <c r="U1745" s="7"/>
      <c r="V1745" s="7"/>
      <c r="W1745" s="7"/>
      <c r="X1745" s="7"/>
      <c r="Y1745" s="7"/>
      <c r="Z1745" s="7"/>
    </row>
    <row r="1746" ht="14.25" spans="10:26">
      <c r="J1746" s="7"/>
      <c r="K1746" s="7"/>
      <c r="L1746" s="7"/>
      <c r="M1746" s="7"/>
      <c r="N1746" s="7"/>
      <c r="O1746" s="7"/>
      <c r="P1746" s="7"/>
      <c r="Q1746" s="7"/>
      <c r="R1746" s="7"/>
      <c r="S1746" s="7"/>
      <c r="T1746" s="7"/>
      <c r="U1746" s="7"/>
      <c r="V1746" s="7"/>
      <c r="W1746" s="7"/>
      <c r="X1746" s="7"/>
      <c r="Y1746" s="7"/>
      <c r="Z1746" s="7"/>
    </row>
    <row r="1747" ht="14.25" spans="10:26">
      <c r="J1747" s="7"/>
      <c r="K1747" s="7"/>
      <c r="L1747" s="7"/>
      <c r="M1747" s="7"/>
      <c r="N1747" s="7"/>
      <c r="O1747" s="7"/>
      <c r="P1747" s="7"/>
      <c r="Q1747" s="7"/>
      <c r="R1747" s="7"/>
      <c r="S1747" s="7"/>
      <c r="T1747" s="7"/>
      <c r="U1747" s="7"/>
      <c r="V1747" s="7"/>
      <c r="W1747" s="7"/>
      <c r="X1747" s="7"/>
      <c r="Y1747" s="7"/>
      <c r="Z1747" s="7"/>
    </row>
    <row r="1748" ht="14.25" spans="10:26">
      <c r="J1748" s="7"/>
      <c r="K1748" s="7"/>
      <c r="L1748" s="7"/>
      <c r="M1748" s="7"/>
      <c r="N1748" s="7"/>
      <c r="O1748" s="7"/>
      <c r="P1748" s="7"/>
      <c r="Q1748" s="7"/>
      <c r="R1748" s="7"/>
      <c r="S1748" s="7"/>
      <c r="T1748" s="7"/>
      <c r="U1748" s="7"/>
      <c r="V1748" s="7"/>
      <c r="W1748" s="7"/>
      <c r="X1748" s="7"/>
      <c r="Y1748" s="7"/>
      <c r="Z1748" s="7"/>
    </row>
    <row r="1749" ht="14.25" spans="10:26">
      <c r="J1749" s="7"/>
      <c r="K1749" s="7"/>
      <c r="L1749" s="7"/>
      <c r="M1749" s="7"/>
      <c r="N1749" s="7"/>
      <c r="O1749" s="7"/>
      <c r="P1749" s="7"/>
      <c r="Q1749" s="7"/>
      <c r="R1749" s="7"/>
      <c r="S1749" s="7"/>
      <c r="T1749" s="7"/>
      <c r="U1749" s="7"/>
      <c r="V1749" s="7"/>
      <c r="W1749" s="7"/>
      <c r="X1749" s="7"/>
      <c r="Y1749" s="7"/>
      <c r="Z1749" s="7"/>
    </row>
    <row r="1750" ht="14.25" spans="10:26">
      <c r="J1750" s="7"/>
      <c r="K1750" s="7"/>
      <c r="L1750" s="7"/>
      <c r="M1750" s="7"/>
      <c r="N1750" s="7"/>
      <c r="O1750" s="7"/>
      <c r="P1750" s="7"/>
      <c r="Q1750" s="7"/>
      <c r="R1750" s="7"/>
      <c r="S1750" s="7"/>
      <c r="T1750" s="7"/>
      <c r="U1750" s="7"/>
      <c r="V1750" s="7"/>
      <c r="W1750" s="7"/>
      <c r="X1750" s="7"/>
      <c r="Y1750" s="7"/>
      <c r="Z1750" s="7"/>
    </row>
    <row r="1751" ht="14.25" spans="10:26">
      <c r="J1751" s="7"/>
      <c r="K1751" s="7"/>
      <c r="L1751" s="7"/>
      <c r="M1751" s="7"/>
      <c r="N1751" s="7"/>
      <c r="O1751" s="7"/>
      <c r="P1751" s="7"/>
      <c r="Q1751" s="7"/>
      <c r="R1751" s="7"/>
      <c r="S1751" s="7"/>
      <c r="T1751" s="7"/>
      <c r="U1751" s="7"/>
      <c r="V1751" s="7"/>
      <c r="W1751" s="7"/>
      <c r="X1751" s="7"/>
      <c r="Y1751" s="7"/>
      <c r="Z1751" s="7"/>
    </row>
    <row r="1752" ht="14.25" spans="10:26">
      <c r="J1752" s="7"/>
      <c r="K1752" s="7"/>
      <c r="L1752" s="7"/>
      <c r="M1752" s="7"/>
      <c r="N1752" s="7"/>
      <c r="O1752" s="7"/>
      <c r="P1752" s="7"/>
      <c r="Q1752" s="7"/>
      <c r="R1752" s="7"/>
      <c r="S1752" s="7"/>
      <c r="T1752" s="7"/>
      <c r="U1752" s="7"/>
      <c r="V1752" s="7"/>
      <c r="W1752" s="7"/>
      <c r="X1752" s="7"/>
      <c r="Y1752" s="7"/>
      <c r="Z1752" s="7"/>
    </row>
    <row r="1753" ht="14.25" spans="10:26">
      <c r="J1753" s="7"/>
      <c r="K1753" s="7"/>
      <c r="L1753" s="7"/>
      <c r="M1753" s="7"/>
      <c r="N1753" s="7"/>
      <c r="O1753" s="7"/>
      <c r="P1753" s="7"/>
      <c r="Q1753" s="7"/>
      <c r="R1753" s="7"/>
      <c r="S1753" s="7"/>
      <c r="T1753" s="7"/>
      <c r="U1753" s="7"/>
      <c r="V1753" s="7"/>
      <c r="W1753" s="7"/>
      <c r="X1753" s="7"/>
      <c r="Y1753" s="7"/>
      <c r="Z1753" s="7"/>
    </row>
    <row r="1754" ht="14.25" spans="10:26">
      <c r="J1754" s="7"/>
      <c r="K1754" s="7"/>
      <c r="L1754" s="7"/>
      <c r="M1754" s="7"/>
      <c r="N1754" s="7"/>
      <c r="O1754" s="7"/>
      <c r="P1754" s="7"/>
      <c r="Q1754" s="7"/>
      <c r="R1754" s="7"/>
      <c r="S1754" s="7"/>
      <c r="T1754" s="7"/>
      <c r="U1754" s="7"/>
      <c r="V1754" s="7"/>
      <c r="W1754" s="7"/>
      <c r="X1754" s="7"/>
      <c r="Y1754" s="7"/>
      <c r="Z1754" s="7"/>
    </row>
    <row r="1755" ht="14.25" spans="10:26">
      <c r="J1755" s="7"/>
      <c r="K1755" s="7"/>
      <c r="L1755" s="7"/>
      <c r="M1755" s="7"/>
      <c r="N1755" s="7"/>
      <c r="O1755" s="7"/>
      <c r="P1755" s="7"/>
      <c r="Q1755" s="7"/>
      <c r="R1755" s="7"/>
      <c r="S1755" s="7"/>
      <c r="T1755" s="7"/>
      <c r="U1755" s="7"/>
      <c r="V1755" s="7"/>
      <c r="W1755" s="7"/>
      <c r="X1755" s="7"/>
      <c r="Y1755" s="7"/>
      <c r="Z1755" s="7"/>
    </row>
    <row r="1756" ht="14.25" spans="10:26">
      <c r="J1756" s="7"/>
      <c r="K1756" s="7"/>
      <c r="L1756" s="7"/>
      <c r="M1756" s="7"/>
      <c r="N1756" s="7"/>
      <c r="O1756" s="7"/>
      <c r="P1756" s="7"/>
      <c r="Q1756" s="7"/>
      <c r="R1756" s="7"/>
      <c r="S1756" s="7"/>
      <c r="T1756" s="7"/>
      <c r="U1756" s="7"/>
      <c r="V1756" s="7"/>
      <c r="W1756" s="7"/>
      <c r="X1756" s="7"/>
      <c r="Y1756" s="7"/>
      <c r="Z1756" s="7"/>
    </row>
    <row r="1757" ht="14.25" spans="10:26">
      <c r="J1757" s="7"/>
      <c r="K1757" s="7"/>
      <c r="L1757" s="7"/>
      <c r="M1757" s="7"/>
      <c r="N1757" s="7"/>
      <c r="O1757" s="7"/>
      <c r="P1757" s="7"/>
      <c r="Q1757" s="7"/>
      <c r="R1757" s="7"/>
      <c r="S1757" s="7"/>
      <c r="T1757" s="7"/>
      <c r="U1757" s="7"/>
      <c r="V1757" s="7"/>
      <c r="W1757" s="7"/>
      <c r="X1757" s="7"/>
      <c r="Y1757" s="7"/>
      <c r="Z1757" s="7"/>
    </row>
    <row r="1758" ht="14.25" spans="10:26">
      <c r="J1758" s="7"/>
      <c r="K1758" s="7"/>
      <c r="L1758" s="7"/>
      <c r="M1758" s="7"/>
      <c r="N1758" s="7"/>
      <c r="O1758" s="7"/>
      <c r="P1758" s="7"/>
      <c r="Q1758" s="7"/>
      <c r="R1758" s="7"/>
      <c r="S1758" s="7"/>
      <c r="T1758" s="7"/>
      <c r="U1758" s="7"/>
      <c r="V1758" s="7"/>
      <c r="W1758" s="7"/>
      <c r="X1758" s="7"/>
      <c r="Y1758" s="7"/>
      <c r="Z1758" s="7"/>
    </row>
    <row r="1759" ht="14.25" spans="10:26">
      <c r="J1759" s="7"/>
      <c r="K1759" s="7"/>
      <c r="L1759" s="7"/>
      <c r="M1759" s="7"/>
      <c r="N1759" s="7"/>
      <c r="O1759" s="7"/>
      <c r="P1759" s="7"/>
      <c r="Q1759" s="7"/>
      <c r="R1759" s="7"/>
      <c r="S1759" s="7"/>
      <c r="T1759" s="7"/>
      <c r="U1759" s="7"/>
      <c r="V1759" s="7"/>
      <c r="W1759" s="7"/>
      <c r="X1759" s="7"/>
      <c r="Y1759" s="7"/>
      <c r="Z1759" s="7"/>
    </row>
    <row r="1760" ht="14.25" spans="10:26">
      <c r="J1760" s="7"/>
      <c r="K1760" s="7"/>
      <c r="L1760" s="7"/>
      <c r="M1760" s="7"/>
      <c r="N1760" s="7"/>
      <c r="O1760" s="7"/>
      <c r="P1760" s="7"/>
      <c r="Q1760" s="7"/>
      <c r="R1760" s="7"/>
      <c r="S1760" s="7"/>
      <c r="T1760" s="7"/>
      <c r="U1760" s="7"/>
      <c r="V1760" s="7"/>
      <c r="W1760" s="7"/>
      <c r="X1760" s="7"/>
      <c r="Y1760" s="7"/>
      <c r="Z1760" s="7"/>
    </row>
    <row r="1761" ht="14.25" spans="10:26">
      <c r="J1761" s="7"/>
      <c r="K1761" s="7"/>
      <c r="L1761" s="7"/>
      <c r="M1761" s="7"/>
      <c r="N1761" s="7"/>
      <c r="O1761" s="7"/>
      <c r="P1761" s="7"/>
      <c r="Q1761" s="7"/>
      <c r="R1761" s="7"/>
      <c r="S1761" s="7"/>
      <c r="T1761" s="7"/>
      <c r="U1761" s="7"/>
      <c r="V1761" s="7"/>
      <c r="W1761" s="7"/>
      <c r="X1761" s="7"/>
      <c r="Y1761" s="7"/>
      <c r="Z1761" s="7"/>
    </row>
    <row r="1762" ht="14.25" spans="10:26">
      <c r="J1762" s="7"/>
      <c r="K1762" s="7"/>
      <c r="L1762" s="7"/>
      <c r="M1762" s="7"/>
      <c r="N1762" s="7"/>
      <c r="O1762" s="7"/>
      <c r="P1762" s="7"/>
      <c r="Q1762" s="7"/>
      <c r="R1762" s="7"/>
      <c r="S1762" s="7"/>
      <c r="T1762" s="7"/>
      <c r="U1762" s="7"/>
      <c r="V1762" s="7"/>
      <c r="W1762" s="7"/>
      <c r="X1762" s="7"/>
      <c r="Y1762" s="7"/>
      <c r="Z1762" s="7"/>
    </row>
    <row r="1763" ht="14.25" spans="10:26">
      <c r="J1763" s="7"/>
      <c r="K1763" s="7"/>
      <c r="L1763" s="7"/>
      <c r="M1763" s="7"/>
      <c r="N1763" s="7"/>
      <c r="O1763" s="7"/>
      <c r="P1763" s="7"/>
      <c r="Q1763" s="7"/>
      <c r="R1763" s="7"/>
      <c r="S1763" s="7"/>
      <c r="T1763" s="7"/>
      <c r="U1763" s="7"/>
      <c r="V1763" s="7"/>
      <c r="W1763" s="7"/>
      <c r="X1763" s="7"/>
      <c r="Y1763" s="7"/>
      <c r="Z1763" s="7"/>
    </row>
    <row r="1764" ht="14.25" spans="10:26">
      <c r="J1764" s="7"/>
      <c r="K1764" s="7"/>
      <c r="L1764" s="7"/>
      <c r="M1764" s="7"/>
      <c r="N1764" s="7"/>
      <c r="O1764" s="7"/>
      <c r="P1764" s="7"/>
      <c r="Q1764" s="7"/>
      <c r="R1764" s="7"/>
      <c r="S1764" s="7"/>
      <c r="T1764" s="7"/>
      <c r="U1764" s="7"/>
      <c r="V1764" s="7"/>
      <c r="W1764" s="7"/>
      <c r="X1764" s="7"/>
      <c r="Y1764" s="7"/>
      <c r="Z1764" s="7"/>
    </row>
    <row r="1765" ht="14.25" spans="10:26">
      <c r="J1765" s="7"/>
      <c r="K1765" s="7"/>
      <c r="L1765" s="7"/>
      <c r="M1765" s="7"/>
      <c r="N1765" s="7"/>
      <c r="O1765" s="7"/>
      <c r="P1765" s="7"/>
      <c r="Q1765" s="7"/>
      <c r="R1765" s="7"/>
      <c r="S1765" s="7"/>
      <c r="T1765" s="7"/>
      <c r="U1765" s="7"/>
      <c r="V1765" s="7"/>
      <c r="W1765" s="7"/>
      <c r="X1765" s="7"/>
      <c r="Y1765" s="7"/>
      <c r="Z1765" s="7"/>
    </row>
    <row r="1766" ht="14.25" spans="10:26">
      <c r="J1766" s="7"/>
      <c r="K1766" s="7"/>
      <c r="L1766" s="7"/>
      <c r="M1766" s="7"/>
      <c r="N1766" s="7"/>
      <c r="O1766" s="7"/>
      <c r="P1766" s="7"/>
      <c r="Q1766" s="7"/>
      <c r="R1766" s="7"/>
      <c r="S1766" s="7"/>
      <c r="T1766" s="7"/>
      <c r="U1766" s="7"/>
      <c r="V1766" s="7"/>
      <c r="W1766" s="7"/>
      <c r="X1766" s="7"/>
      <c r="Y1766" s="7"/>
      <c r="Z1766" s="7"/>
    </row>
    <row r="1767" ht="14.25" spans="10:26">
      <c r="J1767" s="7"/>
      <c r="K1767" s="7"/>
      <c r="L1767" s="7"/>
      <c r="M1767" s="7"/>
      <c r="N1767" s="7"/>
      <c r="O1767" s="7"/>
      <c r="P1767" s="7"/>
      <c r="Q1767" s="7"/>
      <c r="R1767" s="7"/>
      <c r="S1767" s="7"/>
      <c r="T1767" s="7"/>
      <c r="U1767" s="7"/>
      <c r="V1767" s="7"/>
      <c r="W1767" s="7"/>
      <c r="X1767" s="7"/>
      <c r="Y1767" s="7"/>
      <c r="Z1767" s="7"/>
    </row>
    <row r="1768" ht="14.25" spans="10:26">
      <c r="J1768" s="7"/>
      <c r="K1768" s="7"/>
      <c r="L1768" s="7"/>
      <c r="M1768" s="7"/>
      <c r="N1768" s="7"/>
      <c r="O1768" s="7"/>
      <c r="P1768" s="7"/>
      <c r="Q1768" s="7"/>
      <c r="R1768" s="7"/>
      <c r="S1768" s="7"/>
      <c r="T1768" s="7"/>
      <c r="U1768" s="7"/>
      <c r="V1768" s="7"/>
      <c r="W1768" s="7"/>
      <c r="X1768" s="7"/>
      <c r="Y1768" s="7"/>
      <c r="Z1768" s="7"/>
    </row>
    <row r="1769" ht="14.25" spans="10:26">
      <c r="J1769" s="7"/>
      <c r="K1769" s="7"/>
      <c r="L1769" s="7"/>
      <c r="M1769" s="7"/>
      <c r="N1769" s="7"/>
      <c r="O1769" s="7"/>
      <c r="P1769" s="7"/>
      <c r="Q1769" s="7"/>
      <c r="R1769" s="7"/>
      <c r="S1769" s="7"/>
      <c r="T1769" s="7"/>
      <c r="U1769" s="7"/>
      <c r="V1769" s="7"/>
      <c r="W1769" s="7"/>
      <c r="X1769" s="7"/>
      <c r="Y1769" s="7"/>
      <c r="Z1769" s="7"/>
    </row>
    <row r="1770" ht="14.25" spans="10:26">
      <c r="J1770" s="7"/>
      <c r="K1770" s="7"/>
      <c r="L1770" s="7"/>
      <c r="M1770" s="7"/>
      <c r="N1770" s="7"/>
      <c r="O1770" s="7"/>
      <c r="P1770" s="7"/>
      <c r="Q1770" s="7"/>
      <c r="R1770" s="7"/>
      <c r="S1770" s="7"/>
      <c r="T1770" s="7"/>
      <c r="U1770" s="7"/>
      <c r="V1770" s="7"/>
      <c r="W1770" s="7"/>
      <c r="X1770" s="7"/>
      <c r="Y1770" s="7"/>
      <c r="Z1770" s="7"/>
    </row>
    <row r="1771" ht="14.25" spans="10:26">
      <c r="J1771" s="7"/>
      <c r="K1771" s="7"/>
      <c r="L1771" s="7"/>
      <c r="M1771" s="7"/>
      <c r="N1771" s="7"/>
      <c r="O1771" s="7"/>
      <c r="P1771" s="7"/>
      <c r="Q1771" s="7"/>
      <c r="R1771" s="7"/>
      <c r="S1771" s="7"/>
      <c r="T1771" s="7"/>
      <c r="U1771" s="7"/>
      <c r="V1771" s="7"/>
      <c r="W1771" s="7"/>
      <c r="X1771" s="7"/>
      <c r="Y1771" s="7"/>
      <c r="Z1771" s="7"/>
    </row>
    <row r="1772" ht="14.25" spans="10:26">
      <c r="J1772" s="7"/>
      <c r="K1772" s="7"/>
      <c r="L1772" s="7"/>
      <c r="M1772" s="7"/>
      <c r="N1772" s="7"/>
      <c r="O1772" s="7"/>
      <c r="P1772" s="7"/>
      <c r="Q1772" s="7"/>
      <c r="R1772" s="7"/>
      <c r="S1772" s="7"/>
      <c r="T1772" s="7"/>
      <c r="U1772" s="7"/>
      <c r="V1772" s="7"/>
      <c r="W1772" s="7"/>
      <c r="X1772" s="7"/>
      <c r="Y1772" s="7"/>
      <c r="Z1772" s="7"/>
    </row>
    <row r="1773" ht="14.25" spans="10:26">
      <c r="J1773" s="7"/>
      <c r="K1773" s="7"/>
      <c r="L1773" s="7"/>
      <c r="M1773" s="7"/>
      <c r="N1773" s="7"/>
      <c r="O1773" s="7"/>
      <c r="P1773" s="7"/>
      <c r="Q1773" s="7"/>
      <c r="R1773" s="7"/>
      <c r="S1773" s="7"/>
      <c r="T1773" s="7"/>
      <c r="U1773" s="7"/>
      <c r="V1773" s="7"/>
      <c r="W1773" s="7"/>
      <c r="X1773" s="7"/>
      <c r="Y1773" s="7"/>
      <c r="Z1773" s="7"/>
    </row>
    <row r="1774" ht="14.25" spans="10:26">
      <c r="J1774" s="7"/>
      <c r="K1774" s="7"/>
      <c r="L1774" s="7"/>
      <c r="M1774" s="7"/>
      <c r="N1774" s="7"/>
      <c r="O1774" s="7"/>
      <c r="P1774" s="7"/>
      <c r="Q1774" s="7"/>
      <c r="R1774" s="7"/>
      <c r="S1774" s="7"/>
      <c r="T1774" s="7"/>
      <c r="U1774" s="7"/>
      <c r="V1774" s="7"/>
      <c r="W1774" s="7"/>
      <c r="X1774" s="7"/>
      <c r="Y1774" s="7"/>
      <c r="Z1774" s="7"/>
    </row>
    <row r="1775" ht="14.25" spans="10:26">
      <c r="J1775" s="7"/>
      <c r="K1775" s="7"/>
      <c r="L1775" s="7"/>
      <c r="M1775" s="7"/>
      <c r="N1775" s="7"/>
      <c r="O1775" s="7"/>
      <c r="P1775" s="7"/>
      <c r="Q1775" s="7"/>
      <c r="R1775" s="7"/>
      <c r="S1775" s="7"/>
      <c r="T1775" s="7"/>
      <c r="U1775" s="7"/>
      <c r="V1775" s="7"/>
      <c r="W1775" s="7"/>
      <c r="X1775" s="7"/>
      <c r="Y1775" s="7"/>
      <c r="Z1775" s="7"/>
    </row>
    <row r="1776" ht="14.25" spans="10:26">
      <c r="J1776" s="7"/>
      <c r="K1776" s="7"/>
      <c r="L1776" s="7"/>
      <c r="M1776" s="7"/>
      <c r="N1776" s="7"/>
      <c r="O1776" s="7"/>
      <c r="P1776" s="7"/>
      <c r="Q1776" s="7"/>
      <c r="R1776" s="7"/>
      <c r="S1776" s="7"/>
      <c r="T1776" s="7"/>
      <c r="U1776" s="7"/>
      <c r="V1776" s="7"/>
      <c r="W1776" s="7"/>
      <c r="X1776" s="7"/>
      <c r="Y1776" s="7"/>
      <c r="Z1776" s="7"/>
    </row>
    <row r="1777" ht="14.25" spans="10:26">
      <c r="J1777" s="7"/>
      <c r="K1777" s="7"/>
      <c r="L1777" s="7"/>
      <c r="M1777" s="7"/>
      <c r="N1777" s="7"/>
      <c r="O1777" s="7"/>
      <c r="P1777" s="7"/>
      <c r="Q1777" s="7"/>
      <c r="R1777" s="7"/>
      <c r="S1777" s="7"/>
      <c r="T1777" s="7"/>
      <c r="U1777" s="7"/>
      <c r="V1777" s="7"/>
      <c r="W1777" s="7"/>
      <c r="X1777" s="7"/>
      <c r="Y1777" s="7"/>
      <c r="Z1777" s="7"/>
    </row>
    <row r="1778" ht="14.25" spans="10:26">
      <c r="J1778" s="7"/>
      <c r="K1778" s="7"/>
      <c r="L1778" s="7"/>
      <c r="M1778" s="7"/>
      <c r="N1778" s="7"/>
      <c r="O1778" s="7"/>
      <c r="P1778" s="7"/>
      <c r="Q1778" s="7"/>
      <c r="R1778" s="7"/>
      <c r="S1778" s="7"/>
      <c r="T1778" s="7"/>
      <c r="U1778" s="7"/>
      <c r="V1778" s="7"/>
      <c r="W1778" s="7"/>
      <c r="X1778" s="7"/>
      <c r="Y1778" s="7"/>
      <c r="Z1778" s="7"/>
    </row>
    <row r="1779" ht="14.25" spans="10:26">
      <c r="J1779" s="7"/>
      <c r="K1779" s="7"/>
      <c r="L1779" s="7"/>
      <c r="M1779" s="7"/>
      <c r="N1779" s="7"/>
      <c r="O1779" s="7"/>
      <c r="P1779" s="7"/>
      <c r="Q1779" s="7"/>
      <c r="R1779" s="7"/>
      <c r="S1779" s="7"/>
      <c r="T1779" s="7"/>
      <c r="U1779" s="7"/>
      <c r="V1779" s="7"/>
      <c r="W1779" s="7"/>
      <c r="X1779" s="7"/>
      <c r="Y1779" s="7"/>
      <c r="Z1779" s="7"/>
    </row>
    <row r="1780" ht="14.25" spans="10:26">
      <c r="J1780" s="7"/>
      <c r="K1780" s="7"/>
      <c r="L1780" s="7"/>
      <c r="M1780" s="7"/>
      <c r="N1780" s="7"/>
      <c r="O1780" s="7"/>
      <c r="P1780" s="7"/>
      <c r="Q1780" s="7"/>
      <c r="R1780" s="7"/>
      <c r="S1780" s="7"/>
      <c r="T1780" s="7"/>
      <c r="U1780" s="7"/>
      <c r="V1780" s="7"/>
      <c r="W1780" s="7"/>
      <c r="X1780" s="7"/>
      <c r="Y1780" s="7"/>
      <c r="Z1780" s="7"/>
    </row>
    <row r="1781" ht="14.25" spans="10:26">
      <c r="J1781" s="7"/>
      <c r="K1781" s="7"/>
      <c r="L1781" s="7"/>
      <c r="M1781" s="7"/>
      <c r="N1781" s="7"/>
      <c r="O1781" s="7"/>
      <c r="P1781" s="7"/>
      <c r="Q1781" s="7"/>
      <c r="R1781" s="7"/>
      <c r="S1781" s="7"/>
      <c r="T1781" s="7"/>
      <c r="U1781" s="7"/>
      <c r="V1781" s="7"/>
      <c r="W1781" s="7"/>
      <c r="X1781" s="7"/>
      <c r="Y1781" s="7"/>
      <c r="Z1781" s="7"/>
    </row>
    <row r="1782" ht="14.25" spans="10:26">
      <c r="J1782" s="7"/>
      <c r="K1782" s="7"/>
      <c r="L1782" s="7"/>
      <c r="M1782" s="7"/>
      <c r="N1782" s="7"/>
      <c r="O1782" s="7"/>
      <c r="P1782" s="7"/>
      <c r="Q1782" s="7"/>
      <c r="R1782" s="7"/>
      <c r="S1782" s="7"/>
      <c r="T1782" s="7"/>
      <c r="U1782" s="7"/>
      <c r="V1782" s="7"/>
      <c r="W1782" s="7"/>
      <c r="X1782" s="7"/>
      <c r="Y1782" s="7"/>
      <c r="Z1782" s="7"/>
    </row>
    <row r="1783" ht="14.25" spans="10:26">
      <c r="J1783" s="7"/>
      <c r="K1783" s="7"/>
      <c r="L1783" s="7"/>
      <c r="M1783" s="7"/>
      <c r="N1783" s="7"/>
      <c r="O1783" s="7"/>
      <c r="P1783" s="7"/>
      <c r="Q1783" s="7"/>
      <c r="R1783" s="7"/>
      <c r="S1783" s="7"/>
      <c r="T1783" s="7"/>
      <c r="U1783" s="7"/>
      <c r="V1783" s="7"/>
      <c r="W1783" s="7"/>
      <c r="X1783" s="7"/>
      <c r="Y1783" s="7"/>
      <c r="Z1783" s="7"/>
    </row>
    <row r="1784" ht="14.25" spans="10:26">
      <c r="J1784" s="7"/>
      <c r="K1784" s="7"/>
      <c r="L1784" s="7"/>
      <c r="M1784" s="7"/>
      <c r="N1784" s="7"/>
      <c r="O1784" s="7"/>
      <c r="P1784" s="7"/>
      <c r="Q1784" s="7"/>
      <c r="R1784" s="7"/>
      <c r="S1784" s="7"/>
      <c r="T1784" s="7"/>
      <c r="U1784" s="7"/>
      <c r="V1784" s="7"/>
      <c r="W1784" s="7"/>
      <c r="X1784" s="7"/>
      <c r="Y1784" s="7"/>
      <c r="Z1784" s="7"/>
    </row>
    <row r="1785" ht="14.25" spans="10:26">
      <c r="J1785" s="7"/>
      <c r="K1785" s="7"/>
      <c r="L1785" s="7"/>
      <c r="M1785" s="7"/>
      <c r="N1785" s="7"/>
      <c r="O1785" s="7"/>
      <c r="P1785" s="7"/>
      <c r="Q1785" s="7"/>
      <c r="R1785" s="7"/>
      <c r="S1785" s="7"/>
      <c r="T1785" s="7"/>
      <c r="U1785" s="7"/>
      <c r="V1785" s="7"/>
      <c r="W1785" s="7"/>
      <c r="X1785" s="7"/>
      <c r="Y1785" s="7"/>
      <c r="Z1785" s="7"/>
    </row>
    <row r="1786" ht="14.25" spans="10:26">
      <c r="J1786" s="7"/>
      <c r="K1786" s="7"/>
      <c r="L1786" s="7"/>
      <c r="M1786" s="7"/>
      <c r="N1786" s="7"/>
      <c r="O1786" s="7"/>
      <c r="P1786" s="7"/>
      <c r="Q1786" s="7"/>
      <c r="R1786" s="7"/>
      <c r="S1786" s="7"/>
      <c r="T1786" s="7"/>
      <c r="U1786" s="7"/>
      <c r="V1786" s="7"/>
      <c r="W1786" s="7"/>
      <c r="X1786" s="7"/>
      <c r="Y1786" s="7"/>
      <c r="Z1786" s="7"/>
    </row>
    <row r="1787" ht="14.25" spans="10:26">
      <c r="J1787" s="7"/>
      <c r="K1787" s="7"/>
      <c r="L1787" s="7"/>
      <c r="M1787" s="7"/>
      <c r="N1787" s="7"/>
      <c r="O1787" s="7"/>
      <c r="P1787" s="7"/>
      <c r="Q1787" s="7"/>
      <c r="R1787" s="7"/>
      <c r="S1787" s="7"/>
      <c r="T1787" s="7"/>
      <c r="U1787" s="7"/>
      <c r="V1787" s="7"/>
      <c r="W1787" s="7"/>
      <c r="X1787" s="7"/>
      <c r="Y1787" s="7"/>
      <c r="Z1787" s="7"/>
    </row>
    <row r="1788" ht="14.25" spans="10:26">
      <c r="J1788" s="7"/>
      <c r="K1788" s="7"/>
      <c r="L1788" s="7"/>
      <c r="M1788" s="7"/>
      <c r="N1788" s="7"/>
      <c r="O1788" s="7"/>
      <c r="P1788" s="7"/>
      <c r="Q1788" s="7"/>
      <c r="R1788" s="7"/>
      <c r="S1788" s="7"/>
      <c r="T1788" s="7"/>
      <c r="U1788" s="7"/>
      <c r="V1788" s="7"/>
      <c r="W1788" s="7"/>
      <c r="X1788" s="7"/>
      <c r="Y1788" s="7"/>
      <c r="Z1788" s="7"/>
    </row>
    <row r="1789" ht="14.25" spans="10:26">
      <c r="J1789" s="7"/>
      <c r="K1789" s="7"/>
      <c r="L1789" s="7"/>
      <c r="M1789" s="7"/>
      <c r="N1789" s="7"/>
      <c r="O1789" s="7"/>
      <c r="P1789" s="7"/>
      <c r="Q1789" s="7"/>
      <c r="R1789" s="7"/>
      <c r="S1789" s="7"/>
      <c r="T1789" s="7"/>
      <c r="U1789" s="7"/>
      <c r="V1789" s="7"/>
      <c r="W1789" s="7"/>
      <c r="X1789" s="7"/>
      <c r="Y1789" s="7"/>
      <c r="Z1789" s="7"/>
    </row>
    <row r="1790" ht="14.25" spans="10:26">
      <c r="J1790" s="7"/>
      <c r="K1790" s="7"/>
      <c r="L1790" s="7"/>
      <c r="M1790" s="7"/>
      <c r="N1790" s="7"/>
      <c r="O1790" s="7"/>
      <c r="P1790" s="7"/>
      <c r="Q1790" s="7"/>
      <c r="R1790" s="7"/>
      <c r="S1790" s="7"/>
      <c r="T1790" s="7"/>
      <c r="U1790" s="7"/>
      <c r="V1790" s="7"/>
      <c r="W1790" s="7"/>
      <c r="X1790" s="7"/>
      <c r="Y1790" s="7"/>
      <c r="Z1790" s="7"/>
    </row>
    <row r="1791" ht="14.25" spans="10:26">
      <c r="J1791" s="7"/>
      <c r="K1791" s="7"/>
      <c r="L1791" s="7"/>
      <c r="M1791" s="7"/>
      <c r="N1791" s="7"/>
      <c r="O1791" s="7"/>
      <c r="P1791" s="7"/>
      <c r="Q1791" s="7"/>
      <c r="R1791" s="7"/>
      <c r="S1791" s="7"/>
      <c r="T1791" s="7"/>
      <c r="U1791" s="7"/>
      <c r="V1791" s="7"/>
      <c r="W1791" s="7"/>
      <c r="X1791" s="7"/>
      <c r="Y1791" s="7"/>
      <c r="Z1791" s="7"/>
    </row>
    <row r="1792" ht="14.25" spans="10:26">
      <c r="J1792" s="7"/>
      <c r="K1792" s="7"/>
      <c r="L1792" s="7"/>
      <c r="M1792" s="7"/>
      <c r="N1792" s="7"/>
      <c r="O1792" s="7"/>
      <c r="P1792" s="7"/>
      <c r="Q1792" s="7"/>
      <c r="R1792" s="7"/>
      <c r="S1792" s="7"/>
      <c r="T1792" s="7"/>
      <c r="U1792" s="7"/>
      <c r="V1792" s="7"/>
      <c r="W1792" s="7"/>
      <c r="X1792" s="7"/>
      <c r="Y1792" s="7"/>
      <c r="Z1792" s="7"/>
    </row>
    <row r="1793" ht="14.25" spans="10:26">
      <c r="J1793" s="7"/>
      <c r="K1793" s="7"/>
      <c r="L1793" s="7"/>
      <c r="M1793" s="7"/>
      <c r="N1793" s="7"/>
      <c r="O1793" s="7"/>
      <c r="P1793" s="7"/>
      <c r="Q1793" s="7"/>
      <c r="R1793" s="7"/>
      <c r="S1793" s="7"/>
      <c r="T1793" s="7"/>
      <c r="U1793" s="7"/>
      <c r="V1793" s="7"/>
      <c r="W1793" s="7"/>
      <c r="X1793" s="7"/>
      <c r="Y1793" s="7"/>
      <c r="Z1793" s="7"/>
    </row>
    <row r="1794" ht="14.25" spans="10:26">
      <c r="J1794" s="7"/>
      <c r="K1794" s="7"/>
      <c r="L1794" s="7"/>
      <c r="M1794" s="7"/>
      <c r="N1794" s="7"/>
      <c r="O1794" s="7"/>
      <c r="P1794" s="7"/>
      <c r="Q1794" s="7"/>
      <c r="R1794" s="7"/>
      <c r="S1794" s="7"/>
      <c r="T1794" s="7"/>
      <c r="U1794" s="7"/>
      <c r="V1794" s="7"/>
      <c r="W1794" s="7"/>
      <c r="X1794" s="7"/>
      <c r="Y1794" s="7"/>
      <c r="Z1794" s="7"/>
    </row>
    <row r="1795" ht="14.25" spans="10:26">
      <c r="J1795" s="7"/>
      <c r="K1795" s="7"/>
      <c r="L1795" s="7"/>
      <c r="M1795" s="7"/>
      <c r="N1795" s="7"/>
      <c r="O1795" s="7"/>
      <c r="P1795" s="7"/>
      <c r="Q1795" s="7"/>
      <c r="R1795" s="7"/>
      <c r="S1795" s="7"/>
      <c r="T1795" s="7"/>
      <c r="U1795" s="7"/>
      <c r="V1795" s="7"/>
      <c r="W1795" s="7"/>
      <c r="X1795" s="7"/>
      <c r="Y1795" s="7"/>
      <c r="Z1795" s="7"/>
    </row>
    <row r="1796" ht="14.25" spans="10:26">
      <c r="J1796" s="7"/>
      <c r="K1796" s="7"/>
      <c r="L1796" s="7"/>
      <c r="M1796" s="7"/>
      <c r="N1796" s="7"/>
      <c r="O1796" s="7"/>
      <c r="P1796" s="7"/>
      <c r="Q1796" s="7"/>
      <c r="R1796" s="7"/>
      <c r="S1796" s="7"/>
      <c r="T1796" s="7"/>
      <c r="U1796" s="7"/>
      <c r="V1796" s="7"/>
      <c r="W1796" s="7"/>
      <c r="X1796" s="7"/>
      <c r="Y1796" s="7"/>
      <c r="Z1796" s="7"/>
    </row>
    <row r="1797" ht="14.25" spans="10:26">
      <c r="J1797" s="7"/>
      <c r="K1797" s="7"/>
      <c r="L1797" s="7"/>
      <c r="M1797" s="7"/>
      <c r="N1797" s="7"/>
      <c r="O1797" s="7"/>
      <c r="P1797" s="7"/>
      <c r="Q1797" s="7"/>
      <c r="R1797" s="7"/>
      <c r="S1797" s="7"/>
      <c r="T1797" s="7"/>
      <c r="U1797" s="7"/>
      <c r="V1797" s="7"/>
      <c r="W1797" s="7"/>
      <c r="X1797" s="7"/>
      <c r="Y1797" s="7"/>
      <c r="Z1797" s="7"/>
    </row>
    <row r="1798" ht="14.25" spans="10:26">
      <c r="J1798" s="7"/>
      <c r="K1798" s="7"/>
      <c r="L1798" s="7"/>
      <c r="M1798" s="7"/>
      <c r="N1798" s="7"/>
      <c r="O1798" s="7"/>
      <c r="P1798" s="7"/>
      <c r="Q1798" s="7"/>
      <c r="R1798" s="7"/>
      <c r="S1798" s="7"/>
      <c r="T1798" s="7"/>
      <c r="U1798" s="7"/>
      <c r="V1798" s="7"/>
      <c r="W1798" s="7"/>
      <c r="X1798" s="7"/>
      <c r="Y1798" s="7"/>
      <c r="Z1798" s="7"/>
    </row>
    <row r="1799" ht="14.25" spans="10:26">
      <c r="J1799" s="7"/>
      <c r="K1799" s="7"/>
      <c r="L1799" s="7"/>
      <c r="M1799" s="7"/>
      <c r="N1799" s="7"/>
      <c r="O1799" s="7"/>
      <c r="P1799" s="7"/>
      <c r="Q1799" s="7"/>
      <c r="R1799" s="7"/>
      <c r="S1799" s="7"/>
      <c r="T1799" s="7"/>
      <c r="U1799" s="7"/>
      <c r="V1799" s="7"/>
      <c r="W1799" s="7"/>
      <c r="X1799" s="7"/>
      <c r="Y1799" s="7"/>
      <c r="Z1799" s="7"/>
    </row>
    <row r="1800" ht="14.25" spans="10:26">
      <c r="J1800" s="7"/>
      <c r="K1800" s="7"/>
      <c r="L1800" s="7"/>
      <c r="M1800" s="7"/>
      <c r="N1800" s="7"/>
      <c r="O1800" s="7"/>
      <c r="P1800" s="7"/>
      <c r="Q1800" s="7"/>
      <c r="R1800" s="7"/>
      <c r="S1800" s="7"/>
      <c r="T1800" s="7"/>
      <c r="U1800" s="7"/>
      <c r="V1800" s="7"/>
      <c r="W1800" s="7"/>
      <c r="X1800" s="7"/>
      <c r="Y1800" s="7"/>
      <c r="Z1800" s="7"/>
    </row>
    <row r="1801" ht="14.25" spans="10:26">
      <c r="J1801" s="7"/>
      <c r="K1801" s="7"/>
      <c r="L1801" s="7"/>
      <c r="M1801" s="7"/>
      <c r="N1801" s="7"/>
      <c r="O1801" s="7"/>
      <c r="P1801" s="7"/>
      <c r="Q1801" s="7"/>
      <c r="R1801" s="7"/>
      <c r="S1801" s="7"/>
      <c r="T1801" s="7"/>
      <c r="U1801" s="7"/>
      <c r="V1801" s="7"/>
      <c r="W1801" s="7"/>
      <c r="X1801" s="7"/>
      <c r="Y1801" s="7"/>
      <c r="Z1801" s="7"/>
    </row>
    <row r="1802" ht="14.25" spans="10:26">
      <c r="J1802" s="7"/>
      <c r="K1802" s="7"/>
      <c r="L1802" s="7"/>
      <c r="M1802" s="7"/>
      <c r="N1802" s="7"/>
      <c r="O1802" s="7"/>
      <c r="P1802" s="7"/>
      <c r="Q1802" s="7"/>
      <c r="R1802" s="7"/>
      <c r="S1802" s="7"/>
      <c r="T1802" s="7"/>
      <c r="U1802" s="7"/>
      <c r="V1802" s="7"/>
      <c r="W1802" s="7"/>
      <c r="X1802" s="7"/>
      <c r="Y1802" s="7"/>
      <c r="Z1802" s="7"/>
    </row>
    <row r="1803" ht="14.25" spans="10:26">
      <c r="J1803" s="7"/>
      <c r="K1803" s="7"/>
      <c r="L1803" s="7"/>
      <c r="M1803" s="7"/>
      <c r="N1803" s="7"/>
      <c r="O1803" s="7"/>
      <c r="P1803" s="7"/>
      <c r="Q1803" s="7"/>
      <c r="R1803" s="7"/>
      <c r="S1803" s="7"/>
      <c r="T1803" s="7"/>
      <c r="U1803" s="7"/>
      <c r="V1803" s="7"/>
      <c r="W1803" s="7"/>
      <c r="X1803" s="7"/>
      <c r="Y1803" s="7"/>
      <c r="Z1803" s="7"/>
    </row>
    <row r="1804" ht="14.25" spans="10:26">
      <c r="J1804" s="7"/>
      <c r="K1804" s="7"/>
      <c r="L1804" s="7"/>
      <c r="M1804" s="7"/>
      <c r="N1804" s="7"/>
      <c r="O1804" s="7"/>
      <c r="P1804" s="7"/>
      <c r="Q1804" s="7"/>
      <c r="R1804" s="7"/>
      <c r="S1804" s="7"/>
      <c r="T1804" s="7"/>
      <c r="U1804" s="7"/>
      <c r="V1804" s="7"/>
      <c r="W1804" s="7"/>
      <c r="X1804" s="7"/>
      <c r="Y1804" s="7"/>
      <c r="Z1804" s="7"/>
    </row>
    <row r="1805" ht="14.25" spans="10:26">
      <c r="J1805" s="7"/>
      <c r="K1805" s="7"/>
      <c r="L1805" s="7"/>
      <c r="M1805" s="7"/>
      <c r="N1805" s="7"/>
      <c r="O1805" s="7"/>
      <c r="P1805" s="7"/>
      <c r="Q1805" s="7"/>
      <c r="R1805" s="7"/>
      <c r="S1805" s="7"/>
      <c r="T1805" s="7"/>
      <c r="U1805" s="7"/>
      <c r="V1805" s="7"/>
      <c r="W1805" s="7"/>
      <c r="X1805" s="7"/>
      <c r="Y1805" s="7"/>
      <c r="Z1805" s="7"/>
    </row>
    <row r="1806" ht="14.25" spans="10:26">
      <c r="J1806" s="7"/>
      <c r="K1806" s="7"/>
      <c r="L1806" s="7"/>
      <c r="M1806" s="7"/>
      <c r="N1806" s="7"/>
      <c r="O1806" s="7"/>
      <c r="P1806" s="7"/>
      <c r="Q1806" s="7"/>
      <c r="R1806" s="7"/>
      <c r="S1806" s="7"/>
      <c r="T1806" s="7"/>
      <c r="U1806" s="7"/>
      <c r="V1806" s="7"/>
      <c r="W1806" s="7"/>
      <c r="X1806" s="7"/>
      <c r="Y1806" s="7"/>
      <c r="Z1806" s="7"/>
    </row>
    <row r="1807" ht="14.25" spans="10:26">
      <c r="J1807" s="7"/>
      <c r="K1807" s="7"/>
      <c r="L1807" s="7"/>
      <c r="M1807" s="7"/>
      <c r="N1807" s="7"/>
      <c r="O1807" s="7"/>
      <c r="P1807" s="7"/>
      <c r="Q1807" s="7"/>
      <c r="R1807" s="7"/>
      <c r="S1807" s="7"/>
      <c r="T1807" s="7"/>
      <c r="U1807" s="7"/>
      <c r="V1807" s="7"/>
      <c r="W1807" s="7"/>
      <c r="X1807" s="7"/>
      <c r="Y1807" s="7"/>
      <c r="Z1807" s="7"/>
    </row>
    <row r="1808" ht="14.25" spans="10:26">
      <c r="J1808" s="7"/>
      <c r="K1808" s="7"/>
      <c r="L1808" s="7"/>
      <c r="M1808" s="7"/>
      <c r="N1808" s="7"/>
      <c r="O1808" s="7"/>
      <c r="P1808" s="7"/>
      <c r="Q1808" s="7"/>
      <c r="R1808" s="7"/>
      <c r="S1808" s="7"/>
      <c r="T1808" s="7"/>
      <c r="U1808" s="7"/>
      <c r="V1808" s="7"/>
      <c r="W1808" s="7"/>
      <c r="X1808" s="7"/>
      <c r="Y1808" s="7"/>
      <c r="Z1808" s="7"/>
    </row>
    <row r="1809" ht="14.25" spans="10:26">
      <c r="J1809" s="7"/>
      <c r="K1809" s="7"/>
      <c r="L1809" s="7"/>
      <c r="M1809" s="7"/>
      <c r="N1809" s="7"/>
      <c r="O1809" s="7"/>
      <c r="P1809" s="7"/>
      <c r="Q1809" s="7"/>
      <c r="R1809" s="7"/>
      <c r="S1809" s="7"/>
      <c r="T1809" s="7"/>
      <c r="U1809" s="7"/>
      <c r="V1809" s="7"/>
      <c r="W1809" s="7"/>
      <c r="X1809" s="7"/>
      <c r="Y1809" s="7"/>
      <c r="Z1809" s="7"/>
    </row>
    <row r="1810" ht="14.25" spans="10:26">
      <c r="J1810" s="7"/>
      <c r="K1810" s="7"/>
      <c r="L1810" s="7"/>
      <c r="M1810" s="7"/>
      <c r="N1810" s="7"/>
      <c r="O1810" s="7"/>
      <c r="P1810" s="7"/>
      <c r="Q1810" s="7"/>
      <c r="R1810" s="7"/>
      <c r="S1810" s="7"/>
      <c r="T1810" s="7"/>
      <c r="U1810" s="7"/>
      <c r="V1810" s="7"/>
      <c r="W1810" s="7"/>
      <c r="X1810" s="7"/>
      <c r="Y1810" s="7"/>
      <c r="Z1810" s="7"/>
    </row>
    <row r="1811" ht="14.25" spans="10:26">
      <c r="J1811" s="7"/>
      <c r="K1811" s="7"/>
      <c r="L1811" s="7"/>
      <c r="M1811" s="7"/>
      <c r="N1811" s="7"/>
      <c r="O1811" s="7"/>
      <c r="P1811" s="7"/>
      <c r="Q1811" s="7"/>
      <c r="R1811" s="7"/>
      <c r="S1811" s="7"/>
      <c r="T1811" s="7"/>
      <c r="U1811" s="7"/>
      <c r="V1811" s="7"/>
      <c r="W1811" s="7"/>
      <c r="X1811" s="7"/>
      <c r="Y1811" s="7"/>
      <c r="Z1811" s="7"/>
    </row>
    <row r="1812" ht="14.25" spans="10:26">
      <c r="J1812" s="7"/>
      <c r="K1812" s="7"/>
      <c r="L1812" s="7"/>
      <c r="M1812" s="7"/>
      <c r="N1812" s="7"/>
      <c r="O1812" s="7"/>
      <c r="P1812" s="7"/>
      <c r="Q1812" s="7"/>
      <c r="R1812" s="7"/>
      <c r="S1812" s="7"/>
      <c r="T1812" s="7"/>
      <c r="U1812" s="7"/>
      <c r="V1812" s="7"/>
      <c r="W1812" s="7"/>
      <c r="X1812" s="7"/>
      <c r="Y1812" s="7"/>
      <c r="Z1812" s="7"/>
    </row>
    <row r="1813" ht="14.25" spans="10:26">
      <c r="J1813" s="7"/>
      <c r="K1813" s="7"/>
      <c r="L1813" s="7"/>
      <c r="M1813" s="7"/>
      <c r="N1813" s="7"/>
      <c r="O1813" s="7"/>
      <c r="P1813" s="7"/>
      <c r="Q1813" s="7"/>
      <c r="R1813" s="7"/>
      <c r="S1813" s="7"/>
      <c r="T1813" s="7"/>
      <c r="U1813" s="7"/>
      <c r="V1813" s="7"/>
      <c r="W1813" s="7"/>
      <c r="X1813" s="7"/>
      <c r="Y1813" s="7"/>
      <c r="Z1813" s="7"/>
    </row>
    <row r="1814" ht="14.25" spans="10:26">
      <c r="J1814" s="7"/>
      <c r="K1814" s="7"/>
      <c r="L1814" s="7"/>
      <c r="M1814" s="7"/>
      <c r="N1814" s="7"/>
      <c r="O1814" s="7"/>
      <c r="P1814" s="7"/>
      <c r="Q1814" s="7"/>
      <c r="R1814" s="7"/>
      <c r="S1814" s="7"/>
      <c r="T1814" s="7"/>
      <c r="U1814" s="7"/>
      <c r="V1814" s="7"/>
      <c r="W1814" s="7"/>
      <c r="X1814" s="7"/>
      <c r="Y1814" s="7"/>
      <c r="Z1814" s="7"/>
    </row>
    <row r="1815" ht="14.25" spans="10:26">
      <c r="J1815" s="7"/>
      <c r="K1815" s="7"/>
      <c r="L1815" s="7"/>
      <c r="M1815" s="7"/>
      <c r="N1815" s="7"/>
      <c r="O1815" s="7"/>
      <c r="P1815" s="7"/>
      <c r="Q1815" s="7"/>
      <c r="R1815" s="7"/>
      <c r="S1815" s="7"/>
      <c r="T1815" s="7"/>
      <c r="U1815" s="7"/>
      <c r="V1815" s="7"/>
      <c r="W1815" s="7"/>
      <c r="X1815" s="7"/>
      <c r="Y1815" s="7"/>
      <c r="Z1815" s="7"/>
    </row>
    <row r="1816" ht="14.25" spans="10:26">
      <c r="J1816" s="7"/>
      <c r="K1816" s="7"/>
      <c r="L1816" s="7"/>
      <c r="M1816" s="7"/>
      <c r="N1816" s="7"/>
      <c r="O1816" s="7"/>
      <c r="P1816" s="7"/>
      <c r="Q1816" s="7"/>
      <c r="R1816" s="7"/>
      <c r="S1816" s="7"/>
      <c r="T1816" s="7"/>
      <c r="U1816" s="7"/>
      <c r="V1816" s="7"/>
      <c r="W1816" s="7"/>
      <c r="X1816" s="7"/>
      <c r="Y1816" s="7"/>
      <c r="Z1816" s="7"/>
    </row>
    <row r="1817" ht="14.25" spans="10:26">
      <c r="J1817" s="7"/>
      <c r="K1817" s="7"/>
      <c r="L1817" s="7"/>
      <c r="M1817" s="7"/>
      <c r="N1817" s="7"/>
      <c r="O1817" s="7"/>
      <c r="P1817" s="7"/>
      <c r="Q1817" s="7"/>
      <c r="R1817" s="7"/>
      <c r="S1817" s="7"/>
      <c r="T1817" s="7"/>
      <c r="U1817" s="7"/>
      <c r="V1817" s="7"/>
      <c r="W1817" s="7"/>
      <c r="X1817" s="7"/>
      <c r="Y1817" s="7"/>
      <c r="Z1817" s="7"/>
    </row>
    <row r="1818" ht="14.25" spans="10:26">
      <c r="J1818" s="7"/>
      <c r="K1818" s="7"/>
      <c r="L1818" s="7"/>
      <c r="M1818" s="7"/>
      <c r="N1818" s="7"/>
      <c r="O1818" s="7"/>
      <c r="P1818" s="7"/>
      <c r="Q1818" s="7"/>
      <c r="R1818" s="7"/>
      <c r="S1818" s="7"/>
      <c r="T1818" s="7"/>
      <c r="U1818" s="7"/>
      <c r="V1818" s="7"/>
      <c r="W1818" s="7"/>
      <c r="X1818" s="7"/>
      <c r="Y1818" s="7"/>
      <c r="Z1818" s="7"/>
    </row>
    <row r="1819" ht="14.25" spans="10:26">
      <c r="J1819" s="7"/>
      <c r="K1819" s="7"/>
      <c r="L1819" s="7"/>
      <c r="M1819" s="7"/>
      <c r="N1819" s="7"/>
      <c r="O1819" s="7"/>
      <c r="P1819" s="7"/>
      <c r="Q1819" s="7"/>
      <c r="R1819" s="7"/>
      <c r="S1819" s="7"/>
      <c r="T1819" s="7"/>
      <c r="U1819" s="7"/>
      <c r="V1819" s="7"/>
      <c r="W1819" s="7"/>
      <c r="X1819" s="7"/>
      <c r="Y1819" s="7"/>
      <c r="Z1819" s="7"/>
    </row>
    <row r="1820" ht="14.25" spans="10:26">
      <c r="J1820" s="7"/>
      <c r="K1820" s="7"/>
      <c r="L1820" s="7"/>
      <c r="M1820" s="7"/>
      <c r="N1820" s="7"/>
      <c r="O1820" s="7"/>
      <c r="P1820" s="7"/>
      <c r="Q1820" s="7"/>
      <c r="R1820" s="7"/>
      <c r="S1820" s="7"/>
      <c r="T1820" s="7"/>
      <c r="U1820" s="7"/>
      <c r="V1820" s="7"/>
      <c r="W1820" s="7"/>
      <c r="X1820" s="7"/>
      <c r="Y1820" s="7"/>
      <c r="Z1820" s="7"/>
    </row>
    <row r="1821" ht="14.25" spans="10:26">
      <c r="J1821" s="7"/>
      <c r="K1821" s="7"/>
      <c r="L1821" s="7"/>
      <c r="M1821" s="7"/>
      <c r="N1821" s="7"/>
      <c r="O1821" s="7"/>
      <c r="P1821" s="7"/>
      <c r="Q1821" s="7"/>
      <c r="R1821" s="7"/>
      <c r="S1821" s="7"/>
      <c r="T1821" s="7"/>
      <c r="U1821" s="7"/>
      <c r="V1821" s="7"/>
      <c r="W1821" s="7"/>
      <c r="X1821" s="7"/>
      <c r="Y1821" s="7"/>
      <c r="Z1821" s="7"/>
    </row>
    <row r="1822" ht="14.25" spans="10:26">
      <c r="J1822" s="7"/>
      <c r="K1822" s="7"/>
      <c r="L1822" s="7"/>
      <c r="M1822" s="7"/>
      <c r="N1822" s="7"/>
      <c r="O1822" s="7"/>
      <c r="P1822" s="7"/>
      <c r="Q1822" s="7"/>
      <c r="R1822" s="7"/>
      <c r="S1822" s="7"/>
      <c r="T1822" s="7"/>
      <c r="U1822" s="7"/>
      <c r="V1822" s="7"/>
      <c r="W1822" s="7"/>
      <c r="X1822" s="7"/>
      <c r="Y1822" s="7"/>
      <c r="Z1822" s="7"/>
    </row>
    <row r="1823" ht="14.25" spans="10:26">
      <c r="J1823" s="7"/>
      <c r="K1823" s="7"/>
      <c r="L1823" s="7"/>
      <c r="M1823" s="7"/>
      <c r="N1823" s="7"/>
      <c r="O1823" s="7"/>
      <c r="P1823" s="7"/>
      <c r="Q1823" s="7"/>
      <c r="R1823" s="7"/>
      <c r="S1823" s="7"/>
      <c r="T1823" s="7"/>
      <c r="U1823" s="7"/>
      <c r="V1823" s="7"/>
      <c r="W1823" s="7"/>
      <c r="X1823" s="7"/>
      <c r="Y1823" s="7"/>
      <c r="Z1823" s="7"/>
    </row>
    <row r="1824" ht="14.25" spans="10:26">
      <c r="J1824" s="7"/>
      <c r="K1824" s="7"/>
      <c r="L1824" s="7"/>
      <c r="M1824" s="7"/>
      <c r="N1824" s="7"/>
      <c r="O1824" s="7"/>
      <c r="P1824" s="7"/>
      <c r="Q1824" s="7"/>
      <c r="R1824" s="7"/>
      <c r="S1824" s="7"/>
      <c r="T1824" s="7"/>
      <c r="U1824" s="7"/>
      <c r="V1824" s="7"/>
      <c r="W1824" s="7"/>
      <c r="X1824" s="7"/>
      <c r="Y1824" s="7"/>
      <c r="Z1824" s="7"/>
    </row>
    <row r="1825" ht="14.25" spans="10:26">
      <c r="J1825" s="7"/>
      <c r="K1825" s="7"/>
      <c r="L1825" s="7"/>
      <c r="M1825" s="7"/>
      <c r="N1825" s="7"/>
      <c r="O1825" s="7"/>
      <c r="P1825" s="7"/>
      <c r="Q1825" s="7"/>
      <c r="R1825" s="7"/>
      <c r="S1825" s="7"/>
      <c r="T1825" s="7"/>
      <c r="U1825" s="7"/>
      <c r="V1825" s="7"/>
      <c r="W1825" s="7"/>
      <c r="X1825" s="7"/>
      <c r="Y1825" s="7"/>
      <c r="Z1825" s="7"/>
    </row>
    <row r="1826" ht="14.25" spans="10:26">
      <c r="J1826" s="7"/>
      <c r="K1826" s="7"/>
      <c r="L1826" s="7"/>
      <c r="M1826" s="7"/>
      <c r="N1826" s="7"/>
      <c r="O1826" s="7"/>
      <c r="P1826" s="7"/>
      <c r="Q1826" s="7"/>
      <c r="R1826" s="7"/>
      <c r="S1826" s="7"/>
      <c r="T1826" s="7"/>
      <c r="U1826" s="7"/>
      <c r="V1826" s="7"/>
      <c r="W1826" s="7"/>
      <c r="X1826" s="7"/>
      <c r="Y1826" s="7"/>
      <c r="Z1826" s="7"/>
    </row>
    <row r="1827" ht="14.25" spans="10:26">
      <c r="J1827" s="7"/>
      <c r="K1827" s="7"/>
      <c r="L1827" s="7"/>
      <c r="M1827" s="7"/>
      <c r="N1827" s="7"/>
      <c r="O1827" s="7"/>
      <c r="P1827" s="7"/>
      <c r="Q1827" s="7"/>
      <c r="R1827" s="7"/>
      <c r="S1827" s="7"/>
      <c r="T1827" s="7"/>
      <c r="U1827" s="7"/>
      <c r="V1827" s="7"/>
      <c r="W1827" s="7"/>
      <c r="X1827" s="7"/>
      <c r="Y1827" s="7"/>
      <c r="Z1827" s="7"/>
    </row>
    <row r="1828" ht="14.25" spans="10:26">
      <c r="J1828" s="7"/>
      <c r="K1828" s="7"/>
      <c r="L1828" s="7"/>
      <c r="M1828" s="7"/>
      <c r="N1828" s="7"/>
      <c r="O1828" s="7"/>
      <c r="P1828" s="7"/>
      <c r="Q1828" s="7"/>
      <c r="R1828" s="7"/>
      <c r="S1828" s="7"/>
      <c r="T1828" s="7"/>
      <c r="U1828" s="7"/>
      <c r="V1828" s="7"/>
      <c r="W1828" s="7"/>
      <c r="X1828" s="7"/>
      <c r="Y1828" s="7"/>
      <c r="Z1828" s="7"/>
    </row>
    <row r="1829" ht="14.25" spans="10:26">
      <c r="J1829" s="7"/>
      <c r="K1829" s="7"/>
      <c r="L1829" s="7"/>
      <c r="M1829" s="7"/>
      <c r="N1829" s="7"/>
      <c r="O1829" s="7"/>
      <c r="P1829" s="7"/>
      <c r="Q1829" s="7"/>
      <c r="R1829" s="7"/>
      <c r="S1829" s="7"/>
      <c r="T1829" s="7"/>
      <c r="U1829" s="7"/>
      <c r="V1829" s="7"/>
      <c r="W1829" s="7"/>
      <c r="X1829" s="7"/>
      <c r="Y1829" s="7"/>
      <c r="Z1829" s="7"/>
    </row>
    <row r="1830" ht="14.25" spans="10:26">
      <c r="J1830" s="7"/>
      <c r="K1830" s="7"/>
      <c r="L1830" s="7"/>
      <c r="M1830" s="7"/>
      <c r="N1830" s="7"/>
      <c r="O1830" s="7"/>
      <c r="P1830" s="7"/>
      <c r="Q1830" s="7"/>
      <c r="R1830" s="7"/>
      <c r="S1830" s="7"/>
      <c r="T1830" s="7"/>
      <c r="U1830" s="7"/>
      <c r="V1830" s="7"/>
      <c r="W1830" s="7"/>
      <c r="X1830" s="7"/>
      <c r="Y1830" s="7"/>
      <c r="Z1830" s="7"/>
    </row>
    <row r="1831" ht="14.25" spans="10:26">
      <c r="J1831" s="7"/>
      <c r="K1831" s="7"/>
      <c r="L1831" s="7"/>
      <c r="M1831" s="7"/>
      <c r="N1831" s="7"/>
      <c r="O1831" s="7"/>
      <c r="P1831" s="7"/>
      <c r="Q1831" s="7"/>
      <c r="R1831" s="7"/>
      <c r="S1831" s="7"/>
      <c r="T1831" s="7"/>
      <c r="U1831" s="7"/>
      <c r="V1831" s="7"/>
      <c r="W1831" s="7"/>
      <c r="X1831" s="7"/>
      <c r="Y1831" s="7"/>
      <c r="Z1831" s="7"/>
    </row>
    <row r="1832" ht="14.25" spans="10:26">
      <c r="J1832" s="7"/>
      <c r="K1832" s="7"/>
      <c r="L1832" s="7"/>
      <c r="M1832" s="7"/>
      <c r="N1832" s="7"/>
      <c r="O1832" s="7"/>
      <c r="P1832" s="7"/>
      <c r="Q1832" s="7"/>
      <c r="R1832" s="7"/>
      <c r="S1832" s="7"/>
      <c r="T1832" s="7"/>
      <c r="U1832" s="7"/>
      <c r="V1832" s="7"/>
      <c r="W1832" s="7"/>
      <c r="X1832" s="7"/>
      <c r="Y1832" s="7"/>
      <c r="Z1832" s="7"/>
    </row>
    <row r="1833" ht="14.25" spans="10:26">
      <c r="J1833" s="7"/>
      <c r="K1833" s="7"/>
      <c r="L1833" s="7"/>
      <c r="M1833" s="7"/>
      <c r="N1833" s="7"/>
      <c r="O1833" s="7"/>
      <c r="P1833" s="7"/>
      <c r="Q1833" s="7"/>
      <c r="R1833" s="7"/>
      <c r="S1833" s="7"/>
      <c r="T1833" s="7"/>
      <c r="U1833" s="7"/>
      <c r="V1833" s="7"/>
      <c r="W1833" s="7"/>
      <c r="X1833" s="7"/>
      <c r="Y1833" s="7"/>
      <c r="Z1833" s="7"/>
    </row>
    <row r="1834" ht="14.25" spans="10:26">
      <c r="J1834" s="7"/>
      <c r="K1834" s="7"/>
      <c r="L1834" s="7"/>
      <c r="M1834" s="7"/>
      <c r="N1834" s="7"/>
      <c r="O1834" s="7"/>
      <c r="P1834" s="7"/>
      <c r="Q1834" s="7"/>
      <c r="R1834" s="7"/>
      <c r="S1834" s="7"/>
      <c r="T1834" s="7"/>
      <c r="U1834" s="7"/>
      <c r="V1834" s="7"/>
      <c r="W1834" s="7"/>
      <c r="X1834" s="7"/>
      <c r="Y1834" s="7"/>
      <c r="Z1834" s="7"/>
    </row>
    <row r="1835" ht="14.25" spans="10:26">
      <c r="J1835" s="7"/>
      <c r="K1835" s="7"/>
      <c r="L1835" s="7"/>
      <c r="M1835" s="7"/>
      <c r="N1835" s="7"/>
      <c r="O1835" s="7"/>
      <c r="P1835" s="7"/>
      <c r="Q1835" s="7"/>
      <c r="R1835" s="7"/>
      <c r="S1835" s="7"/>
      <c r="T1835" s="7"/>
      <c r="U1835" s="7"/>
      <c r="V1835" s="7"/>
      <c r="W1835" s="7"/>
      <c r="X1835" s="7"/>
      <c r="Y1835" s="7"/>
      <c r="Z1835" s="7"/>
    </row>
    <row r="1836" ht="14.25" spans="10:26">
      <c r="J1836" s="7"/>
      <c r="K1836" s="7"/>
      <c r="L1836" s="7"/>
      <c r="M1836" s="7"/>
      <c r="N1836" s="7"/>
      <c r="O1836" s="7"/>
      <c r="P1836" s="7"/>
      <c r="Q1836" s="7"/>
      <c r="R1836" s="7"/>
      <c r="S1836" s="7"/>
      <c r="T1836" s="7"/>
      <c r="U1836" s="7"/>
      <c r="V1836" s="7"/>
      <c r="W1836" s="7"/>
      <c r="X1836" s="7"/>
      <c r="Y1836" s="7"/>
      <c r="Z1836" s="7"/>
    </row>
    <row r="1837" ht="14.25" spans="10:26">
      <c r="J1837" s="7"/>
      <c r="K1837" s="7"/>
      <c r="L1837" s="7"/>
      <c r="M1837" s="7"/>
      <c r="N1837" s="7"/>
      <c r="O1837" s="7"/>
      <c r="P1837" s="7"/>
      <c r="Q1837" s="7"/>
      <c r="R1837" s="7"/>
      <c r="S1837" s="7"/>
      <c r="T1837" s="7"/>
      <c r="U1837" s="7"/>
      <c r="V1837" s="7"/>
      <c r="W1837" s="7"/>
      <c r="X1837" s="7"/>
      <c r="Y1837" s="7"/>
      <c r="Z1837" s="7"/>
    </row>
    <row r="1838" ht="14.25" spans="10:26">
      <c r="J1838" s="7"/>
      <c r="K1838" s="7"/>
      <c r="L1838" s="7"/>
      <c r="M1838" s="7"/>
      <c r="N1838" s="7"/>
      <c r="O1838" s="7"/>
      <c r="P1838" s="7"/>
      <c r="Q1838" s="7"/>
      <c r="R1838" s="7"/>
      <c r="S1838" s="7"/>
      <c r="T1838" s="7"/>
      <c r="U1838" s="7"/>
      <c r="V1838" s="7"/>
      <c r="W1838" s="7"/>
      <c r="X1838" s="7"/>
      <c r="Y1838" s="7"/>
      <c r="Z1838" s="7"/>
    </row>
    <row r="1839" ht="14.25" spans="10:26">
      <c r="J1839" s="7"/>
      <c r="K1839" s="7"/>
      <c r="L1839" s="7"/>
      <c r="M1839" s="7"/>
      <c r="N1839" s="7"/>
      <c r="O1839" s="7"/>
      <c r="P1839" s="7"/>
      <c r="Q1839" s="7"/>
      <c r="R1839" s="7"/>
      <c r="S1839" s="7"/>
      <c r="T1839" s="7"/>
      <c r="U1839" s="7"/>
      <c r="V1839" s="7"/>
      <c r="W1839" s="7"/>
      <c r="X1839" s="7"/>
      <c r="Y1839" s="7"/>
      <c r="Z1839" s="7"/>
    </row>
    <row r="1840" ht="14.25" spans="10:26">
      <c r="J1840" s="7"/>
      <c r="K1840" s="7"/>
      <c r="L1840" s="7"/>
      <c r="M1840" s="7"/>
      <c r="N1840" s="7"/>
      <c r="O1840" s="7"/>
      <c r="P1840" s="7"/>
      <c r="Q1840" s="7"/>
      <c r="R1840" s="7"/>
      <c r="S1840" s="7"/>
      <c r="T1840" s="7"/>
      <c r="U1840" s="7"/>
      <c r="V1840" s="7"/>
      <c r="W1840" s="7"/>
      <c r="X1840" s="7"/>
      <c r="Y1840" s="7"/>
      <c r="Z1840" s="7"/>
    </row>
    <row r="1841" ht="14.25" spans="10:26">
      <c r="J1841" s="7"/>
      <c r="K1841" s="7"/>
      <c r="L1841" s="7"/>
      <c r="M1841" s="7"/>
      <c r="N1841" s="7"/>
      <c r="O1841" s="7"/>
      <c r="P1841" s="7"/>
      <c r="Q1841" s="7"/>
      <c r="R1841" s="7"/>
      <c r="S1841" s="7"/>
      <c r="T1841" s="7"/>
      <c r="U1841" s="7"/>
      <c r="V1841" s="7"/>
      <c r="W1841" s="7"/>
      <c r="X1841" s="7"/>
      <c r="Y1841" s="7"/>
      <c r="Z1841" s="7"/>
    </row>
    <row r="1842" ht="14.25" spans="10:26">
      <c r="J1842" s="7"/>
      <c r="K1842" s="7"/>
      <c r="L1842" s="7"/>
      <c r="M1842" s="7"/>
      <c r="N1842" s="7"/>
      <c r="O1842" s="7"/>
      <c r="P1842" s="7"/>
      <c r="Q1842" s="7"/>
      <c r="R1842" s="7"/>
      <c r="S1842" s="7"/>
      <c r="T1842" s="7"/>
      <c r="U1842" s="7"/>
      <c r="V1842" s="7"/>
      <c r="W1842" s="7"/>
      <c r="X1842" s="7"/>
      <c r="Y1842" s="7"/>
      <c r="Z1842" s="7"/>
    </row>
    <row r="1843" ht="14.25" spans="10:26">
      <c r="J1843" s="7"/>
      <c r="K1843" s="7"/>
      <c r="L1843" s="7"/>
      <c r="M1843" s="7"/>
      <c r="N1843" s="7"/>
      <c r="O1843" s="7"/>
      <c r="P1843" s="7"/>
      <c r="Q1843" s="7"/>
      <c r="R1843" s="7"/>
      <c r="S1843" s="7"/>
      <c r="T1843" s="7"/>
      <c r="U1843" s="7"/>
      <c r="V1843" s="7"/>
      <c r="W1843" s="7"/>
      <c r="X1843" s="7"/>
      <c r="Y1843" s="7"/>
      <c r="Z1843" s="7"/>
    </row>
    <row r="1844" ht="14.25" spans="10:26">
      <c r="J1844" s="7"/>
      <c r="K1844" s="7"/>
      <c r="L1844" s="7"/>
      <c r="M1844" s="7"/>
      <c r="N1844" s="7"/>
      <c r="O1844" s="7"/>
      <c r="P1844" s="7"/>
      <c r="Q1844" s="7"/>
      <c r="R1844" s="7"/>
      <c r="S1844" s="7"/>
      <c r="T1844" s="7"/>
      <c r="U1844" s="7"/>
      <c r="V1844" s="7"/>
      <c r="W1844" s="7"/>
      <c r="X1844" s="7"/>
      <c r="Y1844" s="7"/>
      <c r="Z1844" s="7"/>
    </row>
    <row r="1845" ht="14.25" spans="10:26">
      <c r="J1845" s="7"/>
      <c r="K1845" s="7"/>
      <c r="L1845" s="7"/>
      <c r="M1845" s="7"/>
      <c r="N1845" s="7"/>
      <c r="O1845" s="7"/>
      <c r="P1845" s="7"/>
      <c r="Q1845" s="7"/>
      <c r="R1845" s="7"/>
      <c r="S1845" s="7"/>
      <c r="T1845" s="7"/>
      <c r="U1845" s="7"/>
      <c r="V1845" s="7"/>
      <c r="W1845" s="7"/>
      <c r="X1845" s="7"/>
      <c r="Y1845" s="7"/>
      <c r="Z1845" s="7"/>
    </row>
    <row r="1846" ht="14.25" spans="10:26">
      <c r="J1846" s="7"/>
      <c r="K1846" s="7"/>
      <c r="L1846" s="7"/>
      <c r="M1846" s="7"/>
      <c r="N1846" s="7"/>
      <c r="O1846" s="7"/>
      <c r="P1846" s="7"/>
      <c r="Q1846" s="7"/>
      <c r="R1846" s="7"/>
      <c r="S1846" s="7"/>
      <c r="T1846" s="7"/>
      <c r="U1846" s="7"/>
      <c r="V1846" s="7"/>
      <c r="W1846" s="7"/>
      <c r="X1846" s="7"/>
      <c r="Y1846" s="7"/>
      <c r="Z1846" s="7"/>
    </row>
    <row r="1847" ht="14.25" spans="10:26">
      <c r="J1847" s="7"/>
      <c r="K1847" s="7"/>
      <c r="L1847" s="7"/>
      <c r="M1847" s="7"/>
      <c r="N1847" s="7"/>
      <c r="O1847" s="7"/>
      <c r="P1847" s="7"/>
      <c r="Q1847" s="7"/>
      <c r="R1847" s="7"/>
      <c r="S1847" s="7"/>
      <c r="T1847" s="7"/>
      <c r="U1847" s="7"/>
      <c r="V1847" s="7"/>
      <c r="W1847" s="7"/>
      <c r="X1847" s="7"/>
      <c r="Y1847" s="7"/>
      <c r="Z1847" s="7"/>
    </row>
    <row r="1848" ht="14.25" spans="10:26">
      <c r="J1848" s="7"/>
      <c r="K1848" s="7"/>
      <c r="L1848" s="7"/>
      <c r="M1848" s="7"/>
      <c r="N1848" s="7"/>
      <c r="O1848" s="7"/>
      <c r="P1848" s="7"/>
      <c r="Q1848" s="7"/>
      <c r="R1848" s="7"/>
      <c r="S1848" s="7"/>
      <c r="T1848" s="7"/>
      <c r="U1848" s="7"/>
      <c r="V1848" s="7"/>
      <c r="W1848" s="7"/>
      <c r="X1848" s="7"/>
      <c r="Y1848" s="7"/>
      <c r="Z1848" s="7"/>
    </row>
    <row r="1849" ht="14.25" spans="10:26">
      <c r="J1849" s="7"/>
      <c r="K1849" s="7"/>
      <c r="L1849" s="7"/>
      <c r="M1849" s="7"/>
      <c r="N1849" s="7"/>
      <c r="O1849" s="7"/>
      <c r="P1849" s="7"/>
      <c r="Q1849" s="7"/>
      <c r="R1849" s="7"/>
      <c r="S1849" s="7"/>
      <c r="T1849" s="7"/>
      <c r="U1849" s="7"/>
      <c r="V1849" s="7"/>
      <c r="W1849" s="7"/>
      <c r="X1849" s="7"/>
      <c r="Y1849" s="7"/>
      <c r="Z1849" s="7"/>
    </row>
    <row r="1850" ht="14.25" spans="10:26">
      <c r="J1850" s="7"/>
      <c r="K1850" s="7"/>
      <c r="L1850" s="7"/>
      <c r="M1850" s="7"/>
      <c r="N1850" s="7"/>
      <c r="O1850" s="7"/>
      <c r="P1850" s="7"/>
      <c r="Q1850" s="7"/>
      <c r="R1850" s="7"/>
      <c r="S1850" s="7"/>
      <c r="T1850" s="7"/>
      <c r="U1850" s="7"/>
      <c r="V1850" s="7"/>
      <c r="W1850" s="7"/>
      <c r="X1850" s="7"/>
      <c r="Y1850" s="7"/>
      <c r="Z1850" s="7"/>
    </row>
    <row r="1851" ht="14.25" spans="10:26">
      <c r="J1851" s="7"/>
      <c r="K1851" s="7"/>
      <c r="L1851" s="7"/>
      <c r="M1851" s="7"/>
      <c r="N1851" s="7"/>
      <c r="O1851" s="7"/>
      <c r="P1851" s="7"/>
      <c r="Q1851" s="7"/>
      <c r="R1851" s="7"/>
      <c r="S1851" s="7"/>
      <c r="T1851" s="7"/>
      <c r="U1851" s="7"/>
      <c r="V1851" s="7"/>
      <c r="W1851" s="7"/>
      <c r="X1851" s="7"/>
      <c r="Y1851" s="7"/>
      <c r="Z1851" s="7"/>
    </row>
    <row r="1852" ht="14.25" spans="10:26">
      <c r="J1852" s="7"/>
      <c r="K1852" s="7"/>
      <c r="L1852" s="7"/>
      <c r="M1852" s="7"/>
      <c r="N1852" s="7"/>
      <c r="O1852" s="7"/>
      <c r="P1852" s="7"/>
      <c r="Q1852" s="7"/>
      <c r="R1852" s="7"/>
      <c r="S1852" s="7"/>
      <c r="T1852" s="7"/>
      <c r="U1852" s="7"/>
      <c r="V1852" s="7"/>
      <c r="W1852" s="7"/>
      <c r="X1852" s="7"/>
      <c r="Y1852" s="7"/>
      <c r="Z1852" s="7"/>
    </row>
    <row r="1853" ht="14.25" spans="10:26">
      <c r="J1853" s="7"/>
      <c r="K1853" s="7"/>
      <c r="L1853" s="7"/>
      <c r="M1853" s="7"/>
      <c r="N1853" s="7"/>
      <c r="O1853" s="7"/>
      <c r="P1853" s="7"/>
      <c r="Q1853" s="7"/>
      <c r="R1853" s="7"/>
      <c r="S1853" s="7"/>
      <c r="T1853" s="7"/>
      <c r="U1853" s="7"/>
      <c r="V1853" s="7"/>
      <c r="W1853" s="7"/>
      <c r="X1853" s="7"/>
      <c r="Y1853" s="7"/>
      <c r="Z1853" s="7"/>
    </row>
    <row r="1854" ht="14.25" spans="10:26">
      <c r="J1854" s="7"/>
      <c r="K1854" s="7"/>
      <c r="L1854" s="7"/>
      <c r="M1854" s="7"/>
      <c r="N1854" s="7"/>
      <c r="O1854" s="7"/>
      <c r="P1854" s="7"/>
      <c r="Q1854" s="7"/>
      <c r="R1854" s="7"/>
      <c r="S1854" s="7"/>
      <c r="T1854" s="7"/>
      <c r="U1854" s="7"/>
      <c r="V1854" s="7"/>
      <c r="W1854" s="7"/>
      <c r="X1854" s="7"/>
      <c r="Y1854" s="7"/>
      <c r="Z1854" s="7"/>
    </row>
    <row r="1855" ht="14.25" spans="10:26">
      <c r="J1855" s="7"/>
      <c r="K1855" s="7"/>
      <c r="L1855" s="7"/>
      <c r="M1855" s="7"/>
      <c r="N1855" s="7"/>
      <c r="O1855" s="7"/>
      <c r="P1855" s="7"/>
      <c r="Q1855" s="7"/>
      <c r="R1855" s="7"/>
      <c r="S1855" s="7"/>
      <c r="T1855" s="7"/>
      <c r="U1855" s="7"/>
      <c r="V1855" s="7"/>
      <c r="W1855" s="7"/>
      <c r="X1855" s="7"/>
      <c r="Y1855" s="7"/>
      <c r="Z1855" s="7"/>
    </row>
    <row r="1856" ht="14.25" spans="10:26">
      <c r="J1856" s="7"/>
      <c r="K1856" s="7"/>
      <c r="L1856" s="7"/>
      <c r="M1856" s="7"/>
      <c r="N1856" s="7"/>
      <c r="O1856" s="7"/>
      <c r="P1856" s="7"/>
      <c r="Q1856" s="7"/>
      <c r="R1856" s="7"/>
      <c r="S1856" s="7"/>
      <c r="T1856" s="7"/>
      <c r="U1856" s="7"/>
      <c r="V1856" s="7"/>
      <c r="W1856" s="7"/>
      <c r="X1856" s="7"/>
      <c r="Y1856" s="7"/>
      <c r="Z1856" s="7"/>
    </row>
    <row r="1857" ht="14.25" spans="10:26">
      <c r="J1857" s="7"/>
      <c r="K1857" s="7"/>
      <c r="L1857" s="7"/>
      <c r="M1857" s="7"/>
      <c r="N1857" s="7"/>
      <c r="O1857" s="7"/>
      <c r="P1857" s="7"/>
      <c r="Q1857" s="7"/>
      <c r="R1857" s="7"/>
      <c r="S1857" s="7"/>
      <c r="T1857" s="7"/>
      <c r="U1857" s="7"/>
      <c r="V1857" s="7"/>
      <c r="W1857" s="7"/>
      <c r="X1857" s="7"/>
      <c r="Y1857" s="7"/>
      <c r="Z1857" s="7"/>
    </row>
    <row r="1858" ht="14.25" spans="10:26">
      <c r="J1858" s="7"/>
      <c r="K1858" s="7"/>
      <c r="L1858" s="7"/>
      <c r="M1858" s="7"/>
      <c r="N1858" s="7"/>
      <c r="O1858" s="7"/>
      <c r="P1858" s="7"/>
      <c r="Q1858" s="7"/>
      <c r="R1858" s="7"/>
      <c r="S1858" s="7"/>
      <c r="T1858" s="7"/>
      <c r="U1858" s="7"/>
      <c r="V1858" s="7"/>
      <c r="W1858" s="7"/>
      <c r="X1858" s="7"/>
      <c r="Y1858" s="7"/>
      <c r="Z1858" s="7"/>
    </row>
    <row r="1859" ht="14.25" spans="10:26">
      <c r="J1859" s="7"/>
      <c r="K1859" s="7"/>
      <c r="L1859" s="7"/>
      <c r="M1859" s="7"/>
      <c r="N1859" s="7"/>
      <c r="O1859" s="7"/>
      <c r="P1859" s="7"/>
      <c r="Q1859" s="7"/>
      <c r="R1859" s="7"/>
      <c r="S1859" s="7"/>
      <c r="T1859" s="7"/>
      <c r="U1859" s="7"/>
      <c r="V1859" s="7"/>
      <c r="W1859" s="7"/>
      <c r="X1859" s="7"/>
      <c r="Y1859" s="7"/>
      <c r="Z1859" s="7"/>
    </row>
    <row r="1860" ht="14.25" spans="10:26">
      <c r="J1860" s="7"/>
      <c r="K1860" s="7"/>
      <c r="L1860" s="7"/>
      <c r="M1860" s="7"/>
      <c r="N1860" s="7"/>
      <c r="O1860" s="7"/>
      <c r="P1860" s="7"/>
      <c r="Q1860" s="7"/>
      <c r="R1860" s="7"/>
      <c r="S1860" s="7"/>
      <c r="T1860" s="7"/>
      <c r="U1860" s="7"/>
      <c r="V1860" s="7"/>
      <c r="W1860" s="7"/>
      <c r="X1860" s="7"/>
      <c r="Y1860" s="7"/>
      <c r="Z1860" s="7"/>
    </row>
    <row r="1861" ht="14.25" spans="10:26">
      <c r="J1861" s="7"/>
      <c r="K1861" s="7"/>
      <c r="L1861" s="7"/>
      <c r="M1861" s="7"/>
      <c r="N1861" s="7"/>
      <c r="O1861" s="7"/>
      <c r="P1861" s="7"/>
      <c r="Q1861" s="7"/>
      <c r="R1861" s="7"/>
      <c r="S1861" s="7"/>
      <c r="T1861" s="7"/>
      <c r="U1861" s="7"/>
      <c r="V1861" s="7"/>
      <c r="W1861" s="7"/>
      <c r="X1861" s="7"/>
      <c r="Y1861" s="7"/>
      <c r="Z1861" s="7"/>
    </row>
    <row r="1862" ht="14.25" spans="10:26">
      <c r="J1862" s="7"/>
      <c r="K1862" s="7"/>
      <c r="L1862" s="7"/>
      <c r="M1862" s="7"/>
      <c r="N1862" s="7"/>
      <c r="O1862" s="7"/>
      <c r="P1862" s="7"/>
      <c r="Q1862" s="7"/>
      <c r="R1862" s="7"/>
      <c r="S1862" s="7"/>
      <c r="T1862" s="7"/>
      <c r="U1862" s="7"/>
      <c r="V1862" s="7"/>
      <c r="W1862" s="7"/>
      <c r="X1862" s="7"/>
      <c r="Y1862" s="7"/>
      <c r="Z1862" s="7"/>
    </row>
    <row r="1863" ht="14.25" spans="10:26">
      <c r="J1863" s="7"/>
      <c r="K1863" s="7"/>
      <c r="L1863" s="7"/>
      <c r="M1863" s="7"/>
      <c r="N1863" s="7"/>
      <c r="O1863" s="7"/>
      <c r="P1863" s="7"/>
      <c r="Q1863" s="7"/>
      <c r="R1863" s="7"/>
      <c r="S1863" s="7"/>
      <c r="T1863" s="7"/>
      <c r="U1863" s="7"/>
      <c r="V1863" s="7"/>
      <c r="W1863" s="7"/>
      <c r="X1863" s="7"/>
      <c r="Y1863" s="7"/>
      <c r="Z1863" s="7"/>
    </row>
    <row r="1864" ht="14.25" spans="10:26">
      <c r="J1864" s="7"/>
      <c r="K1864" s="7"/>
      <c r="L1864" s="7"/>
      <c r="M1864" s="7"/>
      <c r="N1864" s="7"/>
      <c r="O1864" s="7"/>
      <c r="P1864" s="7"/>
      <c r="Q1864" s="7"/>
      <c r="R1864" s="7"/>
      <c r="S1864" s="7"/>
      <c r="T1864" s="7"/>
      <c r="U1864" s="7"/>
      <c r="V1864" s="7"/>
      <c r="W1864" s="7"/>
      <c r="X1864" s="7"/>
      <c r="Y1864" s="7"/>
      <c r="Z1864" s="7"/>
    </row>
    <row r="1865" ht="14.25" spans="10:26">
      <c r="J1865" s="7"/>
      <c r="K1865" s="7"/>
      <c r="L1865" s="7"/>
      <c r="M1865" s="7"/>
      <c r="N1865" s="7"/>
      <c r="O1865" s="7"/>
      <c r="P1865" s="7"/>
      <c r="Q1865" s="7"/>
      <c r="R1865" s="7"/>
      <c r="S1865" s="7"/>
      <c r="T1865" s="7"/>
      <c r="U1865" s="7"/>
      <c r="V1865" s="7"/>
      <c r="W1865" s="7"/>
      <c r="X1865" s="7"/>
      <c r="Y1865" s="7"/>
      <c r="Z1865" s="7"/>
    </row>
    <row r="1866" ht="14.25" spans="10:26">
      <c r="J1866" s="7"/>
      <c r="K1866" s="7"/>
      <c r="L1866" s="7"/>
      <c r="M1866" s="7"/>
      <c r="N1866" s="7"/>
      <c r="O1866" s="7"/>
      <c r="P1866" s="7"/>
      <c r="Q1866" s="7"/>
      <c r="R1866" s="7"/>
      <c r="S1866" s="7"/>
      <c r="T1866" s="7"/>
      <c r="U1866" s="7"/>
      <c r="V1866" s="7"/>
      <c r="W1866" s="7"/>
      <c r="X1866" s="7"/>
      <c r="Y1866" s="7"/>
      <c r="Z1866" s="7"/>
    </row>
    <row r="1867" ht="14.25" spans="10:26">
      <c r="J1867" s="7"/>
      <c r="K1867" s="7"/>
      <c r="L1867" s="7"/>
      <c r="M1867" s="7"/>
      <c r="N1867" s="7"/>
      <c r="O1867" s="7"/>
      <c r="P1867" s="7"/>
      <c r="Q1867" s="7"/>
      <c r="R1867" s="7"/>
      <c r="S1867" s="7"/>
      <c r="T1867" s="7"/>
      <c r="U1867" s="7"/>
      <c r="V1867" s="7"/>
      <c r="W1867" s="7"/>
      <c r="X1867" s="7"/>
      <c r="Y1867" s="7"/>
      <c r="Z1867" s="7"/>
    </row>
    <row r="1868" ht="14.25" spans="10:26">
      <c r="J1868" s="7"/>
      <c r="K1868" s="7"/>
      <c r="L1868" s="7"/>
      <c r="M1868" s="7"/>
      <c r="N1868" s="7"/>
      <c r="O1868" s="7"/>
      <c r="P1868" s="7"/>
      <c r="Q1868" s="7"/>
      <c r="R1868" s="7"/>
      <c r="S1868" s="7"/>
      <c r="T1868" s="7"/>
      <c r="U1868" s="7"/>
      <c r="V1868" s="7"/>
      <c r="W1868" s="7"/>
      <c r="X1868" s="7"/>
      <c r="Y1868" s="7"/>
      <c r="Z1868" s="7"/>
    </row>
    <row r="1869" ht="14.25" spans="10:26">
      <c r="J1869" s="7"/>
      <c r="K1869" s="7"/>
      <c r="L1869" s="7"/>
      <c r="M1869" s="7"/>
      <c r="N1869" s="7"/>
      <c r="O1869" s="7"/>
      <c r="P1869" s="7"/>
      <c r="Q1869" s="7"/>
      <c r="R1869" s="7"/>
      <c r="S1869" s="7"/>
      <c r="T1869" s="7"/>
      <c r="U1869" s="7"/>
      <c r="V1869" s="7"/>
      <c r="W1869" s="7"/>
      <c r="X1869" s="7"/>
      <c r="Y1869" s="7"/>
      <c r="Z1869" s="7"/>
    </row>
    <row r="1870" ht="14.25" spans="10:26">
      <c r="J1870" s="7"/>
      <c r="K1870" s="7"/>
      <c r="L1870" s="7"/>
      <c r="M1870" s="7"/>
      <c r="N1870" s="7"/>
      <c r="O1870" s="7"/>
      <c r="P1870" s="7"/>
      <c r="Q1870" s="7"/>
      <c r="R1870" s="7"/>
      <c r="S1870" s="7"/>
      <c r="T1870" s="7"/>
      <c r="U1870" s="7"/>
      <c r="V1870" s="7"/>
      <c r="W1870" s="7"/>
      <c r="X1870" s="7"/>
      <c r="Y1870" s="7"/>
      <c r="Z1870" s="7"/>
    </row>
    <row r="1871" ht="14.25" spans="10:26">
      <c r="J1871" s="7"/>
      <c r="K1871" s="7"/>
      <c r="L1871" s="7"/>
      <c r="M1871" s="7"/>
      <c r="N1871" s="7"/>
      <c r="O1871" s="7"/>
      <c r="P1871" s="7"/>
      <c r="Q1871" s="7"/>
      <c r="R1871" s="7"/>
      <c r="S1871" s="7"/>
      <c r="T1871" s="7"/>
      <c r="U1871" s="7"/>
      <c r="V1871" s="7"/>
      <c r="W1871" s="7"/>
      <c r="X1871" s="7"/>
      <c r="Y1871" s="7"/>
      <c r="Z1871" s="7"/>
    </row>
    <row r="1872" ht="14.25" spans="10:26">
      <c r="J1872" s="7"/>
      <c r="K1872" s="7"/>
      <c r="L1872" s="7"/>
      <c r="M1872" s="7"/>
      <c r="N1872" s="7"/>
      <c r="O1872" s="7"/>
      <c r="P1872" s="7"/>
      <c r="Q1872" s="7"/>
      <c r="R1872" s="7"/>
      <c r="S1872" s="7"/>
      <c r="T1872" s="7"/>
      <c r="U1872" s="7"/>
      <c r="V1872" s="7"/>
      <c r="W1872" s="7"/>
      <c r="X1872" s="7"/>
      <c r="Y1872" s="7"/>
      <c r="Z1872" s="7"/>
    </row>
    <row r="1873" ht="14.25" spans="10:26">
      <c r="J1873" s="7"/>
      <c r="K1873" s="7"/>
      <c r="L1873" s="7"/>
      <c r="M1873" s="7"/>
      <c r="N1873" s="7"/>
      <c r="O1873" s="7"/>
      <c r="P1873" s="7"/>
      <c r="Q1873" s="7"/>
      <c r="R1873" s="7"/>
      <c r="S1873" s="7"/>
      <c r="T1873" s="7"/>
      <c r="U1873" s="7"/>
      <c r="V1873" s="7"/>
      <c r="W1873" s="7"/>
      <c r="X1873" s="7"/>
      <c r="Y1873" s="7"/>
      <c r="Z1873" s="7"/>
    </row>
    <row r="1874" ht="14.25" spans="10:26">
      <c r="J1874" s="7"/>
      <c r="K1874" s="7"/>
      <c r="L1874" s="7"/>
      <c r="M1874" s="7"/>
      <c r="N1874" s="7"/>
      <c r="O1874" s="7"/>
      <c r="P1874" s="7"/>
      <c r="Q1874" s="7"/>
      <c r="R1874" s="7"/>
      <c r="S1874" s="7"/>
      <c r="T1874" s="7"/>
      <c r="U1874" s="7"/>
      <c r="V1874" s="7"/>
      <c r="W1874" s="7"/>
      <c r="X1874" s="7"/>
      <c r="Y1874" s="7"/>
      <c r="Z1874" s="7"/>
    </row>
    <row r="1875" ht="14.25" spans="10:26">
      <c r="J1875" s="7"/>
      <c r="K1875" s="7"/>
      <c r="L1875" s="7"/>
      <c r="M1875" s="7"/>
      <c r="N1875" s="7"/>
      <c r="O1875" s="7"/>
      <c r="P1875" s="7"/>
      <c r="Q1875" s="7"/>
      <c r="R1875" s="7"/>
      <c r="S1875" s="7"/>
      <c r="T1875" s="7"/>
      <c r="U1875" s="7"/>
      <c r="V1875" s="7"/>
      <c r="W1875" s="7"/>
      <c r="X1875" s="7"/>
      <c r="Y1875" s="7"/>
      <c r="Z1875" s="7"/>
    </row>
    <row r="1876" ht="14.25" spans="10:26">
      <c r="J1876" s="7"/>
      <c r="K1876" s="7"/>
      <c r="L1876" s="7"/>
      <c r="M1876" s="7"/>
      <c r="N1876" s="7"/>
      <c r="O1876" s="7"/>
      <c r="P1876" s="7"/>
      <c r="Q1876" s="7"/>
      <c r="R1876" s="7"/>
      <c r="S1876" s="7"/>
      <c r="T1876" s="7"/>
      <c r="U1876" s="7"/>
      <c r="V1876" s="7"/>
      <c r="W1876" s="7"/>
      <c r="X1876" s="7"/>
      <c r="Y1876" s="7"/>
      <c r="Z1876" s="7"/>
    </row>
    <row r="1877" ht="14.25" spans="10:26">
      <c r="J1877" s="7"/>
      <c r="K1877" s="7"/>
      <c r="L1877" s="7"/>
      <c r="M1877" s="7"/>
      <c r="N1877" s="7"/>
      <c r="O1877" s="7"/>
      <c r="P1877" s="7"/>
      <c r="Q1877" s="7"/>
      <c r="R1877" s="7"/>
      <c r="S1877" s="7"/>
      <c r="T1877" s="7"/>
      <c r="U1877" s="7"/>
      <c r="V1877" s="7"/>
      <c r="W1877" s="7"/>
      <c r="X1877" s="7"/>
      <c r="Y1877" s="7"/>
      <c r="Z1877" s="7"/>
    </row>
    <row r="1878" ht="14.25" spans="10:26">
      <c r="J1878" s="7"/>
      <c r="K1878" s="7"/>
      <c r="L1878" s="7"/>
      <c r="M1878" s="7"/>
      <c r="N1878" s="7"/>
      <c r="O1878" s="7"/>
      <c r="P1878" s="7"/>
      <c r="Q1878" s="7"/>
      <c r="R1878" s="7"/>
      <c r="S1878" s="7"/>
      <c r="T1878" s="7"/>
      <c r="U1878" s="7"/>
      <c r="V1878" s="7"/>
      <c r="W1878" s="7"/>
      <c r="X1878" s="7"/>
      <c r="Y1878" s="7"/>
      <c r="Z1878" s="7"/>
    </row>
    <row r="1879" ht="14.25" spans="10:26">
      <c r="J1879" s="7"/>
      <c r="K1879" s="7"/>
      <c r="L1879" s="7"/>
      <c r="M1879" s="7"/>
      <c r="N1879" s="7"/>
      <c r="O1879" s="7"/>
      <c r="P1879" s="7"/>
      <c r="Q1879" s="7"/>
      <c r="R1879" s="7"/>
      <c r="S1879" s="7"/>
      <c r="T1879" s="7"/>
      <c r="U1879" s="7"/>
      <c r="V1879" s="7"/>
      <c r="W1879" s="7"/>
      <c r="X1879" s="7"/>
      <c r="Y1879" s="7"/>
      <c r="Z1879" s="7"/>
    </row>
    <row r="1880" ht="14.25" spans="10:26">
      <c r="J1880" s="7"/>
      <c r="K1880" s="7"/>
      <c r="L1880" s="7"/>
      <c r="M1880" s="7"/>
      <c r="N1880" s="7"/>
      <c r="O1880" s="7"/>
      <c r="P1880" s="7"/>
      <c r="Q1880" s="7"/>
      <c r="R1880" s="7"/>
      <c r="S1880" s="7"/>
      <c r="T1880" s="7"/>
      <c r="U1880" s="7"/>
      <c r="V1880" s="7"/>
      <c r="W1880" s="7"/>
      <c r="X1880" s="7"/>
      <c r="Y1880" s="7"/>
      <c r="Z1880" s="7"/>
    </row>
    <row r="1881" ht="14.25" spans="10:26">
      <c r="J1881" s="7"/>
      <c r="K1881" s="7"/>
      <c r="L1881" s="7"/>
      <c r="M1881" s="7"/>
      <c r="N1881" s="7"/>
      <c r="O1881" s="7"/>
      <c r="P1881" s="7"/>
      <c r="Q1881" s="7"/>
      <c r="R1881" s="7"/>
      <c r="S1881" s="7"/>
      <c r="T1881" s="7"/>
      <c r="U1881" s="7"/>
      <c r="V1881" s="7"/>
      <c r="W1881" s="7"/>
      <c r="X1881" s="7"/>
      <c r="Y1881" s="7"/>
      <c r="Z1881" s="7"/>
    </row>
    <row r="1882" ht="14.25" spans="10:26">
      <c r="J1882" s="7"/>
      <c r="K1882" s="7"/>
      <c r="L1882" s="7"/>
      <c r="M1882" s="7"/>
      <c r="N1882" s="7"/>
      <c r="O1882" s="7"/>
      <c r="P1882" s="7"/>
      <c r="Q1882" s="7"/>
      <c r="R1882" s="7"/>
      <c r="S1882" s="7"/>
      <c r="T1882" s="7"/>
      <c r="U1882" s="7"/>
      <c r="V1882" s="7"/>
      <c r="W1882" s="7"/>
      <c r="X1882" s="7"/>
      <c r="Y1882" s="7"/>
      <c r="Z1882" s="7"/>
    </row>
    <row r="1883" ht="14.25" spans="10:26">
      <c r="J1883" s="7"/>
      <c r="K1883" s="7"/>
      <c r="L1883" s="7"/>
      <c r="M1883" s="7"/>
      <c r="N1883" s="7"/>
      <c r="O1883" s="7"/>
      <c r="P1883" s="7"/>
      <c r="Q1883" s="7"/>
      <c r="R1883" s="7"/>
      <c r="S1883" s="7"/>
      <c r="T1883" s="7"/>
      <c r="U1883" s="7"/>
      <c r="V1883" s="7"/>
      <c r="W1883" s="7"/>
      <c r="X1883" s="7"/>
      <c r="Y1883" s="7"/>
      <c r="Z1883" s="7"/>
    </row>
    <row r="1884" ht="14.25" spans="10:26">
      <c r="J1884" s="7"/>
      <c r="K1884" s="7"/>
      <c r="L1884" s="7"/>
      <c r="M1884" s="7"/>
      <c r="N1884" s="7"/>
      <c r="O1884" s="7"/>
      <c r="P1884" s="7"/>
      <c r="Q1884" s="7"/>
      <c r="R1884" s="7"/>
      <c r="S1884" s="7"/>
      <c r="T1884" s="7"/>
      <c r="U1884" s="7"/>
      <c r="V1884" s="7"/>
      <c r="W1884" s="7"/>
      <c r="X1884" s="7"/>
      <c r="Y1884" s="7"/>
      <c r="Z1884" s="7"/>
    </row>
    <row r="1885" ht="14.25" spans="10:26">
      <c r="J1885" s="7"/>
      <c r="K1885" s="7"/>
      <c r="L1885" s="7"/>
      <c r="M1885" s="7"/>
      <c r="N1885" s="7"/>
      <c r="O1885" s="7"/>
      <c r="P1885" s="7"/>
      <c r="Q1885" s="7"/>
      <c r="R1885" s="7"/>
      <c r="S1885" s="7"/>
      <c r="T1885" s="7"/>
      <c r="U1885" s="7"/>
      <c r="V1885" s="7"/>
      <c r="W1885" s="7"/>
      <c r="X1885" s="7"/>
      <c r="Y1885" s="7"/>
      <c r="Z1885" s="7"/>
    </row>
    <row r="1886" ht="14.25" spans="10:26">
      <c r="J1886" s="7"/>
      <c r="K1886" s="7"/>
      <c r="L1886" s="7"/>
      <c r="M1886" s="7"/>
      <c r="N1886" s="7"/>
      <c r="O1886" s="7"/>
      <c r="P1886" s="7"/>
      <c r="Q1886" s="7"/>
      <c r="R1886" s="7"/>
      <c r="S1886" s="7"/>
      <c r="T1886" s="7"/>
      <c r="U1886" s="7"/>
      <c r="V1886" s="7"/>
      <c r="W1886" s="7"/>
      <c r="X1886" s="7"/>
      <c r="Y1886" s="7"/>
      <c r="Z1886" s="7"/>
    </row>
    <row r="1887" ht="14.25" spans="10:26">
      <c r="J1887" s="7"/>
      <c r="K1887" s="7"/>
      <c r="L1887" s="7"/>
      <c r="M1887" s="7"/>
      <c r="N1887" s="7"/>
      <c r="O1887" s="7"/>
      <c r="P1887" s="7"/>
      <c r="Q1887" s="7"/>
      <c r="R1887" s="7"/>
      <c r="S1887" s="7"/>
      <c r="T1887" s="7"/>
      <c r="U1887" s="7"/>
      <c r="V1887" s="7"/>
      <c r="W1887" s="7"/>
      <c r="X1887" s="7"/>
      <c r="Y1887" s="7"/>
      <c r="Z1887" s="7"/>
    </row>
    <row r="1888" ht="14.25" spans="10:26">
      <c r="J1888" s="7"/>
      <c r="K1888" s="7"/>
      <c r="L1888" s="7"/>
      <c r="M1888" s="7"/>
      <c r="N1888" s="7"/>
      <c r="O1888" s="7"/>
      <c r="P1888" s="7"/>
      <c r="Q1888" s="7"/>
      <c r="R1888" s="7"/>
      <c r="S1888" s="7"/>
      <c r="T1888" s="7"/>
      <c r="U1888" s="7"/>
      <c r="V1888" s="7"/>
      <c r="W1888" s="7"/>
      <c r="X1888" s="7"/>
      <c r="Y1888" s="7"/>
      <c r="Z1888" s="7"/>
    </row>
    <row r="1889" ht="14.25" spans="10:26">
      <c r="J1889" s="7"/>
      <c r="K1889" s="7"/>
      <c r="L1889" s="7"/>
      <c r="M1889" s="7"/>
      <c r="N1889" s="7"/>
      <c r="O1889" s="7"/>
      <c r="P1889" s="7"/>
      <c r="Q1889" s="7"/>
      <c r="R1889" s="7"/>
      <c r="S1889" s="7"/>
      <c r="T1889" s="7"/>
      <c r="U1889" s="7"/>
      <c r="V1889" s="7"/>
      <c r="W1889" s="7"/>
      <c r="X1889" s="7"/>
      <c r="Y1889" s="7"/>
      <c r="Z1889" s="7"/>
    </row>
    <row r="1890" ht="14.25" spans="10:26">
      <c r="J1890" s="7"/>
      <c r="K1890" s="7"/>
      <c r="L1890" s="7"/>
      <c r="M1890" s="7"/>
      <c r="N1890" s="7"/>
      <c r="O1890" s="7"/>
      <c r="P1890" s="7"/>
      <c r="Q1890" s="7"/>
      <c r="R1890" s="7"/>
      <c r="S1890" s="7"/>
      <c r="T1890" s="7"/>
      <c r="U1890" s="7"/>
      <c r="V1890" s="7"/>
      <c r="W1890" s="7"/>
      <c r="X1890" s="7"/>
      <c r="Y1890" s="7"/>
      <c r="Z1890" s="7"/>
    </row>
    <row r="1891" ht="14.25" spans="10:26">
      <c r="J1891" s="7"/>
      <c r="K1891" s="7"/>
      <c r="L1891" s="7"/>
      <c r="M1891" s="7"/>
      <c r="N1891" s="7"/>
      <c r="O1891" s="7"/>
      <c r="P1891" s="7"/>
      <c r="Q1891" s="7"/>
      <c r="R1891" s="7"/>
      <c r="S1891" s="7"/>
      <c r="T1891" s="7"/>
      <c r="U1891" s="7"/>
      <c r="V1891" s="7"/>
      <c r="W1891" s="7"/>
      <c r="X1891" s="7"/>
      <c r="Y1891" s="7"/>
      <c r="Z1891" s="7"/>
    </row>
    <row r="1892" ht="14.25" spans="10:26">
      <c r="J1892" s="7"/>
      <c r="K1892" s="7"/>
      <c r="L1892" s="7"/>
      <c r="M1892" s="7"/>
      <c r="N1892" s="7"/>
      <c r="O1892" s="7"/>
      <c r="P1892" s="7"/>
      <c r="Q1892" s="7"/>
      <c r="R1892" s="7"/>
      <c r="S1892" s="7"/>
      <c r="T1892" s="7"/>
      <c r="U1892" s="7"/>
      <c r="V1892" s="7"/>
      <c r="W1892" s="7"/>
      <c r="X1892" s="7"/>
      <c r="Y1892" s="7"/>
      <c r="Z1892" s="7"/>
    </row>
    <row r="1893" ht="14.25" spans="10:26">
      <c r="J1893" s="7"/>
      <c r="K1893" s="7"/>
      <c r="L1893" s="7"/>
      <c r="M1893" s="7"/>
      <c r="N1893" s="7"/>
      <c r="O1893" s="7"/>
      <c r="P1893" s="7"/>
      <c r="Q1893" s="7"/>
      <c r="R1893" s="7"/>
      <c r="S1893" s="7"/>
      <c r="T1893" s="7"/>
      <c r="U1893" s="7"/>
      <c r="V1893" s="7"/>
      <c r="W1893" s="7"/>
      <c r="X1893" s="7"/>
      <c r="Y1893" s="7"/>
      <c r="Z1893" s="7"/>
    </row>
    <row r="1894" ht="14.25" spans="10:26">
      <c r="J1894" s="7"/>
      <c r="K1894" s="7"/>
      <c r="L1894" s="7"/>
      <c r="M1894" s="7"/>
      <c r="N1894" s="7"/>
      <c r="O1894" s="7"/>
      <c r="P1894" s="7"/>
      <c r="Q1894" s="7"/>
      <c r="R1894" s="7"/>
      <c r="S1894" s="7"/>
      <c r="T1894" s="7"/>
      <c r="U1894" s="7"/>
      <c r="V1894" s="7"/>
      <c r="W1894" s="7"/>
      <c r="X1894" s="7"/>
      <c r="Y1894" s="7"/>
      <c r="Z1894" s="7"/>
    </row>
    <row r="1895" ht="14.25" spans="10:26">
      <c r="J1895" s="7"/>
      <c r="K1895" s="7"/>
      <c r="L1895" s="7"/>
      <c r="M1895" s="7"/>
      <c r="N1895" s="7"/>
      <c r="O1895" s="7"/>
      <c r="P1895" s="7"/>
      <c r="Q1895" s="7"/>
      <c r="R1895" s="7"/>
      <c r="S1895" s="7"/>
      <c r="T1895" s="7"/>
      <c r="U1895" s="7"/>
      <c r="V1895" s="7"/>
      <c r="W1895" s="7"/>
      <c r="X1895" s="7"/>
      <c r="Y1895" s="7"/>
      <c r="Z1895" s="7"/>
    </row>
    <row r="1896" ht="14.25" spans="10:26">
      <c r="J1896" s="7"/>
      <c r="K1896" s="7"/>
      <c r="L1896" s="7"/>
      <c r="M1896" s="7"/>
      <c r="N1896" s="7"/>
      <c r="O1896" s="7"/>
      <c r="P1896" s="7"/>
      <c r="Q1896" s="7"/>
      <c r="R1896" s="7"/>
      <c r="S1896" s="7"/>
      <c r="T1896" s="7"/>
      <c r="U1896" s="7"/>
      <c r="V1896" s="7"/>
      <c r="W1896" s="7"/>
      <c r="X1896" s="7"/>
      <c r="Y1896" s="7"/>
      <c r="Z1896" s="7"/>
    </row>
    <row r="1897" ht="14.25" spans="10:26">
      <c r="J1897" s="7"/>
      <c r="K1897" s="7"/>
      <c r="L1897" s="7"/>
      <c r="M1897" s="7"/>
      <c r="N1897" s="7"/>
      <c r="O1897" s="7"/>
      <c r="P1897" s="7"/>
      <c r="Q1897" s="7"/>
      <c r="R1897" s="7"/>
      <c r="S1897" s="7"/>
      <c r="T1897" s="7"/>
      <c r="U1897" s="7"/>
      <c r="V1897" s="7"/>
      <c r="W1897" s="7"/>
      <c r="X1897" s="7"/>
      <c r="Y1897" s="7"/>
      <c r="Z1897" s="7"/>
    </row>
    <row r="1898" ht="14.25" spans="10:26">
      <c r="J1898" s="7"/>
      <c r="K1898" s="7"/>
      <c r="L1898" s="7"/>
      <c r="M1898" s="7"/>
      <c r="N1898" s="7"/>
      <c r="O1898" s="7"/>
      <c r="P1898" s="7"/>
      <c r="Q1898" s="7"/>
      <c r="R1898" s="7"/>
      <c r="S1898" s="7"/>
      <c r="T1898" s="7"/>
      <c r="U1898" s="7"/>
      <c r="V1898" s="7"/>
      <c r="W1898" s="7"/>
      <c r="X1898" s="7"/>
      <c r="Y1898" s="7"/>
      <c r="Z1898" s="7"/>
    </row>
    <row r="1899" ht="14.25" spans="10:26">
      <c r="J1899" s="7"/>
      <c r="K1899" s="7"/>
      <c r="L1899" s="7"/>
      <c r="M1899" s="7"/>
      <c r="N1899" s="7"/>
      <c r="O1899" s="7"/>
      <c r="P1899" s="7"/>
      <c r="Q1899" s="7"/>
      <c r="R1899" s="7"/>
      <c r="S1899" s="7"/>
      <c r="T1899" s="7"/>
      <c r="U1899" s="7"/>
      <c r="V1899" s="7"/>
      <c r="W1899" s="7"/>
      <c r="X1899" s="7"/>
      <c r="Y1899" s="7"/>
      <c r="Z1899" s="7"/>
    </row>
    <row r="1900" ht="14.25" spans="10:26">
      <c r="J1900" s="7"/>
      <c r="K1900" s="7"/>
      <c r="L1900" s="7"/>
      <c r="M1900" s="7"/>
      <c r="N1900" s="7"/>
      <c r="O1900" s="7"/>
      <c r="P1900" s="7"/>
      <c r="Q1900" s="7"/>
      <c r="R1900" s="7"/>
      <c r="S1900" s="7"/>
      <c r="T1900" s="7"/>
      <c r="U1900" s="7"/>
      <c r="V1900" s="7"/>
      <c r="W1900" s="7"/>
      <c r="X1900" s="7"/>
      <c r="Y1900" s="7"/>
      <c r="Z1900" s="7"/>
    </row>
    <row r="1901" ht="14.25" spans="10:26">
      <c r="J1901" s="7"/>
      <c r="K1901" s="7"/>
      <c r="L1901" s="7"/>
      <c r="M1901" s="7"/>
      <c r="N1901" s="7"/>
      <c r="O1901" s="7"/>
      <c r="P1901" s="7"/>
      <c r="Q1901" s="7"/>
      <c r="R1901" s="7"/>
      <c r="S1901" s="7"/>
      <c r="T1901" s="7"/>
      <c r="U1901" s="7"/>
      <c r="V1901" s="7"/>
      <c r="W1901" s="7"/>
      <c r="X1901" s="7"/>
      <c r="Y1901" s="7"/>
      <c r="Z1901" s="7"/>
    </row>
    <row r="1902" ht="14.25" spans="10:26">
      <c r="J1902" s="7"/>
      <c r="K1902" s="7"/>
      <c r="L1902" s="7"/>
      <c r="M1902" s="7"/>
      <c r="N1902" s="7"/>
      <c r="O1902" s="7"/>
      <c r="P1902" s="7"/>
      <c r="Q1902" s="7"/>
      <c r="R1902" s="7"/>
      <c r="S1902" s="7"/>
      <c r="T1902" s="7"/>
      <c r="U1902" s="7"/>
      <c r="V1902" s="7"/>
      <c r="W1902" s="7"/>
      <c r="X1902" s="7"/>
      <c r="Y1902" s="7"/>
      <c r="Z1902" s="7"/>
    </row>
    <row r="1903" ht="14.25" spans="10:26">
      <c r="J1903" s="7"/>
      <c r="K1903" s="7"/>
      <c r="L1903" s="7"/>
      <c r="M1903" s="7"/>
      <c r="N1903" s="7"/>
      <c r="O1903" s="7"/>
      <c r="P1903" s="7"/>
      <c r="Q1903" s="7"/>
      <c r="R1903" s="7"/>
      <c r="S1903" s="7"/>
      <c r="T1903" s="7"/>
      <c r="U1903" s="7"/>
      <c r="V1903" s="7"/>
      <c r="W1903" s="7"/>
      <c r="X1903" s="7"/>
      <c r="Y1903" s="7"/>
      <c r="Z1903" s="7"/>
    </row>
    <row r="1904" ht="14.25" spans="10:26">
      <c r="J1904" s="7"/>
      <c r="K1904" s="7"/>
      <c r="L1904" s="7"/>
      <c r="M1904" s="7"/>
      <c r="N1904" s="7"/>
      <c r="O1904" s="7"/>
      <c r="P1904" s="7"/>
      <c r="Q1904" s="7"/>
      <c r="R1904" s="7"/>
      <c r="S1904" s="7"/>
      <c r="T1904" s="7"/>
      <c r="U1904" s="7"/>
      <c r="V1904" s="7"/>
      <c r="W1904" s="7"/>
      <c r="X1904" s="7"/>
      <c r="Y1904" s="7"/>
      <c r="Z1904" s="7"/>
    </row>
    <row r="1905" ht="14.25" spans="10:26">
      <c r="J1905" s="7"/>
      <c r="K1905" s="7"/>
      <c r="L1905" s="7"/>
      <c r="M1905" s="7"/>
      <c r="N1905" s="7"/>
      <c r="O1905" s="7"/>
      <c r="P1905" s="7"/>
      <c r="Q1905" s="7"/>
      <c r="R1905" s="7"/>
      <c r="S1905" s="7"/>
      <c r="T1905" s="7"/>
      <c r="U1905" s="7"/>
      <c r="V1905" s="7"/>
      <c r="W1905" s="7"/>
      <c r="X1905" s="7"/>
      <c r="Y1905" s="7"/>
      <c r="Z1905" s="7"/>
    </row>
    <row r="1906" ht="14.25" spans="10:26">
      <c r="J1906" s="7"/>
      <c r="K1906" s="7"/>
      <c r="L1906" s="7"/>
      <c r="M1906" s="7"/>
      <c r="N1906" s="7"/>
      <c r="O1906" s="7"/>
      <c r="P1906" s="7"/>
      <c r="Q1906" s="7"/>
      <c r="R1906" s="7"/>
      <c r="S1906" s="7"/>
      <c r="T1906" s="7"/>
      <c r="U1906" s="7"/>
      <c r="V1906" s="7"/>
      <c r="W1906" s="7"/>
      <c r="X1906" s="7"/>
      <c r="Y1906" s="7"/>
      <c r="Z1906" s="7"/>
    </row>
    <row r="1907" ht="14.25" spans="10:26">
      <c r="J1907" s="7"/>
      <c r="K1907" s="7"/>
      <c r="L1907" s="7"/>
      <c r="M1907" s="7"/>
      <c r="N1907" s="7"/>
      <c r="O1907" s="7"/>
      <c r="P1907" s="7"/>
      <c r="Q1907" s="7"/>
      <c r="R1907" s="7"/>
      <c r="S1907" s="7"/>
      <c r="T1907" s="7"/>
      <c r="U1907" s="7"/>
      <c r="V1907" s="7"/>
      <c r="W1907" s="7"/>
      <c r="X1907" s="7"/>
      <c r="Y1907" s="7"/>
      <c r="Z1907" s="7"/>
    </row>
    <row r="1908" ht="14.25" spans="10:26">
      <c r="J1908" s="7"/>
      <c r="K1908" s="7"/>
      <c r="L1908" s="7"/>
      <c r="M1908" s="7"/>
      <c r="N1908" s="7"/>
      <c r="O1908" s="7"/>
      <c r="P1908" s="7"/>
      <c r="Q1908" s="7"/>
      <c r="R1908" s="7"/>
      <c r="S1908" s="7"/>
      <c r="T1908" s="7"/>
      <c r="U1908" s="7"/>
      <c r="V1908" s="7"/>
      <c r="W1908" s="7"/>
      <c r="X1908" s="7"/>
      <c r="Y1908" s="7"/>
      <c r="Z1908" s="7"/>
    </row>
    <row r="1909" ht="14.25" spans="10:26">
      <c r="J1909" s="7"/>
      <c r="K1909" s="7"/>
      <c r="L1909" s="7"/>
      <c r="M1909" s="7"/>
      <c r="N1909" s="7"/>
      <c r="O1909" s="7"/>
      <c r="P1909" s="7"/>
      <c r="Q1909" s="7"/>
      <c r="R1909" s="7"/>
      <c r="S1909" s="7"/>
      <c r="T1909" s="7"/>
      <c r="U1909" s="7"/>
      <c r="V1909" s="7"/>
      <c r="W1909" s="7"/>
      <c r="X1909" s="7"/>
      <c r="Y1909" s="7"/>
      <c r="Z1909" s="7"/>
    </row>
    <row r="1910" ht="14.25" spans="10:26">
      <c r="J1910" s="7"/>
      <c r="K1910" s="7"/>
      <c r="L1910" s="7"/>
      <c r="M1910" s="7"/>
      <c r="N1910" s="7"/>
      <c r="O1910" s="7"/>
      <c r="P1910" s="7"/>
      <c r="Q1910" s="7"/>
      <c r="R1910" s="7"/>
      <c r="S1910" s="7"/>
      <c r="T1910" s="7"/>
      <c r="U1910" s="7"/>
      <c r="V1910" s="7"/>
      <c r="W1910" s="7"/>
      <c r="X1910" s="7"/>
      <c r="Y1910" s="7"/>
      <c r="Z1910" s="7"/>
    </row>
    <row r="1911" ht="14.25" spans="10:26">
      <c r="J1911" s="7"/>
      <c r="K1911" s="7"/>
      <c r="L1911" s="7"/>
      <c r="M1911" s="7"/>
      <c r="N1911" s="7"/>
      <c r="O1911" s="7"/>
      <c r="P1911" s="7"/>
      <c r="Q1911" s="7"/>
      <c r="R1911" s="7"/>
      <c r="S1911" s="7"/>
      <c r="T1911" s="7"/>
      <c r="U1911" s="7"/>
      <c r="V1911" s="7"/>
      <c r="W1911" s="7"/>
      <c r="X1911" s="7"/>
      <c r="Y1911" s="7"/>
      <c r="Z1911" s="7"/>
    </row>
    <row r="1912" ht="14.25" spans="10:26">
      <c r="J1912" s="7"/>
      <c r="K1912" s="7"/>
      <c r="L1912" s="7"/>
      <c r="M1912" s="7"/>
      <c r="N1912" s="7"/>
      <c r="O1912" s="7"/>
      <c r="P1912" s="7"/>
      <c r="Q1912" s="7"/>
      <c r="R1912" s="7"/>
      <c r="S1912" s="7"/>
      <c r="T1912" s="7"/>
      <c r="U1912" s="7"/>
      <c r="V1912" s="7"/>
      <c r="W1912" s="7"/>
      <c r="X1912" s="7"/>
      <c r="Y1912" s="7"/>
      <c r="Z1912" s="7"/>
    </row>
    <row r="1913" ht="14.25" spans="10:26">
      <c r="J1913" s="7"/>
      <c r="K1913" s="7"/>
      <c r="L1913" s="7"/>
      <c r="M1913" s="7"/>
      <c r="N1913" s="7"/>
      <c r="O1913" s="7"/>
      <c r="P1913" s="7"/>
      <c r="Q1913" s="7"/>
      <c r="R1913" s="7"/>
      <c r="S1913" s="7"/>
      <c r="T1913" s="7"/>
      <c r="U1913" s="7"/>
      <c r="V1913" s="7"/>
      <c r="W1913" s="7"/>
      <c r="X1913" s="7"/>
      <c r="Y1913" s="7"/>
      <c r="Z1913" s="7"/>
    </row>
    <row r="1914" ht="14.25" spans="10:26">
      <c r="J1914" s="7"/>
      <c r="K1914" s="7"/>
      <c r="L1914" s="7"/>
      <c r="M1914" s="7"/>
      <c r="N1914" s="7"/>
      <c r="O1914" s="7"/>
      <c r="P1914" s="7"/>
      <c r="Q1914" s="7"/>
      <c r="R1914" s="7"/>
      <c r="S1914" s="7"/>
      <c r="T1914" s="7"/>
      <c r="U1914" s="7"/>
      <c r="V1914" s="7"/>
      <c r="W1914" s="7"/>
      <c r="X1914" s="7"/>
      <c r="Y1914" s="7"/>
      <c r="Z1914" s="7"/>
    </row>
    <row r="1915" ht="14.25" spans="10:26">
      <c r="J1915" s="7"/>
      <c r="K1915" s="7"/>
      <c r="L1915" s="7"/>
      <c r="M1915" s="7"/>
      <c r="N1915" s="7"/>
      <c r="O1915" s="7"/>
      <c r="P1915" s="7"/>
      <c r="Q1915" s="7"/>
      <c r="R1915" s="7"/>
      <c r="S1915" s="7"/>
      <c r="T1915" s="7"/>
      <c r="U1915" s="7"/>
      <c r="V1915" s="7"/>
      <c r="W1915" s="7"/>
      <c r="X1915" s="7"/>
      <c r="Y1915" s="7"/>
      <c r="Z1915" s="7"/>
    </row>
    <row r="1916" ht="14.25" spans="10:26">
      <c r="J1916" s="7"/>
      <c r="K1916" s="7"/>
      <c r="L1916" s="7"/>
      <c r="M1916" s="7"/>
      <c r="N1916" s="7"/>
      <c r="O1916" s="7"/>
      <c r="P1916" s="7"/>
      <c r="Q1916" s="7"/>
      <c r="R1916" s="7"/>
      <c r="S1916" s="7"/>
      <c r="T1916" s="7"/>
      <c r="U1916" s="7"/>
      <c r="V1916" s="7"/>
      <c r="W1916" s="7"/>
      <c r="X1916" s="7"/>
      <c r="Y1916" s="7"/>
      <c r="Z1916" s="7"/>
    </row>
    <row r="1917" ht="14.25" spans="10:26">
      <c r="J1917" s="7"/>
      <c r="K1917" s="7"/>
      <c r="L1917" s="7"/>
      <c r="M1917" s="7"/>
      <c r="N1917" s="7"/>
      <c r="O1917" s="7"/>
      <c r="P1917" s="7"/>
      <c r="Q1917" s="7"/>
      <c r="R1917" s="7"/>
      <c r="S1917" s="7"/>
      <c r="T1917" s="7"/>
      <c r="U1917" s="7"/>
      <c r="V1917" s="7"/>
      <c r="W1917" s="7"/>
      <c r="X1917" s="7"/>
      <c r="Y1917" s="7"/>
      <c r="Z1917" s="7"/>
    </row>
    <row r="1918" ht="14.25" spans="10:26">
      <c r="J1918" s="7"/>
      <c r="K1918" s="7"/>
      <c r="L1918" s="7"/>
      <c r="M1918" s="7"/>
      <c r="N1918" s="7"/>
      <c r="O1918" s="7"/>
      <c r="P1918" s="7"/>
      <c r="Q1918" s="7"/>
      <c r="R1918" s="7"/>
      <c r="S1918" s="7"/>
      <c r="T1918" s="7"/>
      <c r="U1918" s="7"/>
      <c r="V1918" s="7"/>
      <c r="W1918" s="7"/>
      <c r="X1918" s="7"/>
      <c r="Y1918" s="7"/>
      <c r="Z1918" s="7"/>
    </row>
    <row r="1919" ht="14.25" spans="10:26">
      <c r="J1919" s="7"/>
      <c r="K1919" s="7"/>
      <c r="L1919" s="7"/>
      <c r="M1919" s="7"/>
      <c r="N1919" s="7"/>
      <c r="O1919" s="7"/>
      <c r="P1919" s="7"/>
      <c r="Q1919" s="7"/>
      <c r="R1919" s="7"/>
      <c r="S1919" s="7"/>
      <c r="T1919" s="7"/>
      <c r="U1919" s="7"/>
      <c r="V1919" s="7"/>
      <c r="W1919" s="7"/>
      <c r="X1919" s="7"/>
      <c r="Y1919" s="7"/>
      <c r="Z1919" s="7"/>
    </row>
    <row r="1920" ht="14.25" spans="10:26">
      <c r="J1920" s="7"/>
      <c r="K1920" s="7"/>
      <c r="L1920" s="7"/>
      <c r="M1920" s="7"/>
      <c r="N1920" s="7"/>
      <c r="O1920" s="7"/>
      <c r="P1920" s="7"/>
      <c r="Q1920" s="7"/>
      <c r="R1920" s="7"/>
      <c r="S1920" s="7"/>
      <c r="T1920" s="7"/>
      <c r="U1920" s="7"/>
      <c r="V1920" s="7"/>
      <c r="W1920" s="7"/>
      <c r="X1920" s="7"/>
      <c r="Y1920" s="7"/>
      <c r="Z1920" s="7"/>
    </row>
    <row r="1921" ht="14.25" spans="10:26">
      <c r="J1921" s="7"/>
      <c r="K1921" s="7"/>
      <c r="L1921" s="7"/>
      <c r="M1921" s="7"/>
      <c r="N1921" s="7"/>
      <c r="O1921" s="7"/>
      <c r="P1921" s="7"/>
      <c r="Q1921" s="7"/>
      <c r="R1921" s="7"/>
      <c r="S1921" s="7"/>
      <c r="T1921" s="7"/>
      <c r="U1921" s="7"/>
      <c r="V1921" s="7"/>
      <c r="W1921" s="7"/>
      <c r="X1921" s="7"/>
      <c r="Y1921" s="7"/>
      <c r="Z1921" s="7"/>
    </row>
    <row r="1922" ht="14.25" spans="10:26">
      <c r="J1922" s="7"/>
      <c r="K1922" s="7"/>
      <c r="L1922" s="7"/>
      <c r="M1922" s="7"/>
      <c r="N1922" s="7"/>
      <c r="O1922" s="7"/>
      <c r="P1922" s="7"/>
      <c r="Q1922" s="7"/>
      <c r="R1922" s="7"/>
      <c r="S1922" s="7"/>
      <c r="T1922" s="7"/>
      <c r="U1922" s="7"/>
      <c r="V1922" s="7"/>
      <c r="W1922" s="7"/>
      <c r="X1922" s="7"/>
      <c r="Y1922" s="7"/>
      <c r="Z1922" s="7"/>
    </row>
    <row r="1923" ht="14.25" spans="10:26">
      <c r="J1923" s="7"/>
      <c r="K1923" s="7"/>
      <c r="L1923" s="7"/>
      <c r="M1923" s="7"/>
      <c r="N1923" s="7"/>
      <c r="O1923" s="7"/>
      <c r="P1923" s="7"/>
      <c r="Q1923" s="7"/>
      <c r="R1923" s="7"/>
      <c r="S1923" s="7"/>
      <c r="T1923" s="7"/>
      <c r="U1923" s="7"/>
      <c r="V1923" s="7"/>
      <c r="W1923" s="7"/>
      <c r="X1923" s="7"/>
      <c r="Y1923" s="7"/>
      <c r="Z1923" s="7"/>
    </row>
    <row r="1924" ht="14.25" spans="10:26">
      <c r="J1924" s="7"/>
      <c r="K1924" s="7"/>
      <c r="L1924" s="7"/>
      <c r="M1924" s="7"/>
      <c r="N1924" s="7"/>
      <c r="O1924" s="7"/>
      <c r="P1924" s="7"/>
      <c r="Q1924" s="7"/>
      <c r="R1924" s="7"/>
      <c r="S1924" s="7"/>
      <c r="T1924" s="7"/>
      <c r="U1924" s="7"/>
      <c r="V1924" s="7"/>
      <c r="W1924" s="7"/>
      <c r="X1924" s="7"/>
      <c r="Y1924" s="7"/>
      <c r="Z1924" s="7"/>
    </row>
    <row r="1925" ht="14.25" spans="10:26">
      <c r="J1925" s="7"/>
      <c r="K1925" s="7"/>
      <c r="L1925" s="7"/>
      <c r="M1925" s="7"/>
      <c r="N1925" s="7"/>
      <c r="O1925" s="7"/>
      <c r="P1925" s="7"/>
      <c r="Q1925" s="7"/>
      <c r="R1925" s="7"/>
      <c r="S1925" s="7"/>
      <c r="T1925" s="7"/>
      <c r="U1925" s="7"/>
      <c r="V1925" s="7"/>
      <c r="W1925" s="7"/>
      <c r="X1925" s="7"/>
      <c r="Y1925" s="7"/>
      <c r="Z1925" s="7"/>
    </row>
    <row r="1926" ht="14.25" spans="10:26">
      <c r="J1926" s="7"/>
      <c r="K1926" s="7"/>
      <c r="L1926" s="7"/>
      <c r="M1926" s="7"/>
      <c r="N1926" s="7"/>
      <c r="O1926" s="7"/>
      <c r="P1926" s="7"/>
      <c r="Q1926" s="7"/>
      <c r="R1926" s="7"/>
      <c r="S1926" s="7"/>
      <c r="T1926" s="7"/>
      <c r="U1926" s="7"/>
      <c r="V1926" s="7"/>
      <c r="W1926" s="7"/>
      <c r="X1926" s="7"/>
      <c r="Y1926" s="7"/>
      <c r="Z1926" s="7"/>
    </row>
    <row r="1927" ht="14.25" spans="10:26">
      <c r="J1927" s="7"/>
      <c r="K1927" s="7"/>
      <c r="L1927" s="7"/>
      <c r="M1927" s="7"/>
      <c r="N1927" s="7"/>
      <c r="O1927" s="7"/>
      <c r="P1927" s="7"/>
      <c r="Q1927" s="7"/>
      <c r="R1927" s="7"/>
      <c r="S1927" s="7"/>
      <c r="T1927" s="7"/>
      <c r="U1927" s="7"/>
      <c r="V1927" s="7"/>
      <c r="W1927" s="7"/>
      <c r="X1927" s="7"/>
      <c r="Y1927" s="7"/>
      <c r="Z1927" s="7"/>
    </row>
    <row r="1928" ht="14.25" spans="10:26">
      <c r="J1928" s="7"/>
      <c r="K1928" s="7"/>
      <c r="L1928" s="7"/>
      <c r="M1928" s="7"/>
      <c r="N1928" s="7"/>
      <c r="O1928" s="7"/>
      <c r="P1928" s="7"/>
      <c r="Q1928" s="7"/>
      <c r="R1928" s="7"/>
      <c r="S1928" s="7"/>
      <c r="T1928" s="7"/>
      <c r="U1928" s="7"/>
      <c r="V1928" s="7"/>
      <c r="W1928" s="7"/>
      <c r="X1928" s="7"/>
      <c r="Y1928" s="7"/>
      <c r="Z1928" s="7"/>
    </row>
    <row r="1929" ht="14.25" spans="10:26">
      <c r="J1929" s="7"/>
      <c r="K1929" s="7"/>
      <c r="L1929" s="7"/>
      <c r="M1929" s="7"/>
      <c r="N1929" s="7"/>
      <c r="O1929" s="7"/>
      <c r="P1929" s="7"/>
      <c r="Q1929" s="7"/>
      <c r="R1929" s="7"/>
      <c r="S1929" s="7"/>
      <c r="T1929" s="7"/>
      <c r="U1929" s="7"/>
      <c r="V1929" s="7"/>
      <c r="W1929" s="7"/>
      <c r="X1929" s="7"/>
      <c r="Y1929" s="7"/>
      <c r="Z1929" s="7"/>
    </row>
    <row r="1930" ht="14.25" spans="10:26">
      <c r="J1930" s="7"/>
      <c r="K1930" s="7"/>
      <c r="L1930" s="7"/>
      <c r="M1930" s="7"/>
      <c r="N1930" s="7"/>
      <c r="O1930" s="7"/>
      <c r="P1930" s="7"/>
      <c r="Q1930" s="7"/>
      <c r="R1930" s="7"/>
      <c r="S1930" s="7"/>
      <c r="T1930" s="7"/>
      <c r="U1930" s="7"/>
      <c r="V1930" s="7"/>
      <c r="W1930" s="7"/>
      <c r="X1930" s="7"/>
      <c r="Y1930" s="7"/>
      <c r="Z1930" s="7"/>
    </row>
    <row r="1931" ht="14.25" spans="10:26">
      <c r="J1931" s="7"/>
      <c r="K1931" s="7"/>
      <c r="L1931" s="7"/>
      <c r="M1931" s="7"/>
      <c r="N1931" s="7"/>
      <c r="O1931" s="7"/>
      <c r="P1931" s="7"/>
      <c r="Q1931" s="7"/>
      <c r="R1931" s="7"/>
      <c r="S1931" s="7"/>
      <c r="T1931" s="7"/>
      <c r="U1931" s="7"/>
      <c r="V1931" s="7"/>
      <c r="W1931" s="7"/>
      <c r="X1931" s="7"/>
      <c r="Y1931" s="7"/>
      <c r="Z1931" s="7"/>
    </row>
    <row r="1932" ht="14.25" spans="10:26">
      <c r="J1932" s="7"/>
      <c r="K1932" s="7"/>
      <c r="L1932" s="7"/>
      <c r="M1932" s="7"/>
      <c r="N1932" s="7"/>
      <c r="O1932" s="7"/>
      <c r="P1932" s="7"/>
      <c r="Q1932" s="7"/>
      <c r="R1932" s="7"/>
      <c r="S1932" s="7"/>
      <c r="T1932" s="7"/>
      <c r="U1932" s="7"/>
      <c r="V1932" s="7"/>
      <c r="W1932" s="7"/>
      <c r="X1932" s="7"/>
      <c r="Y1932" s="7"/>
      <c r="Z1932" s="7"/>
    </row>
    <row r="1933" ht="14.25" spans="10:26">
      <c r="J1933" s="7"/>
      <c r="K1933" s="7"/>
      <c r="L1933" s="7"/>
      <c r="M1933" s="7"/>
      <c r="N1933" s="7"/>
      <c r="O1933" s="7"/>
      <c r="P1933" s="7"/>
      <c r="Q1933" s="7"/>
      <c r="R1933" s="7"/>
      <c r="S1933" s="7"/>
      <c r="T1933" s="7"/>
      <c r="U1933" s="7"/>
      <c r="V1933" s="7"/>
      <c r="W1933" s="7"/>
      <c r="X1933" s="7"/>
      <c r="Y1933" s="7"/>
      <c r="Z1933" s="7"/>
    </row>
    <row r="1934" ht="14.25" spans="10:26">
      <c r="J1934" s="7"/>
      <c r="K1934" s="7"/>
      <c r="L1934" s="7"/>
      <c r="M1934" s="7"/>
      <c r="N1934" s="7"/>
      <c r="O1934" s="7"/>
      <c r="P1934" s="7"/>
      <c r="Q1934" s="7"/>
      <c r="R1934" s="7"/>
      <c r="S1934" s="7"/>
      <c r="T1934" s="7"/>
      <c r="U1934" s="7"/>
      <c r="V1934" s="7"/>
      <c r="W1934" s="7"/>
      <c r="X1934" s="7"/>
      <c r="Y1934" s="7"/>
      <c r="Z1934" s="7"/>
    </row>
    <row r="1935" ht="14.25" spans="10:26">
      <c r="J1935" s="7"/>
      <c r="K1935" s="7"/>
      <c r="L1935" s="7"/>
      <c r="M1935" s="7"/>
      <c r="N1935" s="7"/>
      <c r="O1935" s="7"/>
      <c r="P1935" s="7"/>
      <c r="Q1935" s="7"/>
      <c r="R1935" s="7"/>
      <c r="S1935" s="7"/>
      <c r="T1935" s="7"/>
      <c r="U1935" s="7"/>
      <c r="V1935" s="7"/>
      <c r="W1935" s="7"/>
      <c r="X1935" s="7"/>
      <c r="Y1935" s="7"/>
      <c r="Z1935" s="7"/>
    </row>
    <row r="1936" ht="14.25" spans="10:26">
      <c r="J1936" s="7"/>
      <c r="K1936" s="7"/>
      <c r="L1936" s="7"/>
      <c r="M1936" s="7"/>
      <c r="N1936" s="7"/>
      <c r="O1936" s="7"/>
      <c r="P1936" s="7"/>
      <c r="Q1936" s="7"/>
      <c r="R1936" s="7"/>
      <c r="S1936" s="7"/>
      <c r="T1936" s="7"/>
      <c r="U1936" s="7"/>
      <c r="V1936" s="7"/>
      <c r="W1936" s="7"/>
      <c r="X1936" s="7"/>
      <c r="Y1936" s="7"/>
      <c r="Z1936" s="7"/>
    </row>
    <row r="1937" ht="14.25" spans="10:26">
      <c r="J1937" s="7"/>
      <c r="K1937" s="7"/>
      <c r="L1937" s="7"/>
      <c r="M1937" s="7"/>
      <c r="N1937" s="7"/>
      <c r="O1937" s="7"/>
      <c r="P1937" s="7"/>
      <c r="Q1937" s="7"/>
      <c r="R1937" s="7"/>
      <c r="S1937" s="7"/>
      <c r="T1937" s="7"/>
      <c r="U1937" s="7"/>
      <c r="V1937" s="7"/>
      <c r="W1937" s="7"/>
      <c r="X1937" s="7"/>
      <c r="Y1937" s="7"/>
      <c r="Z1937" s="7"/>
    </row>
    <row r="1938" ht="14.25" spans="10:26">
      <c r="J1938" s="7"/>
      <c r="K1938" s="7"/>
      <c r="L1938" s="7"/>
      <c r="M1938" s="7"/>
      <c r="N1938" s="7"/>
      <c r="O1938" s="7"/>
      <c r="P1938" s="7"/>
      <c r="Q1938" s="7"/>
      <c r="R1938" s="7"/>
      <c r="S1938" s="7"/>
      <c r="T1938" s="7"/>
      <c r="U1938" s="7"/>
      <c r="V1938" s="7"/>
      <c r="W1938" s="7"/>
      <c r="X1938" s="7"/>
      <c r="Y1938" s="7"/>
      <c r="Z1938" s="7"/>
    </row>
    <row r="1939" ht="14.25" spans="10:26">
      <c r="J1939" s="7"/>
      <c r="K1939" s="7"/>
      <c r="L1939" s="7"/>
      <c r="M1939" s="7"/>
      <c r="N1939" s="7"/>
      <c r="O1939" s="7"/>
      <c r="P1939" s="7"/>
      <c r="Q1939" s="7"/>
      <c r="R1939" s="7"/>
      <c r="S1939" s="7"/>
      <c r="T1939" s="7"/>
      <c r="U1939" s="7"/>
      <c r="V1939" s="7"/>
      <c r="W1939" s="7"/>
      <c r="X1939" s="7"/>
      <c r="Y1939" s="7"/>
      <c r="Z1939" s="7"/>
    </row>
    <row r="1940" ht="14.25" spans="10:26">
      <c r="J1940" s="7"/>
      <c r="K1940" s="7"/>
      <c r="L1940" s="7"/>
      <c r="M1940" s="7"/>
      <c r="N1940" s="7"/>
      <c r="O1940" s="7"/>
      <c r="P1940" s="7"/>
      <c r="Q1940" s="7"/>
      <c r="R1940" s="7"/>
      <c r="S1940" s="7"/>
      <c r="T1940" s="7"/>
      <c r="U1940" s="7"/>
      <c r="V1940" s="7"/>
      <c r="W1940" s="7"/>
      <c r="X1940" s="7"/>
      <c r="Y1940" s="7"/>
      <c r="Z1940" s="7"/>
    </row>
    <row r="1941" ht="14.25" spans="10:26">
      <c r="J1941" s="7"/>
      <c r="K1941" s="7"/>
      <c r="L1941" s="7"/>
      <c r="M1941" s="7"/>
      <c r="N1941" s="7"/>
      <c r="O1941" s="7"/>
      <c r="P1941" s="7"/>
      <c r="Q1941" s="7"/>
      <c r="R1941" s="7"/>
      <c r="S1941" s="7"/>
      <c r="T1941" s="7"/>
      <c r="U1941" s="7"/>
      <c r="V1941" s="7"/>
      <c r="W1941" s="7"/>
      <c r="X1941" s="7"/>
      <c r="Y1941" s="7"/>
      <c r="Z1941" s="7"/>
    </row>
    <row r="1942" ht="14.25" spans="10:26">
      <c r="J1942" s="7"/>
      <c r="K1942" s="7"/>
      <c r="L1942" s="7"/>
      <c r="M1942" s="7"/>
      <c r="N1942" s="7"/>
      <c r="O1942" s="7"/>
      <c r="P1942" s="7"/>
      <c r="Q1942" s="7"/>
      <c r="R1942" s="7"/>
      <c r="S1942" s="7"/>
      <c r="T1942" s="7"/>
      <c r="U1942" s="7"/>
      <c r="V1942" s="7"/>
      <c r="W1942" s="7"/>
      <c r="X1942" s="7"/>
      <c r="Y1942" s="7"/>
      <c r="Z1942" s="7"/>
    </row>
    <row r="1943" ht="14.25" spans="10:26">
      <c r="J1943" s="7"/>
      <c r="K1943" s="7"/>
      <c r="L1943" s="7"/>
      <c r="M1943" s="7"/>
      <c r="N1943" s="7"/>
      <c r="O1943" s="7"/>
      <c r="P1943" s="7"/>
      <c r="Q1943" s="7"/>
      <c r="R1943" s="7"/>
      <c r="S1943" s="7"/>
      <c r="T1943" s="7"/>
      <c r="U1943" s="7"/>
      <c r="V1943" s="7"/>
      <c r="W1943" s="7"/>
      <c r="X1943" s="7"/>
      <c r="Y1943" s="7"/>
      <c r="Z1943" s="7"/>
    </row>
    <row r="1944" ht="14.25" spans="10:26">
      <c r="J1944" s="7"/>
      <c r="K1944" s="7"/>
      <c r="L1944" s="7"/>
      <c r="M1944" s="7"/>
      <c r="N1944" s="7"/>
      <c r="O1944" s="7"/>
      <c r="P1944" s="7"/>
      <c r="Q1944" s="7"/>
      <c r="R1944" s="7"/>
      <c r="S1944" s="7"/>
      <c r="T1944" s="7"/>
      <c r="U1944" s="7"/>
      <c r="V1944" s="7"/>
      <c r="W1944" s="7"/>
      <c r="X1944" s="7"/>
      <c r="Y1944" s="7"/>
      <c r="Z1944" s="7"/>
    </row>
    <row r="1945" ht="14.25" spans="10:26">
      <c r="J1945" s="7"/>
      <c r="K1945" s="7"/>
      <c r="L1945" s="7"/>
      <c r="M1945" s="7"/>
      <c r="N1945" s="7"/>
      <c r="O1945" s="7"/>
      <c r="P1945" s="7"/>
      <c r="Q1945" s="7"/>
      <c r="R1945" s="7"/>
      <c r="S1945" s="7"/>
      <c r="T1945" s="7"/>
      <c r="U1945" s="7"/>
      <c r="V1945" s="7"/>
      <c r="W1945" s="7"/>
      <c r="X1945" s="7"/>
      <c r="Y1945" s="7"/>
      <c r="Z1945" s="7"/>
    </row>
    <row r="1946" ht="14.25" spans="10:26">
      <c r="J1946" s="7"/>
      <c r="K1946" s="7"/>
      <c r="L1946" s="7"/>
      <c r="M1946" s="7"/>
      <c r="N1946" s="7"/>
      <c r="O1946" s="7"/>
      <c r="P1946" s="7"/>
      <c r="Q1946" s="7"/>
      <c r="R1946" s="7"/>
      <c r="S1946" s="7"/>
      <c r="T1946" s="7"/>
      <c r="U1946" s="7"/>
      <c r="V1946" s="7"/>
      <c r="W1946" s="7"/>
      <c r="X1946" s="7"/>
      <c r="Y1946" s="7"/>
      <c r="Z1946" s="7"/>
    </row>
    <row r="1947" ht="14.25" spans="10:26">
      <c r="J1947" s="7"/>
      <c r="K1947" s="7"/>
      <c r="L1947" s="7"/>
      <c r="M1947" s="7"/>
      <c r="N1947" s="7"/>
      <c r="O1947" s="7"/>
      <c r="P1947" s="7"/>
      <c r="Q1947" s="7"/>
      <c r="R1947" s="7"/>
      <c r="S1947" s="7"/>
      <c r="T1947" s="7"/>
      <c r="U1947" s="7"/>
      <c r="V1947" s="7"/>
      <c r="W1947" s="7"/>
      <c r="X1947" s="7"/>
      <c r="Y1947" s="7"/>
      <c r="Z1947" s="7"/>
    </row>
    <row r="1948" ht="14.25" spans="10:26">
      <c r="J1948" s="7"/>
      <c r="K1948" s="7"/>
      <c r="L1948" s="7"/>
      <c r="M1948" s="7"/>
      <c r="N1948" s="7"/>
      <c r="O1948" s="7"/>
      <c r="P1948" s="7"/>
      <c r="Q1948" s="7"/>
      <c r="R1948" s="7"/>
      <c r="S1948" s="7"/>
      <c r="T1948" s="7"/>
      <c r="U1948" s="7"/>
      <c r="V1948" s="7"/>
      <c r="W1948" s="7"/>
      <c r="X1948" s="7"/>
      <c r="Y1948" s="7"/>
      <c r="Z1948" s="7"/>
    </row>
    <row r="1949" ht="14.25" spans="10:26">
      <c r="J1949" s="7"/>
      <c r="K1949" s="7"/>
      <c r="L1949" s="7"/>
      <c r="M1949" s="7"/>
      <c r="N1949" s="7"/>
      <c r="O1949" s="7"/>
      <c r="P1949" s="7"/>
      <c r="Q1949" s="7"/>
      <c r="R1949" s="7"/>
      <c r="S1949" s="7"/>
      <c r="T1949" s="7"/>
      <c r="U1949" s="7"/>
      <c r="V1949" s="7"/>
      <c r="W1949" s="7"/>
      <c r="X1949" s="7"/>
      <c r="Y1949" s="7"/>
      <c r="Z1949" s="7"/>
    </row>
    <row r="1950" ht="14.25" spans="10:26">
      <c r="J1950" s="7"/>
      <c r="K1950" s="7"/>
      <c r="L1950" s="7"/>
      <c r="M1950" s="7"/>
      <c r="N1950" s="7"/>
      <c r="O1950" s="7"/>
      <c r="P1950" s="7"/>
      <c r="Q1950" s="7"/>
      <c r="R1950" s="7"/>
      <c r="S1950" s="7"/>
      <c r="T1950" s="7"/>
      <c r="U1950" s="7"/>
      <c r="V1950" s="7"/>
      <c r="W1950" s="7"/>
      <c r="X1950" s="7"/>
      <c r="Y1950" s="7"/>
      <c r="Z1950" s="7"/>
    </row>
    <row r="1951" ht="14.25" spans="10:26">
      <c r="J1951" s="7"/>
      <c r="K1951" s="7"/>
      <c r="L1951" s="7"/>
      <c r="M1951" s="7"/>
      <c r="N1951" s="7"/>
      <c r="O1951" s="7"/>
      <c r="P1951" s="7"/>
      <c r="Q1951" s="7"/>
      <c r="R1951" s="7"/>
      <c r="S1951" s="7"/>
      <c r="T1951" s="7"/>
      <c r="U1951" s="7"/>
      <c r="V1951" s="7"/>
      <c r="W1951" s="7"/>
      <c r="X1951" s="7"/>
      <c r="Y1951" s="7"/>
      <c r="Z1951" s="7"/>
    </row>
    <row r="1952" ht="14.25" spans="10:26">
      <c r="J1952" s="7"/>
      <c r="K1952" s="7"/>
      <c r="L1952" s="7"/>
      <c r="M1952" s="7"/>
      <c r="N1952" s="7"/>
      <c r="O1952" s="7"/>
      <c r="P1952" s="7"/>
      <c r="Q1952" s="7"/>
      <c r="R1952" s="7"/>
      <c r="S1952" s="7"/>
      <c r="T1952" s="7"/>
      <c r="U1952" s="7"/>
      <c r="V1952" s="7"/>
      <c r="W1952" s="7"/>
      <c r="X1952" s="7"/>
      <c r="Y1952" s="7"/>
      <c r="Z1952" s="7"/>
    </row>
    <row r="1953" ht="14.25" spans="10:26">
      <c r="J1953" s="7"/>
      <c r="K1953" s="7"/>
      <c r="L1953" s="7"/>
      <c r="M1953" s="7"/>
      <c r="N1953" s="7"/>
      <c r="O1953" s="7"/>
      <c r="P1953" s="7"/>
      <c r="Q1953" s="7"/>
      <c r="R1953" s="7"/>
      <c r="S1953" s="7"/>
      <c r="T1953" s="7"/>
      <c r="U1953" s="7"/>
      <c r="V1953" s="7"/>
      <c r="W1953" s="7"/>
      <c r="X1953" s="7"/>
      <c r="Y1953" s="7"/>
      <c r="Z1953" s="7"/>
    </row>
    <row r="1954" ht="14.25" spans="10:26">
      <c r="J1954" s="7"/>
      <c r="K1954" s="7"/>
      <c r="L1954" s="7"/>
      <c r="M1954" s="7"/>
      <c r="N1954" s="7"/>
      <c r="O1954" s="7"/>
      <c r="P1954" s="7"/>
      <c r="Q1954" s="7"/>
      <c r="R1954" s="7"/>
      <c r="S1954" s="7"/>
      <c r="T1954" s="7"/>
      <c r="U1954" s="7"/>
      <c r="V1954" s="7"/>
      <c r="W1954" s="7"/>
      <c r="X1954" s="7"/>
      <c r="Y1954" s="7"/>
      <c r="Z1954" s="7"/>
    </row>
    <row r="1955" ht="14.25" spans="10:26">
      <c r="J1955" s="7"/>
      <c r="K1955" s="7"/>
      <c r="L1955" s="7"/>
      <c r="M1955" s="7"/>
      <c r="N1955" s="7"/>
      <c r="O1955" s="7"/>
      <c r="P1955" s="7"/>
      <c r="Q1955" s="7"/>
      <c r="R1955" s="7"/>
      <c r="S1955" s="7"/>
      <c r="T1955" s="7"/>
      <c r="U1955" s="7"/>
      <c r="V1955" s="7"/>
      <c r="W1955" s="7"/>
      <c r="X1955" s="7"/>
      <c r="Y1955" s="7"/>
      <c r="Z1955" s="7"/>
    </row>
    <row r="1956" ht="14.25" spans="10:26">
      <c r="J1956" s="7"/>
      <c r="K1956" s="7"/>
      <c r="L1956" s="7"/>
      <c r="M1956" s="7"/>
      <c r="N1956" s="7"/>
      <c r="O1956" s="7"/>
      <c r="P1956" s="7"/>
      <c r="Q1956" s="7"/>
      <c r="R1956" s="7"/>
      <c r="S1956" s="7"/>
      <c r="T1956" s="7"/>
      <c r="U1956" s="7"/>
      <c r="V1956" s="7"/>
      <c r="W1956" s="7"/>
      <c r="X1956" s="7"/>
      <c r="Y1956" s="7"/>
      <c r="Z1956" s="7"/>
    </row>
    <row r="1957" ht="14.25" spans="10:26">
      <c r="J1957" s="7"/>
      <c r="K1957" s="7"/>
      <c r="L1957" s="7"/>
      <c r="M1957" s="7"/>
      <c r="N1957" s="7"/>
      <c r="O1957" s="7"/>
      <c r="P1957" s="7"/>
      <c r="Q1957" s="7"/>
      <c r="R1957" s="7"/>
      <c r="S1957" s="7"/>
      <c r="T1957" s="7"/>
      <c r="U1957" s="7"/>
      <c r="V1957" s="7"/>
      <c r="W1957" s="7"/>
      <c r="X1957" s="7"/>
      <c r="Y1957" s="7"/>
      <c r="Z1957" s="7"/>
    </row>
    <row r="1958" ht="14.25" spans="10:26">
      <c r="J1958" s="7"/>
      <c r="K1958" s="7"/>
      <c r="L1958" s="7"/>
      <c r="M1958" s="7"/>
      <c r="N1958" s="7"/>
      <c r="O1958" s="7"/>
      <c r="P1958" s="7"/>
      <c r="Q1958" s="7"/>
      <c r="R1958" s="7"/>
      <c r="S1958" s="7"/>
      <c r="T1958" s="7"/>
      <c r="U1958" s="7"/>
      <c r="V1958" s="7"/>
      <c r="W1958" s="7"/>
      <c r="X1958" s="7"/>
      <c r="Y1958" s="7"/>
      <c r="Z1958" s="7"/>
    </row>
    <row r="1959" ht="14.25" spans="10:26">
      <c r="J1959" s="7"/>
      <c r="K1959" s="7"/>
      <c r="L1959" s="7"/>
      <c r="M1959" s="7"/>
      <c r="N1959" s="7"/>
      <c r="O1959" s="7"/>
      <c r="P1959" s="7"/>
      <c r="Q1959" s="7"/>
      <c r="R1959" s="7"/>
      <c r="S1959" s="7"/>
      <c r="T1959" s="7"/>
      <c r="U1959" s="7"/>
      <c r="V1959" s="7"/>
      <c r="W1959" s="7"/>
      <c r="X1959" s="7"/>
      <c r="Y1959" s="7"/>
      <c r="Z1959" s="7"/>
    </row>
    <row r="1960" ht="14.25" spans="10:26">
      <c r="J1960" s="7"/>
      <c r="K1960" s="7"/>
      <c r="L1960" s="7"/>
      <c r="M1960" s="7"/>
      <c r="N1960" s="7"/>
      <c r="O1960" s="7"/>
      <c r="P1960" s="7"/>
      <c r="Q1960" s="7"/>
      <c r="R1960" s="7"/>
      <c r="S1960" s="7"/>
      <c r="T1960" s="7"/>
      <c r="U1960" s="7"/>
      <c r="V1960" s="7"/>
      <c r="W1960" s="7"/>
      <c r="X1960" s="7"/>
      <c r="Y1960" s="7"/>
      <c r="Z1960" s="7"/>
    </row>
    <row r="1961" ht="14.25" spans="10:26">
      <c r="J1961" s="7"/>
      <c r="K1961" s="7"/>
      <c r="L1961" s="7"/>
      <c r="M1961" s="7"/>
      <c r="N1961" s="7"/>
      <c r="O1961" s="7"/>
      <c r="P1961" s="7"/>
      <c r="Q1961" s="7"/>
      <c r="R1961" s="7"/>
      <c r="S1961" s="7"/>
      <c r="T1961" s="7"/>
      <c r="U1961" s="7"/>
      <c r="V1961" s="7"/>
      <c r="W1961" s="7"/>
      <c r="X1961" s="7"/>
      <c r="Y1961" s="7"/>
      <c r="Z1961" s="7"/>
    </row>
    <row r="1962" ht="14.25" spans="10:26">
      <c r="J1962" s="7"/>
      <c r="K1962" s="7"/>
      <c r="L1962" s="7"/>
      <c r="M1962" s="7"/>
      <c r="N1962" s="7"/>
      <c r="O1962" s="7"/>
      <c r="P1962" s="7"/>
      <c r="Q1962" s="7"/>
      <c r="R1962" s="7"/>
      <c r="S1962" s="7"/>
      <c r="T1962" s="7"/>
      <c r="U1962" s="7"/>
      <c r="V1962" s="7"/>
      <c r="W1962" s="7"/>
      <c r="X1962" s="7"/>
      <c r="Y1962" s="7"/>
      <c r="Z1962" s="7"/>
    </row>
    <row r="1963" ht="14.25" spans="10:26">
      <c r="J1963" s="7"/>
      <c r="K1963" s="7"/>
      <c r="L1963" s="7"/>
      <c r="M1963" s="7"/>
      <c r="N1963" s="7"/>
      <c r="O1963" s="7"/>
      <c r="P1963" s="7"/>
      <c r="Q1963" s="7"/>
      <c r="R1963" s="7"/>
      <c r="S1963" s="7"/>
      <c r="T1963" s="7"/>
      <c r="U1963" s="7"/>
      <c r="V1963" s="7"/>
      <c r="W1963" s="7"/>
      <c r="X1963" s="7"/>
      <c r="Y1963" s="7"/>
      <c r="Z1963" s="7"/>
    </row>
    <row r="1964" ht="14.25" spans="10:26">
      <c r="J1964" s="7"/>
      <c r="K1964" s="7"/>
      <c r="L1964" s="7"/>
      <c r="M1964" s="7"/>
      <c r="N1964" s="7"/>
      <c r="O1964" s="7"/>
      <c r="P1964" s="7"/>
      <c r="Q1964" s="7"/>
      <c r="R1964" s="7"/>
      <c r="S1964" s="7"/>
      <c r="T1964" s="7"/>
      <c r="U1964" s="7"/>
      <c r="V1964" s="7"/>
      <c r="W1964" s="7"/>
      <c r="X1964" s="7"/>
      <c r="Y1964" s="7"/>
      <c r="Z1964" s="7"/>
    </row>
    <row r="1965" ht="14.25" spans="10:26">
      <c r="J1965" s="7"/>
      <c r="K1965" s="7"/>
      <c r="L1965" s="7"/>
      <c r="M1965" s="7"/>
      <c r="N1965" s="7"/>
      <c r="O1965" s="7"/>
      <c r="P1965" s="7"/>
      <c r="Q1965" s="7"/>
      <c r="R1965" s="7"/>
      <c r="S1965" s="7"/>
      <c r="T1965" s="7"/>
      <c r="U1965" s="7"/>
      <c r="V1965" s="7"/>
      <c r="W1965" s="7"/>
      <c r="X1965" s="7"/>
      <c r="Y1965" s="7"/>
      <c r="Z1965" s="7"/>
    </row>
    <row r="1966" ht="14.25" spans="10:26">
      <c r="J1966" s="7"/>
      <c r="K1966" s="7"/>
      <c r="L1966" s="7"/>
      <c r="M1966" s="7"/>
      <c r="N1966" s="7"/>
      <c r="O1966" s="7"/>
      <c r="P1966" s="7"/>
      <c r="Q1966" s="7"/>
      <c r="R1966" s="7"/>
      <c r="S1966" s="7"/>
      <c r="T1966" s="7"/>
      <c r="U1966" s="7"/>
      <c r="V1966" s="7"/>
      <c r="W1966" s="7"/>
      <c r="X1966" s="7"/>
      <c r="Y1966" s="7"/>
      <c r="Z1966" s="7"/>
    </row>
    <row r="1967" ht="14.25" spans="10:26">
      <c r="J1967" s="7"/>
      <c r="K1967" s="7"/>
      <c r="L1967" s="7"/>
      <c r="M1967" s="7"/>
      <c r="N1967" s="7"/>
      <c r="O1967" s="7"/>
      <c r="P1967" s="7"/>
      <c r="Q1967" s="7"/>
      <c r="R1967" s="7"/>
      <c r="S1967" s="7"/>
      <c r="T1967" s="7"/>
      <c r="U1967" s="7"/>
      <c r="V1967" s="7"/>
      <c r="W1967" s="7"/>
      <c r="X1967" s="7"/>
      <c r="Y1967" s="7"/>
      <c r="Z1967" s="7"/>
    </row>
    <row r="1968" ht="14.25" spans="10:26">
      <c r="J1968" s="7"/>
      <c r="K1968" s="7"/>
      <c r="L1968" s="7"/>
      <c r="M1968" s="7"/>
      <c r="N1968" s="7"/>
      <c r="O1968" s="7"/>
      <c r="P1968" s="7"/>
      <c r="Q1968" s="7"/>
      <c r="R1968" s="7"/>
      <c r="S1968" s="7"/>
      <c r="T1968" s="7"/>
      <c r="U1968" s="7"/>
      <c r="V1968" s="7"/>
      <c r="W1968" s="7"/>
      <c r="X1968" s="7"/>
      <c r="Y1968" s="7"/>
      <c r="Z1968" s="7"/>
    </row>
    <row r="1969" ht="14.25" spans="10:26">
      <c r="J1969" s="7"/>
      <c r="K1969" s="7"/>
      <c r="L1969" s="7"/>
      <c r="M1969" s="7"/>
      <c r="N1969" s="7"/>
      <c r="O1969" s="7"/>
      <c r="P1969" s="7"/>
      <c r="Q1969" s="7"/>
      <c r="R1969" s="7"/>
      <c r="S1969" s="7"/>
      <c r="T1969" s="7"/>
      <c r="U1969" s="7"/>
      <c r="V1969" s="7"/>
      <c r="W1969" s="7"/>
      <c r="X1969" s="7"/>
      <c r="Y1969" s="7"/>
      <c r="Z1969" s="7"/>
    </row>
    <row r="1970" ht="14.25" spans="10:26">
      <c r="J1970" s="7"/>
      <c r="K1970" s="7"/>
      <c r="L1970" s="7"/>
      <c r="M1970" s="7"/>
      <c r="N1970" s="7"/>
      <c r="O1970" s="7"/>
      <c r="P1970" s="7"/>
      <c r="Q1970" s="7"/>
      <c r="R1970" s="7"/>
      <c r="S1970" s="7"/>
      <c r="T1970" s="7"/>
      <c r="U1970" s="7"/>
      <c r="V1970" s="7"/>
      <c r="W1970" s="7"/>
      <c r="X1970" s="7"/>
      <c r="Y1970" s="7"/>
      <c r="Z1970" s="7"/>
    </row>
    <row r="1971" ht="14.25" spans="10:26">
      <c r="J1971" s="7"/>
      <c r="K1971" s="7"/>
      <c r="L1971" s="7"/>
      <c r="M1971" s="7"/>
      <c r="N1971" s="7"/>
      <c r="O1971" s="7"/>
      <c r="P1971" s="7"/>
      <c r="Q1971" s="7"/>
      <c r="R1971" s="7"/>
      <c r="S1971" s="7"/>
      <c r="T1971" s="7"/>
      <c r="U1971" s="7"/>
      <c r="V1971" s="7"/>
      <c r="W1971" s="7"/>
      <c r="X1971" s="7"/>
      <c r="Y1971" s="7"/>
      <c r="Z1971" s="7"/>
    </row>
    <row r="1972" ht="14.25" spans="10:26">
      <c r="J1972" s="7"/>
      <c r="K1972" s="7"/>
      <c r="L1972" s="7"/>
      <c r="M1972" s="7"/>
      <c r="N1972" s="7"/>
      <c r="O1972" s="7"/>
      <c r="P1972" s="7"/>
      <c r="Q1972" s="7"/>
      <c r="R1972" s="7"/>
      <c r="S1972" s="7"/>
      <c r="T1972" s="7"/>
      <c r="U1972" s="7"/>
      <c r="V1972" s="7"/>
      <c r="W1972" s="7"/>
      <c r="X1972" s="7"/>
      <c r="Y1972" s="7"/>
      <c r="Z1972" s="7"/>
    </row>
    <row r="1973" ht="14.25" spans="10:26">
      <c r="J1973" s="7"/>
      <c r="K1973" s="7"/>
      <c r="L1973" s="7"/>
      <c r="M1973" s="7"/>
      <c r="N1973" s="7"/>
      <c r="O1973" s="7"/>
      <c r="P1973" s="7"/>
      <c r="Q1973" s="7"/>
      <c r="R1973" s="7"/>
      <c r="S1973" s="7"/>
      <c r="T1973" s="7"/>
      <c r="U1973" s="7"/>
      <c r="V1973" s="7"/>
      <c r="W1973" s="7"/>
      <c r="X1973" s="7"/>
      <c r="Y1973" s="7"/>
      <c r="Z1973" s="7"/>
    </row>
    <row r="1974" ht="14.25" spans="10:26">
      <c r="J1974" s="7"/>
      <c r="K1974" s="7"/>
      <c r="L1974" s="7"/>
      <c r="M1974" s="7"/>
      <c r="N1974" s="7"/>
      <c r="O1974" s="7"/>
      <c r="P1974" s="7"/>
      <c r="Q1974" s="7"/>
      <c r="R1974" s="7"/>
      <c r="S1974" s="7"/>
      <c r="T1974" s="7"/>
      <c r="U1974" s="7"/>
      <c r="V1974" s="7"/>
      <c r="W1974" s="7"/>
      <c r="X1974" s="7"/>
      <c r="Y1974" s="7"/>
      <c r="Z1974" s="7"/>
    </row>
    <row r="1975" ht="14.25" spans="10:26">
      <c r="J1975" s="7"/>
      <c r="K1975" s="7"/>
      <c r="L1975" s="7"/>
      <c r="M1975" s="7"/>
      <c r="N1975" s="7"/>
      <c r="O1975" s="7"/>
      <c r="P1975" s="7"/>
      <c r="Q1975" s="7"/>
      <c r="R1975" s="7"/>
      <c r="S1975" s="7"/>
      <c r="T1975" s="7"/>
      <c r="U1975" s="7"/>
      <c r="V1975" s="7"/>
      <c r="W1975" s="7"/>
      <c r="X1975" s="7"/>
      <c r="Y1975" s="7"/>
      <c r="Z1975" s="7"/>
    </row>
    <row r="1976" ht="14.25" spans="10:26">
      <c r="J1976" s="7"/>
      <c r="K1976" s="7"/>
      <c r="L1976" s="7"/>
      <c r="M1976" s="7"/>
      <c r="N1976" s="7"/>
      <c r="O1976" s="7"/>
      <c r="P1976" s="7"/>
      <c r="Q1976" s="7"/>
      <c r="R1976" s="7"/>
      <c r="S1976" s="7"/>
      <c r="T1976" s="7"/>
      <c r="U1976" s="7"/>
      <c r="V1976" s="7"/>
      <c r="W1976" s="7"/>
      <c r="X1976" s="7"/>
      <c r="Y1976" s="7"/>
      <c r="Z1976" s="7"/>
    </row>
    <row r="1977" ht="14.25" spans="10:26">
      <c r="J1977" s="7"/>
      <c r="K1977" s="7"/>
      <c r="L1977" s="7"/>
      <c r="M1977" s="7"/>
      <c r="N1977" s="7"/>
      <c r="O1977" s="7"/>
      <c r="P1977" s="7"/>
      <c r="Q1977" s="7"/>
      <c r="R1977" s="7"/>
      <c r="S1977" s="7"/>
      <c r="T1977" s="7"/>
      <c r="U1977" s="7"/>
      <c r="V1977" s="7"/>
      <c r="W1977" s="7"/>
      <c r="X1977" s="7"/>
      <c r="Y1977" s="7"/>
      <c r="Z1977" s="7"/>
    </row>
    <row r="1978" ht="14.25" spans="10:26">
      <c r="J1978" s="7"/>
      <c r="K1978" s="7"/>
      <c r="L1978" s="7"/>
      <c r="M1978" s="7"/>
      <c r="N1978" s="7"/>
      <c r="O1978" s="7"/>
      <c r="P1978" s="7"/>
      <c r="Q1978" s="7"/>
      <c r="R1978" s="7"/>
      <c r="S1978" s="7"/>
      <c r="T1978" s="7"/>
      <c r="U1978" s="7"/>
      <c r="V1978" s="7"/>
      <c r="W1978" s="7"/>
      <c r="X1978" s="7"/>
      <c r="Y1978" s="7"/>
      <c r="Z1978" s="7"/>
    </row>
    <row r="1979" ht="14.25" spans="10:26">
      <c r="J1979" s="7"/>
      <c r="K1979" s="7"/>
      <c r="L1979" s="7"/>
      <c r="M1979" s="7"/>
      <c r="N1979" s="7"/>
      <c r="O1979" s="7"/>
      <c r="P1979" s="7"/>
      <c r="Q1979" s="7"/>
      <c r="R1979" s="7"/>
      <c r="S1979" s="7"/>
      <c r="T1979" s="7"/>
      <c r="U1979" s="7"/>
      <c r="V1979" s="7"/>
      <c r="W1979" s="7"/>
      <c r="X1979" s="7"/>
      <c r="Y1979" s="7"/>
      <c r="Z1979" s="7"/>
    </row>
    <row r="1980" ht="14.25" spans="10:26">
      <c r="J1980" s="7"/>
      <c r="K1980" s="7"/>
      <c r="L1980" s="7"/>
      <c r="M1980" s="7"/>
      <c r="N1980" s="7"/>
      <c r="O1980" s="7"/>
      <c r="P1980" s="7"/>
      <c r="Q1980" s="7"/>
      <c r="R1980" s="7"/>
      <c r="S1980" s="7"/>
      <c r="T1980" s="7"/>
      <c r="U1980" s="7"/>
      <c r="V1980" s="7"/>
      <c r="W1980" s="7"/>
      <c r="X1980" s="7"/>
      <c r="Y1980" s="7"/>
      <c r="Z1980" s="7"/>
    </row>
    <row r="1981" ht="14.25" spans="10:26">
      <c r="J1981" s="7"/>
      <c r="K1981" s="7"/>
      <c r="L1981" s="7"/>
      <c r="M1981" s="7"/>
      <c r="N1981" s="7"/>
      <c r="O1981" s="7"/>
      <c r="P1981" s="7"/>
      <c r="Q1981" s="7"/>
      <c r="R1981" s="7"/>
      <c r="S1981" s="7"/>
      <c r="T1981" s="7"/>
      <c r="U1981" s="7"/>
      <c r="V1981" s="7"/>
      <c r="W1981" s="7"/>
      <c r="X1981" s="7"/>
      <c r="Y1981" s="7"/>
      <c r="Z1981" s="7"/>
    </row>
    <row r="1982" ht="14.25" spans="10:26">
      <c r="J1982" s="7"/>
      <c r="K1982" s="7"/>
      <c r="L1982" s="7"/>
      <c r="M1982" s="7"/>
      <c r="N1982" s="7"/>
      <c r="O1982" s="7"/>
      <c r="P1982" s="7"/>
      <c r="Q1982" s="7"/>
      <c r="R1982" s="7"/>
      <c r="S1982" s="7"/>
      <c r="T1982" s="7"/>
      <c r="U1982" s="7"/>
      <c r="V1982" s="7"/>
      <c r="W1982" s="7"/>
      <c r="X1982" s="7"/>
      <c r="Y1982" s="7"/>
      <c r="Z1982" s="7"/>
    </row>
    <row r="1983" ht="14.25" spans="10:26">
      <c r="J1983" s="7"/>
      <c r="K1983" s="7"/>
      <c r="L1983" s="7"/>
      <c r="M1983" s="7"/>
      <c r="N1983" s="7"/>
      <c r="O1983" s="7"/>
      <c r="P1983" s="7"/>
      <c r="Q1983" s="7"/>
      <c r="R1983" s="7"/>
      <c r="S1983" s="7"/>
      <c r="T1983" s="7"/>
      <c r="U1983" s="7"/>
      <c r="V1983" s="7"/>
      <c r="W1983" s="7"/>
      <c r="X1983" s="7"/>
      <c r="Y1983" s="7"/>
      <c r="Z1983" s="7"/>
    </row>
    <row r="1984" ht="14.25" spans="10:26">
      <c r="J1984" s="7"/>
      <c r="K1984" s="7"/>
      <c r="L1984" s="7"/>
      <c r="M1984" s="7"/>
      <c r="N1984" s="7"/>
      <c r="O1984" s="7"/>
      <c r="P1984" s="7"/>
      <c r="Q1984" s="7"/>
      <c r="R1984" s="7"/>
      <c r="S1984" s="7"/>
      <c r="T1984" s="7"/>
      <c r="U1984" s="7"/>
      <c r="V1984" s="7"/>
      <c r="W1984" s="7"/>
      <c r="X1984" s="7"/>
      <c r="Y1984" s="7"/>
      <c r="Z1984" s="7"/>
    </row>
    <row r="1985" ht="14.25" spans="10:26">
      <c r="J1985" s="7"/>
      <c r="K1985" s="7"/>
      <c r="L1985" s="7"/>
      <c r="M1985" s="7"/>
      <c r="N1985" s="7"/>
      <c r="O1985" s="7"/>
      <c r="P1985" s="7"/>
      <c r="Q1985" s="7"/>
      <c r="R1985" s="7"/>
      <c r="S1985" s="7"/>
      <c r="T1985" s="7"/>
      <c r="U1985" s="7"/>
      <c r="V1985" s="7"/>
      <c r="W1985" s="7"/>
      <c r="X1985" s="7"/>
      <c r="Y1985" s="7"/>
      <c r="Z1985" s="7"/>
    </row>
    <row r="1986" ht="14.25" spans="10:26">
      <c r="J1986" s="7"/>
      <c r="K1986" s="7"/>
      <c r="L1986" s="7"/>
      <c r="M1986" s="7"/>
      <c r="N1986" s="7"/>
      <c r="O1986" s="7"/>
      <c r="P1986" s="7"/>
      <c r="Q1986" s="7"/>
      <c r="R1986" s="7"/>
      <c r="S1986" s="7"/>
      <c r="T1986" s="7"/>
      <c r="U1986" s="7"/>
      <c r="V1986" s="7"/>
      <c r="W1986" s="7"/>
      <c r="X1986" s="7"/>
      <c r="Y1986" s="7"/>
      <c r="Z1986" s="7"/>
    </row>
    <row r="1987" ht="14.25" spans="10:26">
      <c r="J1987" s="7"/>
      <c r="K1987" s="7"/>
      <c r="L1987" s="7"/>
      <c r="M1987" s="7"/>
      <c r="N1987" s="7"/>
      <c r="O1987" s="7"/>
      <c r="P1987" s="7"/>
      <c r="Q1987" s="7"/>
      <c r="R1987" s="7"/>
      <c r="S1987" s="7"/>
      <c r="T1987" s="7"/>
      <c r="U1987" s="7"/>
      <c r="V1987" s="7"/>
      <c r="W1987" s="7"/>
      <c r="X1987" s="7"/>
      <c r="Y1987" s="7"/>
      <c r="Z1987" s="7"/>
    </row>
    <row r="1988" ht="14.25" spans="10:26">
      <c r="J1988" s="7"/>
      <c r="K1988" s="7"/>
      <c r="L1988" s="7"/>
      <c r="M1988" s="7"/>
      <c r="N1988" s="7"/>
      <c r="O1988" s="7"/>
      <c r="P1988" s="7"/>
      <c r="Q1988" s="7"/>
      <c r="R1988" s="7"/>
      <c r="S1988" s="7"/>
      <c r="T1988" s="7"/>
      <c r="U1988" s="7"/>
      <c r="V1988" s="7"/>
      <c r="W1988" s="7"/>
      <c r="X1988" s="7"/>
      <c r="Y1988" s="7"/>
      <c r="Z1988" s="7"/>
    </row>
    <row r="1989" ht="14.25" spans="10:26">
      <c r="J1989" s="7"/>
      <c r="K1989" s="7"/>
      <c r="L1989" s="7"/>
      <c r="M1989" s="7"/>
      <c r="N1989" s="7"/>
      <c r="O1989" s="7"/>
      <c r="P1989" s="7"/>
      <c r="Q1989" s="7"/>
      <c r="R1989" s="7"/>
      <c r="S1989" s="7"/>
      <c r="T1989" s="7"/>
      <c r="U1989" s="7"/>
      <c r="V1989" s="7"/>
      <c r="W1989" s="7"/>
      <c r="X1989" s="7"/>
      <c r="Y1989" s="7"/>
      <c r="Z1989" s="7"/>
    </row>
    <row r="1990" ht="14.25" spans="10:26">
      <c r="J1990" s="7"/>
      <c r="K1990" s="7"/>
      <c r="L1990" s="7"/>
      <c r="M1990" s="7"/>
      <c r="N1990" s="7"/>
      <c r="O1990" s="7"/>
      <c r="P1990" s="7"/>
      <c r="Q1990" s="7"/>
      <c r="R1990" s="7"/>
      <c r="S1990" s="7"/>
      <c r="T1990" s="7"/>
      <c r="U1990" s="7"/>
      <c r="V1990" s="7"/>
      <c r="W1990" s="7"/>
      <c r="X1990" s="7"/>
      <c r="Y1990" s="7"/>
      <c r="Z1990" s="7"/>
    </row>
    <row r="1991" ht="14.25" spans="10:26">
      <c r="J1991" s="7"/>
      <c r="K1991" s="7"/>
      <c r="L1991" s="7"/>
      <c r="M1991" s="7"/>
      <c r="N1991" s="7"/>
      <c r="O1991" s="7"/>
      <c r="P1991" s="7"/>
      <c r="Q1991" s="7"/>
      <c r="R1991" s="7"/>
      <c r="S1991" s="7"/>
      <c r="T1991" s="7"/>
      <c r="U1991" s="7"/>
      <c r="V1991" s="7"/>
      <c r="W1991" s="7"/>
      <c r="X1991" s="7"/>
      <c r="Y1991" s="7"/>
      <c r="Z1991" s="7"/>
    </row>
    <row r="1992" ht="14.25" spans="10:26">
      <c r="J1992" s="7"/>
      <c r="K1992" s="7"/>
      <c r="L1992" s="7"/>
      <c r="M1992" s="7"/>
      <c r="N1992" s="7"/>
      <c r="O1992" s="7"/>
      <c r="P1992" s="7"/>
      <c r="Q1992" s="7"/>
      <c r="R1992" s="7"/>
      <c r="S1992" s="7"/>
      <c r="T1992" s="7"/>
      <c r="U1992" s="7"/>
      <c r="V1992" s="7"/>
      <c r="W1992" s="7"/>
      <c r="X1992" s="7"/>
      <c r="Y1992" s="7"/>
      <c r="Z1992" s="7"/>
    </row>
    <row r="1993" ht="14.25" spans="10:26">
      <c r="J1993" s="7"/>
      <c r="K1993" s="7"/>
      <c r="L1993" s="7"/>
      <c r="M1993" s="7"/>
      <c r="N1993" s="7"/>
      <c r="O1993" s="7"/>
      <c r="P1993" s="7"/>
      <c r="Q1993" s="7"/>
      <c r="R1993" s="7"/>
      <c r="S1993" s="7"/>
      <c r="T1993" s="7"/>
      <c r="U1993" s="7"/>
      <c r="V1993" s="7"/>
      <c r="W1993" s="7"/>
      <c r="X1993" s="7"/>
      <c r="Y1993" s="7"/>
      <c r="Z1993" s="7"/>
    </row>
    <row r="1994" ht="14.25" spans="10:26">
      <c r="J1994" s="7"/>
      <c r="K1994" s="7"/>
      <c r="L1994" s="7"/>
      <c r="M1994" s="7"/>
      <c r="N1994" s="7"/>
      <c r="O1994" s="7"/>
      <c r="P1994" s="7"/>
      <c r="Q1994" s="7"/>
      <c r="R1994" s="7"/>
      <c r="S1994" s="7"/>
      <c r="T1994" s="7"/>
      <c r="U1994" s="7"/>
      <c r="V1994" s="7"/>
      <c r="W1994" s="7"/>
      <c r="X1994" s="7"/>
      <c r="Y1994" s="7"/>
      <c r="Z1994" s="7"/>
    </row>
    <row r="1995" ht="14.25" spans="10:26">
      <c r="J1995" s="7"/>
      <c r="K1995" s="7"/>
      <c r="L1995" s="7"/>
      <c r="M1995" s="7"/>
      <c r="N1995" s="7"/>
      <c r="O1995" s="7"/>
      <c r="P1995" s="7"/>
      <c r="Q1995" s="7"/>
      <c r="R1995" s="7"/>
      <c r="S1995" s="7"/>
      <c r="T1995" s="7"/>
      <c r="U1995" s="7"/>
      <c r="V1995" s="7"/>
      <c r="W1995" s="7"/>
      <c r="X1995" s="7"/>
      <c r="Y1995" s="7"/>
      <c r="Z1995" s="7"/>
    </row>
    <row r="1996" ht="14.25" spans="10:26">
      <c r="J1996" s="7"/>
      <c r="K1996" s="7"/>
      <c r="L1996" s="7"/>
      <c r="M1996" s="7"/>
      <c r="N1996" s="7"/>
      <c r="O1996" s="7"/>
      <c r="P1996" s="7"/>
      <c r="Q1996" s="7"/>
      <c r="R1996" s="7"/>
      <c r="S1996" s="7"/>
      <c r="T1996" s="7"/>
      <c r="U1996" s="7"/>
      <c r="V1996" s="7"/>
      <c r="W1996" s="7"/>
      <c r="X1996" s="7"/>
      <c r="Y1996" s="7"/>
      <c r="Z1996" s="7"/>
    </row>
    <row r="1997" ht="14.25" spans="10:26">
      <c r="J1997" s="7"/>
      <c r="K1997" s="7"/>
      <c r="L1997" s="7"/>
      <c r="M1997" s="7"/>
      <c r="N1997" s="7"/>
      <c r="O1997" s="7"/>
      <c r="P1997" s="7"/>
      <c r="Q1997" s="7"/>
      <c r="R1997" s="7"/>
      <c r="S1997" s="7"/>
      <c r="T1997" s="7"/>
      <c r="U1997" s="7"/>
      <c r="V1997" s="7"/>
      <c r="W1997" s="7"/>
      <c r="X1997" s="7"/>
      <c r="Y1997" s="7"/>
      <c r="Z1997" s="7"/>
    </row>
    <row r="1998" ht="14.25" spans="10:26">
      <c r="J1998" s="7"/>
      <c r="K1998" s="7"/>
      <c r="L1998" s="7"/>
      <c r="M1998" s="7"/>
      <c r="N1998" s="7"/>
      <c r="O1998" s="7"/>
      <c r="P1998" s="7"/>
      <c r="Q1998" s="7"/>
      <c r="R1998" s="7"/>
      <c r="S1998" s="7"/>
      <c r="T1998" s="7"/>
      <c r="U1998" s="7"/>
      <c r="V1998" s="7"/>
      <c r="W1998" s="7"/>
      <c r="X1998" s="7"/>
      <c r="Y1998" s="7"/>
      <c r="Z1998" s="7"/>
    </row>
    <row r="1999" ht="14.25" spans="10:26">
      <c r="J1999" s="7"/>
      <c r="K1999" s="7"/>
      <c r="L1999" s="7"/>
      <c r="M1999" s="7"/>
      <c r="N1999" s="7"/>
      <c r="O1999" s="7"/>
      <c r="P1999" s="7"/>
      <c r="Q1999" s="7"/>
      <c r="R1999" s="7"/>
      <c r="S1999" s="7"/>
      <c r="T1999" s="7"/>
      <c r="U1999" s="7"/>
      <c r="V1999" s="7"/>
      <c r="W1999" s="7"/>
      <c r="X1999" s="7"/>
      <c r="Y1999" s="7"/>
      <c r="Z1999" s="7"/>
    </row>
    <row r="2000" ht="14.25" spans="10:26">
      <c r="J2000" s="7"/>
      <c r="K2000" s="7"/>
      <c r="L2000" s="7"/>
      <c r="M2000" s="7"/>
      <c r="N2000" s="7"/>
      <c r="O2000" s="7"/>
      <c r="P2000" s="7"/>
      <c r="Q2000" s="7"/>
      <c r="R2000" s="7"/>
      <c r="S2000" s="7"/>
      <c r="T2000" s="7"/>
      <c r="U2000" s="7"/>
      <c r="V2000" s="7"/>
      <c r="W2000" s="7"/>
      <c r="X2000" s="7"/>
      <c r="Y2000" s="7"/>
      <c r="Z2000" s="7"/>
    </row>
    <row r="2001" ht="14.25" spans="10:26">
      <c r="J2001" s="7"/>
      <c r="K2001" s="7"/>
      <c r="L2001" s="7"/>
      <c r="M2001" s="7"/>
      <c r="N2001" s="7"/>
      <c r="O2001" s="7"/>
      <c r="P2001" s="7"/>
      <c r="Q2001" s="7"/>
      <c r="R2001" s="7"/>
      <c r="S2001" s="7"/>
      <c r="T2001" s="7"/>
      <c r="U2001" s="7"/>
      <c r="V2001" s="7"/>
      <c r="W2001" s="7"/>
      <c r="X2001" s="7"/>
      <c r="Y2001" s="7"/>
      <c r="Z2001" s="7"/>
    </row>
    <row r="2002" ht="14.25" spans="10:26">
      <c r="J2002" s="7"/>
      <c r="K2002" s="7"/>
      <c r="L2002" s="7"/>
      <c r="M2002" s="7"/>
      <c r="N2002" s="7"/>
      <c r="O2002" s="7"/>
      <c r="P2002" s="7"/>
      <c r="Q2002" s="7"/>
      <c r="R2002" s="7"/>
      <c r="S2002" s="7"/>
      <c r="T2002" s="7"/>
      <c r="U2002" s="7"/>
      <c r="V2002" s="7"/>
      <c r="W2002" s="7"/>
      <c r="X2002" s="7"/>
      <c r="Y2002" s="7"/>
      <c r="Z2002" s="7"/>
    </row>
    <row r="2003" ht="14.25" spans="10:26">
      <c r="J2003" s="7"/>
      <c r="K2003" s="7"/>
      <c r="L2003" s="7"/>
      <c r="M2003" s="7"/>
      <c r="N2003" s="7"/>
      <c r="O2003" s="7"/>
      <c r="P2003" s="7"/>
      <c r="Q2003" s="7"/>
      <c r="R2003" s="7"/>
      <c r="S2003" s="7"/>
      <c r="T2003" s="7"/>
      <c r="U2003" s="7"/>
      <c r="V2003" s="7"/>
      <c r="W2003" s="7"/>
      <c r="X2003" s="7"/>
      <c r="Y2003" s="7"/>
      <c r="Z2003" s="7"/>
    </row>
    <row r="2004" ht="14.25" spans="10:26">
      <c r="J2004" s="7"/>
      <c r="K2004" s="7"/>
      <c r="L2004" s="7"/>
      <c r="M2004" s="7"/>
      <c r="N2004" s="7"/>
      <c r="O2004" s="7"/>
      <c r="P2004" s="7"/>
      <c r="Q2004" s="7"/>
      <c r="R2004" s="7"/>
      <c r="S2004" s="7"/>
      <c r="T2004" s="7"/>
      <c r="U2004" s="7"/>
      <c r="V2004" s="7"/>
      <c r="W2004" s="7"/>
      <c r="X2004" s="7"/>
      <c r="Y2004" s="7"/>
      <c r="Z2004" s="7"/>
    </row>
    <row r="2005" ht="14.25" spans="10:26">
      <c r="J2005" s="7"/>
      <c r="K2005" s="7"/>
      <c r="L2005" s="7"/>
      <c r="M2005" s="7"/>
      <c r="N2005" s="7"/>
      <c r="O2005" s="7"/>
      <c r="P2005" s="7"/>
      <c r="Q2005" s="7"/>
      <c r="R2005" s="7"/>
      <c r="S2005" s="7"/>
      <c r="T2005" s="7"/>
      <c r="U2005" s="7"/>
      <c r="V2005" s="7"/>
      <c r="W2005" s="7"/>
      <c r="X2005" s="7"/>
      <c r="Y2005" s="7"/>
      <c r="Z2005" s="7"/>
    </row>
    <row r="2006" ht="14.25" spans="10:26">
      <c r="J2006" s="7"/>
      <c r="K2006" s="7"/>
      <c r="L2006" s="7"/>
      <c r="M2006" s="7"/>
      <c r="N2006" s="7"/>
      <c r="O2006" s="7"/>
      <c r="P2006" s="7"/>
      <c r="Q2006" s="7"/>
      <c r="R2006" s="7"/>
      <c r="S2006" s="7"/>
      <c r="T2006" s="7"/>
      <c r="U2006" s="7"/>
      <c r="V2006" s="7"/>
      <c r="W2006" s="7"/>
      <c r="X2006" s="7"/>
      <c r="Y2006" s="7"/>
      <c r="Z2006" s="7"/>
    </row>
    <row r="2007" ht="14.25" spans="10:26">
      <c r="J2007" s="7"/>
      <c r="K2007" s="7"/>
      <c r="L2007" s="7"/>
      <c r="M2007" s="7"/>
      <c r="N2007" s="7"/>
      <c r="O2007" s="7"/>
      <c r="P2007" s="7"/>
      <c r="Q2007" s="7"/>
      <c r="R2007" s="7"/>
      <c r="S2007" s="7"/>
      <c r="T2007" s="7"/>
      <c r="U2007" s="7"/>
      <c r="V2007" s="7"/>
      <c r="W2007" s="7"/>
      <c r="X2007" s="7"/>
      <c r="Y2007" s="7"/>
      <c r="Z2007" s="7"/>
    </row>
    <row r="2008" ht="14.25" spans="10:26">
      <c r="J2008" s="7"/>
      <c r="K2008" s="7"/>
      <c r="L2008" s="7"/>
      <c r="M2008" s="7"/>
      <c r="N2008" s="7"/>
      <c r="O2008" s="7"/>
      <c r="P2008" s="7"/>
      <c r="Q2008" s="7"/>
      <c r="R2008" s="7"/>
      <c r="S2008" s="7"/>
      <c r="T2008" s="7"/>
      <c r="U2008" s="7"/>
      <c r="V2008" s="7"/>
      <c r="W2008" s="7"/>
      <c r="X2008" s="7"/>
      <c r="Y2008" s="7"/>
      <c r="Z2008" s="7"/>
    </row>
    <row r="2009" ht="14.25" spans="10:26">
      <c r="J2009" s="7"/>
      <c r="K2009" s="7"/>
      <c r="L2009" s="7"/>
      <c r="M2009" s="7"/>
      <c r="N2009" s="7"/>
      <c r="O2009" s="7"/>
      <c r="P2009" s="7"/>
      <c r="Q2009" s="7"/>
      <c r="R2009" s="7"/>
      <c r="S2009" s="7"/>
      <c r="T2009" s="7"/>
      <c r="U2009" s="7"/>
      <c r="V2009" s="7"/>
      <c r="W2009" s="7"/>
      <c r="X2009" s="7"/>
      <c r="Y2009" s="7"/>
      <c r="Z2009" s="7"/>
    </row>
    <row r="2010" ht="14.25" spans="10:26">
      <c r="J2010" s="7"/>
      <c r="K2010" s="7"/>
      <c r="L2010" s="7"/>
      <c r="M2010" s="7"/>
      <c r="N2010" s="7"/>
      <c r="O2010" s="7"/>
      <c r="P2010" s="7"/>
      <c r="Q2010" s="7"/>
      <c r="R2010" s="7"/>
      <c r="S2010" s="7"/>
      <c r="T2010" s="7"/>
      <c r="U2010" s="7"/>
      <c r="V2010" s="7"/>
      <c r="W2010" s="7"/>
      <c r="X2010" s="7"/>
      <c r="Y2010" s="7"/>
      <c r="Z2010" s="7"/>
    </row>
    <row r="2011" ht="14.25" spans="10:26">
      <c r="J2011" s="7"/>
      <c r="K2011" s="7"/>
      <c r="L2011" s="7"/>
      <c r="M2011" s="7"/>
      <c r="N2011" s="7"/>
      <c r="O2011" s="7"/>
      <c r="P2011" s="7"/>
      <c r="Q2011" s="7"/>
      <c r="R2011" s="7"/>
      <c r="S2011" s="7"/>
      <c r="T2011" s="7"/>
      <c r="U2011" s="7"/>
      <c r="V2011" s="7"/>
      <c r="W2011" s="7"/>
      <c r="X2011" s="7"/>
      <c r="Y2011" s="7"/>
      <c r="Z2011" s="7"/>
    </row>
    <row r="2012" ht="14.25" spans="10:26">
      <c r="J2012" s="7"/>
      <c r="K2012" s="7"/>
      <c r="L2012" s="7"/>
      <c r="M2012" s="7"/>
      <c r="N2012" s="7"/>
      <c r="O2012" s="7"/>
      <c r="P2012" s="7"/>
      <c r="Q2012" s="7"/>
      <c r="R2012" s="7"/>
      <c r="S2012" s="7"/>
      <c r="T2012" s="7"/>
      <c r="U2012" s="7"/>
      <c r="V2012" s="7"/>
      <c r="W2012" s="7"/>
      <c r="X2012" s="7"/>
      <c r="Y2012" s="7"/>
      <c r="Z2012" s="7"/>
    </row>
    <row r="2013" ht="14.25" spans="10:26">
      <c r="J2013" s="7"/>
      <c r="K2013" s="7"/>
      <c r="L2013" s="7"/>
      <c r="M2013" s="7"/>
      <c r="N2013" s="7"/>
      <c r="O2013" s="7"/>
      <c r="P2013" s="7"/>
      <c r="Q2013" s="7"/>
      <c r="R2013" s="7"/>
      <c r="S2013" s="7"/>
      <c r="T2013" s="7"/>
      <c r="U2013" s="7"/>
      <c r="V2013" s="7"/>
      <c r="W2013" s="7"/>
      <c r="X2013" s="7"/>
      <c r="Y2013" s="7"/>
      <c r="Z2013" s="7"/>
    </row>
    <row r="2014" ht="14.25" spans="10:26">
      <c r="J2014" s="7"/>
      <c r="K2014" s="7"/>
      <c r="L2014" s="7"/>
      <c r="M2014" s="7"/>
      <c r="N2014" s="7"/>
      <c r="O2014" s="7"/>
      <c r="P2014" s="7"/>
      <c r="Q2014" s="7"/>
      <c r="R2014" s="7"/>
      <c r="S2014" s="7"/>
      <c r="T2014" s="7"/>
      <c r="U2014" s="7"/>
      <c r="V2014" s="7"/>
      <c r="W2014" s="7"/>
      <c r="X2014" s="7"/>
      <c r="Y2014" s="7"/>
      <c r="Z2014" s="7"/>
    </row>
    <row r="2015" ht="14.25" spans="10:26">
      <c r="J2015" s="7"/>
      <c r="K2015" s="7"/>
      <c r="L2015" s="7"/>
      <c r="M2015" s="7"/>
      <c r="N2015" s="7"/>
      <c r="O2015" s="7"/>
      <c r="P2015" s="7"/>
      <c r="Q2015" s="7"/>
      <c r="R2015" s="7"/>
      <c r="S2015" s="7"/>
      <c r="T2015" s="7"/>
      <c r="U2015" s="7"/>
      <c r="V2015" s="7"/>
      <c r="W2015" s="7"/>
      <c r="X2015" s="7"/>
      <c r="Y2015" s="7"/>
      <c r="Z2015" s="7"/>
    </row>
    <row r="2016" ht="14.25" spans="10:26">
      <c r="J2016" s="7"/>
      <c r="K2016" s="7"/>
      <c r="L2016" s="7"/>
      <c r="M2016" s="7"/>
      <c r="N2016" s="7"/>
      <c r="O2016" s="7"/>
      <c r="P2016" s="7"/>
      <c r="Q2016" s="7"/>
      <c r="R2016" s="7"/>
      <c r="S2016" s="7"/>
      <c r="T2016" s="7"/>
      <c r="U2016" s="7"/>
      <c r="V2016" s="7"/>
      <c r="W2016" s="7"/>
      <c r="X2016" s="7"/>
      <c r="Y2016" s="7"/>
      <c r="Z2016" s="7"/>
    </row>
    <row r="2017" ht="14.25" spans="10:26">
      <c r="J2017" s="7"/>
      <c r="K2017" s="7"/>
      <c r="L2017" s="7"/>
      <c r="M2017" s="7"/>
      <c r="N2017" s="7"/>
      <c r="O2017" s="7"/>
      <c r="P2017" s="7"/>
      <c r="Q2017" s="7"/>
      <c r="R2017" s="7"/>
      <c r="S2017" s="7"/>
      <c r="T2017" s="7"/>
      <c r="U2017" s="7"/>
      <c r="V2017" s="7"/>
      <c r="W2017" s="7"/>
      <c r="X2017" s="7"/>
      <c r="Y2017" s="7"/>
      <c r="Z2017" s="7"/>
    </row>
    <row r="2018" ht="14.25" spans="10:26">
      <c r="J2018" s="7"/>
      <c r="K2018" s="7"/>
      <c r="L2018" s="7"/>
      <c r="M2018" s="7"/>
      <c r="N2018" s="7"/>
      <c r="O2018" s="7"/>
      <c r="P2018" s="7"/>
      <c r="Q2018" s="7"/>
      <c r="R2018" s="7"/>
      <c r="S2018" s="7"/>
      <c r="T2018" s="7"/>
      <c r="U2018" s="7"/>
      <c r="V2018" s="7"/>
      <c r="W2018" s="7"/>
      <c r="X2018" s="7"/>
      <c r="Y2018" s="7"/>
      <c r="Z2018" s="7"/>
    </row>
    <row r="2019" ht="14.25" spans="10:26">
      <c r="J2019" s="7"/>
      <c r="K2019" s="7"/>
      <c r="L2019" s="7"/>
      <c r="M2019" s="7"/>
      <c r="N2019" s="7"/>
      <c r="O2019" s="7"/>
      <c r="P2019" s="7"/>
      <c r="Q2019" s="7"/>
      <c r="R2019" s="7"/>
      <c r="S2019" s="7"/>
      <c r="T2019" s="7"/>
      <c r="U2019" s="7"/>
      <c r="V2019" s="7"/>
      <c r="W2019" s="7"/>
      <c r="X2019" s="7"/>
      <c r="Y2019" s="7"/>
      <c r="Z2019" s="7"/>
    </row>
    <row r="2020" ht="14.25" spans="10:26">
      <c r="J2020" s="7"/>
      <c r="K2020" s="7"/>
      <c r="L2020" s="7"/>
      <c r="M2020" s="7"/>
      <c r="N2020" s="7"/>
      <c r="O2020" s="7"/>
      <c r="P2020" s="7"/>
      <c r="Q2020" s="7"/>
      <c r="R2020" s="7"/>
      <c r="S2020" s="7"/>
      <c r="T2020" s="7"/>
      <c r="U2020" s="7"/>
      <c r="V2020" s="7"/>
      <c r="W2020" s="7"/>
      <c r="X2020" s="7"/>
      <c r="Y2020" s="7"/>
      <c r="Z2020" s="7"/>
    </row>
    <row r="2021" ht="14.25" spans="10:26">
      <c r="J2021" s="7"/>
      <c r="K2021" s="7"/>
      <c r="L2021" s="7"/>
      <c r="M2021" s="7"/>
      <c r="N2021" s="7"/>
      <c r="O2021" s="7"/>
      <c r="P2021" s="7"/>
      <c r="Q2021" s="7"/>
      <c r="R2021" s="7"/>
      <c r="S2021" s="7"/>
      <c r="T2021" s="7"/>
      <c r="U2021" s="7"/>
      <c r="V2021" s="7"/>
      <c r="W2021" s="7"/>
      <c r="X2021" s="7"/>
      <c r="Y2021" s="7"/>
      <c r="Z2021" s="7"/>
    </row>
    <row r="2022" ht="14.25" spans="10:26">
      <c r="J2022" s="7"/>
      <c r="K2022" s="7"/>
      <c r="L2022" s="7"/>
      <c r="M2022" s="7"/>
      <c r="N2022" s="7"/>
      <c r="O2022" s="7"/>
      <c r="P2022" s="7"/>
      <c r="Q2022" s="7"/>
      <c r="R2022" s="7"/>
      <c r="S2022" s="7"/>
      <c r="T2022" s="7"/>
      <c r="U2022" s="7"/>
      <c r="V2022" s="7"/>
      <c r="W2022" s="7"/>
      <c r="X2022" s="7"/>
      <c r="Y2022" s="7"/>
      <c r="Z2022" s="7"/>
    </row>
    <row r="2023" ht="14.25" spans="10:26">
      <c r="J2023" s="7"/>
      <c r="K2023" s="7"/>
      <c r="L2023" s="7"/>
      <c r="M2023" s="7"/>
      <c r="N2023" s="7"/>
      <c r="O2023" s="7"/>
      <c r="P2023" s="7"/>
      <c r="Q2023" s="7"/>
      <c r="R2023" s="7"/>
      <c r="S2023" s="7"/>
      <c r="T2023" s="7"/>
      <c r="U2023" s="7"/>
      <c r="V2023" s="7"/>
      <c r="W2023" s="7"/>
      <c r="X2023" s="7"/>
      <c r="Y2023" s="7"/>
      <c r="Z2023" s="7"/>
    </row>
    <row r="2024" ht="14.25" spans="10:26">
      <c r="J2024" s="7"/>
      <c r="K2024" s="7"/>
      <c r="L2024" s="7"/>
      <c r="M2024" s="7"/>
      <c r="N2024" s="7"/>
      <c r="O2024" s="7"/>
      <c r="P2024" s="7"/>
      <c r="Q2024" s="7"/>
      <c r="R2024" s="7"/>
      <c r="S2024" s="7"/>
      <c r="T2024" s="7"/>
      <c r="U2024" s="7"/>
      <c r="V2024" s="7"/>
      <c r="W2024" s="7"/>
      <c r="X2024" s="7"/>
      <c r="Y2024" s="7"/>
      <c r="Z2024" s="7"/>
    </row>
    <row r="2025" ht="14.25" spans="10:26">
      <c r="J2025" s="7"/>
      <c r="K2025" s="7"/>
      <c r="L2025" s="7"/>
      <c r="M2025" s="7"/>
      <c r="N2025" s="7"/>
      <c r="O2025" s="7"/>
      <c r="P2025" s="7"/>
      <c r="Q2025" s="7"/>
      <c r="R2025" s="7"/>
      <c r="S2025" s="7"/>
      <c r="T2025" s="7"/>
      <c r="U2025" s="7"/>
      <c r="V2025" s="7"/>
      <c r="W2025" s="7"/>
      <c r="X2025" s="7"/>
      <c r="Y2025" s="7"/>
      <c r="Z2025" s="7"/>
    </row>
    <row r="2026" ht="14.25" spans="10:26">
      <c r="J2026" s="7"/>
      <c r="K2026" s="7"/>
      <c r="L2026" s="7"/>
      <c r="M2026" s="7"/>
      <c r="N2026" s="7"/>
      <c r="O2026" s="7"/>
      <c r="P2026" s="7"/>
      <c r="Q2026" s="7"/>
      <c r="R2026" s="7"/>
      <c r="S2026" s="7"/>
      <c r="T2026" s="7"/>
      <c r="U2026" s="7"/>
      <c r="V2026" s="7"/>
      <c r="W2026" s="7"/>
      <c r="X2026" s="7"/>
      <c r="Y2026" s="7"/>
      <c r="Z2026" s="7"/>
    </row>
    <row r="2027" ht="14.25" spans="10:26">
      <c r="J2027" s="7"/>
      <c r="K2027" s="7"/>
      <c r="L2027" s="7"/>
      <c r="M2027" s="7"/>
      <c r="N2027" s="7"/>
      <c r="O2027" s="7"/>
      <c r="P2027" s="7"/>
      <c r="Q2027" s="7"/>
      <c r="R2027" s="7"/>
      <c r="S2027" s="7"/>
      <c r="T2027" s="7"/>
      <c r="U2027" s="7"/>
      <c r="V2027" s="7"/>
      <c r="W2027" s="7"/>
      <c r="X2027" s="7"/>
      <c r="Y2027" s="7"/>
      <c r="Z2027" s="7"/>
    </row>
    <row r="2028" ht="14.25" spans="10:26">
      <c r="J2028" s="7"/>
      <c r="K2028" s="7"/>
      <c r="L2028" s="7"/>
      <c r="M2028" s="7"/>
      <c r="N2028" s="7"/>
      <c r="O2028" s="7"/>
      <c r="P2028" s="7"/>
      <c r="Q2028" s="7"/>
      <c r="R2028" s="7"/>
      <c r="S2028" s="7"/>
      <c r="T2028" s="7"/>
      <c r="U2028" s="7"/>
      <c r="V2028" s="7"/>
      <c r="W2028" s="7"/>
      <c r="X2028" s="7"/>
      <c r="Y2028" s="7"/>
      <c r="Z2028" s="7"/>
    </row>
    <row r="2029" ht="14.25" spans="10:26">
      <c r="J2029" s="7"/>
      <c r="K2029" s="7"/>
      <c r="L2029" s="7"/>
      <c r="M2029" s="7"/>
      <c r="N2029" s="7"/>
      <c r="O2029" s="7"/>
      <c r="P2029" s="7"/>
      <c r="Q2029" s="7"/>
      <c r="R2029" s="7"/>
      <c r="S2029" s="7"/>
      <c r="T2029" s="7"/>
      <c r="U2029" s="7"/>
      <c r="V2029" s="7"/>
      <c r="W2029" s="7"/>
      <c r="X2029" s="7"/>
      <c r="Y2029" s="7"/>
      <c r="Z2029" s="7"/>
    </row>
    <row r="2030" ht="14.25" spans="10:26">
      <c r="J2030" s="7"/>
      <c r="K2030" s="7"/>
      <c r="L2030" s="7"/>
      <c r="M2030" s="7"/>
      <c r="N2030" s="7"/>
      <c r="O2030" s="7"/>
      <c r="P2030" s="7"/>
      <c r="Q2030" s="7"/>
      <c r="R2030" s="7"/>
      <c r="S2030" s="7"/>
      <c r="T2030" s="7"/>
      <c r="U2030" s="7"/>
      <c r="V2030" s="7"/>
      <c r="W2030" s="7"/>
      <c r="X2030" s="7"/>
      <c r="Y2030" s="7"/>
      <c r="Z2030" s="7"/>
    </row>
    <row r="2031" ht="14.25" spans="10:26">
      <c r="J2031" s="7"/>
      <c r="K2031" s="7"/>
      <c r="L2031" s="7"/>
      <c r="M2031" s="7"/>
      <c r="N2031" s="7"/>
      <c r="O2031" s="7"/>
      <c r="P2031" s="7"/>
      <c r="Q2031" s="7"/>
      <c r="R2031" s="7"/>
      <c r="S2031" s="7"/>
      <c r="T2031" s="7"/>
      <c r="U2031" s="7"/>
      <c r="V2031" s="7"/>
      <c r="W2031" s="7"/>
      <c r="X2031" s="7"/>
      <c r="Y2031" s="7"/>
      <c r="Z2031" s="7"/>
    </row>
    <row r="2032" ht="14.25" spans="10:26">
      <c r="J2032" s="7"/>
      <c r="K2032" s="7"/>
      <c r="L2032" s="7"/>
      <c r="M2032" s="7"/>
      <c r="N2032" s="7"/>
      <c r="O2032" s="7"/>
      <c r="P2032" s="7"/>
      <c r="Q2032" s="7"/>
      <c r="R2032" s="7"/>
      <c r="S2032" s="7"/>
      <c r="T2032" s="7"/>
      <c r="U2032" s="7"/>
      <c r="V2032" s="7"/>
      <c r="W2032" s="7"/>
      <c r="X2032" s="7"/>
      <c r="Y2032" s="7"/>
      <c r="Z2032" s="7"/>
    </row>
    <row r="2033" ht="14.25" spans="10:26">
      <c r="J2033" s="7"/>
      <c r="K2033" s="7"/>
      <c r="L2033" s="7"/>
      <c r="M2033" s="7"/>
      <c r="N2033" s="7"/>
      <c r="O2033" s="7"/>
      <c r="P2033" s="7"/>
      <c r="Q2033" s="7"/>
      <c r="R2033" s="7"/>
      <c r="S2033" s="7"/>
      <c r="T2033" s="7"/>
      <c r="U2033" s="7"/>
      <c r="V2033" s="7"/>
      <c r="W2033" s="7"/>
      <c r="X2033" s="7"/>
      <c r="Y2033" s="7"/>
      <c r="Z2033" s="7"/>
    </row>
    <row r="2034" ht="14.25" spans="10:26">
      <c r="J2034" s="7"/>
      <c r="K2034" s="7"/>
      <c r="L2034" s="7"/>
      <c r="M2034" s="7"/>
      <c r="N2034" s="7"/>
      <c r="O2034" s="7"/>
      <c r="P2034" s="7"/>
      <c r="Q2034" s="7"/>
      <c r="R2034" s="7"/>
      <c r="S2034" s="7"/>
      <c r="T2034" s="7"/>
      <c r="U2034" s="7"/>
      <c r="V2034" s="7"/>
      <c r="W2034" s="7"/>
      <c r="X2034" s="7"/>
      <c r="Y2034" s="7"/>
      <c r="Z2034" s="7"/>
    </row>
    <row r="2035" ht="14.25" spans="10:26">
      <c r="J2035" s="7"/>
      <c r="K2035" s="7"/>
      <c r="L2035" s="7"/>
      <c r="M2035" s="7"/>
      <c r="N2035" s="7"/>
      <c r="O2035" s="7"/>
      <c r="P2035" s="7"/>
      <c r="Q2035" s="7"/>
      <c r="R2035" s="7"/>
      <c r="S2035" s="7"/>
      <c r="T2035" s="7"/>
      <c r="U2035" s="7"/>
      <c r="V2035" s="7"/>
      <c r="W2035" s="7"/>
      <c r="X2035" s="7"/>
      <c r="Y2035" s="7"/>
      <c r="Z2035" s="7"/>
    </row>
    <row r="2036" ht="14.25" spans="10:26">
      <c r="J2036" s="7"/>
      <c r="K2036" s="7"/>
      <c r="L2036" s="7"/>
      <c r="M2036" s="7"/>
      <c r="N2036" s="7"/>
      <c r="O2036" s="7"/>
      <c r="P2036" s="7"/>
      <c r="Q2036" s="7"/>
      <c r="R2036" s="7"/>
      <c r="S2036" s="7"/>
      <c r="T2036" s="7"/>
      <c r="U2036" s="7"/>
      <c r="V2036" s="7"/>
      <c r="W2036" s="7"/>
      <c r="X2036" s="7"/>
      <c r="Y2036" s="7"/>
      <c r="Z2036" s="7"/>
    </row>
    <row r="2037" ht="14.25" spans="10:26">
      <c r="J2037" s="7"/>
      <c r="K2037" s="7"/>
      <c r="L2037" s="7"/>
      <c r="M2037" s="7"/>
      <c r="N2037" s="7"/>
      <c r="O2037" s="7"/>
      <c r="P2037" s="7"/>
      <c r="Q2037" s="7"/>
      <c r="R2037" s="7"/>
      <c r="S2037" s="7"/>
      <c r="T2037" s="7"/>
      <c r="U2037" s="7"/>
      <c r="V2037" s="7"/>
      <c r="W2037" s="7"/>
      <c r="X2037" s="7"/>
      <c r="Y2037" s="7"/>
      <c r="Z2037" s="7"/>
    </row>
    <row r="2038" ht="14.25" spans="10:26">
      <c r="J2038" s="7"/>
      <c r="K2038" s="7"/>
      <c r="L2038" s="7"/>
      <c r="M2038" s="7"/>
      <c r="N2038" s="7"/>
      <c r="O2038" s="7"/>
      <c r="P2038" s="7"/>
      <c r="Q2038" s="7"/>
      <c r="R2038" s="7"/>
      <c r="S2038" s="7"/>
      <c r="T2038" s="7"/>
      <c r="U2038" s="7"/>
      <c r="V2038" s="7"/>
      <c r="W2038" s="7"/>
      <c r="X2038" s="7"/>
      <c r="Y2038" s="7"/>
      <c r="Z2038" s="7"/>
    </row>
    <row r="2039" ht="14.25" spans="10:26">
      <c r="J2039" s="7"/>
      <c r="K2039" s="7"/>
      <c r="L2039" s="7"/>
      <c r="M2039" s="7"/>
      <c r="N2039" s="7"/>
      <c r="O2039" s="7"/>
      <c r="P2039" s="7"/>
      <c r="Q2039" s="7"/>
      <c r="R2039" s="7"/>
      <c r="S2039" s="7"/>
      <c r="T2039" s="7"/>
      <c r="U2039" s="7"/>
      <c r="V2039" s="7"/>
      <c r="W2039" s="7"/>
      <c r="X2039" s="7"/>
      <c r="Y2039" s="7"/>
      <c r="Z2039" s="7"/>
    </row>
    <row r="2040" ht="14.25" spans="10:26">
      <c r="J2040" s="7"/>
      <c r="K2040" s="7"/>
      <c r="L2040" s="7"/>
      <c r="M2040" s="7"/>
      <c r="N2040" s="7"/>
      <c r="O2040" s="7"/>
      <c r="P2040" s="7"/>
      <c r="Q2040" s="7"/>
      <c r="R2040" s="7"/>
      <c r="S2040" s="7"/>
      <c r="T2040" s="7"/>
      <c r="U2040" s="7"/>
      <c r="V2040" s="7"/>
      <c r="W2040" s="7"/>
      <c r="X2040" s="7"/>
      <c r="Y2040" s="7"/>
      <c r="Z2040" s="7"/>
    </row>
    <row r="2041" ht="14.25" spans="10:26">
      <c r="J2041" s="7"/>
      <c r="K2041" s="7"/>
      <c r="L2041" s="7"/>
      <c r="M2041" s="7"/>
      <c r="N2041" s="7"/>
      <c r="O2041" s="7"/>
      <c r="P2041" s="7"/>
      <c r="Q2041" s="7"/>
      <c r="R2041" s="7"/>
      <c r="S2041" s="7"/>
      <c r="T2041" s="7"/>
      <c r="U2041" s="7"/>
      <c r="V2041" s="7"/>
      <c r="W2041" s="7"/>
      <c r="X2041" s="7"/>
      <c r="Y2041" s="7"/>
      <c r="Z2041" s="7"/>
    </row>
    <row r="2042" ht="14.25" spans="10:26">
      <c r="J2042" s="7"/>
      <c r="K2042" s="7"/>
      <c r="L2042" s="7"/>
      <c r="M2042" s="7"/>
      <c r="N2042" s="7"/>
      <c r="O2042" s="7"/>
      <c r="P2042" s="7"/>
      <c r="Q2042" s="7"/>
      <c r="R2042" s="7"/>
      <c r="S2042" s="7"/>
      <c r="T2042" s="7"/>
      <c r="U2042" s="7"/>
      <c r="V2042" s="7"/>
      <c r="W2042" s="7"/>
      <c r="X2042" s="7"/>
      <c r="Y2042" s="7"/>
      <c r="Z2042" s="7"/>
    </row>
    <row r="2043" ht="14.25" spans="10:26">
      <c r="J2043" s="7"/>
      <c r="K2043" s="7"/>
      <c r="L2043" s="7"/>
      <c r="M2043" s="7"/>
      <c r="N2043" s="7"/>
      <c r="O2043" s="7"/>
      <c r="P2043" s="7"/>
      <c r="Q2043" s="7"/>
      <c r="R2043" s="7"/>
      <c r="S2043" s="7"/>
      <c r="T2043" s="7"/>
      <c r="U2043" s="7"/>
      <c r="V2043" s="7"/>
      <c r="W2043" s="7"/>
      <c r="X2043" s="7"/>
      <c r="Y2043" s="7"/>
      <c r="Z2043" s="7"/>
    </row>
    <row r="2044" ht="14.25" spans="10:26">
      <c r="J2044" s="7"/>
      <c r="K2044" s="7"/>
      <c r="L2044" s="7"/>
      <c r="M2044" s="7"/>
      <c r="N2044" s="7"/>
      <c r="O2044" s="7"/>
      <c r="P2044" s="7"/>
      <c r="Q2044" s="7"/>
      <c r="R2044" s="7"/>
      <c r="S2044" s="7"/>
      <c r="T2044" s="7"/>
      <c r="U2044" s="7"/>
      <c r="V2044" s="7"/>
      <c r="W2044" s="7"/>
      <c r="X2044" s="7"/>
      <c r="Y2044" s="7"/>
      <c r="Z2044" s="7"/>
    </row>
    <row r="2045" ht="14.25" spans="10:26">
      <c r="J2045" s="7"/>
      <c r="K2045" s="7"/>
      <c r="L2045" s="7"/>
      <c r="M2045" s="7"/>
      <c r="N2045" s="7"/>
      <c r="O2045" s="7"/>
      <c r="P2045" s="7"/>
      <c r="Q2045" s="7"/>
      <c r="R2045" s="7"/>
      <c r="S2045" s="7"/>
      <c r="T2045" s="7"/>
      <c r="U2045" s="7"/>
      <c r="V2045" s="7"/>
      <c r="W2045" s="7"/>
      <c r="X2045" s="7"/>
      <c r="Y2045" s="7"/>
      <c r="Z2045" s="7"/>
    </row>
    <row r="2046" ht="14.25" spans="10:26">
      <c r="J2046" s="7"/>
      <c r="K2046" s="7"/>
      <c r="L2046" s="7"/>
      <c r="M2046" s="7"/>
      <c r="N2046" s="7"/>
      <c r="O2046" s="7"/>
      <c r="P2046" s="7"/>
      <c r="Q2046" s="7"/>
      <c r="R2046" s="7"/>
      <c r="S2046" s="7"/>
      <c r="T2046" s="7"/>
      <c r="U2046" s="7"/>
      <c r="V2046" s="7"/>
      <c r="W2046" s="7"/>
      <c r="X2046" s="7"/>
      <c r="Y2046" s="7"/>
      <c r="Z2046" s="7"/>
    </row>
    <row r="2047" ht="14.25" spans="10:26">
      <c r="J2047" s="7"/>
      <c r="K2047" s="7"/>
      <c r="L2047" s="7"/>
      <c r="M2047" s="7"/>
      <c r="N2047" s="7"/>
      <c r="O2047" s="7"/>
      <c r="P2047" s="7"/>
      <c r="Q2047" s="7"/>
      <c r="R2047" s="7"/>
      <c r="S2047" s="7"/>
      <c r="T2047" s="7"/>
      <c r="U2047" s="7"/>
      <c r="V2047" s="7"/>
      <c r="W2047" s="7"/>
      <c r="X2047" s="7"/>
      <c r="Y2047" s="7"/>
      <c r="Z2047" s="7"/>
    </row>
    <row r="2048" ht="14.25" spans="10:26">
      <c r="J2048" s="7"/>
      <c r="K2048" s="7"/>
      <c r="L2048" s="7"/>
      <c r="M2048" s="7"/>
      <c r="N2048" s="7"/>
      <c r="O2048" s="7"/>
      <c r="P2048" s="7"/>
      <c r="Q2048" s="7"/>
      <c r="R2048" s="7"/>
      <c r="S2048" s="7"/>
      <c r="T2048" s="7"/>
      <c r="U2048" s="7"/>
      <c r="V2048" s="7"/>
      <c r="W2048" s="7"/>
      <c r="X2048" s="7"/>
      <c r="Y2048" s="7"/>
      <c r="Z2048" s="7"/>
    </row>
    <row r="2049" ht="14.25" spans="10:26">
      <c r="J2049" s="7"/>
      <c r="K2049" s="7"/>
      <c r="L2049" s="7"/>
      <c r="M2049" s="7"/>
      <c r="N2049" s="7"/>
      <c r="O2049" s="7"/>
      <c r="P2049" s="7"/>
      <c r="Q2049" s="7"/>
      <c r="R2049" s="7"/>
      <c r="S2049" s="7"/>
      <c r="T2049" s="7"/>
      <c r="U2049" s="7"/>
      <c r="V2049" s="7"/>
      <c r="W2049" s="7"/>
      <c r="X2049" s="7"/>
      <c r="Y2049" s="7"/>
      <c r="Z2049" s="7"/>
    </row>
    <row r="2050" ht="14.25" spans="10:26">
      <c r="J2050" s="7"/>
      <c r="K2050" s="7"/>
      <c r="L2050" s="7"/>
      <c r="M2050" s="7"/>
      <c r="N2050" s="7"/>
      <c r="O2050" s="7"/>
      <c r="P2050" s="7"/>
      <c r="Q2050" s="7"/>
      <c r="R2050" s="7"/>
      <c r="S2050" s="7"/>
      <c r="T2050" s="7"/>
      <c r="U2050" s="7"/>
      <c r="V2050" s="7"/>
      <c r="W2050" s="7"/>
      <c r="X2050" s="7"/>
      <c r="Y2050" s="7"/>
      <c r="Z2050" s="7"/>
    </row>
    <row r="2051" ht="14.25" spans="10:26">
      <c r="J2051" s="7"/>
      <c r="K2051" s="7"/>
      <c r="L2051" s="7"/>
      <c r="M2051" s="7"/>
      <c r="N2051" s="7"/>
      <c r="O2051" s="7"/>
      <c r="P2051" s="7"/>
      <c r="Q2051" s="7"/>
      <c r="R2051" s="7"/>
      <c r="S2051" s="7"/>
      <c r="T2051" s="7"/>
      <c r="U2051" s="7"/>
      <c r="V2051" s="7"/>
      <c r="W2051" s="7"/>
      <c r="X2051" s="7"/>
      <c r="Y2051" s="7"/>
      <c r="Z2051" s="7"/>
    </row>
    <row r="2052" ht="14.25" spans="10:26">
      <c r="J2052" s="7"/>
      <c r="K2052" s="7"/>
      <c r="L2052" s="7"/>
      <c r="M2052" s="7"/>
      <c r="N2052" s="7"/>
      <c r="O2052" s="7"/>
      <c r="P2052" s="7"/>
      <c r="Q2052" s="7"/>
      <c r="R2052" s="7"/>
      <c r="S2052" s="7"/>
      <c r="T2052" s="7"/>
      <c r="U2052" s="7"/>
      <c r="V2052" s="7"/>
      <c r="W2052" s="7"/>
      <c r="X2052" s="7"/>
      <c r="Y2052" s="7"/>
      <c r="Z2052" s="7"/>
    </row>
    <row r="2053" ht="14.25" spans="10:26">
      <c r="J2053" s="7"/>
      <c r="K2053" s="7"/>
      <c r="L2053" s="7"/>
      <c r="M2053" s="7"/>
      <c r="N2053" s="7"/>
      <c r="O2053" s="7"/>
      <c r="P2053" s="7"/>
      <c r="Q2053" s="7"/>
      <c r="R2053" s="7"/>
      <c r="S2053" s="7"/>
      <c r="T2053" s="7"/>
      <c r="U2053" s="7"/>
      <c r="V2053" s="7"/>
      <c r="W2053" s="7"/>
      <c r="X2053" s="7"/>
      <c r="Y2053" s="7"/>
      <c r="Z2053" s="7"/>
    </row>
    <row r="2054" ht="14.25" spans="10:26">
      <c r="J2054" s="7"/>
      <c r="K2054" s="7"/>
      <c r="L2054" s="7"/>
      <c r="M2054" s="7"/>
      <c r="N2054" s="7"/>
      <c r="O2054" s="7"/>
      <c r="P2054" s="7"/>
      <c r="Q2054" s="7"/>
      <c r="R2054" s="7"/>
      <c r="S2054" s="7"/>
      <c r="T2054" s="7"/>
      <c r="U2054" s="7"/>
      <c r="V2054" s="7"/>
      <c r="W2054" s="7"/>
      <c r="X2054" s="7"/>
      <c r="Y2054" s="7"/>
      <c r="Z2054" s="7"/>
    </row>
    <row r="2055" ht="14.25" spans="10:26">
      <c r="J2055" s="7"/>
      <c r="K2055" s="7"/>
      <c r="L2055" s="7"/>
      <c r="M2055" s="7"/>
      <c r="N2055" s="7"/>
      <c r="O2055" s="7"/>
      <c r="P2055" s="7"/>
      <c r="Q2055" s="7"/>
      <c r="R2055" s="7"/>
      <c r="S2055" s="7"/>
      <c r="T2055" s="7"/>
      <c r="U2055" s="7"/>
      <c r="V2055" s="7"/>
      <c r="W2055" s="7"/>
      <c r="X2055" s="7"/>
      <c r="Y2055" s="7"/>
      <c r="Z2055" s="7"/>
    </row>
    <row r="2056" ht="14.25" spans="10:26">
      <c r="J2056" s="7"/>
      <c r="K2056" s="7"/>
      <c r="L2056" s="7"/>
      <c r="M2056" s="7"/>
      <c r="N2056" s="7"/>
      <c r="O2056" s="7"/>
      <c r="P2056" s="7"/>
      <c r="Q2056" s="7"/>
      <c r="R2056" s="7"/>
      <c r="S2056" s="7"/>
      <c r="T2056" s="7"/>
      <c r="U2056" s="7"/>
      <c r="V2056" s="7"/>
      <c r="W2056" s="7"/>
      <c r="X2056" s="7"/>
      <c r="Y2056" s="7"/>
      <c r="Z2056" s="7"/>
    </row>
    <row r="2057" ht="14.25" spans="10:26">
      <c r="J2057" s="7"/>
      <c r="K2057" s="7"/>
      <c r="L2057" s="7"/>
      <c r="M2057" s="7"/>
      <c r="N2057" s="7"/>
      <c r="O2057" s="7"/>
      <c r="P2057" s="7"/>
      <c r="Q2057" s="7"/>
      <c r="R2057" s="7"/>
      <c r="S2057" s="7"/>
      <c r="T2057" s="7"/>
      <c r="U2057" s="7"/>
      <c r="V2057" s="7"/>
      <c r="W2057" s="7"/>
      <c r="X2057" s="7"/>
      <c r="Y2057" s="7"/>
      <c r="Z2057" s="7"/>
    </row>
    <row r="2058" ht="14.25" spans="10:26">
      <c r="J2058" s="7"/>
      <c r="K2058" s="7"/>
      <c r="L2058" s="7"/>
      <c r="M2058" s="7"/>
      <c r="N2058" s="7"/>
      <c r="O2058" s="7"/>
      <c r="P2058" s="7"/>
      <c r="Q2058" s="7"/>
      <c r="R2058" s="7"/>
      <c r="S2058" s="7"/>
      <c r="T2058" s="7"/>
      <c r="U2058" s="7"/>
      <c r="V2058" s="7"/>
      <c r="W2058" s="7"/>
      <c r="X2058" s="7"/>
      <c r="Y2058" s="7"/>
      <c r="Z2058" s="7"/>
    </row>
    <row r="2059" ht="14.25" spans="10:26">
      <c r="J2059" s="7"/>
      <c r="K2059" s="7"/>
      <c r="L2059" s="7"/>
      <c r="M2059" s="7"/>
      <c r="N2059" s="7"/>
      <c r="O2059" s="7"/>
      <c r="P2059" s="7"/>
      <c r="Q2059" s="7"/>
      <c r="R2059" s="7"/>
      <c r="S2059" s="7"/>
      <c r="T2059" s="7"/>
      <c r="U2059" s="7"/>
      <c r="V2059" s="7"/>
      <c r="W2059" s="7"/>
      <c r="X2059" s="7"/>
      <c r="Y2059" s="7"/>
      <c r="Z2059" s="7"/>
    </row>
    <row r="2060" ht="14.25" spans="10:26">
      <c r="J2060" s="7"/>
      <c r="K2060" s="7"/>
      <c r="L2060" s="7"/>
      <c r="M2060" s="7"/>
      <c r="N2060" s="7"/>
      <c r="O2060" s="7"/>
      <c r="P2060" s="7"/>
      <c r="Q2060" s="7"/>
      <c r="R2060" s="7"/>
      <c r="S2060" s="7"/>
      <c r="T2060" s="7"/>
      <c r="U2060" s="7"/>
      <c r="V2060" s="7"/>
      <c r="W2060" s="7"/>
      <c r="X2060" s="7"/>
      <c r="Y2060" s="7"/>
      <c r="Z2060" s="7"/>
    </row>
    <row r="2061" ht="14.25" spans="10:26">
      <c r="J2061" s="7"/>
      <c r="K2061" s="7"/>
      <c r="L2061" s="7"/>
      <c r="M2061" s="7"/>
      <c r="N2061" s="7"/>
      <c r="O2061" s="7"/>
      <c r="P2061" s="7"/>
      <c r="Q2061" s="7"/>
      <c r="R2061" s="7"/>
      <c r="S2061" s="7"/>
      <c r="T2061" s="7"/>
      <c r="U2061" s="7"/>
      <c r="V2061" s="7"/>
      <c r="W2061" s="7"/>
      <c r="X2061" s="7"/>
      <c r="Y2061" s="7"/>
      <c r="Z2061" s="7"/>
    </row>
    <row r="2062" ht="14.25" spans="10:26">
      <c r="J2062" s="7"/>
      <c r="K2062" s="7"/>
      <c r="L2062" s="7"/>
      <c r="M2062" s="7"/>
      <c r="N2062" s="7"/>
      <c r="O2062" s="7"/>
      <c r="P2062" s="7"/>
      <c r="Q2062" s="7"/>
      <c r="R2062" s="7"/>
      <c r="S2062" s="7"/>
      <c r="T2062" s="7"/>
      <c r="U2062" s="7"/>
      <c r="V2062" s="7"/>
      <c r="W2062" s="7"/>
      <c r="X2062" s="7"/>
      <c r="Y2062" s="7"/>
      <c r="Z2062" s="7"/>
    </row>
    <row r="2063" ht="14.25" spans="10:26">
      <c r="J2063" s="7"/>
      <c r="K2063" s="7"/>
      <c r="L2063" s="7"/>
      <c r="M2063" s="7"/>
      <c r="N2063" s="7"/>
      <c r="O2063" s="7"/>
      <c r="P2063" s="7"/>
      <c r="Q2063" s="7"/>
      <c r="R2063" s="7"/>
      <c r="S2063" s="7"/>
      <c r="T2063" s="7"/>
      <c r="U2063" s="7"/>
      <c r="V2063" s="7"/>
      <c r="W2063" s="7"/>
      <c r="X2063" s="7"/>
      <c r="Y2063" s="7"/>
      <c r="Z2063" s="7"/>
    </row>
    <row r="2064" ht="14.25" spans="10:26">
      <c r="J2064" s="7"/>
      <c r="K2064" s="7"/>
      <c r="L2064" s="7"/>
      <c r="M2064" s="7"/>
      <c r="N2064" s="7"/>
      <c r="O2064" s="7"/>
      <c r="P2064" s="7"/>
      <c r="Q2064" s="7"/>
      <c r="R2064" s="7"/>
      <c r="S2064" s="7"/>
      <c r="T2064" s="7"/>
      <c r="U2064" s="7"/>
      <c r="V2064" s="7"/>
      <c r="W2064" s="7"/>
      <c r="X2064" s="7"/>
      <c r="Y2064" s="7"/>
      <c r="Z2064" s="7"/>
    </row>
    <row r="2065" ht="14.25" spans="10:26">
      <c r="J2065" s="7"/>
      <c r="K2065" s="7"/>
      <c r="L2065" s="7"/>
      <c r="M2065" s="7"/>
      <c r="N2065" s="7"/>
      <c r="O2065" s="7"/>
      <c r="P2065" s="7"/>
      <c r="Q2065" s="7"/>
      <c r="R2065" s="7"/>
      <c r="S2065" s="7"/>
      <c r="T2065" s="7"/>
      <c r="U2065" s="7"/>
      <c r="V2065" s="7"/>
      <c r="W2065" s="7"/>
      <c r="X2065" s="7"/>
      <c r="Y2065" s="7"/>
      <c r="Z2065" s="7"/>
    </row>
    <row r="2066" ht="14.25" spans="10:26">
      <c r="J2066" s="7"/>
      <c r="K2066" s="7"/>
      <c r="L2066" s="7"/>
      <c r="M2066" s="7"/>
      <c r="N2066" s="7"/>
      <c r="O2066" s="7"/>
      <c r="P2066" s="7"/>
      <c r="Q2066" s="7"/>
      <c r="R2066" s="7"/>
      <c r="S2066" s="7"/>
      <c r="T2066" s="7"/>
      <c r="U2066" s="7"/>
      <c r="V2066" s="7"/>
      <c r="W2066" s="7"/>
      <c r="X2066" s="7"/>
      <c r="Y2066" s="7"/>
      <c r="Z2066" s="7"/>
    </row>
    <row r="2067" ht="14.25" spans="10:26">
      <c r="J2067" s="7"/>
      <c r="K2067" s="7"/>
      <c r="L2067" s="7"/>
      <c r="M2067" s="7"/>
      <c r="N2067" s="7"/>
      <c r="O2067" s="7"/>
      <c r="P2067" s="7"/>
      <c r="Q2067" s="7"/>
      <c r="R2067" s="7"/>
      <c r="S2067" s="7"/>
      <c r="T2067" s="7"/>
      <c r="U2067" s="7"/>
      <c r="V2067" s="7"/>
      <c r="W2067" s="7"/>
      <c r="X2067" s="7"/>
      <c r="Y2067" s="7"/>
      <c r="Z2067" s="7"/>
    </row>
    <row r="2068" ht="14.25" spans="10:26">
      <c r="J2068" s="7"/>
      <c r="K2068" s="7"/>
      <c r="L2068" s="7"/>
      <c r="M2068" s="7"/>
      <c r="N2068" s="7"/>
      <c r="O2068" s="7"/>
      <c r="P2068" s="7"/>
      <c r="Q2068" s="7"/>
      <c r="R2068" s="7"/>
      <c r="S2068" s="7"/>
      <c r="T2068" s="7"/>
      <c r="U2068" s="7"/>
      <c r="V2068" s="7"/>
      <c r="W2068" s="7"/>
      <c r="X2068" s="7"/>
      <c r="Y2068" s="7"/>
      <c r="Z2068" s="7"/>
    </row>
    <row r="2069" ht="14.25" spans="10:26">
      <c r="J2069" s="7"/>
      <c r="K2069" s="7"/>
      <c r="L2069" s="7"/>
      <c r="M2069" s="7"/>
      <c r="N2069" s="7"/>
      <c r="O2069" s="7"/>
      <c r="P2069" s="7"/>
      <c r="Q2069" s="7"/>
      <c r="R2069" s="7"/>
      <c r="S2069" s="7"/>
      <c r="T2069" s="7"/>
      <c r="U2069" s="7"/>
      <c r="V2069" s="7"/>
      <c r="W2069" s="7"/>
      <c r="X2069" s="7"/>
      <c r="Y2069" s="7"/>
      <c r="Z2069" s="7"/>
    </row>
    <row r="2070" ht="14.25" spans="10:26">
      <c r="J2070" s="7"/>
      <c r="K2070" s="7"/>
      <c r="L2070" s="7"/>
      <c r="M2070" s="7"/>
      <c r="N2070" s="7"/>
      <c r="O2070" s="7"/>
      <c r="P2070" s="7"/>
      <c r="Q2070" s="7"/>
      <c r="R2070" s="7"/>
      <c r="S2070" s="7"/>
      <c r="T2070" s="7"/>
      <c r="U2070" s="7"/>
      <c r="V2070" s="7"/>
      <c r="W2070" s="7"/>
      <c r="X2070" s="7"/>
      <c r="Y2070" s="7"/>
      <c r="Z2070" s="7"/>
    </row>
    <row r="2071" ht="14.25" spans="10:26">
      <c r="J2071" s="7"/>
      <c r="K2071" s="7"/>
      <c r="L2071" s="7"/>
      <c r="M2071" s="7"/>
      <c r="N2071" s="7"/>
      <c r="O2071" s="7"/>
      <c r="P2071" s="7"/>
      <c r="Q2071" s="7"/>
      <c r="R2071" s="7"/>
      <c r="S2071" s="7"/>
      <c r="T2071" s="7"/>
      <c r="U2071" s="7"/>
      <c r="V2071" s="7"/>
      <c r="W2071" s="7"/>
      <c r="X2071" s="7"/>
      <c r="Y2071" s="7"/>
      <c r="Z2071" s="7"/>
    </row>
    <row r="2072" ht="14.25" spans="10:26">
      <c r="J2072" s="7"/>
      <c r="K2072" s="7"/>
      <c r="L2072" s="7"/>
      <c r="M2072" s="7"/>
      <c r="N2072" s="7"/>
      <c r="O2072" s="7"/>
      <c r="P2072" s="7"/>
      <c r="Q2072" s="7"/>
      <c r="R2072" s="7"/>
      <c r="S2072" s="7"/>
      <c r="T2072" s="7"/>
      <c r="U2072" s="7"/>
      <c r="V2072" s="7"/>
      <c r="W2072" s="7"/>
      <c r="X2072" s="7"/>
      <c r="Y2072" s="7"/>
      <c r="Z2072" s="7"/>
    </row>
    <row r="2073" ht="14.25" spans="10:26">
      <c r="J2073" s="7"/>
      <c r="K2073" s="7"/>
      <c r="L2073" s="7"/>
      <c r="M2073" s="7"/>
      <c r="N2073" s="7"/>
      <c r="O2073" s="7"/>
      <c r="P2073" s="7"/>
      <c r="Q2073" s="7"/>
      <c r="R2073" s="7"/>
      <c r="S2073" s="7"/>
      <c r="T2073" s="7"/>
      <c r="U2073" s="7"/>
      <c r="V2073" s="7"/>
      <c r="W2073" s="7"/>
      <c r="X2073" s="7"/>
      <c r="Y2073" s="7"/>
      <c r="Z2073" s="7"/>
    </row>
    <row r="2074" ht="14.25" spans="10:26">
      <c r="J2074" s="7"/>
      <c r="K2074" s="7"/>
      <c r="L2074" s="7"/>
      <c r="M2074" s="7"/>
      <c r="N2074" s="7"/>
      <c r="O2074" s="7"/>
      <c r="P2074" s="7"/>
      <c r="Q2074" s="7"/>
      <c r="R2074" s="7"/>
      <c r="S2074" s="7"/>
      <c r="T2074" s="7"/>
      <c r="U2074" s="7"/>
      <c r="V2074" s="7"/>
      <c r="W2074" s="7"/>
      <c r="X2074" s="7"/>
      <c r="Y2074" s="7"/>
      <c r="Z2074" s="7"/>
    </row>
    <row r="2075" ht="14.25" spans="10:26">
      <c r="J2075" s="7"/>
      <c r="K2075" s="7"/>
      <c r="L2075" s="7"/>
      <c r="M2075" s="7"/>
      <c r="N2075" s="7"/>
      <c r="O2075" s="7"/>
      <c r="P2075" s="7"/>
      <c r="Q2075" s="7"/>
      <c r="R2075" s="7"/>
      <c r="S2075" s="7"/>
      <c r="T2075" s="7"/>
      <c r="U2075" s="7"/>
      <c r="V2075" s="7"/>
      <c r="W2075" s="7"/>
      <c r="X2075" s="7"/>
      <c r="Y2075" s="7"/>
      <c r="Z2075" s="7"/>
    </row>
    <row r="2076" ht="14.25" spans="10:26">
      <c r="J2076" s="7"/>
      <c r="K2076" s="7"/>
      <c r="L2076" s="7"/>
      <c r="M2076" s="7"/>
      <c r="N2076" s="7"/>
      <c r="O2076" s="7"/>
      <c r="P2076" s="7"/>
      <c r="Q2076" s="7"/>
      <c r="R2076" s="7"/>
      <c r="S2076" s="7"/>
      <c r="T2076" s="7"/>
      <c r="U2076" s="7"/>
      <c r="V2076" s="7"/>
      <c r="W2076" s="7"/>
      <c r="X2076" s="7"/>
      <c r="Y2076" s="7"/>
      <c r="Z2076" s="7"/>
    </row>
    <row r="2077" ht="14.25" spans="10:26">
      <c r="J2077" s="7"/>
      <c r="K2077" s="7"/>
      <c r="L2077" s="7"/>
      <c r="M2077" s="7"/>
      <c r="N2077" s="7"/>
      <c r="O2077" s="7"/>
      <c r="P2077" s="7"/>
      <c r="Q2077" s="7"/>
      <c r="R2077" s="7"/>
      <c r="S2077" s="7"/>
      <c r="T2077" s="7"/>
      <c r="U2077" s="7"/>
      <c r="V2077" s="7"/>
      <c r="W2077" s="7"/>
      <c r="X2077" s="7"/>
      <c r="Y2077" s="7"/>
      <c r="Z2077" s="7"/>
    </row>
    <row r="2078" ht="14.25" spans="10:26">
      <c r="J2078" s="7"/>
      <c r="K2078" s="7"/>
      <c r="L2078" s="7"/>
      <c r="M2078" s="7"/>
      <c r="N2078" s="7"/>
      <c r="O2078" s="7"/>
      <c r="P2078" s="7"/>
      <c r="Q2078" s="7"/>
      <c r="R2078" s="7"/>
      <c r="S2078" s="7"/>
      <c r="T2078" s="7"/>
      <c r="U2078" s="7"/>
      <c r="V2078" s="7"/>
      <c r="W2078" s="7"/>
      <c r="X2078" s="7"/>
      <c r="Y2078" s="7"/>
      <c r="Z2078" s="7"/>
    </row>
    <row r="2079" ht="14.25" spans="10:26">
      <c r="J2079" s="7"/>
      <c r="K2079" s="7"/>
      <c r="L2079" s="7"/>
      <c r="M2079" s="7"/>
      <c r="N2079" s="7"/>
      <c r="O2079" s="7"/>
      <c r="P2079" s="7"/>
      <c r="Q2079" s="7"/>
      <c r="R2079" s="7"/>
      <c r="S2079" s="7"/>
      <c r="T2079" s="7"/>
      <c r="U2079" s="7"/>
      <c r="V2079" s="7"/>
      <c r="W2079" s="7"/>
      <c r="X2079" s="7"/>
      <c r="Y2079" s="7"/>
      <c r="Z2079" s="7"/>
    </row>
    <row r="2080" ht="14.25" spans="10:26">
      <c r="J2080" s="7"/>
      <c r="K2080" s="7"/>
      <c r="L2080" s="7"/>
      <c r="M2080" s="7"/>
      <c r="N2080" s="7"/>
      <c r="O2080" s="7"/>
      <c r="P2080" s="7"/>
      <c r="Q2080" s="7"/>
      <c r="R2080" s="7"/>
      <c r="S2080" s="7"/>
      <c r="T2080" s="7"/>
      <c r="U2080" s="7"/>
      <c r="V2080" s="7"/>
      <c r="W2080" s="7"/>
      <c r="X2080" s="7"/>
      <c r="Y2080" s="7"/>
      <c r="Z2080" s="7"/>
    </row>
    <row r="2081" ht="14.25" spans="10:26">
      <c r="J2081" s="7"/>
      <c r="K2081" s="7"/>
      <c r="L2081" s="7"/>
      <c r="M2081" s="7"/>
      <c r="N2081" s="7"/>
      <c r="O2081" s="7"/>
      <c r="P2081" s="7"/>
      <c r="Q2081" s="7"/>
      <c r="R2081" s="7"/>
      <c r="S2081" s="7"/>
      <c r="T2081" s="7"/>
      <c r="U2081" s="7"/>
      <c r="V2081" s="7"/>
      <c r="W2081" s="7"/>
      <c r="X2081" s="7"/>
      <c r="Y2081" s="7"/>
      <c r="Z2081" s="7"/>
    </row>
    <row r="2082" ht="14.25" spans="10:26">
      <c r="J2082" s="7"/>
      <c r="K2082" s="7"/>
      <c r="L2082" s="7"/>
      <c r="M2082" s="7"/>
      <c r="N2082" s="7"/>
      <c r="O2082" s="7"/>
      <c r="P2082" s="7"/>
      <c r="Q2082" s="7"/>
      <c r="R2082" s="7"/>
      <c r="S2082" s="7"/>
      <c r="T2082" s="7"/>
      <c r="U2082" s="7"/>
      <c r="V2082" s="7"/>
      <c r="W2082" s="7"/>
      <c r="X2082" s="7"/>
      <c r="Y2082" s="7"/>
      <c r="Z2082" s="7"/>
    </row>
    <row r="2083" ht="14.25" spans="10:26">
      <c r="J2083" s="7"/>
      <c r="K2083" s="7"/>
      <c r="L2083" s="7"/>
      <c r="M2083" s="7"/>
      <c r="N2083" s="7"/>
      <c r="O2083" s="7"/>
      <c r="P2083" s="7"/>
      <c r="Q2083" s="7"/>
      <c r="R2083" s="7"/>
      <c r="S2083" s="7"/>
      <c r="T2083" s="7"/>
      <c r="U2083" s="7"/>
      <c r="V2083" s="7"/>
      <c r="W2083" s="7"/>
      <c r="X2083" s="7"/>
      <c r="Y2083" s="7"/>
      <c r="Z2083" s="7"/>
    </row>
    <row r="2084" ht="14.25" spans="10:26">
      <c r="J2084" s="7"/>
      <c r="K2084" s="7"/>
      <c r="L2084" s="7"/>
      <c r="M2084" s="7"/>
      <c r="N2084" s="7"/>
      <c r="O2084" s="7"/>
      <c r="P2084" s="7"/>
      <c r="Q2084" s="7"/>
      <c r="R2084" s="7"/>
      <c r="S2084" s="7"/>
      <c r="T2084" s="7"/>
      <c r="U2084" s="7"/>
      <c r="V2084" s="7"/>
      <c r="W2084" s="7"/>
      <c r="X2084" s="7"/>
      <c r="Y2084" s="7"/>
      <c r="Z2084" s="7"/>
    </row>
    <row r="2085" ht="14.25" spans="10:26">
      <c r="J2085" s="7"/>
      <c r="K2085" s="7"/>
      <c r="L2085" s="7"/>
      <c r="M2085" s="7"/>
      <c r="N2085" s="7"/>
      <c r="O2085" s="7"/>
      <c r="P2085" s="7"/>
      <c r="Q2085" s="7"/>
      <c r="R2085" s="7"/>
      <c r="S2085" s="7"/>
      <c r="T2085" s="7"/>
      <c r="U2085" s="7"/>
      <c r="V2085" s="7"/>
      <c r="W2085" s="7"/>
      <c r="X2085" s="7"/>
      <c r="Y2085" s="7"/>
      <c r="Z2085" s="7"/>
    </row>
    <row r="2086" ht="14.25" spans="10:26">
      <c r="J2086" s="7"/>
      <c r="K2086" s="7"/>
      <c r="L2086" s="7"/>
      <c r="M2086" s="7"/>
      <c r="N2086" s="7"/>
      <c r="O2086" s="7"/>
      <c r="P2086" s="7"/>
      <c r="Q2086" s="7"/>
      <c r="R2086" s="7"/>
      <c r="S2086" s="7"/>
      <c r="T2086" s="7"/>
      <c r="U2086" s="7"/>
      <c r="V2086" s="7"/>
      <c r="W2086" s="7"/>
      <c r="X2086" s="7"/>
      <c r="Y2086" s="7"/>
      <c r="Z2086" s="7"/>
    </row>
    <row r="2087" ht="14.25" spans="10:26">
      <c r="J2087" s="7"/>
      <c r="K2087" s="7"/>
      <c r="L2087" s="7"/>
      <c r="M2087" s="7"/>
      <c r="N2087" s="7"/>
      <c r="O2087" s="7"/>
      <c r="P2087" s="7"/>
      <c r="Q2087" s="7"/>
      <c r="R2087" s="7"/>
      <c r="S2087" s="7"/>
      <c r="T2087" s="7"/>
      <c r="U2087" s="7"/>
      <c r="V2087" s="7"/>
      <c r="W2087" s="7"/>
      <c r="X2087" s="7"/>
      <c r="Y2087" s="7"/>
      <c r="Z2087" s="7"/>
    </row>
    <row r="2088" ht="14.25" spans="10:26">
      <c r="J2088" s="7"/>
      <c r="K2088" s="7"/>
      <c r="L2088" s="7"/>
      <c r="M2088" s="7"/>
      <c r="N2088" s="7"/>
      <c r="O2088" s="7"/>
      <c r="P2088" s="7"/>
      <c r="Q2088" s="7"/>
      <c r="R2088" s="7"/>
      <c r="S2088" s="7"/>
      <c r="T2088" s="7"/>
      <c r="U2088" s="7"/>
      <c r="V2088" s="7"/>
      <c r="W2088" s="7"/>
      <c r="X2088" s="7"/>
      <c r="Y2088" s="7"/>
      <c r="Z2088" s="7"/>
    </row>
    <row r="2089" ht="14.25" spans="10:26">
      <c r="J2089" s="7"/>
      <c r="K2089" s="7"/>
      <c r="L2089" s="7"/>
      <c r="M2089" s="7"/>
      <c r="N2089" s="7"/>
      <c r="O2089" s="7"/>
      <c r="P2089" s="7"/>
      <c r="Q2089" s="7"/>
      <c r="R2089" s="7"/>
      <c r="S2089" s="7"/>
      <c r="T2089" s="7"/>
      <c r="U2089" s="7"/>
      <c r="V2089" s="7"/>
      <c r="W2089" s="7"/>
      <c r="X2089" s="7"/>
      <c r="Y2089" s="7"/>
      <c r="Z2089" s="7"/>
    </row>
    <row r="2090" ht="14.25" spans="10:26">
      <c r="J2090" s="7"/>
      <c r="K2090" s="7"/>
      <c r="L2090" s="7"/>
      <c r="M2090" s="7"/>
      <c r="N2090" s="7"/>
      <c r="O2090" s="7"/>
      <c r="P2090" s="7"/>
      <c r="Q2090" s="7"/>
      <c r="R2090" s="7"/>
      <c r="S2090" s="7"/>
      <c r="T2090" s="7"/>
      <c r="U2090" s="7"/>
      <c r="V2090" s="7"/>
      <c r="W2090" s="7"/>
      <c r="X2090" s="7"/>
      <c r="Y2090" s="7"/>
      <c r="Z2090" s="7"/>
    </row>
    <row r="2091" ht="14.25" spans="10:26">
      <c r="J2091" s="7"/>
      <c r="K2091" s="7"/>
      <c r="L2091" s="7"/>
      <c r="M2091" s="7"/>
      <c r="N2091" s="7"/>
      <c r="O2091" s="7"/>
      <c r="P2091" s="7"/>
      <c r="Q2091" s="7"/>
      <c r="R2091" s="7"/>
      <c r="S2091" s="7"/>
      <c r="T2091" s="7"/>
      <c r="U2091" s="7"/>
      <c r="V2091" s="7"/>
      <c r="W2091" s="7"/>
      <c r="X2091" s="7"/>
      <c r="Y2091" s="7"/>
      <c r="Z2091" s="7"/>
    </row>
    <row r="2092" ht="14.25" spans="10:26">
      <c r="J2092" s="7"/>
      <c r="K2092" s="7"/>
      <c r="L2092" s="7"/>
      <c r="M2092" s="7"/>
      <c r="N2092" s="7"/>
      <c r="O2092" s="7"/>
      <c r="P2092" s="7"/>
      <c r="Q2092" s="7"/>
      <c r="R2092" s="7"/>
      <c r="S2092" s="7"/>
      <c r="T2092" s="7"/>
      <c r="U2092" s="7"/>
      <c r="V2092" s="7"/>
      <c r="W2092" s="7"/>
      <c r="X2092" s="7"/>
      <c r="Y2092" s="7"/>
      <c r="Z2092" s="7"/>
    </row>
    <row r="2093" ht="14.25" spans="10:26">
      <c r="J2093" s="7"/>
      <c r="K2093" s="7"/>
      <c r="L2093" s="7"/>
      <c r="M2093" s="7"/>
      <c r="N2093" s="7"/>
      <c r="O2093" s="7"/>
      <c r="P2093" s="7"/>
      <c r="Q2093" s="7"/>
      <c r="R2093" s="7"/>
      <c r="S2093" s="7"/>
      <c r="T2093" s="7"/>
      <c r="U2093" s="7"/>
      <c r="V2093" s="7"/>
      <c r="W2093" s="7"/>
      <c r="X2093" s="7"/>
      <c r="Y2093" s="7"/>
      <c r="Z2093" s="7"/>
    </row>
    <row r="2094" ht="14.25" spans="10:26">
      <c r="J2094" s="7"/>
      <c r="K2094" s="7"/>
      <c r="L2094" s="7"/>
      <c r="M2094" s="7"/>
      <c r="N2094" s="7"/>
      <c r="O2094" s="7"/>
      <c r="P2094" s="7"/>
      <c r="Q2094" s="7"/>
      <c r="R2094" s="7"/>
      <c r="S2094" s="7"/>
      <c r="T2094" s="7"/>
      <c r="U2094" s="7"/>
      <c r="V2094" s="7"/>
      <c r="W2094" s="7"/>
      <c r="X2094" s="7"/>
      <c r="Y2094" s="7"/>
      <c r="Z2094" s="7"/>
    </row>
    <row r="2095" ht="14.25" spans="10:26">
      <c r="J2095" s="7"/>
      <c r="K2095" s="7"/>
      <c r="L2095" s="7"/>
      <c r="M2095" s="7"/>
      <c r="N2095" s="7"/>
      <c r="O2095" s="7"/>
      <c r="P2095" s="7"/>
      <c r="Q2095" s="7"/>
      <c r="R2095" s="7"/>
      <c r="S2095" s="7"/>
      <c r="T2095" s="7"/>
      <c r="U2095" s="7"/>
      <c r="V2095" s="7"/>
      <c r="W2095" s="7"/>
      <c r="X2095" s="7"/>
      <c r="Y2095" s="7"/>
      <c r="Z2095" s="7"/>
    </row>
    <row r="2096" ht="14.25" spans="10:26">
      <c r="J2096" s="7"/>
      <c r="K2096" s="7"/>
      <c r="L2096" s="7"/>
      <c r="M2096" s="7"/>
      <c r="N2096" s="7"/>
      <c r="O2096" s="7"/>
      <c r="P2096" s="7"/>
      <c r="Q2096" s="7"/>
      <c r="R2096" s="7"/>
      <c r="S2096" s="7"/>
      <c r="T2096" s="7"/>
      <c r="U2096" s="7"/>
      <c r="V2096" s="7"/>
      <c r="W2096" s="7"/>
      <c r="X2096" s="7"/>
      <c r="Y2096" s="7"/>
      <c r="Z2096" s="7"/>
    </row>
    <row r="2097" ht="14.25" spans="10:26">
      <c r="J2097" s="7"/>
      <c r="K2097" s="7"/>
      <c r="L2097" s="7"/>
      <c r="M2097" s="7"/>
      <c r="N2097" s="7"/>
      <c r="O2097" s="7"/>
      <c r="P2097" s="7"/>
      <c r="Q2097" s="7"/>
      <c r="R2097" s="7"/>
      <c r="S2097" s="7"/>
      <c r="T2097" s="7"/>
      <c r="U2097" s="7"/>
      <c r="V2097" s="7"/>
      <c r="W2097" s="7"/>
      <c r="X2097" s="7"/>
      <c r="Y2097" s="7"/>
      <c r="Z2097" s="7"/>
    </row>
    <row r="2098" ht="14.25" spans="10:26">
      <c r="J2098" s="7"/>
      <c r="K2098" s="7"/>
      <c r="L2098" s="7"/>
      <c r="M2098" s="7"/>
      <c r="N2098" s="7"/>
      <c r="O2098" s="7"/>
      <c r="P2098" s="7"/>
      <c r="Q2098" s="7"/>
      <c r="R2098" s="7"/>
      <c r="S2098" s="7"/>
      <c r="T2098" s="7"/>
      <c r="U2098" s="7"/>
      <c r="V2098" s="7"/>
      <c r="W2098" s="7"/>
      <c r="X2098" s="7"/>
      <c r="Y2098" s="7"/>
      <c r="Z2098" s="7"/>
    </row>
    <row r="2099" ht="14.25" spans="10:26">
      <c r="J2099" s="7"/>
      <c r="K2099" s="7"/>
      <c r="L2099" s="7"/>
      <c r="M2099" s="7"/>
      <c r="N2099" s="7"/>
      <c r="O2099" s="7"/>
      <c r="P2099" s="7"/>
      <c r="Q2099" s="7"/>
      <c r="R2099" s="7"/>
      <c r="S2099" s="7"/>
      <c r="T2099" s="7"/>
      <c r="U2099" s="7"/>
      <c r="V2099" s="7"/>
      <c r="W2099" s="7"/>
      <c r="X2099" s="7"/>
      <c r="Y2099" s="7"/>
      <c r="Z2099" s="7"/>
    </row>
    <row r="2100" ht="14.25" spans="10:26">
      <c r="J2100" s="7"/>
      <c r="K2100" s="7"/>
      <c r="L2100" s="7"/>
      <c r="M2100" s="7"/>
      <c r="N2100" s="7"/>
      <c r="O2100" s="7"/>
      <c r="P2100" s="7"/>
      <c r="Q2100" s="7"/>
      <c r="R2100" s="7"/>
      <c r="S2100" s="7"/>
      <c r="T2100" s="7"/>
      <c r="U2100" s="7"/>
      <c r="V2100" s="7"/>
      <c r="W2100" s="7"/>
      <c r="X2100" s="7"/>
      <c r="Y2100" s="7"/>
      <c r="Z2100" s="7"/>
    </row>
    <row r="2101" ht="14.25" spans="10:26">
      <c r="J2101" s="7"/>
      <c r="K2101" s="7"/>
      <c r="L2101" s="7"/>
      <c r="M2101" s="7"/>
      <c r="N2101" s="7"/>
      <c r="O2101" s="7"/>
      <c r="P2101" s="7"/>
      <c r="Q2101" s="7"/>
      <c r="R2101" s="7"/>
      <c r="S2101" s="7"/>
      <c r="T2101" s="7"/>
      <c r="U2101" s="7"/>
      <c r="V2101" s="7"/>
      <c r="W2101" s="7"/>
      <c r="X2101" s="7"/>
      <c r="Y2101" s="7"/>
      <c r="Z2101" s="7"/>
    </row>
    <row r="2102" ht="14.25" spans="10:26">
      <c r="J2102" s="7"/>
      <c r="K2102" s="7"/>
      <c r="L2102" s="7"/>
      <c r="M2102" s="7"/>
      <c r="N2102" s="7"/>
      <c r="O2102" s="7"/>
      <c r="P2102" s="7"/>
      <c r="Q2102" s="7"/>
      <c r="R2102" s="7"/>
      <c r="S2102" s="7"/>
      <c r="T2102" s="7"/>
      <c r="U2102" s="7"/>
      <c r="V2102" s="7"/>
      <c r="W2102" s="7"/>
      <c r="X2102" s="7"/>
      <c r="Y2102" s="7"/>
      <c r="Z2102" s="7"/>
    </row>
    <row r="2103" ht="14.25" spans="10:26">
      <c r="J2103" s="7"/>
      <c r="K2103" s="7"/>
      <c r="L2103" s="7"/>
      <c r="M2103" s="7"/>
      <c r="N2103" s="7"/>
      <c r="O2103" s="7"/>
      <c r="P2103" s="7"/>
      <c r="Q2103" s="7"/>
      <c r="R2103" s="7"/>
      <c r="S2103" s="7"/>
      <c r="T2103" s="7"/>
      <c r="U2103" s="7"/>
      <c r="V2103" s="7"/>
      <c r="W2103" s="7"/>
      <c r="X2103" s="7"/>
      <c r="Y2103" s="7"/>
      <c r="Z2103" s="7"/>
    </row>
    <row r="2104" ht="14.25" spans="10:26">
      <c r="J2104" s="7"/>
      <c r="K2104" s="7"/>
      <c r="L2104" s="7"/>
      <c r="M2104" s="7"/>
      <c r="N2104" s="7"/>
      <c r="O2104" s="7"/>
      <c r="P2104" s="7"/>
      <c r="Q2104" s="7"/>
      <c r="R2104" s="7"/>
      <c r="S2104" s="7"/>
      <c r="T2104" s="7"/>
      <c r="U2104" s="7"/>
      <c r="V2104" s="7"/>
      <c r="W2104" s="7"/>
      <c r="X2104" s="7"/>
      <c r="Y2104" s="7"/>
      <c r="Z2104" s="7"/>
    </row>
    <row r="2105" ht="14.25" spans="10:26">
      <c r="J2105" s="7"/>
      <c r="K2105" s="7"/>
      <c r="L2105" s="7"/>
      <c r="M2105" s="7"/>
      <c r="N2105" s="7"/>
      <c r="O2105" s="7"/>
      <c r="P2105" s="7"/>
      <c r="Q2105" s="7"/>
      <c r="R2105" s="7"/>
      <c r="S2105" s="7"/>
      <c r="T2105" s="7"/>
      <c r="U2105" s="7"/>
      <c r="V2105" s="7"/>
      <c r="W2105" s="7"/>
      <c r="X2105" s="7"/>
      <c r="Y2105" s="7"/>
      <c r="Z2105" s="7"/>
    </row>
    <row r="2106" ht="14.25" spans="10:26">
      <c r="J2106" s="7"/>
      <c r="K2106" s="7"/>
      <c r="L2106" s="7"/>
      <c r="M2106" s="7"/>
      <c r="N2106" s="7"/>
      <c r="O2106" s="7"/>
      <c r="P2106" s="7"/>
      <c r="Q2106" s="7"/>
      <c r="R2106" s="7"/>
      <c r="S2106" s="7"/>
      <c r="T2106" s="7"/>
      <c r="U2106" s="7"/>
      <c r="V2106" s="7"/>
      <c r="W2106" s="7"/>
      <c r="X2106" s="7"/>
      <c r="Y2106" s="7"/>
      <c r="Z2106" s="7"/>
    </row>
    <row r="2107" ht="14.25" spans="10:26">
      <c r="J2107" s="7"/>
      <c r="K2107" s="7"/>
      <c r="L2107" s="7"/>
      <c r="M2107" s="7"/>
      <c r="N2107" s="7"/>
      <c r="O2107" s="7"/>
      <c r="P2107" s="7"/>
      <c r="Q2107" s="7"/>
      <c r="R2107" s="7"/>
      <c r="S2107" s="7"/>
      <c r="T2107" s="7"/>
      <c r="U2107" s="7"/>
      <c r="V2107" s="7"/>
      <c r="W2107" s="7"/>
      <c r="X2107" s="7"/>
      <c r="Y2107" s="7"/>
      <c r="Z2107" s="7"/>
    </row>
    <row r="2108" ht="14.25" spans="10:26">
      <c r="J2108" s="7"/>
      <c r="K2108" s="7"/>
      <c r="L2108" s="7"/>
      <c r="M2108" s="7"/>
      <c r="N2108" s="7"/>
      <c r="O2108" s="7"/>
      <c r="P2108" s="7"/>
      <c r="Q2108" s="7"/>
      <c r="R2108" s="7"/>
      <c r="S2108" s="7"/>
      <c r="T2108" s="7"/>
      <c r="U2108" s="7"/>
      <c r="V2108" s="7"/>
      <c r="W2108" s="7"/>
      <c r="X2108" s="7"/>
      <c r="Y2108" s="7"/>
      <c r="Z2108" s="7"/>
    </row>
    <row r="2109" ht="14.25" spans="10:26">
      <c r="J2109" s="7"/>
      <c r="K2109" s="7"/>
      <c r="L2109" s="7"/>
      <c r="M2109" s="7"/>
      <c r="N2109" s="7"/>
      <c r="O2109" s="7"/>
      <c r="P2109" s="7"/>
      <c r="Q2109" s="7"/>
      <c r="R2109" s="7"/>
      <c r="S2109" s="7"/>
      <c r="T2109" s="7"/>
      <c r="U2109" s="7"/>
      <c r="V2109" s="7"/>
      <c r="W2109" s="7"/>
      <c r="X2109" s="7"/>
      <c r="Y2109" s="7"/>
      <c r="Z2109" s="7"/>
    </row>
    <row r="2110" ht="14.25" spans="10:26">
      <c r="J2110" s="7"/>
      <c r="K2110" s="7"/>
      <c r="L2110" s="7"/>
      <c r="M2110" s="7"/>
      <c r="N2110" s="7"/>
      <c r="O2110" s="7"/>
      <c r="P2110" s="7"/>
      <c r="Q2110" s="7"/>
      <c r="R2110" s="7"/>
      <c r="S2110" s="7"/>
      <c r="T2110" s="7"/>
      <c r="U2110" s="7"/>
      <c r="V2110" s="7"/>
      <c r="W2110" s="7"/>
      <c r="X2110" s="7"/>
      <c r="Y2110" s="7"/>
      <c r="Z2110" s="7"/>
    </row>
    <row r="2111" ht="14.25" spans="10:26">
      <c r="J2111" s="7"/>
      <c r="K2111" s="7"/>
      <c r="L2111" s="7"/>
      <c r="M2111" s="7"/>
      <c r="N2111" s="7"/>
      <c r="O2111" s="7"/>
      <c r="P2111" s="7"/>
      <c r="Q2111" s="7"/>
      <c r="R2111" s="7"/>
      <c r="S2111" s="7"/>
      <c r="T2111" s="7"/>
      <c r="U2111" s="7"/>
      <c r="V2111" s="7"/>
      <c r="W2111" s="7"/>
      <c r="X2111" s="7"/>
      <c r="Y2111" s="7"/>
      <c r="Z2111" s="7"/>
    </row>
    <row r="2112" ht="14.25" spans="10:26">
      <c r="J2112" s="7"/>
      <c r="K2112" s="7"/>
      <c r="L2112" s="7"/>
      <c r="M2112" s="7"/>
      <c r="N2112" s="7"/>
      <c r="O2112" s="7"/>
      <c r="P2112" s="7"/>
      <c r="Q2112" s="7"/>
      <c r="R2112" s="7"/>
      <c r="S2112" s="7"/>
      <c r="T2112" s="7"/>
      <c r="U2112" s="7"/>
      <c r="V2112" s="7"/>
      <c r="W2112" s="7"/>
      <c r="X2112" s="7"/>
      <c r="Y2112" s="7"/>
      <c r="Z2112" s="7"/>
    </row>
    <row r="2113" ht="14.25" spans="10:26">
      <c r="J2113" s="7"/>
      <c r="K2113" s="7"/>
      <c r="L2113" s="7"/>
      <c r="M2113" s="7"/>
      <c r="N2113" s="7"/>
      <c r="O2113" s="7"/>
      <c r="P2113" s="7"/>
      <c r="Q2113" s="7"/>
      <c r="R2113" s="7"/>
      <c r="S2113" s="7"/>
      <c r="T2113" s="7"/>
      <c r="U2113" s="7"/>
      <c r="V2113" s="7"/>
      <c r="W2113" s="7"/>
      <c r="X2113" s="7"/>
      <c r="Y2113" s="7"/>
      <c r="Z2113" s="7"/>
    </row>
    <row r="2114" ht="14.25" spans="10:26">
      <c r="J2114" s="7"/>
      <c r="K2114" s="7"/>
      <c r="L2114" s="7"/>
      <c r="M2114" s="7"/>
      <c r="N2114" s="7"/>
      <c r="O2114" s="7"/>
      <c r="P2114" s="7"/>
      <c r="Q2114" s="7"/>
      <c r="R2114" s="7"/>
      <c r="S2114" s="7"/>
      <c r="T2114" s="7"/>
      <c r="U2114" s="7"/>
      <c r="V2114" s="7"/>
      <c r="W2114" s="7"/>
      <c r="X2114" s="7"/>
      <c r="Y2114" s="7"/>
      <c r="Z2114" s="7"/>
    </row>
    <row r="2115" ht="14.25" spans="10:26">
      <c r="J2115" s="7"/>
      <c r="K2115" s="7"/>
      <c r="L2115" s="7"/>
      <c r="M2115" s="7"/>
      <c r="N2115" s="7"/>
      <c r="O2115" s="7"/>
      <c r="P2115" s="7"/>
      <c r="Q2115" s="7"/>
      <c r="R2115" s="7"/>
      <c r="S2115" s="7"/>
      <c r="T2115" s="7"/>
      <c r="U2115" s="7"/>
      <c r="V2115" s="7"/>
      <c r="W2115" s="7"/>
      <c r="X2115" s="7"/>
      <c r="Y2115" s="7"/>
      <c r="Z2115" s="7"/>
    </row>
    <row r="2116" ht="14.25" spans="10:26">
      <c r="J2116" s="7"/>
      <c r="K2116" s="7"/>
      <c r="L2116" s="7"/>
      <c r="M2116" s="7"/>
      <c r="N2116" s="7"/>
      <c r="O2116" s="7"/>
      <c r="P2116" s="7"/>
      <c r="Q2116" s="7"/>
      <c r="R2116" s="7"/>
      <c r="S2116" s="7"/>
      <c r="T2116" s="7"/>
      <c r="U2116" s="7"/>
      <c r="V2116" s="7"/>
      <c r="W2116" s="7"/>
      <c r="X2116" s="7"/>
      <c r="Y2116" s="7"/>
      <c r="Z2116" s="7"/>
    </row>
    <row r="2117" ht="14.25" spans="10:26">
      <c r="J2117" s="7"/>
      <c r="K2117" s="7"/>
      <c r="L2117" s="7"/>
      <c r="M2117" s="7"/>
      <c r="N2117" s="7"/>
      <c r="O2117" s="7"/>
      <c r="P2117" s="7"/>
      <c r="Q2117" s="7"/>
      <c r="R2117" s="7"/>
      <c r="S2117" s="7"/>
      <c r="T2117" s="7"/>
      <c r="U2117" s="7"/>
      <c r="V2117" s="7"/>
      <c r="W2117" s="7"/>
      <c r="X2117" s="7"/>
      <c r="Y2117" s="7"/>
      <c r="Z2117" s="7"/>
    </row>
    <row r="2118" ht="14.25" spans="10:26">
      <c r="J2118" s="7"/>
      <c r="K2118" s="7"/>
      <c r="L2118" s="7"/>
      <c r="M2118" s="7"/>
      <c r="N2118" s="7"/>
      <c r="O2118" s="7"/>
      <c r="P2118" s="7"/>
      <c r="Q2118" s="7"/>
      <c r="R2118" s="7"/>
      <c r="S2118" s="7"/>
      <c r="T2118" s="7"/>
      <c r="U2118" s="7"/>
      <c r="V2118" s="7"/>
      <c r="W2118" s="7"/>
      <c r="X2118" s="7"/>
      <c r="Y2118" s="7"/>
      <c r="Z2118" s="7"/>
    </row>
    <row r="2119" ht="14.25" spans="10:26">
      <c r="J2119" s="7"/>
      <c r="K2119" s="7"/>
      <c r="L2119" s="7"/>
      <c r="M2119" s="7"/>
      <c r="N2119" s="7"/>
      <c r="O2119" s="7"/>
      <c r="P2119" s="7"/>
      <c r="Q2119" s="7"/>
      <c r="R2119" s="7"/>
      <c r="S2119" s="7"/>
      <c r="T2119" s="7"/>
      <c r="U2119" s="7"/>
      <c r="V2119" s="7"/>
      <c r="W2119" s="7"/>
      <c r="X2119" s="7"/>
      <c r="Y2119" s="7"/>
      <c r="Z2119" s="7"/>
    </row>
    <row r="2120" ht="14.25" spans="10:26">
      <c r="J2120" s="7"/>
      <c r="K2120" s="7"/>
      <c r="L2120" s="7"/>
      <c r="M2120" s="7"/>
      <c r="N2120" s="7"/>
      <c r="O2120" s="7"/>
      <c r="P2120" s="7"/>
      <c r="Q2120" s="7"/>
      <c r="R2120" s="7"/>
      <c r="S2120" s="7"/>
      <c r="T2120" s="7"/>
      <c r="U2120" s="7"/>
      <c r="V2120" s="7"/>
      <c r="W2120" s="7"/>
      <c r="X2120" s="7"/>
      <c r="Y2120" s="7"/>
      <c r="Z2120" s="7"/>
    </row>
    <row r="2121" ht="14.25" spans="10:26">
      <c r="J2121" s="7"/>
      <c r="K2121" s="7"/>
      <c r="L2121" s="7"/>
      <c r="M2121" s="7"/>
      <c r="N2121" s="7"/>
      <c r="O2121" s="7"/>
      <c r="P2121" s="7"/>
      <c r="Q2121" s="7"/>
      <c r="R2121" s="7"/>
      <c r="S2121" s="7"/>
      <c r="T2121" s="7"/>
      <c r="U2121" s="7"/>
      <c r="V2121" s="7"/>
      <c r="W2121" s="7"/>
      <c r="X2121" s="7"/>
      <c r="Y2121" s="7"/>
      <c r="Z2121" s="7"/>
    </row>
    <row r="2122" ht="14.25" spans="10:26">
      <c r="J2122" s="7"/>
      <c r="K2122" s="7"/>
      <c r="L2122" s="7"/>
      <c r="M2122" s="7"/>
      <c r="N2122" s="7"/>
      <c r="O2122" s="7"/>
      <c r="P2122" s="7"/>
      <c r="Q2122" s="7"/>
      <c r="R2122" s="7"/>
      <c r="S2122" s="7"/>
      <c r="T2122" s="7"/>
      <c r="U2122" s="7"/>
      <c r="V2122" s="7"/>
      <c r="W2122" s="7"/>
      <c r="X2122" s="7"/>
      <c r="Y2122" s="7"/>
      <c r="Z2122" s="7"/>
    </row>
    <row r="2123" ht="14.25" spans="10:26">
      <c r="J2123" s="7"/>
      <c r="K2123" s="7"/>
      <c r="L2123" s="7"/>
      <c r="M2123" s="7"/>
      <c r="N2123" s="7"/>
      <c r="O2123" s="7"/>
      <c r="P2123" s="7"/>
      <c r="Q2123" s="7"/>
      <c r="R2123" s="7"/>
      <c r="S2123" s="7"/>
      <c r="T2123" s="7"/>
      <c r="U2123" s="7"/>
      <c r="V2123" s="7"/>
      <c r="W2123" s="7"/>
      <c r="X2123" s="7"/>
      <c r="Y2123" s="7"/>
      <c r="Z2123" s="7"/>
    </row>
    <row r="2124" ht="14.25" spans="10:26">
      <c r="J2124" s="7"/>
      <c r="K2124" s="7"/>
      <c r="L2124" s="7"/>
      <c r="M2124" s="7"/>
      <c r="N2124" s="7"/>
      <c r="O2124" s="7"/>
      <c r="P2124" s="7"/>
      <c r="Q2124" s="7"/>
      <c r="R2124" s="7"/>
      <c r="S2124" s="7"/>
      <c r="T2124" s="7"/>
      <c r="U2124" s="7"/>
      <c r="V2124" s="7"/>
      <c r="W2124" s="7"/>
      <c r="X2124" s="7"/>
      <c r="Y2124" s="7"/>
      <c r="Z2124" s="7"/>
    </row>
    <row r="2125" ht="14.25" spans="10:26">
      <c r="J2125" s="7"/>
      <c r="K2125" s="7"/>
      <c r="L2125" s="7"/>
      <c r="M2125" s="7"/>
      <c r="N2125" s="7"/>
      <c r="O2125" s="7"/>
      <c r="P2125" s="7"/>
      <c r="Q2125" s="7"/>
      <c r="R2125" s="7"/>
      <c r="S2125" s="7"/>
      <c r="T2125" s="7"/>
      <c r="U2125" s="7"/>
      <c r="V2125" s="7"/>
      <c r="W2125" s="7"/>
      <c r="X2125" s="7"/>
      <c r="Y2125" s="7"/>
      <c r="Z2125" s="7"/>
    </row>
    <row r="2126" ht="14.25" spans="10:26">
      <c r="J2126" s="7"/>
      <c r="K2126" s="7"/>
      <c r="L2126" s="7"/>
      <c r="M2126" s="7"/>
      <c r="N2126" s="7"/>
      <c r="O2126" s="7"/>
      <c r="P2126" s="7"/>
      <c r="Q2126" s="7"/>
      <c r="R2126" s="7"/>
      <c r="S2126" s="7"/>
      <c r="T2126" s="7"/>
      <c r="U2126" s="7"/>
      <c r="V2126" s="7"/>
      <c r="W2126" s="7"/>
      <c r="X2126" s="7"/>
      <c r="Y2126" s="7"/>
      <c r="Z2126" s="7"/>
    </row>
    <row r="2127" ht="14.25" spans="10:26">
      <c r="J2127" s="7"/>
      <c r="K2127" s="7"/>
      <c r="L2127" s="7"/>
      <c r="M2127" s="7"/>
      <c r="N2127" s="7"/>
      <c r="O2127" s="7"/>
      <c r="P2127" s="7"/>
      <c r="Q2127" s="7"/>
      <c r="R2127" s="7"/>
      <c r="S2127" s="7"/>
      <c r="T2127" s="7"/>
      <c r="U2127" s="7"/>
      <c r="V2127" s="7"/>
      <c r="W2127" s="7"/>
      <c r="X2127" s="7"/>
      <c r="Y2127" s="7"/>
      <c r="Z2127" s="7"/>
    </row>
    <row r="2128" ht="14.25" spans="10:26">
      <c r="J2128" s="7"/>
      <c r="K2128" s="7"/>
      <c r="L2128" s="7"/>
      <c r="M2128" s="7"/>
      <c r="N2128" s="7"/>
      <c r="O2128" s="7"/>
      <c r="P2128" s="7"/>
      <c r="Q2128" s="7"/>
      <c r="R2128" s="7"/>
      <c r="S2128" s="7"/>
      <c r="T2128" s="7"/>
      <c r="U2128" s="7"/>
      <c r="V2128" s="7"/>
      <c r="W2128" s="7"/>
      <c r="X2128" s="7"/>
      <c r="Y2128" s="7"/>
      <c r="Z2128" s="7"/>
    </row>
    <row r="2129" ht="14.25" spans="10:26">
      <c r="J2129" s="7"/>
      <c r="K2129" s="7"/>
      <c r="L2129" s="7"/>
      <c r="M2129" s="7"/>
      <c r="N2129" s="7"/>
      <c r="O2129" s="7"/>
      <c r="P2129" s="7"/>
      <c r="Q2129" s="7"/>
      <c r="R2129" s="7"/>
      <c r="S2129" s="7"/>
      <c r="T2129" s="7"/>
      <c r="U2129" s="7"/>
      <c r="V2129" s="7"/>
      <c r="W2129" s="7"/>
      <c r="X2129" s="7"/>
      <c r="Y2129" s="7"/>
      <c r="Z2129" s="7"/>
    </row>
    <row r="2130" ht="14.25" spans="10:26">
      <c r="J2130" s="7"/>
      <c r="K2130" s="7"/>
      <c r="L2130" s="7"/>
      <c r="M2130" s="7"/>
      <c r="N2130" s="7"/>
      <c r="O2130" s="7"/>
      <c r="P2130" s="7"/>
      <c r="Q2130" s="7"/>
      <c r="R2130" s="7"/>
      <c r="S2130" s="7"/>
      <c r="T2130" s="7"/>
      <c r="U2130" s="7"/>
      <c r="V2130" s="7"/>
      <c r="W2130" s="7"/>
      <c r="X2130" s="7"/>
      <c r="Y2130" s="7"/>
      <c r="Z2130" s="7"/>
    </row>
    <row r="2131" ht="14.25" spans="10:26">
      <c r="J2131" s="7"/>
      <c r="K2131" s="7"/>
      <c r="L2131" s="7"/>
      <c r="M2131" s="7"/>
      <c r="N2131" s="7"/>
      <c r="O2131" s="7"/>
      <c r="P2131" s="7"/>
      <c r="Q2131" s="7"/>
      <c r="R2131" s="7"/>
      <c r="S2131" s="7"/>
      <c r="T2131" s="7"/>
      <c r="U2131" s="7"/>
      <c r="V2131" s="7"/>
      <c r="W2131" s="7"/>
      <c r="X2131" s="7"/>
      <c r="Y2131" s="7"/>
      <c r="Z2131" s="7"/>
    </row>
    <row r="2132" ht="14.25" spans="10:26">
      <c r="J2132" s="7"/>
      <c r="K2132" s="7"/>
      <c r="L2132" s="7"/>
      <c r="M2132" s="7"/>
      <c r="N2132" s="7"/>
      <c r="O2132" s="7"/>
      <c r="P2132" s="7"/>
      <c r="Q2132" s="7"/>
      <c r="R2132" s="7"/>
      <c r="S2132" s="7"/>
      <c r="T2132" s="7"/>
      <c r="U2132" s="7"/>
      <c r="V2132" s="7"/>
      <c r="W2132" s="7"/>
      <c r="X2132" s="7"/>
      <c r="Y2132" s="7"/>
      <c r="Z2132" s="7"/>
    </row>
    <row r="2133" ht="14.25" spans="10:26">
      <c r="J2133" s="7"/>
      <c r="K2133" s="7"/>
      <c r="L2133" s="7"/>
      <c r="M2133" s="7"/>
      <c r="N2133" s="7"/>
      <c r="O2133" s="7"/>
      <c r="P2133" s="7"/>
      <c r="Q2133" s="7"/>
      <c r="R2133" s="7"/>
      <c r="S2133" s="7"/>
      <c r="T2133" s="7"/>
      <c r="U2133" s="7"/>
      <c r="V2133" s="7"/>
      <c r="W2133" s="7"/>
      <c r="X2133" s="7"/>
      <c r="Y2133" s="7"/>
      <c r="Z2133" s="7"/>
    </row>
    <row r="2134" ht="14.25" spans="10:26">
      <c r="J2134" s="7"/>
      <c r="K2134" s="7"/>
      <c r="L2134" s="7"/>
      <c r="M2134" s="7"/>
      <c r="N2134" s="7"/>
      <c r="O2134" s="7"/>
      <c r="P2134" s="7"/>
      <c r="Q2134" s="7"/>
      <c r="R2134" s="7"/>
      <c r="S2134" s="7"/>
      <c r="T2134" s="7"/>
      <c r="U2134" s="7"/>
      <c r="V2134" s="7"/>
      <c r="W2134" s="7"/>
      <c r="X2134" s="7"/>
      <c r="Y2134" s="7"/>
      <c r="Z2134" s="7"/>
    </row>
    <row r="2135" ht="14.25" spans="10:26">
      <c r="J2135" s="7"/>
      <c r="K2135" s="7"/>
      <c r="L2135" s="7"/>
      <c r="M2135" s="7"/>
      <c r="N2135" s="7"/>
      <c r="O2135" s="7"/>
      <c r="P2135" s="7"/>
      <c r="Q2135" s="7"/>
      <c r="R2135" s="7"/>
      <c r="S2135" s="7"/>
      <c r="T2135" s="7"/>
      <c r="U2135" s="7"/>
      <c r="V2135" s="7"/>
      <c r="W2135" s="7"/>
      <c r="X2135" s="7"/>
      <c r="Y2135" s="7"/>
      <c r="Z2135" s="7"/>
    </row>
    <row r="2136" ht="14.25" spans="10:26">
      <c r="J2136" s="7"/>
      <c r="K2136" s="7"/>
      <c r="L2136" s="7"/>
      <c r="M2136" s="7"/>
      <c r="N2136" s="7"/>
      <c r="O2136" s="7"/>
      <c r="P2136" s="7"/>
      <c r="Q2136" s="7"/>
      <c r="R2136" s="7"/>
      <c r="S2136" s="7"/>
      <c r="T2136" s="7"/>
      <c r="U2136" s="7"/>
      <c r="V2136" s="7"/>
      <c r="W2136" s="7"/>
      <c r="X2136" s="7"/>
      <c r="Y2136" s="7"/>
      <c r="Z2136" s="7"/>
    </row>
    <row r="2137" ht="14.25" spans="10:26">
      <c r="J2137" s="7"/>
      <c r="K2137" s="7"/>
      <c r="L2137" s="7"/>
      <c r="M2137" s="7"/>
      <c r="N2137" s="7"/>
      <c r="O2137" s="7"/>
      <c r="P2137" s="7"/>
      <c r="Q2137" s="7"/>
      <c r="R2137" s="7"/>
      <c r="S2137" s="7"/>
      <c r="T2137" s="7"/>
      <c r="U2137" s="7"/>
      <c r="V2137" s="7"/>
      <c r="W2137" s="7"/>
      <c r="X2137" s="7"/>
      <c r="Y2137" s="7"/>
      <c r="Z2137" s="7"/>
    </row>
    <row r="2138" ht="14.25" spans="10:26">
      <c r="J2138" s="7"/>
      <c r="K2138" s="7"/>
      <c r="L2138" s="7"/>
      <c r="M2138" s="7"/>
      <c r="N2138" s="7"/>
      <c r="O2138" s="7"/>
      <c r="P2138" s="7"/>
      <c r="Q2138" s="7"/>
      <c r="R2138" s="7"/>
      <c r="S2138" s="7"/>
      <c r="T2138" s="7"/>
      <c r="U2138" s="7"/>
      <c r="V2138" s="7"/>
      <c r="W2138" s="7"/>
      <c r="X2138" s="7"/>
      <c r="Y2138" s="7"/>
      <c r="Z2138" s="7"/>
    </row>
    <row r="2139" ht="14.25" spans="10:26">
      <c r="J2139" s="7"/>
      <c r="K2139" s="7"/>
      <c r="L2139" s="7"/>
      <c r="M2139" s="7"/>
      <c r="N2139" s="7"/>
      <c r="O2139" s="7"/>
      <c r="P2139" s="7"/>
      <c r="Q2139" s="7"/>
      <c r="R2139" s="7"/>
      <c r="S2139" s="7"/>
      <c r="T2139" s="7"/>
      <c r="U2139" s="7"/>
      <c r="V2139" s="7"/>
      <c r="W2139" s="7"/>
      <c r="X2139" s="7"/>
      <c r="Y2139" s="7"/>
      <c r="Z2139" s="7"/>
    </row>
    <row r="2140" ht="14.25" spans="10:26">
      <c r="J2140" s="7"/>
      <c r="K2140" s="7"/>
      <c r="L2140" s="7"/>
      <c r="M2140" s="7"/>
      <c r="N2140" s="7"/>
      <c r="O2140" s="7"/>
      <c r="P2140" s="7"/>
      <c r="Q2140" s="7"/>
      <c r="R2140" s="7"/>
      <c r="S2140" s="7"/>
      <c r="T2140" s="7"/>
      <c r="U2140" s="7"/>
      <c r="V2140" s="7"/>
      <c r="W2140" s="7"/>
      <c r="X2140" s="7"/>
      <c r="Y2140" s="7"/>
      <c r="Z2140" s="7"/>
    </row>
    <row r="2141" ht="14.25" spans="10:26">
      <c r="J2141" s="7"/>
      <c r="K2141" s="7"/>
      <c r="L2141" s="7"/>
      <c r="M2141" s="7"/>
      <c r="N2141" s="7"/>
      <c r="O2141" s="7"/>
      <c r="P2141" s="7"/>
      <c r="Q2141" s="7"/>
      <c r="R2141" s="7"/>
      <c r="S2141" s="7"/>
      <c r="T2141" s="7"/>
      <c r="U2141" s="7"/>
      <c r="V2141" s="7"/>
      <c r="W2141" s="7"/>
      <c r="X2141" s="7"/>
      <c r="Y2141" s="7"/>
      <c r="Z2141" s="7"/>
    </row>
    <row r="2142" ht="14.25" spans="10:26">
      <c r="J2142" s="7"/>
      <c r="K2142" s="7"/>
      <c r="L2142" s="7"/>
      <c r="M2142" s="7"/>
      <c r="N2142" s="7"/>
      <c r="O2142" s="7"/>
      <c r="P2142" s="7"/>
      <c r="Q2142" s="7"/>
      <c r="R2142" s="7"/>
      <c r="S2142" s="7"/>
      <c r="T2142" s="7"/>
      <c r="U2142" s="7"/>
      <c r="V2142" s="7"/>
      <c r="W2142" s="7"/>
      <c r="X2142" s="7"/>
      <c r="Y2142" s="7"/>
      <c r="Z2142" s="7"/>
    </row>
    <row r="2143" ht="14.25" spans="10:26">
      <c r="J2143" s="7"/>
      <c r="K2143" s="7"/>
      <c r="L2143" s="7"/>
      <c r="M2143" s="7"/>
      <c r="N2143" s="7"/>
      <c r="O2143" s="7"/>
      <c r="P2143" s="7"/>
      <c r="Q2143" s="7"/>
      <c r="R2143" s="7"/>
      <c r="S2143" s="7"/>
      <c r="T2143" s="7"/>
      <c r="U2143" s="7"/>
      <c r="V2143" s="7"/>
      <c r="W2143" s="7"/>
      <c r="X2143" s="7"/>
      <c r="Y2143" s="7"/>
      <c r="Z2143" s="7"/>
    </row>
    <row r="2144" ht="14.25" spans="10:26">
      <c r="J2144" s="7"/>
      <c r="K2144" s="7"/>
      <c r="L2144" s="7"/>
      <c r="M2144" s="7"/>
      <c r="N2144" s="7"/>
      <c r="O2144" s="7"/>
      <c r="P2144" s="7"/>
      <c r="Q2144" s="7"/>
      <c r="R2144" s="7"/>
      <c r="S2144" s="7"/>
      <c r="T2144" s="7"/>
      <c r="U2144" s="7"/>
      <c r="V2144" s="7"/>
      <c r="W2144" s="7"/>
      <c r="X2144" s="7"/>
      <c r="Y2144" s="7"/>
      <c r="Z2144" s="7"/>
    </row>
    <row r="2145" ht="14.25" spans="10:26">
      <c r="J2145" s="7"/>
      <c r="K2145" s="7"/>
      <c r="L2145" s="7"/>
      <c r="M2145" s="7"/>
      <c r="N2145" s="7"/>
      <c r="O2145" s="7"/>
      <c r="P2145" s="7"/>
      <c r="Q2145" s="7"/>
      <c r="R2145" s="7"/>
      <c r="S2145" s="7"/>
      <c r="T2145" s="7"/>
      <c r="U2145" s="7"/>
      <c r="V2145" s="7"/>
      <c r="W2145" s="7"/>
      <c r="X2145" s="7"/>
      <c r="Y2145" s="7"/>
      <c r="Z2145" s="7"/>
    </row>
    <row r="2146" ht="14.25" spans="10:26">
      <c r="J2146" s="7"/>
      <c r="K2146" s="7"/>
      <c r="L2146" s="7"/>
      <c r="M2146" s="7"/>
      <c r="N2146" s="7"/>
      <c r="O2146" s="7"/>
      <c r="P2146" s="7"/>
      <c r="Q2146" s="7"/>
      <c r="R2146" s="7"/>
      <c r="S2146" s="7"/>
      <c r="T2146" s="7"/>
      <c r="U2146" s="7"/>
      <c r="V2146" s="7"/>
      <c r="W2146" s="7"/>
      <c r="X2146" s="7"/>
      <c r="Y2146" s="7"/>
      <c r="Z2146" s="7"/>
    </row>
    <row r="2147" ht="14.25" spans="10:26">
      <c r="J2147" s="7"/>
      <c r="K2147" s="7"/>
      <c r="L2147" s="7"/>
      <c r="M2147" s="7"/>
      <c r="N2147" s="7"/>
      <c r="O2147" s="7"/>
      <c r="P2147" s="7"/>
      <c r="Q2147" s="7"/>
      <c r="R2147" s="7"/>
      <c r="S2147" s="7"/>
      <c r="T2147" s="7"/>
      <c r="U2147" s="7"/>
      <c r="V2147" s="7"/>
      <c r="W2147" s="7"/>
      <c r="X2147" s="7"/>
      <c r="Y2147" s="7"/>
      <c r="Z2147" s="7"/>
    </row>
    <row r="2148" ht="14.25" spans="10:26">
      <c r="J2148" s="7"/>
      <c r="K2148" s="7"/>
      <c r="L2148" s="7"/>
      <c r="M2148" s="7"/>
      <c r="N2148" s="7"/>
      <c r="O2148" s="7"/>
      <c r="P2148" s="7"/>
      <c r="Q2148" s="7"/>
      <c r="R2148" s="7"/>
      <c r="S2148" s="7"/>
      <c r="T2148" s="7"/>
      <c r="U2148" s="7"/>
      <c r="V2148" s="7"/>
      <c r="W2148" s="7"/>
      <c r="X2148" s="7"/>
      <c r="Y2148" s="7"/>
      <c r="Z2148" s="7"/>
    </row>
    <row r="2149" ht="14.25" spans="10:26">
      <c r="J2149" s="7"/>
      <c r="K2149" s="7"/>
      <c r="L2149" s="7"/>
      <c r="M2149" s="7"/>
      <c r="N2149" s="7"/>
      <c r="O2149" s="7"/>
      <c r="P2149" s="7"/>
      <c r="Q2149" s="7"/>
      <c r="R2149" s="7"/>
      <c r="S2149" s="7"/>
      <c r="T2149" s="7"/>
      <c r="U2149" s="7"/>
      <c r="V2149" s="7"/>
      <c r="W2149" s="7"/>
      <c r="X2149" s="7"/>
      <c r="Y2149" s="7"/>
      <c r="Z2149" s="7"/>
    </row>
    <row r="2150" ht="14.25" spans="10:26">
      <c r="J2150" s="7"/>
      <c r="K2150" s="7"/>
      <c r="L2150" s="7"/>
      <c r="M2150" s="7"/>
      <c r="N2150" s="7"/>
      <c r="O2150" s="7"/>
      <c r="P2150" s="7"/>
      <c r="Q2150" s="7"/>
      <c r="R2150" s="7"/>
      <c r="S2150" s="7"/>
      <c r="T2150" s="7"/>
      <c r="U2150" s="7"/>
      <c r="V2150" s="7"/>
      <c r="W2150" s="7"/>
      <c r="X2150" s="7"/>
      <c r="Y2150" s="7"/>
      <c r="Z2150" s="7"/>
    </row>
    <row r="2151" ht="14.25" spans="10:26">
      <c r="J2151" s="7"/>
      <c r="K2151" s="7"/>
      <c r="L2151" s="7"/>
      <c r="M2151" s="7"/>
      <c r="N2151" s="7"/>
      <c r="O2151" s="7"/>
      <c r="P2151" s="7"/>
      <c r="Q2151" s="7"/>
      <c r="R2151" s="7"/>
      <c r="S2151" s="7"/>
      <c r="T2151" s="7"/>
      <c r="U2151" s="7"/>
      <c r="V2151" s="7"/>
      <c r="W2151" s="7"/>
      <c r="X2151" s="7"/>
      <c r="Y2151" s="7"/>
      <c r="Z2151" s="7"/>
    </row>
    <row r="2152" ht="14.25" spans="10:26">
      <c r="J2152" s="7"/>
      <c r="K2152" s="7"/>
      <c r="L2152" s="7"/>
      <c r="M2152" s="7"/>
      <c r="N2152" s="7"/>
      <c r="O2152" s="7"/>
      <c r="P2152" s="7"/>
      <c r="Q2152" s="7"/>
      <c r="R2152" s="7"/>
      <c r="S2152" s="7"/>
      <c r="T2152" s="7"/>
      <c r="U2152" s="7"/>
      <c r="V2152" s="7"/>
      <c r="W2152" s="7"/>
      <c r="X2152" s="7"/>
      <c r="Y2152" s="7"/>
      <c r="Z2152" s="7"/>
    </row>
    <row r="2153" ht="14.25" spans="10:26">
      <c r="J2153" s="7"/>
      <c r="K2153" s="7"/>
      <c r="L2153" s="7"/>
      <c r="M2153" s="7"/>
      <c r="N2153" s="7"/>
      <c r="O2153" s="7"/>
      <c r="P2153" s="7"/>
      <c r="Q2153" s="7"/>
      <c r="R2153" s="7"/>
      <c r="S2153" s="7"/>
      <c r="T2153" s="7"/>
      <c r="U2153" s="7"/>
      <c r="V2153" s="7"/>
      <c r="W2153" s="7"/>
      <c r="X2153" s="7"/>
      <c r="Y2153" s="7"/>
      <c r="Z2153" s="7"/>
    </row>
    <row r="2154" ht="14.25" spans="10:26">
      <c r="J2154" s="7"/>
      <c r="K2154" s="7"/>
      <c r="L2154" s="7"/>
      <c r="M2154" s="7"/>
      <c r="N2154" s="7"/>
      <c r="O2154" s="7"/>
      <c r="P2154" s="7"/>
      <c r="Q2154" s="7"/>
      <c r="R2154" s="7"/>
      <c r="S2154" s="7"/>
      <c r="T2154" s="7"/>
      <c r="U2154" s="7"/>
      <c r="V2154" s="7"/>
      <c r="W2154" s="7"/>
      <c r="X2154" s="7"/>
      <c r="Y2154" s="7"/>
      <c r="Z2154" s="7"/>
    </row>
    <row r="2155" ht="14.25" spans="10:26">
      <c r="J2155" s="7"/>
      <c r="K2155" s="7"/>
      <c r="L2155" s="7"/>
      <c r="M2155" s="7"/>
      <c r="N2155" s="7"/>
      <c r="O2155" s="7"/>
      <c r="P2155" s="7"/>
      <c r="Q2155" s="7"/>
      <c r="R2155" s="7"/>
      <c r="S2155" s="7"/>
      <c r="T2155" s="7"/>
      <c r="U2155" s="7"/>
      <c r="V2155" s="7"/>
      <c r="W2155" s="7"/>
      <c r="X2155" s="7"/>
      <c r="Y2155" s="7"/>
      <c r="Z2155" s="7"/>
    </row>
    <row r="2156" ht="14.25" spans="10:26">
      <c r="J2156" s="7"/>
      <c r="K2156" s="7"/>
      <c r="L2156" s="7"/>
      <c r="M2156" s="7"/>
      <c r="N2156" s="7"/>
      <c r="O2156" s="7"/>
      <c r="P2156" s="7"/>
      <c r="Q2156" s="7"/>
      <c r="R2156" s="7"/>
      <c r="S2156" s="7"/>
      <c r="T2156" s="7"/>
      <c r="U2156" s="7"/>
      <c r="V2156" s="7"/>
      <c r="W2156" s="7"/>
      <c r="X2156" s="7"/>
      <c r="Y2156" s="7"/>
      <c r="Z2156" s="7"/>
    </row>
    <row r="2157" ht="14.25" spans="10:26">
      <c r="J2157" s="7"/>
      <c r="K2157" s="7"/>
      <c r="L2157" s="7"/>
      <c r="M2157" s="7"/>
      <c r="N2157" s="7"/>
      <c r="O2157" s="7"/>
      <c r="P2157" s="7"/>
      <c r="Q2157" s="7"/>
      <c r="R2157" s="7"/>
      <c r="S2157" s="7"/>
      <c r="T2157" s="7"/>
      <c r="U2157" s="7"/>
      <c r="V2157" s="7"/>
      <c r="W2157" s="7"/>
      <c r="X2157" s="7"/>
      <c r="Y2157" s="7"/>
      <c r="Z2157" s="7"/>
    </row>
    <row r="2158" ht="14.25" spans="10:26">
      <c r="J2158" s="7"/>
      <c r="K2158" s="7"/>
      <c r="L2158" s="7"/>
      <c r="M2158" s="7"/>
      <c r="N2158" s="7"/>
      <c r="O2158" s="7"/>
      <c r="P2158" s="7"/>
      <c r="Q2158" s="7"/>
      <c r="R2158" s="7"/>
      <c r="S2158" s="7"/>
      <c r="T2158" s="7"/>
      <c r="U2158" s="7"/>
      <c r="V2158" s="7"/>
      <c r="W2158" s="7"/>
      <c r="X2158" s="7"/>
      <c r="Y2158" s="7"/>
      <c r="Z2158" s="7"/>
    </row>
    <row r="2159" ht="14.25" spans="10:26">
      <c r="J2159" s="7"/>
      <c r="K2159" s="7"/>
      <c r="L2159" s="7"/>
      <c r="M2159" s="7"/>
      <c r="N2159" s="7"/>
      <c r="O2159" s="7"/>
      <c r="P2159" s="7"/>
      <c r="Q2159" s="7"/>
      <c r="R2159" s="7"/>
      <c r="S2159" s="7"/>
      <c r="T2159" s="7"/>
      <c r="U2159" s="7"/>
      <c r="V2159" s="7"/>
      <c r="W2159" s="7"/>
      <c r="X2159" s="7"/>
      <c r="Y2159" s="7"/>
      <c r="Z2159" s="7"/>
    </row>
    <row r="2160" ht="14.25" spans="10:26">
      <c r="J2160" s="7"/>
      <c r="K2160" s="7"/>
      <c r="L2160" s="7"/>
      <c r="M2160" s="7"/>
      <c r="N2160" s="7"/>
      <c r="O2160" s="7"/>
      <c r="P2160" s="7"/>
      <c r="Q2160" s="7"/>
      <c r="R2160" s="7"/>
      <c r="S2160" s="7"/>
      <c r="T2160" s="7"/>
      <c r="U2160" s="7"/>
      <c r="V2160" s="7"/>
      <c r="W2160" s="7"/>
      <c r="X2160" s="7"/>
      <c r="Y2160" s="7"/>
      <c r="Z2160" s="7"/>
    </row>
    <row r="2161" ht="14.25" spans="10:26">
      <c r="J2161" s="7"/>
      <c r="K2161" s="7"/>
      <c r="L2161" s="7"/>
      <c r="M2161" s="7"/>
      <c r="N2161" s="7"/>
      <c r="O2161" s="7"/>
      <c r="P2161" s="7"/>
      <c r="Q2161" s="7"/>
      <c r="R2161" s="7"/>
      <c r="S2161" s="7"/>
      <c r="T2161" s="7"/>
      <c r="U2161" s="7"/>
      <c r="V2161" s="7"/>
      <c r="W2161" s="7"/>
      <c r="X2161" s="7"/>
      <c r="Y2161" s="7"/>
      <c r="Z2161" s="7"/>
    </row>
    <row r="2162" ht="14.25" spans="10:26">
      <c r="J2162" s="7"/>
      <c r="K2162" s="7"/>
      <c r="L2162" s="7"/>
      <c r="M2162" s="7"/>
      <c r="N2162" s="7"/>
      <c r="O2162" s="7"/>
      <c r="P2162" s="7"/>
      <c r="Q2162" s="7"/>
      <c r="R2162" s="7"/>
      <c r="S2162" s="7"/>
      <c r="T2162" s="7"/>
      <c r="U2162" s="7"/>
      <c r="V2162" s="7"/>
      <c r="W2162" s="7"/>
      <c r="X2162" s="7"/>
      <c r="Y2162" s="7"/>
      <c r="Z2162" s="7"/>
    </row>
    <row r="2163" ht="14.25" spans="10:26">
      <c r="J2163" s="7"/>
      <c r="K2163" s="7"/>
      <c r="L2163" s="7"/>
      <c r="M2163" s="7"/>
      <c r="N2163" s="7"/>
      <c r="O2163" s="7"/>
      <c r="P2163" s="7"/>
      <c r="Q2163" s="7"/>
      <c r="R2163" s="7"/>
      <c r="S2163" s="7"/>
      <c r="T2163" s="7"/>
      <c r="U2163" s="7"/>
      <c r="V2163" s="7"/>
      <c r="W2163" s="7"/>
      <c r="X2163" s="7"/>
      <c r="Y2163" s="7"/>
      <c r="Z2163" s="7"/>
    </row>
    <row r="2164" ht="14.25" spans="10:26">
      <c r="J2164" s="7"/>
      <c r="K2164" s="7"/>
      <c r="L2164" s="7"/>
      <c r="M2164" s="7"/>
      <c r="N2164" s="7"/>
      <c r="O2164" s="7"/>
      <c r="P2164" s="7"/>
      <c r="Q2164" s="7"/>
      <c r="R2164" s="7"/>
      <c r="S2164" s="7"/>
      <c r="T2164" s="7"/>
      <c r="U2164" s="7"/>
      <c r="V2164" s="7"/>
      <c r="W2164" s="7"/>
      <c r="X2164" s="7"/>
      <c r="Y2164" s="7"/>
      <c r="Z2164" s="7"/>
    </row>
    <row r="2165" ht="14.25" spans="10:26">
      <c r="J2165" s="7"/>
      <c r="K2165" s="7"/>
      <c r="L2165" s="7"/>
      <c r="M2165" s="7"/>
      <c r="N2165" s="7"/>
      <c r="O2165" s="7"/>
      <c r="P2165" s="7"/>
      <c r="Q2165" s="7"/>
      <c r="R2165" s="7"/>
      <c r="S2165" s="7"/>
      <c r="T2165" s="7"/>
      <c r="U2165" s="7"/>
      <c r="V2165" s="7"/>
      <c r="W2165" s="7"/>
      <c r="X2165" s="7"/>
      <c r="Y2165" s="7"/>
      <c r="Z2165" s="7"/>
    </row>
    <row r="2166" ht="14.25" spans="10:26">
      <c r="J2166" s="7"/>
      <c r="K2166" s="7"/>
      <c r="L2166" s="7"/>
      <c r="M2166" s="7"/>
      <c r="N2166" s="7"/>
      <c r="O2166" s="7"/>
      <c r="P2166" s="7"/>
      <c r="Q2166" s="7"/>
      <c r="R2166" s="7"/>
      <c r="S2166" s="7"/>
      <c r="T2166" s="7"/>
      <c r="U2166" s="7"/>
      <c r="V2166" s="7"/>
      <c r="W2166" s="7"/>
      <c r="X2166" s="7"/>
      <c r="Y2166" s="7"/>
      <c r="Z2166" s="7"/>
    </row>
    <row r="2167" ht="14.25" spans="10:26">
      <c r="J2167" s="7"/>
      <c r="K2167" s="7"/>
      <c r="L2167" s="7"/>
      <c r="M2167" s="7"/>
      <c r="N2167" s="7"/>
      <c r="O2167" s="7"/>
      <c r="P2167" s="7"/>
      <c r="Q2167" s="7"/>
      <c r="R2167" s="7"/>
      <c r="S2167" s="7"/>
      <c r="T2167" s="7"/>
      <c r="U2167" s="7"/>
      <c r="V2167" s="7"/>
      <c r="W2167" s="7"/>
      <c r="X2167" s="7"/>
      <c r="Y2167" s="7"/>
      <c r="Z2167" s="7"/>
    </row>
    <row r="2168" ht="14.25" spans="10:26">
      <c r="J2168" s="7"/>
      <c r="K2168" s="7"/>
      <c r="L2168" s="7"/>
      <c r="M2168" s="7"/>
      <c r="N2168" s="7"/>
      <c r="O2168" s="7"/>
      <c r="P2168" s="7"/>
      <c r="Q2168" s="7"/>
      <c r="R2168" s="7"/>
      <c r="S2168" s="7"/>
      <c r="T2168" s="7"/>
      <c r="U2168" s="7"/>
      <c r="V2168" s="7"/>
      <c r="W2168" s="7"/>
      <c r="X2168" s="7"/>
      <c r="Y2168" s="7"/>
      <c r="Z2168" s="7"/>
    </row>
    <row r="2169" ht="14.25" spans="10:26">
      <c r="J2169" s="7"/>
      <c r="K2169" s="7"/>
      <c r="L2169" s="7"/>
      <c r="M2169" s="7"/>
      <c r="N2169" s="7"/>
      <c r="O2169" s="7"/>
      <c r="P2169" s="7"/>
      <c r="Q2169" s="7"/>
      <c r="R2169" s="7"/>
      <c r="S2169" s="7"/>
      <c r="T2169" s="7"/>
      <c r="U2169" s="7"/>
      <c r="V2169" s="7"/>
      <c r="W2169" s="7"/>
      <c r="X2169" s="7"/>
      <c r="Y2169" s="7"/>
      <c r="Z2169" s="7"/>
    </row>
    <row r="2170" ht="14.25" spans="10:26">
      <c r="J2170" s="7"/>
      <c r="K2170" s="7"/>
      <c r="L2170" s="7"/>
      <c r="M2170" s="7"/>
      <c r="N2170" s="7"/>
      <c r="O2170" s="7"/>
      <c r="P2170" s="7"/>
      <c r="Q2170" s="7"/>
      <c r="R2170" s="7"/>
      <c r="S2170" s="7"/>
      <c r="T2170" s="7"/>
      <c r="U2170" s="7"/>
      <c r="V2170" s="7"/>
      <c r="W2170" s="7"/>
      <c r="X2170" s="7"/>
      <c r="Y2170" s="7"/>
      <c r="Z2170" s="7"/>
    </row>
    <row r="2171" ht="14.25" spans="10:26">
      <c r="J2171" s="7"/>
      <c r="K2171" s="7"/>
      <c r="L2171" s="7"/>
      <c r="M2171" s="7"/>
      <c r="N2171" s="7"/>
      <c r="O2171" s="7"/>
      <c r="P2171" s="7"/>
      <c r="Q2171" s="7"/>
      <c r="R2171" s="7"/>
      <c r="S2171" s="7"/>
      <c r="T2171" s="7"/>
      <c r="U2171" s="7"/>
      <c r="V2171" s="7"/>
      <c r="W2171" s="7"/>
      <c r="X2171" s="7"/>
      <c r="Y2171" s="7"/>
      <c r="Z2171" s="7"/>
    </row>
    <row r="2172" ht="14.25" spans="10:26">
      <c r="J2172" s="7"/>
      <c r="K2172" s="7"/>
      <c r="L2172" s="7"/>
      <c r="M2172" s="7"/>
      <c r="N2172" s="7"/>
      <c r="O2172" s="7"/>
      <c r="P2172" s="7"/>
      <c r="Q2172" s="7"/>
      <c r="R2172" s="7"/>
      <c r="S2172" s="7"/>
      <c r="T2172" s="7"/>
      <c r="U2172" s="7"/>
      <c r="V2172" s="7"/>
      <c r="W2172" s="7"/>
      <c r="X2172" s="7"/>
      <c r="Y2172" s="7"/>
      <c r="Z2172" s="7"/>
    </row>
    <row r="2173" ht="14.25" spans="10:26">
      <c r="J2173" s="7"/>
      <c r="K2173" s="7"/>
      <c r="L2173" s="7"/>
      <c r="M2173" s="7"/>
      <c r="N2173" s="7"/>
      <c r="O2173" s="7"/>
      <c r="P2173" s="7"/>
      <c r="Q2173" s="7"/>
      <c r="R2173" s="7"/>
      <c r="S2173" s="7"/>
      <c r="T2173" s="7"/>
      <c r="U2173" s="7"/>
      <c r="V2173" s="7"/>
      <c r="W2173" s="7"/>
      <c r="X2173" s="7"/>
      <c r="Y2173" s="7"/>
      <c r="Z2173" s="7"/>
    </row>
    <row r="2174" ht="14.25" spans="10:26">
      <c r="J2174" s="7"/>
      <c r="K2174" s="7"/>
      <c r="L2174" s="7"/>
      <c r="M2174" s="7"/>
      <c r="N2174" s="7"/>
      <c r="O2174" s="7"/>
      <c r="P2174" s="7"/>
      <c r="Q2174" s="7"/>
      <c r="R2174" s="7"/>
      <c r="S2174" s="7"/>
      <c r="T2174" s="7"/>
      <c r="U2174" s="7"/>
      <c r="V2174" s="7"/>
      <c r="W2174" s="7"/>
      <c r="X2174" s="7"/>
      <c r="Y2174" s="7"/>
      <c r="Z2174" s="7"/>
    </row>
    <row r="2175" ht="14.25" spans="10:26">
      <c r="J2175" s="7"/>
      <c r="K2175" s="7"/>
      <c r="L2175" s="7"/>
      <c r="M2175" s="7"/>
      <c r="N2175" s="7"/>
      <c r="O2175" s="7"/>
      <c r="P2175" s="7"/>
      <c r="Q2175" s="7"/>
      <c r="R2175" s="7"/>
      <c r="S2175" s="7"/>
      <c r="T2175" s="7"/>
      <c r="U2175" s="7"/>
      <c r="V2175" s="7"/>
      <c r="W2175" s="7"/>
      <c r="X2175" s="7"/>
      <c r="Y2175" s="7"/>
      <c r="Z2175" s="7"/>
    </row>
    <row r="2176" ht="14.25" spans="10:26">
      <c r="J2176" s="7"/>
      <c r="K2176" s="7"/>
      <c r="L2176" s="7"/>
      <c r="M2176" s="7"/>
      <c r="N2176" s="7"/>
      <c r="O2176" s="7"/>
      <c r="P2176" s="7"/>
      <c r="Q2176" s="7"/>
      <c r="R2176" s="7"/>
      <c r="S2176" s="7"/>
      <c r="T2176" s="7"/>
      <c r="U2176" s="7"/>
      <c r="V2176" s="7"/>
      <c r="W2176" s="7"/>
      <c r="X2176" s="7"/>
      <c r="Y2176" s="7"/>
      <c r="Z2176" s="7"/>
    </row>
    <row r="2177" ht="14.25" spans="10:26">
      <c r="J2177" s="7"/>
      <c r="K2177" s="7"/>
      <c r="L2177" s="7"/>
      <c r="M2177" s="7"/>
      <c r="N2177" s="7"/>
      <c r="O2177" s="7"/>
      <c r="P2177" s="7"/>
      <c r="Q2177" s="7"/>
      <c r="R2177" s="7"/>
      <c r="S2177" s="7"/>
      <c r="T2177" s="7"/>
      <c r="U2177" s="7"/>
      <c r="V2177" s="7"/>
      <c r="W2177" s="7"/>
      <c r="X2177" s="7"/>
      <c r="Y2177" s="7"/>
      <c r="Z2177" s="7"/>
    </row>
    <row r="2178" ht="14.25" spans="10:26">
      <c r="J2178" s="7"/>
      <c r="K2178" s="7"/>
      <c r="L2178" s="7"/>
      <c r="M2178" s="7"/>
      <c r="N2178" s="7"/>
      <c r="O2178" s="7"/>
      <c r="P2178" s="7"/>
      <c r="Q2178" s="7"/>
      <c r="R2178" s="7"/>
      <c r="S2178" s="7"/>
      <c r="T2178" s="7"/>
      <c r="U2178" s="7"/>
      <c r="V2178" s="7"/>
      <c r="W2178" s="7"/>
      <c r="X2178" s="7"/>
      <c r="Y2178" s="7"/>
      <c r="Z2178" s="7"/>
    </row>
    <row r="2179" ht="14.25" spans="10:26">
      <c r="J2179" s="7"/>
      <c r="K2179" s="7"/>
      <c r="L2179" s="7"/>
      <c r="M2179" s="7"/>
      <c r="N2179" s="7"/>
      <c r="O2179" s="7"/>
      <c r="P2179" s="7"/>
      <c r="Q2179" s="7"/>
      <c r="R2179" s="7"/>
      <c r="S2179" s="7"/>
      <c r="T2179" s="7"/>
      <c r="U2179" s="7"/>
      <c r="V2179" s="7"/>
      <c r="W2179" s="7"/>
      <c r="X2179" s="7"/>
      <c r="Y2179" s="7"/>
      <c r="Z2179" s="7"/>
    </row>
    <row r="2180" ht="14.25" spans="10:26">
      <c r="J2180" s="7"/>
      <c r="K2180" s="7"/>
      <c r="L2180" s="7"/>
      <c r="M2180" s="7"/>
      <c r="N2180" s="7"/>
      <c r="O2180" s="7"/>
      <c r="P2180" s="7"/>
      <c r="Q2180" s="7"/>
      <c r="R2180" s="7"/>
      <c r="S2180" s="7"/>
      <c r="T2180" s="7"/>
      <c r="U2180" s="7"/>
      <c r="V2180" s="7"/>
      <c r="W2180" s="7"/>
      <c r="X2180" s="7"/>
      <c r="Y2180" s="7"/>
      <c r="Z2180" s="7"/>
    </row>
    <row r="2181" ht="14.25" spans="10:26">
      <c r="J2181" s="7"/>
      <c r="K2181" s="7"/>
      <c r="L2181" s="7"/>
      <c r="M2181" s="7"/>
      <c r="N2181" s="7"/>
      <c r="O2181" s="7"/>
      <c r="P2181" s="7"/>
      <c r="Q2181" s="7"/>
      <c r="R2181" s="7"/>
      <c r="S2181" s="7"/>
      <c r="T2181" s="7"/>
      <c r="U2181" s="7"/>
      <c r="V2181" s="7"/>
      <c r="W2181" s="7"/>
      <c r="X2181" s="7"/>
      <c r="Y2181" s="7"/>
      <c r="Z2181" s="7"/>
    </row>
    <row r="2182" ht="14.25" spans="10:26">
      <c r="J2182" s="7"/>
      <c r="K2182" s="7"/>
      <c r="L2182" s="7"/>
      <c r="M2182" s="7"/>
      <c r="N2182" s="7"/>
      <c r="O2182" s="7"/>
      <c r="P2182" s="7"/>
      <c r="Q2182" s="7"/>
      <c r="R2182" s="7"/>
      <c r="S2182" s="7"/>
      <c r="T2182" s="7"/>
      <c r="U2182" s="7"/>
      <c r="V2182" s="7"/>
      <c r="W2182" s="7"/>
      <c r="X2182" s="7"/>
      <c r="Y2182" s="7"/>
      <c r="Z2182" s="7"/>
    </row>
    <row r="2183" ht="14.25" spans="10:26">
      <c r="J2183" s="7"/>
      <c r="K2183" s="7"/>
      <c r="L2183" s="7"/>
      <c r="M2183" s="7"/>
      <c r="N2183" s="7"/>
      <c r="O2183" s="7"/>
      <c r="P2183" s="7"/>
      <c r="Q2183" s="7"/>
      <c r="R2183" s="7"/>
      <c r="S2183" s="7"/>
      <c r="T2183" s="7"/>
      <c r="U2183" s="7"/>
      <c r="V2183" s="7"/>
      <c r="W2183" s="7"/>
      <c r="X2183" s="7"/>
      <c r="Y2183" s="7"/>
      <c r="Z2183" s="7"/>
    </row>
    <row r="2184" ht="14.25" spans="10:26">
      <c r="J2184" s="7"/>
      <c r="K2184" s="7"/>
      <c r="L2184" s="7"/>
      <c r="M2184" s="7"/>
      <c r="N2184" s="7"/>
      <c r="O2184" s="7"/>
      <c r="P2184" s="7"/>
      <c r="Q2184" s="7"/>
      <c r="R2184" s="7"/>
      <c r="S2184" s="7"/>
      <c r="T2184" s="7"/>
      <c r="U2184" s="7"/>
      <c r="V2184" s="7"/>
      <c r="W2184" s="7"/>
      <c r="X2184" s="7"/>
      <c r="Y2184" s="7"/>
      <c r="Z2184" s="7"/>
    </row>
    <row r="2185" ht="14.25" spans="10:26">
      <c r="J2185" s="7"/>
      <c r="K2185" s="7"/>
      <c r="L2185" s="7"/>
      <c r="M2185" s="7"/>
      <c r="N2185" s="7"/>
      <c r="O2185" s="7"/>
      <c r="P2185" s="7"/>
      <c r="Q2185" s="7"/>
      <c r="R2185" s="7"/>
      <c r="S2185" s="7"/>
      <c r="T2185" s="7"/>
      <c r="U2185" s="7"/>
      <c r="V2185" s="7"/>
      <c r="W2185" s="7"/>
      <c r="X2185" s="7"/>
      <c r="Y2185" s="7"/>
      <c r="Z2185" s="7"/>
    </row>
    <row r="2186" ht="14.25" spans="10:26">
      <c r="J2186" s="7"/>
      <c r="K2186" s="7"/>
      <c r="L2186" s="7"/>
      <c r="M2186" s="7"/>
      <c r="N2186" s="7"/>
      <c r="O2186" s="7"/>
      <c r="P2186" s="7"/>
      <c r="Q2186" s="7"/>
      <c r="R2186" s="7"/>
      <c r="S2186" s="7"/>
      <c r="T2186" s="7"/>
      <c r="U2186" s="7"/>
      <c r="V2186" s="7"/>
      <c r="W2186" s="7"/>
      <c r="X2186" s="7"/>
      <c r="Y2186" s="7"/>
      <c r="Z2186" s="7"/>
    </row>
    <row r="2187" ht="14.25" spans="10:26">
      <c r="J2187" s="7"/>
      <c r="K2187" s="7"/>
      <c r="L2187" s="7"/>
      <c r="M2187" s="7"/>
      <c r="N2187" s="7"/>
      <c r="O2187" s="7"/>
      <c r="P2187" s="7"/>
      <c r="Q2187" s="7"/>
      <c r="R2187" s="7"/>
      <c r="S2187" s="7"/>
      <c r="T2187" s="7"/>
      <c r="U2187" s="7"/>
      <c r="V2187" s="7"/>
      <c r="W2187" s="7"/>
      <c r="X2187" s="7"/>
      <c r="Y2187" s="7"/>
      <c r="Z2187" s="7"/>
    </row>
    <row r="2188" ht="14.25" spans="10:26">
      <c r="J2188" s="7"/>
      <c r="K2188" s="7"/>
      <c r="L2188" s="7"/>
      <c r="M2188" s="7"/>
      <c r="N2188" s="7"/>
      <c r="O2188" s="7"/>
      <c r="P2188" s="7"/>
      <c r="Q2188" s="7"/>
      <c r="R2188" s="7"/>
      <c r="S2188" s="7"/>
      <c r="T2188" s="7"/>
      <c r="U2188" s="7"/>
      <c r="V2188" s="7"/>
      <c r="W2188" s="7"/>
      <c r="X2188" s="7"/>
      <c r="Y2188" s="7"/>
      <c r="Z2188" s="7"/>
    </row>
    <row r="2189" ht="14.25" spans="10:26">
      <c r="J2189" s="7"/>
      <c r="K2189" s="7"/>
      <c r="L2189" s="7"/>
      <c r="M2189" s="7"/>
      <c r="N2189" s="7"/>
      <c r="O2189" s="7"/>
      <c r="P2189" s="7"/>
      <c r="Q2189" s="7"/>
      <c r="R2189" s="7"/>
      <c r="S2189" s="7"/>
      <c r="T2189" s="7"/>
      <c r="U2189" s="7"/>
      <c r="V2189" s="7"/>
      <c r="W2189" s="7"/>
      <c r="X2189" s="7"/>
      <c r="Y2189" s="7"/>
      <c r="Z2189" s="7"/>
    </row>
    <row r="2190" ht="14.25" spans="10:26">
      <c r="J2190" s="7"/>
      <c r="K2190" s="7"/>
      <c r="L2190" s="7"/>
      <c r="M2190" s="7"/>
      <c r="N2190" s="7"/>
      <c r="O2190" s="7"/>
      <c r="P2190" s="7"/>
      <c r="Q2190" s="7"/>
      <c r="R2190" s="7"/>
      <c r="S2190" s="7"/>
      <c r="T2190" s="7"/>
      <c r="U2190" s="7"/>
      <c r="V2190" s="7"/>
      <c r="W2190" s="7"/>
      <c r="X2190" s="7"/>
      <c r="Y2190" s="7"/>
      <c r="Z2190" s="7"/>
    </row>
    <row r="2191" ht="14.25" spans="10:26">
      <c r="J2191" s="7"/>
      <c r="K2191" s="7"/>
      <c r="L2191" s="7"/>
      <c r="M2191" s="7"/>
      <c r="N2191" s="7"/>
      <c r="O2191" s="7"/>
      <c r="P2191" s="7"/>
      <c r="Q2191" s="7"/>
      <c r="R2191" s="7"/>
      <c r="S2191" s="7"/>
      <c r="T2191" s="7"/>
      <c r="U2191" s="7"/>
      <c r="V2191" s="7"/>
      <c r="W2191" s="7"/>
      <c r="X2191" s="7"/>
      <c r="Y2191" s="7"/>
      <c r="Z2191" s="7"/>
    </row>
    <row r="2192" ht="14.25" spans="10:26">
      <c r="J2192" s="7"/>
      <c r="K2192" s="7"/>
      <c r="L2192" s="7"/>
      <c r="M2192" s="7"/>
      <c r="N2192" s="7"/>
      <c r="O2192" s="7"/>
      <c r="P2192" s="7"/>
      <c r="Q2192" s="7"/>
      <c r="R2192" s="7"/>
      <c r="S2192" s="7"/>
      <c r="T2192" s="7"/>
      <c r="U2192" s="7"/>
      <c r="V2192" s="7"/>
      <c r="W2192" s="7"/>
      <c r="X2192" s="7"/>
      <c r="Y2192" s="7"/>
      <c r="Z2192" s="7"/>
    </row>
    <row r="2193" ht="14.25" spans="10:26">
      <c r="J2193" s="7"/>
      <c r="K2193" s="7"/>
      <c r="L2193" s="7"/>
      <c r="M2193" s="7"/>
      <c r="N2193" s="7"/>
      <c r="O2193" s="7"/>
      <c r="P2193" s="7"/>
      <c r="Q2193" s="7"/>
      <c r="R2193" s="7"/>
      <c r="S2193" s="7"/>
      <c r="T2193" s="7"/>
      <c r="U2193" s="7"/>
      <c r="V2193" s="7"/>
      <c r="W2193" s="7"/>
      <c r="X2193" s="7"/>
      <c r="Y2193" s="7"/>
      <c r="Z2193" s="7"/>
    </row>
    <row r="2194" ht="14.25" spans="10:26">
      <c r="J2194" s="7"/>
      <c r="K2194" s="7"/>
      <c r="L2194" s="7"/>
      <c r="M2194" s="7"/>
      <c r="N2194" s="7"/>
      <c r="O2194" s="7"/>
      <c r="P2194" s="7"/>
      <c r="Q2194" s="7"/>
      <c r="R2194" s="7"/>
      <c r="S2194" s="7"/>
      <c r="T2194" s="7"/>
      <c r="U2194" s="7"/>
      <c r="V2194" s="7"/>
      <c r="W2194" s="7"/>
      <c r="X2194" s="7"/>
      <c r="Y2194" s="7"/>
      <c r="Z2194" s="7"/>
    </row>
    <row r="2195" ht="14.25" spans="10:26">
      <c r="J2195" s="7"/>
      <c r="K2195" s="7"/>
      <c r="L2195" s="7"/>
      <c r="M2195" s="7"/>
      <c r="N2195" s="7"/>
      <c r="O2195" s="7"/>
      <c r="P2195" s="7"/>
      <c r="Q2195" s="7"/>
      <c r="R2195" s="7"/>
      <c r="S2195" s="7"/>
      <c r="T2195" s="7"/>
      <c r="U2195" s="7"/>
      <c r="V2195" s="7"/>
      <c r="W2195" s="7"/>
      <c r="X2195" s="7"/>
      <c r="Y2195" s="7"/>
      <c r="Z2195" s="7"/>
    </row>
    <row r="2196" ht="14.25" spans="10:26">
      <c r="J2196" s="7"/>
      <c r="K2196" s="7"/>
      <c r="L2196" s="7"/>
      <c r="M2196" s="7"/>
      <c r="N2196" s="7"/>
      <c r="O2196" s="7"/>
      <c r="P2196" s="7"/>
      <c r="Q2196" s="7"/>
      <c r="R2196" s="7"/>
      <c r="S2196" s="7"/>
      <c r="T2196" s="7"/>
      <c r="U2196" s="7"/>
      <c r="V2196" s="7"/>
      <c r="W2196" s="7"/>
      <c r="X2196" s="7"/>
      <c r="Y2196" s="7"/>
      <c r="Z2196" s="7"/>
    </row>
    <row r="2197" ht="14.25" spans="10:26">
      <c r="J2197" s="7"/>
      <c r="K2197" s="7"/>
      <c r="L2197" s="7"/>
      <c r="M2197" s="7"/>
      <c r="N2197" s="7"/>
      <c r="O2197" s="7"/>
      <c r="P2197" s="7"/>
      <c r="Q2197" s="7"/>
      <c r="R2197" s="7"/>
      <c r="S2197" s="7"/>
      <c r="T2197" s="7"/>
      <c r="U2197" s="7"/>
      <c r="V2197" s="7"/>
      <c r="W2197" s="7"/>
      <c r="X2197" s="7"/>
      <c r="Y2197" s="7"/>
      <c r="Z2197" s="7"/>
    </row>
    <row r="2198" ht="14.25" spans="10:26">
      <c r="J2198" s="7"/>
      <c r="K2198" s="7"/>
      <c r="L2198" s="7"/>
      <c r="M2198" s="7"/>
      <c r="N2198" s="7"/>
      <c r="O2198" s="7"/>
      <c r="P2198" s="7"/>
      <c r="Q2198" s="7"/>
      <c r="R2198" s="7"/>
      <c r="S2198" s="7"/>
      <c r="T2198" s="7"/>
      <c r="U2198" s="7"/>
      <c r="V2198" s="7"/>
      <c r="W2198" s="7"/>
      <c r="X2198" s="7"/>
      <c r="Y2198" s="7"/>
      <c r="Z2198" s="7"/>
    </row>
    <row r="2199" ht="14.25" spans="10:26">
      <c r="J2199" s="7"/>
      <c r="K2199" s="7"/>
      <c r="L2199" s="7"/>
      <c r="M2199" s="7"/>
      <c r="N2199" s="7"/>
      <c r="O2199" s="7"/>
      <c r="P2199" s="7"/>
      <c r="Q2199" s="7"/>
      <c r="R2199" s="7"/>
      <c r="S2199" s="7"/>
      <c r="T2199" s="7"/>
      <c r="U2199" s="7"/>
      <c r="V2199" s="7"/>
      <c r="W2199" s="7"/>
      <c r="X2199" s="7"/>
      <c r="Y2199" s="7"/>
      <c r="Z2199" s="7"/>
    </row>
    <row r="2200" ht="14.25" spans="10:26">
      <c r="J2200" s="7"/>
      <c r="K2200" s="7"/>
      <c r="L2200" s="7"/>
      <c r="M2200" s="7"/>
      <c r="N2200" s="7"/>
      <c r="O2200" s="7"/>
      <c r="P2200" s="7"/>
      <c r="Q2200" s="7"/>
      <c r="R2200" s="7"/>
      <c r="S2200" s="7"/>
      <c r="T2200" s="7"/>
      <c r="U2200" s="7"/>
      <c r="V2200" s="7"/>
      <c r="W2200" s="7"/>
      <c r="X2200" s="7"/>
      <c r="Y2200" s="7"/>
      <c r="Z2200" s="7"/>
    </row>
    <row r="2201" ht="14.25" spans="10:26">
      <c r="J2201" s="7"/>
      <c r="K2201" s="7"/>
      <c r="L2201" s="7"/>
      <c r="M2201" s="7"/>
      <c r="N2201" s="7"/>
      <c r="O2201" s="7"/>
      <c r="P2201" s="7"/>
      <c r="Q2201" s="7"/>
      <c r="R2201" s="7"/>
      <c r="S2201" s="7"/>
      <c r="T2201" s="7"/>
      <c r="U2201" s="7"/>
      <c r="V2201" s="7"/>
      <c r="W2201" s="7"/>
      <c r="X2201" s="7"/>
      <c r="Y2201" s="7"/>
      <c r="Z2201" s="7"/>
    </row>
    <row r="2202" ht="14.25" spans="10:26">
      <c r="J2202" s="7"/>
      <c r="K2202" s="7"/>
      <c r="L2202" s="7"/>
      <c r="M2202" s="7"/>
      <c r="N2202" s="7"/>
      <c r="O2202" s="7"/>
      <c r="P2202" s="7"/>
      <c r="Q2202" s="7"/>
      <c r="R2202" s="7"/>
      <c r="S2202" s="7"/>
      <c r="T2202" s="7"/>
      <c r="U2202" s="7"/>
      <c r="V2202" s="7"/>
      <c r="W2202" s="7"/>
      <c r="X2202" s="7"/>
      <c r="Y2202" s="7"/>
      <c r="Z2202" s="7"/>
    </row>
    <row r="2203" ht="14.25" spans="10:26">
      <c r="J2203" s="7"/>
      <c r="K2203" s="7"/>
      <c r="L2203" s="7"/>
      <c r="M2203" s="7"/>
      <c r="N2203" s="7"/>
      <c r="O2203" s="7"/>
      <c r="P2203" s="7"/>
      <c r="Q2203" s="7"/>
      <c r="R2203" s="7"/>
      <c r="S2203" s="7"/>
      <c r="T2203" s="7"/>
      <c r="U2203" s="7"/>
      <c r="V2203" s="7"/>
      <c r="W2203" s="7"/>
      <c r="X2203" s="7"/>
      <c r="Y2203" s="7"/>
      <c r="Z2203" s="7"/>
    </row>
    <row r="2204" ht="14.25" spans="10:26">
      <c r="J2204" s="7"/>
      <c r="K2204" s="7"/>
      <c r="L2204" s="7"/>
      <c r="M2204" s="7"/>
      <c r="N2204" s="7"/>
      <c r="O2204" s="7"/>
      <c r="P2204" s="7"/>
      <c r="Q2204" s="7"/>
      <c r="R2204" s="7"/>
      <c r="S2204" s="7"/>
      <c r="T2204" s="7"/>
      <c r="U2204" s="7"/>
      <c r="V2204" s="7"/>
      <c r="W2204" s="7"/>
      <c r="X2204" s="7"/>
      <c r="Y2204" s="7"/>
      <c r="Z2204" s="7"/>
    </row>
    <row r="2205" ht="14.25" spans="10:26">
      <c r="J2205" s="7"/>
      <c r="K2205" s="7"/>
      <c r="L2205" s="7"/>
      <c r="M2205" s="7"/>
      <c r="N2205" s="7"/>
      <c r="O2205" s="7"/>
      <c r="P2205" s="7"/>
      <c r="Q2205" s="7"/>
      <c r="R2205" s="7"/>
      <c r="S2205" s="7"/>
      <c r="T2205" s="7"/>
      <c r="U2205" s="7"/>
      <c r="V2205" s="7"/>
      <c r="W2205" s="7"/>
      <c r="X2205" s="7"/>
      <c r="Y2205" s="7"/>
      <c r="Z2205" s="7"/>
    </row>
    <row r="2206" ht="14.25" spans="10:26">
      <c r="J2206" s="7"/>
      <c r="K2206" s="7"/>
      <c r="L2206" s="7"/>
      <c r="M2206" s="7"/>
      <c r="N2206" s="7"/>
      <c r="O2206" s="7"/>
      <c r="P2206" s="7"/>
      <c r="Q2206" s="7"/>
      <c r="R2206" s="7"/>
      <c r="S2206" s="7"/>
      <c r="T2206" s="7"/>
      <c r="U2206" s="7"/>
      <c r="V2206" s="7"/>
      <c r="W2206" s="7"/>
      <c r="X2206" s="7"/>
      <c r="Y2206" s="7"/>
      <c r="Z2206" s="7"/>
    </row>
    <row r="2207" ht="14.25" spans="10:26">
      <c r="J2207" s="7"/>
      <c r="K2207" s="7"/>
      <c r="L2207" s="7"/>
      <c r="M2207" s="7"/>
      <c r="N2207" s="7"/>
      <c r="O2207" s="7"/>
      <c r="P2207" s="7"/>
      <c r="Q2207" s="7"/>
      <c r="R2207" s="7"/>
      <c r="S2207" s="7"/>
      <c r="T2207" s="7"/>
      <c r="U2207" s="7"/>
      <c r="V2207" s="7"/>
      <c r="W2207" s="7"/>
      <c r="X2207" s="7"/>
      <c r="Y2207" s="7"/>
      <c r="Z2207" s="7"/>
    </row>
    <row r="2208" ht="14.25" spans="10:26">
      <c r="J2208" s="7"/>
      <c r="K2208" s="7"/>
      <c r="L2208" s="7"/>
      <c r="M2208" s="7"/>
      <c r="N2208" s="7"/>
      <c r="O2208" s="7"/>
      <c r="P2208" s="7"/>
      <c r="Q2208" s="7"/>
      <c r="R2208" s="7"/>
      <c r="S2208" s="7"/>
      <c r="T2208" s="7"/>
      <c r="U2208" s="7"/>
      <c r="V2208" s="7"/>
      <c r="W2208" s="7"/>
      <c r="X2208" s="7"/>
      <c r="Y2208" s="7"/>
      <c r="Z2208" s="7"/>
    </row>
    <row r="2209" ht="14.25" spans="10:26">
      <c r="J2209" s="7"/>
      <c r="K2209" s="7"/>
      <c r="L2209" s="7"/>
      <c r="M2209" s="7"/>
      <c r="N2209" s="7"/>
      <c r="O2209" s="7"/>
      <c r="P2209" s="7"/>
      <c r="Q2209" s="7"/>
      <c r="R2209" s="7"/>
      <c r="S2209" s="7"/>
      <c r="T2209" s="7"/>
      <c r="U2209" s="7"/>
      <c r="V2209" s="7"/>
      <c r="W2209" s="7"/>
      <c r="X2209" s="7"/>
      <c r="Y2209" s="7"/>
      <c r="Z2209" s="7"/>
    </row>
    <row r="2210" ht="14.25" spans="10:26">
      <c r="J2210" s="7"/>
      <c r="K2210" s="7"/>
      <c r="L2210" s="7"/>
      <c r="M2210" s="7"/>
      <c r="N2210" s="7"/>
      <c r="O2210" s="7"/>
      <c r="P2210" s="7"/>
      <c r="Q2210" s="7"/>
      <c r="R2210" s="7"/>
      <c r="S2210" s="7"/>
      <c r="T2210" s="7"/>
      <c r="U2210" s="7"/>
      <c r="V2210" s="7"/>
      <c r="W2210" s="7"/>
      <c r="X2210" s="7"/>
      <c r="Y2210" s="7"/>
      <c r="Z2210" s="7"/>
    </row>
    <row r="2211" ht="14.25" spans="10:26">
      <c r="J2211" s="7"/>
      <c r="K2211" s="7"/>
      <c r="L2211" s="7"/>
      <c r="M2211" s="7"/>
      <c r="N2211" s="7"/>
      <c r="O2211" s="7"/>
      <c r="P2211" s="7"/>
      <c r="Q2211" s="7"/>
      <c r="R2211" s="7"/>
      <c r="S2211" s="7"/>
      <c r="T2211" s="7"/>
      <c r="U2211" s="7"/>
      <c r="V2211" s="7"/>
      <c r="W2211" s="7"/>
      <c r="X2211" s="7"/>
      <c r="Y2211" s="7"/>
      <c r="Z2211" s="7"/>
    </row>
    <row r="2212" ht="14.25" spans="10:26">
      <c r="J2212" s="7"/>
      <c r="K2212" s="7"/>
      <c r="L2212" s="7"/>
      <c r="M2212" s="7"/>
      <c r="N2212" s="7"/>
      <c r="O2212" s="7"/>
      <c r="P2212" s="7"/>
      <c r="Q2212" s="7"/>
      <c r="R2212" s="7"/>
      <c r="S2212" s="7"/>
      <c r="T2212" s="7"/>
      <c r="U2212" s="7"/>
      <c r="V2212" s="7"/>
      <c r="W2212" s="7"/>
      <c r="X2212" s="7"/>
      <c r="Y2212" s="7"/>
      <c r="Z2212" s="7"/>
    </row>
    <row r="2213" ht="14.25" spans="10:26">
      <c r="J2213" s="7"/>
      <c r="K2213" s="7"/>
      <c r="L2213" s="7"/>
      <c r="M2213" s="7"/>
      <c r="N2213" s="7"/>
      <c r="O2213" s="7"/>
      <c r="P2213" s="7"/>
      <c r="Q2213" s="7"/>
      <c r="R2213" s="7"/>
      <c r="S2213" s="7"/>
      <c r="T2213" s="7"/>
      <c r="U2213" s="7"/>
      <c r="V2213" s="7"/>
      <c r="W2213" s="7"/>
      <c r="X2213" s="7"/>
      <c r="Y2213" s="7"/>
      <c r="Z2213" s="7"/>
    </row>
    <row r="2214" ht="14.25" spans="10:26">
      <c r="J2214" s="7"/>
      <c r="K2214" s="7"/>
      <c r="L2214" s="7"/>
      <c r="M2214" s="7"/>
      <c r="N2214" s="7"/>
      <c r="O2214" s="7"/>
      <c r="P2214" s="7"/>
      <c r="Q2214" s="7"/>
      <c r="R2214" s="7"/>
      <c r="S2214" s="7"/>
      <c r="T2214" s="7"/>
      <c r="U2214" s="7"/>
      <c r="V2214" s="7"/>
      <c r="W2214" s="7"/>
      <c r="X2214" s="7"/>
      <c r="Y2214" s="7"/>
      <c r="Z2214" s="7"/>
    </row>
    <row r="2215" ht="14.25" spans="10:26">
      <c r="J2215" s="7"/>
      <c r="K2215" s="7"/>
      <c r="L2215" s="7"/>
      <c r="M2215" s="7"/>
      <c r="N2215" s="7"/>
      <c r="O2215" s="7"/>
      <c r="P2215" s="7"/>
      <c r="Q2215" s="7"/>
      <c r="R2215" s="7"/>
      <c r="S2215" s="7"/>
      <c r="T2215" s="7"/>
      <c r="U2215" s="7"/>
      <c r="V2215" s="7"/>
      <c r="W2215" s="7"/>
      <c r="X2215" s="7"/>
      <c r="Y2215" s="7"/>
      <c r="Z2215" s="7"/>
    </row>
    <row r="2216" ht="14.25" spans="10:26">
      <c r="J2216" s="7"/>
      <c r="K2216" s="7"/>
      <c r="L2216" s="7"/>
      <c r="M2216" s="7"/>
      <c r="N2216" s="7"/>
      <c r="O2216" s="7"/>
      <c r="P2216" s="7"/>
      <c r="Q2216" s="7"/>
      <c r="R2216" s="7"/>
      <c r="S2216" s="7"/>
      <c r="T2216" s="7"/>
      <c r="U2216" s="7"/>
      <c r="V2216" s="7"/>
      <c r="W2216" s="7"/>
      <c r="X2216" s="7"/>
      <c r="Y2216" s="7"/>
      <c r="Z2216" s="7"/>
    </row>
    <row r="2217" ht="14.25" spans="10:26">
      <c r="J2217" s="7"/>
      <c r="K2217" s="7"/>
      <c r="L2217" s="7"/>
      <c r="M2217" s="7"/>
      <c r="N2217" s="7"/>
      <c r="O2217" s="7"/>
      <c r="P2217" s="7"/>
      <c r="Q2217" s="7"/>
      <c r="R2217" s="7"/>
      <c r="S2217" s="7"/>
      <c r="T2217" s="7"/>
      <c r="U2217" s="7"/>
      <c r="V2217" s="7"/>
      <c r="W2217" s="7"/>
      <c r="X2217" s="7"/>
      <c r="Y2217" s="7"/>
      <c r="Z2217" s="7"/>
    </row>
    <row r="2218" ht="14.25" spans="10:26">
      <c r="J2218" s="7"/>
      <c r="K2218" s="7"/>
      <c r="L2218" s="7"/>
      <c r="M2218" s="7"/>
      <c r="N2218" s="7"/>
      <c r="O2218" s="7"/>
      <c r="P2218" s="7"/>
      <c r="Q2218" s="7"/>
      <c r="R2218" s="7"/>
      <c r="S2218" s="7"/>
      <c r="T2218" s="7"/>
      <c r="U2218" s="7"/>
      <c r="V2218" s="7"/>
      <c r="W2218" s="7"/>
      <c r="X2218" s="7"/>
      <c r="Y2218" s="7"/>
      <c r="Z2218" s="7"/>
    </row>
    <row r="2219" ht="14.25" spans="10:26">
      <c r="J2219" s="7"/>
      <c r="K2219" s="7"/>
      <c r="L2219" s="7"/>
      <c r="M2219" s="7"/>
      <c r="N2219" s="7"/>
      <c r="O2219" s="7"/>
      <c r="P2219" s="7"/>
      <c r="Q2219" s="7"/>
      <c r="R2219" s="7"/>
      <c r="S2219" s="7"/>
      <c r="T2219" s="7"/>
      <c r="U2219" s="7"/>
      <c r="V2219" s="7"/>
      <c r="W2219" s="7"/>
      <c r="X2219" s="7"/>
      <c r="Y2219" s="7"/>
      <c r="Z2219" s="7"/>
    </row>
    <row r="2220" ht="14.25" spans="10:26">
      <c r="J2220" s="7"/>
      <c r="K2220" s="7"/>
      <c r="L2220" s="7"/>
      <c r="M2220" s="7"/>
      <c r="N2220" s="7"/>
      <c r="O2220" s="7"/>
      <c r="P2220" s="7"/>
      <c r="Q2220" s="7"/>
      <c r="R2220" s="7"/>
      <c r="S2220" s="7"/>
      <c r="T2220" s="7"/>
      <c r="U2220" s="7"/>
      <c r="V2220" s="7"/>
      <c r="W2220" s="7"/>
      <c r="X2220" s="7"/>
      <c r="Y2220" s="7"/>
      <c r="Z2220" s="7"/>
    </row>
    <row r="2221" ht="14.25" spans="10:26">
      <c r="J2221" s="7"/>
      <c r="K2221" s="7"/>
      <c r="L2221" s="7"/>
      <c r="M2221" s="7"/>
      <c r="N2221" s="7"/>
      <c r="O2221" s="7"/>
      <c r="P2221" s="7"/>
      <c r="Q2221" s="7"/>
      <c r="R2221" s="7"/>
      <c r="S2221" s="7"/>
      <c r="T2221" s="7"/>
      <c r="U2221" s="7"/>
      <c r="V2221" s="7"/>
      <c r="W2221" s="7"/>
      <c r="X2221" s="7"/>
      <c r="Y2221" s="7"/>
      <c r="Z2221" s="7"/>
    </row>
    <row r="2222" ht="14.25" spans="10:26">
      <c r="J2222" s="7"/>
      <c r="K2222" s="7"/>
      <c r="L2222" s="7"/>
      <c r="M2222" s="7"/>
      <c r="N2222" s="7"/>
      <c r="O2222" s="7"/>
      <c r="P2222" s="7"/>
      <c r="Q2222" s="7"/>
      <c r="R2222" s="7"/>
      <c r="S2222" s="7"/>
      <c r="T2222" s="7"/>
      <c r="U2222" s="7"/>
      <c r="V2222" s="7"/>
      <c r="W2222" s="7"/>
      <c r="X2222" s="7"/>
      <c r="Y2222" s="7"/>
      <c r="Z2222" s="7"/>
    </row>
    <row r="2223" ht="14.25" spans="10:26">
      <c r="J2223" s="7"/>
      <c r="K2223" s="7"/>
      <c r="L2223" s="7"/>
      <c r="M2223" s="7"/>
      <c r="N2223" s="7"/>
      <c r="O2223" s="7"/>
      <c r="P2223" s="7"/>
      <c r="Q2223" s="7"/>
      <c r="R2223" s="7"/>
      <c r="S2223" s="7"/>
      <c r="T2223" s="7"/>
      <c r="U2223" s="7"/>
      <c r="V2223" s="7"/>
      <c r="W2223" s="7"/>
      <c r="X2223" s="7"/>
      <c r="Y2223" s="7"/>
      <c r="Z2223" s="7"/>
    </row>
    <row r="2224" ht="14.25" spans="10:26">
      <c r="J2224" s="7"/>
      <c r="K2224" s="7"/>
      <c r="L2224" s="7"/>
      <c r="M2224" s="7"/>
      <c r="N2224" s="7"/>
      <c r="O2224" s="7"/>
      <c r="P2224" s="7"/>
      <c r="Q2224" s="7"/>
      <c r="R2224" s="7"/>
      <c r="S2224" s="7"/>
      <c r="T2224" s="7"/>
      <c r="U2224" s="7"/>
      <c r="V2224" s="7"/>
      <c r="W2224" s="7"/>
      <c r="X2224" s="7"/>
      <c r="Y2224" s="7"/>
      <c r="Z2224" s="7"/>
    </row>
    <row r="2225" ht="14.25" spans="10:26">
      <c r="J2225" s="7"/>
      <c r="K2225" s="7"/>
      <c r="L2225" s="7"/>
      <c r="M2225" s="7"/>
      <c r="N2225" s="7"/>
      <c r="O2225" s="7"/>
      <c r="P2225" s="7"/>
      <c r="Q2225" s="7"/>
      <c r="R2225" s="7"/>
      <c r="S2225" s="7"/>
      <c r="T2225" s="7"/>
      <c r="U2225" s="7"/>
      <c r="V2225" s="7"/>
      <c r="W2225" s="7"/>
      <c r="X2225" s="7"/>
      <c r="Y2225" s="7"/>
      <c r="Z2225" s="7"/>
    </row>
    <row r="2226" ht="14.25" spans="10:26">
      <c r="J2226" s="7"/>
      <c r="K2226" s="7"/>
      <c r="L2226" s="7"/>
      <c r="M2226" s="7"/>
      <c r="N2226" s="7"/>
      <c r="O2226" s="7"/>
      <c r="P2226" s="7"/>
      <c r="Q2226" s="7"/>
      <c r="R2226" s="7"/>
      <c r="S2226" s="7"/>
      <c r="T2226" s="7"/>
      <c r="U2226" s="7"/>
      <c r="V2226" s="7"/>
      <c r="W2226" s="7"/>
      <c r="X2226" s="7"/>
      <c r="Y2226" s="7"/>
      <c r="Z2226" s="7"/>
    </row>
    <row r="2227" ht="14.25" spans="10:26">
      <c r="J2227" s="7"/>
      <c r="K2227" s="7"/>
      <c r="L2227" s="7"/>
      <c r="M2227" s="7"/>
      <c r="N2227" s="7"/>
      <c r="O2227" s="7"/>
      <c r="P2227" s="7"/>
      <c r="Q2227" s="7"/>
      <c r="R2227" s="7"/>
      <c r="S2227" s="7"/>
      <c r="T2227" s="7"/>
      <c r="U2227" s="7"/>
      <c r="V2227" s="7"/>
      <c r="W2227" s="7"/>
      <c r="X2227" s="7"/>
      <c r="Y2227" s="7"/>
      <c r="Z2227" s="7"/>
    </row>
    <row r="2228" ht="14.25" spans="10:26">
      <c r="J2228" s="7"/>
      <c r="K2228" s="7"/>
      <c r="L2228" s="7"/>
      <c r="M2228" s="7"/>
      <c r="N2228" s="7"/>
      <c r="O2228" s="7"/>
      <c r="P2228" s="7"/>
      <c r="Q2228" s="7"/>
      <c r="R2228" s="7"/>
      <c r="S2228" s="7"/>
      <c r="T2228" s="7"/>
      <c r="U2228" s="7"/>
      <c r="V2228" s="7"/>
      <c r="W2228" s="7"/>
      <c r="X2228" s="7"/>
      <c r="Y2228" s="7"/>
      <c r="Z2228" s="7"/>
    </row>
    <row r="2229" ht="14.25" spans="10:26">
      <c r="J2229" s="7"/>
      <c r="K2229" s="7"/>
      <c r="L2229" s="7"/>
      <c r="M2229" s="7"/>
      <c r="N2229" s="7"/>
      <c r="O2229" s="7"/>
      <c r="P2229" s="7"/>
      <c r="Q2229" s="7"/>
      <c r="R2229" s="7"/>
      <c r="S2229" s="7"/>
      <c r="T2229" s="7"/>
      <c r="U2229" s="7"/>
      <c r="V2229" s="7"/>
      <c r="W2229" s="7"/>
      <c r="X2229" s="7"/>
      <c r="Y2229" s="7"/>
      <c r="Z2229" s="7"/>
    </row>
    <row r="2230" ht="14.25" spans="10:26">
      <c r="J2230" s="7"/>
      <c r="K2230" s="7"/>
      <c r="L2230" s="7"/>
      <c r="M2230" s="7"/>
      <c r="N2230" s="7"/>
      <c r="O2230" s="7"/>
      <c r="P2230" s="7"/>
      <c r="Q2230" s="7"/>
      <c r="R2230" s="7"/>
      <c r="S2230" s="7"/>
      <c r="T2230" s="7"/>
      <c r="U2230" s="7"/>
      <c r="V2230" s="7"/>
      <c r="W2230" s="7"/>
      <c r="X2230" s="7"/>
      <c r="Y2230" s="7"/>
      <c r="Z2230" s="7"/>
    </row>
    <row r="2231" ht="14.25" spans="10:26">
      <c r="J2231" s="7"/>
      <c r="K2231" s="7"/>
      <c r="L2231" s="7"/>
      <c r="M2231" s="7"/>
      <c r="N2231" s="7"/>
      <c r="O2231" s="7"/>
      <c r="P2231" s="7"/>
      <c r="Q2231" s="7"/>
      <c r="R2231" s="7"/>
      <c r="S2231" s="7"/>
      <c r="T2231" s="7"/>
      <c r="U2231" s="7"/>
      <c r="V2231" s="7"/>
      <c r="W2231" s="7"/>
      <c r="X2231" s="7"/>
      <c r="Y2231" s="7"/>
      <c r="Z2231" s="7"/>
    </row>
    <row r="2232" ht="14.25" spans="10:26">
      <c r="J2232" s="7"/>
      <c r="K2232" s="7"/>
      <c r="L2232" s="7"/>
      <c r="M2232" s="7"/>
      <c r="N2232" s="7"/>
      <c r="O2232" s="7"/>
      <c r="P2232" s="7"/>
      <c r="Q2232" s="7"/>
      <c r="R2232" s="7"/>
      <c r="S2232" s="7"/>
      <c r="T2232" s="7"/>
      <c r="U2232" s="7"/>
      <c r="V2232" s="7"/>
      <c r="W2232" s="7"/>
      <c r="X2232" s="7"/>
      <c r="Y2232" s="7"/>
      <c r="Z2232" s="7"/>
    </row>
    <row r="2233" ht="14.25" spans="10:26">
      <c r="J2233" s="7"/>
      <c r="K2233" s="7"/>
      <c r="L2233" s="7"/>
      <c r="M2233" s="7"/>
      <c r="N2233" s="7"/>
      <c r="O2233" s="7"/>
      <c r="P2233" s="7"/>
      <c r="Q2233" s="7"/>
      <c r="R2233" s="7"/>
      <c r="S2233" s="7"/>
      <c r="T2233" s="7"/>
      <c r="U2233" s="7"/>
      <c r="V2233" s="7"/>
      <c r="W2233" s="7"/>
      <c r="X2233" s="7"/>
      <c r="Y2233" s="7"/>
      <c r="Z2233" s="7"/>
    </row>
    <row r="2234" ht="14.25" spans="10:26">
      <c r="J2234" s="7"/>
      <c r="K2234" s="7"/>
      <c r="L2234" s="7"/>
      <c r="M2234" s="7"/>
      <c r="N2234" s="7"/>
      <c r="O2234" s="7"/>
      <c r="P2234" s="7"/>
      <c r="Q2234" s="7"/>
      <c r="R2234" s="7"/>
      <c r="S2234" s="7"/>
      <c r="T2234" s="7"/>
      <c r="U2234" s="7"/>
      <c r="V2234" s="7"/>
      <c r="W2234" s="7"/>
      <c r="X2234" s="7"/>
      <c r="Y2234" s="7"/>
      <c r="Z2234" s="7"/>
    </row>
    <row r="2235" ht="14.25" spans="10:26">
      <c r="J2235" s="7"/>
      <c r="K2235" s="7"/>
      <c r="L2235" s="7"/>
      <c r="M2235" s="7"/>
      <c r="N2235" s="7"/>
      <c r="O2235" s="7"/>
      <c r="P2235" s="7"/>
      <c r="Q2235" s="7"/>
      <c r="R2235" s="7"/>
      <c r="S2235" s="7"/>
      <c r="T2235" s="7"/>
      <c r="U2235" s="7"/>
      <c r="V2235" s="7"/>
      <c r="W2235" s="7"/>
      <c r="X2235" s="7"/>
      <c r="Y2235" s="7"/>
      <c r="Z2235" s="7"/>
    </row>
    <row r="2236" ht="14.25" spans="10:26">
      <c r="J2236" s="7"/>
      <c r="K2236" s="7"/>
      <c r="L2236" s="7"/>
      <c r="M2236" s="7"/>
      <c r="N2236" s="7"/>
      <c r="O2236" s="7"/>
      <c r="P2236" s="7"/>
      <c r="Q2236" s="7"/>
      <c r="R2236" s="7"/>
      <c r="S2236" s="7"/>
      <c r="T2236" s="7"/>
      <c r="U2236" s="7"/>
      <c r="V2236" s="7"/>
      <c r="W2236" s="7"/>
      <c r="X2236" s="7"/>
      <c r="Y2236" s="7"/>
      <c r="Z2236" s="7"/>
    </row>
    <row r="2237" ht="14.25" spans="10:26">
      <c r="J2237" s="7"/>
      <c r="K2237" s="7"/>
      <c r="L2237" s="7"/>
      <c r="M2237" s="7"/>
      <c r="N2237" s="7"/>
      <c r="O2237" s="7"/>
      <c r="P2237" s="7"/>
      <c r="Q2237" s="7"/>
      <c r="R2237" s="7"/>
      <c r="S2237" s="7"/>
      <c r="T2237" s="7"/>
      <c r="U2237" s="7"/>
      <c r="V2237" s="7"/>
      <c r="W2237" s="7"/>
      <c r="X2237" s="7"/>
      <c r="Y2237" s="7"/>
      <c r="Z2237" s="7"/>
    </row>
    <row r="2238" ht="14.25" spans="10:26">
      <c r="J2238" s="7"/>
      <c r="K2238" s="7"/>
      <c r="L2238" s="7"/>
      <c r="M2238" s="7"/>
      <c r="N2238" s="7"/>
      <c r="O2238" s="7"/>
      <c r="P2238" s="7"/>
      <c r="Q2238" s="7"/>
      <c r="R2238" s="7"/>
      <c r="S2238" s="7"/>
      <c r="T2238" s="7"/>
      <c r="U2238" s="7"/>
      <c r="V2238" s="7"/>
      <c r="W2238" s="7"/>
      <c r="X2238" s="7"/>
      <c r="Y2238" s="7"/>
      <c r="Z2238" s="7"/>
    </row>
    <row r="2239" ht="14.25" spans="10:26">
      <c r="J2239" s="7"/>
      <c r="K2239" s="7"/>
      <c r="L2239" s="7"/>
      <c r="M2239" s="7"/>
      <c r="N2239" s="7"/>
      <c r="O2239" s="7"/>
      <c r="P2239" s="7"/>
      <c r="Q2239" s="7"/>
      <c r="R2239" s="7"/>
      <c r="S2239" s="7"/>
      <c r="T2239" s="7"/>
      <c r="U2239" s="7"/>
      <c r="V2239" s="7"/>
      <c r="W2239" s="7"/>
      <c r="X2239" s="7"/>
      <c r="Y2239" s="7"/>
      <c r="Z2239" s="7"/>
    </row>
    <row r="2240" ht="14.25" spans="10:26">
      <c r="J2240" s="7"/>
      <c r="K2240" s="7"/>
      <c r="L2240" s="7"/>
      <c r="M2240" s="7"/>
      <c r="N2240" s="7"/>
      <c r="O2240" s="7"/>
      <c r="P2240" s="7"/>
      <c r="Q2240" s="7"/>
      <c r="R2240" s="7"/>
      <c r="S2240" s="7"/>
      <c r="T2240" s="7"/>
      <c r="U2240" s="7"/>
      <c r="V2240" s="7"/>
      <c r="W2240" s="7"/>
      <c r="X2240" s="7"/>
      <c r="Y2240" s="7"/>
      <c r="Z2240" s="7"/>
    </row>
    <row r="2241" ht="14.25" spans="10:26">
      <c r="J2241" s="7"/>
      <c r="K2241" s="7"/>
      <c r="L2241" s="7"/>
      <c r="M2241" s="7"/>
      <c r="N2241" s="7"/>
      <c r="O2241" s="7"/>
      <c r="P2241" s="7"/>
      <c r="Q2241" s="7"/>
      <c r="R2241" s="7"/>
      <c r="S2241" s="7"/>
      <c r="T2241" s="7"/>
      <c r="U2241" s="7"/>
      <c r="V2241" s="7"/>
      <c r="W2241" s="7"/>
      <c r="X2241" s="7"/>
      <c r="Y2241" s="7"/>
      <c r="Z2241" s="7"/>
    </row>
    <row r="2242" ht="14.25" spans="10:26">
      <c r="J2242" s="7"/>
      <c r="K2242" s="7"/>
      <c r="L2242" s="7"/>
      <c r="M2242" s="7"/>
      <c r="N2242" s="7"/>
      <c r="O2242" s="7"/>
      <c r="P2242" s="7"/>
      <c r="Q2242" s="7"/>
      <c r="R2242" s="7"/>
      <c r="S2242" s="7"/>
      <c r="T2242" s="7"/>
      <c r="U2242" s="7"/>
      <c r="V2242" s="7"/>
      <c r="W2242" s="7"/>
      <c r="X2242" s="7"/>
      <c r="Y2242" s="7"/>
      <c r="Z2242" s="7"/>
    </row>
    <row r="2243" ht="14.25" spans="10:26">
      <c r="J2243" s="7"/>
      <c r="K2243" s="7"/>
      <c r="L2243" s="7"/>
      <c r="M2243" s="7"/>
      <c r="N2243" s="7"/>
      <c r="O2243" s="7"/>
      <c r="P2243" s="7"/>
      <c r="Q2243" s="7"/>
      <c r="R2243" s="7"/>
      <c r="S2243" s="7"/>
      <c r="T2243" s="7"/>
      <c r="U2243" s="7"/>
      <c r="V2243" s="7"/>
      <c r="W2243" s="7"/>
      <c r="X2243" s="7"/>
      <c r="Y2243" s="7"/>
      <c r="Z2243" s="7"/>
    </row>
    <row r="2244" ht="14.25" spans="10:26">
      <c r="J2244" s="7"/>
      <c r="K2244" s="7"/>
      <c r="L2244" s="7"/>
      <c r="M2244" s="7"/>
      <c r="N2244" s="7"/>
      <c r="O2244" s="7"/>
      <c r="P2244" s="7"/>
      <c r="Q2244" s="7"/>
      <c r="R2244" s="7"/>
      <c r="S2244" s="7"/>
      <c r="T2244" s="7"/>
      <c r="U2244" s="7"/>
      <c r="V2244" s="7"/>
      <c r="W2244" s="7"/>
      <c r="X2244" s="7"/>
      <c r="Y2244" s="7"/>
      <c r="Z2244" s="7"/>
    </row>
    <row r="2245" ht="14.25" spans="10:26">
      <c r="J2245" s="7"/>
      <c r="K2245" s="7"/>
      <c r="L2245" s="7"/>
      <c r="M2245" s="7"/>
      <c r="N2245" s="7"/>
      <c r="O2245" s="7"/>
      <c r="P2245" s="7"/>
      <c r="Q2245" s="7"/>
      <c r="R2245" s="7"/>
      <c r="S2245" s="7"/>
      <c r="T2245" s="7"/>
      <c r="U2245" s="7"/>
      <c r="V2245" s="7"/>
      <c r="W2245" s="7"/>
      <c r="X2245" s="7"/>
      <c r="Y2245" s="7"/>
      <c r="Z2245" s="7"/>
    </row>
    <row r="2246" ht="14.25" spans="10:26">
      <c r="J2246" s="7"/>
      <c r="K2246" s="7"/>
      <c r="L2246" s="7"/>
      <c r="M2246" s="7"/>
      <c r="N2246" s="7"/>
      <c r="O2246" s="7"/>
      <c r="P2246" s="7"/>
      <c r="Q2246" s="7"/>
      <c r="R2246" s="7"/>
      <c r="S2246" s="7"/>
      <c r="T2246" s="7"/>
      <c r="U2246" s="7"/>
      <c r="V2246" s="7"/>
      <c r="W2246" s="7"/>
      <c r="X2246" s="7"/>
      <c r="Y2246" s="7"/>
      <c r="Z2246" s="7"/>
    </row>
    <row r="2247" ht="14.25" spans="10:26">
      <c r="J2247" s="7"/>
      <c r="K2247" s="7"/>
      <c r="L2247" s="7"/>
      <c r="M2247" s="7"/>
      <c r="N2247" s="7"/>
      <c r="O2247" s="7"/>
      <c r="P2247" s="7"/>
      <c r="Q2247" s="7"/>
      <c r="R2247" s="7"/>
      <c r="S2247" s="7"/>
      <c r="T2247" s="7"/>
      <c r="U2247" s="7"/>
      <c r="V2247" s="7"/>
      <c r="W2247" s="7"/>
      <c r="X2247" s="7"/>
      <c r="Y2247" s="7"/>
      <c r="Z2247" s="7"/>
    </row>
    <row r="2248" ht="14.25" spans="10:26">
      <c r="J2248" s="7"/>
      <c r="K2248" s="7"/>
      <c r="L2248" s="7"/>
      <c r="M2248" s="7"/>
      <c r="N2248" s="7"/>
      <c r="O2248" s="7"/>
      <c r="P2248" s="7"/>
      <c r="Q2248" s="7"/>
      <c r="R2248" s="7"/>
      <c r="S2248" s="7"/>
      <c r="T2248" s="7"/>
      <c r="U2248" s="7"/>
      <c r="V2248" s="7"/>
      <c r="W2248" s="7"/>
      <c r="X2248" s="7"/>
      <c r="Y2248" s="7"/>
      <c r="Z2248" s="7"/>
    </row>
    <row r="2249" ht="14.25" spans="10:26">
      <c r="J2249" s="7"/>
      <c r="K2249" s="7"/>
      <c r="L2249" s="7"/>
      <c r="M2249" s="7"/>
      <c r="N2249" s="7"/>
      <c r="O2249" s="7"/>
      <c r="P2249" s="7"/>
      <c r="Q2249" s="7"/>
      <c r="R2249" s="7"/>
      <c r="S2249" s="7"/>
      <c r="T2249" s="7"/>
      <c r="U2249" s="7"/>
      <c r="V2249" s="7"/>
      <c r="W2249" s="7"/>
      <c r="X2249" s="7"/>
      <c r="Y2249" s="7"/>
      <c r="Z2249" s="7"/>
    </row>
    <row r="2250" ht="14.25" spans="10:26">
      <c r="J2250" s="7"/>
      <c r="K2250" s="7"/>
      <c r="L2250" s="7"/>
      <c r="M2250" s="7"/>
      <c r="N2250" s="7"/>
      <c r="O2250" s="7"/>
      <c r="P2250" s="7"/>
      <c r="Q2250" s="7"/>
      <c r="R2250" s="7"/>
      <c r="S2250" s="7"/>
      <c r="T2250" s="7"/>
      <c r="U2250" s="7"/>
      <c r="V2250" s="7"/>
      <c r="W2250" s="7"/>
      <c r="X2250" s="7"/>
      <c r="Y2250" s="7"/>
      <c r="Z2250" s="7"/>
    </row>
    <row r="2251" ht="14.25" spans="10:26">
      <c r="J2251" s="7"/>
      <c r="K2251" s="7"/>
      <c r="L2251" s="7"/>
      <c r="M2251" s="7"/>
      <c r="N2251" s="7"/>
      <c r="O2251" s="7"/>
      <c r="P2251" s="7"/>
      <c r="Q2251" s="7"/>
      <c r="R2251" s="7"/>
      <c r="S2251" s="7"/>
      <c r="T2251" s="7"/>
      <c r="U2251" s="7"/>
      <c r="V2251" s="7"/>
      <c r="W2251" s="7"/>
      <c r="X2251" s="7"/>
      <c r="Y2251" s="7"/>
      <c r="Z2251" s="7"/>
    </row>
    <row r="2252" ht="14.25" spans="10:26">
      <c r="J2252" s="7"/>
      <c r="K2252" s="7"/>
      <c r="L2252" s="7"/>
      <c r="M2252" s="7"/>
      <c r="N2252" s="7"/>
      <c r="O2252" s="7"/>
      <c r="P2252" s="7"/>
      <c r="Q2252" s="7"/>
      <c r="R2252" s="7"/>
      <c r="S2252" s="7"/>
      <c r="T2252" s="7"/>
      <c r="U2252" s="7"/>
      <c r="V2252" s="7"/>
      <c r="W2252" s="7"/>
      <c r="X2252" s="7"/>
      <c r="Y2252" s="7"/>
      <c r="Z2252" s="7"/>
    </row>
    <row r="2253" ht="14.25" spans="10:26">
      <c r="J2253" s="7"/>
      <c r="K2253" s="7"/>
      <c r="L2253" s="7"/>
      <c r="M2253" s="7"/>
      <c r="N2253" s="7"/>
      <c r="O2253" s="7"/>
      <c r="P2253" s="7"/>
      <c r="Q2253" s="7"/>
      <c r="R2253" s="7"/>
      <c r="S2253" s="7"/>
      <c r="T2253" s="7"/>
      <c r="U2253" s="7"/>
      <c r="V2253" s="7"/>
      <c r="W2253" s="7"/>
      <c r="X2253" s="7"/>
      <c r="Y2253" s="7"/>
      <c r="Z2253" s="7"/>
    </row>
    <row r="2254" ht="14.25" spans="10:26">
      <c r="J2254" s="7"/>
      <c r="K2254" s="7"/>
      <c r="L2254" s="7"/>
      <c r="M2254" s="7"/>
      <c r="N2254" s="7"/>
      <c r="O2254" s="7"/>
      <c r="P2254" s="7"/>
      <c r="Q2254" s="7"/>
      <c r="R2254" s="7"/>
      <c r="S2254" s="7"/>
      <c r="T2254" s="7"/>
      <c r="U2254" s="7"/>
      <c r="V2254" s="7"/>
      <c r="W2254" s="7"/>
      <c r="X2254" s="7"/>
      <c r="Y2254" s="7"/>
      <c r="Z2254" s="7"/>
    </row>
    <row r="2255" ht="14.25" spans="10:26">
      <c r="J2255" s="7"/>
      <c r="K2255" s="7"/>
      <c r="L2255" s="7"/>
      <c r="M2255" s="7"/>
      <c r="N2255" s="7"/>
      <c r="O2255" s="7"/>
      <c r="P2255" s="7"/>
      <c r="Q2255" s="7"/>
      <c r="R2255" s="7"/>
      <c r="S2255" s="7"/>
      <c r="T2255" s="7"/>
      <c r="U2255" s="7"/>
      <c r="V2255" s="7"/>
      <c r="W2255" s="7"/>
      <c r="X2255" s="7"/>
      <c r="Y2255" s="7"/>
      <c r="Z2255" s="7"/>
    </row>
    <row r="2256" ht="14.25" spans="10:26">
      <c r="J2256" s="7"/>
      <c r="K2256" s="7"/>
      <c r="L2256" s="7"/>
      <c r="M2256" s="7"/>
      <c r="N2256" s="7"/>
      <c r="O2256" s="7"/>
      <c r="P2256" s="7"/>
      <c r="Q2256" s="7"/>
      <c r="R2256" s="7"/>
      <c r="S2256" s="7"/>
      <c r="T2256" s="7"/>
      <c r="U2256" s="7"/>
      <c r="V2256" s="7"/>
      <c r="W2256" s="7"/>
      <c r="X2256" s="7"/>
      <c r="Y2256" s="7"/>
      <c r="Z2256" s="7"/>
    </row>
    <row r="2257" ht="14.25" spans="10:26">
      <c r="J2257" s="7"/>
      <c r="K2257" s="7"/>
      <c r="L2257" s="7"/>
      <c r="M2257" s="7"/>
      <c r="N2257" s="7"/>
      <c r="O2257" s="7"/>
      <c r="P2257" s="7"/>
      <c r="Q2257" s="7"/>
      <c r="R2257" s="7"/>
      <c r="S2257" s="7"/>
      <c r="T2257" s="7"/>
      <c r="U2257" s="7"/>
      <c r="V2257" s="7"/>
      <c r="W2257" s="7"/>
      <c r="X2257" s="7"/>
      <c r="Y2257" s="7"/>
      <c r="Z2257" s="7"/>
    </row>
    <row r="2258" ht="14.25" spans="10:26">
      <c r="J2258" s="7"/>
      <c r="K2258" s="7"/>
      <c r="L2258" s="7"/>
      <c r="M2258" s="7"/>
      <c r="N2258" s="7"/>
      <c r="O2258" s="7"/>
      <c r="P2258" s="7"/>
      <c r="Q2258" s="7"/>
      <c r="R2258" s="7"/>
      <c r="S2258" s="7"/>
      <c r="T2258" s="7"/>
      <c r="U2258" s="7"/>
      <c r="V2258" s="7"/>
      <c r="W2258" s="7"/>
      <c r="X2258" s="7"/>
      <c r="Y2258" s="7"/>
      <c r="Z2258" s="7"/>
    </row>
    <row r="2259" ht="14.25" spans="10:26">
      <c r="J2259" s="7"/>
      <c r="K2259" s="7"/>
      <c r="L2259" s="7"/>
      <c r="M2259" s="7"/>
      <c r="N2259" s="7"/>
      <c r="O2259" s="7"/>
      <c r="P2259" s="7"/>
      <c r="Q2259" s="7"/>
      <c r="R2259" s="7"/>
      <c r="S2259" s="7"/>
      <c r="T2259" s="7"/>
      <c r="U2259" s="7"/>
      <c r="V2259" s="7"/>
      <c r="W2259" s="7"/>
      <c r="X2259" s="7"/>
      <c r="Y2259" s="7"/>
      <c r="Z2259" s="7"/>
    </row>
    <row r="2260" ht="14.25" spans="10:26">
      <c r="J2260" s="7"/>
      <c r="K2260" s="7"/>
      <c r="L2260" s="7"/>
      <c r="M2260" s="7"/>
      <c r="N2260" s="7"/>
      <c r="O2260" s="7"/>
      <c r="P2260" s="7"/>
      <c r="Q2260" s="7"/>
      <c r="R2260" s="7"/>
      <c r="S2260" s="7"/>
      <c r="T2260" s="7"/>
      <c r="U2260" s="7"/>
      <c r="V2260" s="7"/>
      <c r="W2260" s="7"/>
      <c r="X2260" s="7"/>
      <c r="Y2260" s="7"/>
      <c r="Z2260" s="7"/>
    </row>
    <row r="2261" ht="14.25" spans="10:26">
      <c r="J2261" s="7"/>
      <c r="K2261" s="7"/>
      <c r="L2261" s="7"/>
      <c r="M2261" s="7"/>
      <c r="N2261" s="7"/>
      <c r="O2261" s="7"/>
      <c r="P2261" s="7"/>
      <c r="Q2261" s="7"/>
      <c r="R2261" s="7"/>
      <c r="S2261" s="7"/>
      <c r="T2261" s="7"/>
      <c r="U2261" s="7"/>
      <c r="V2261" s="7"/>
      <c r="W2261" s="7"/>
      <c r="X2261" s="7"/>
      <c r="Y2261" s="7"/>
      <c r="Z2261" s="7"/>
    </row>
    <row r="2262" ht="14.25" spans="10:26">
      <c r="J2262" s="7"/>
      <c r="K2262" s="7"/>
      <c r="L2262" s="7"/>
      <c r="M2262" s="7"/>
      <c r="N2262" s="7"/>
      <c r="O2262" s="7"/>
      <c r="P2262" s="7"/>
      <c r="Q2262" s="7"/>
      <c r="R2262" s="7"/>
      <c r="S2262" s="7"/>
      <c r="T2262" s="7"/>
      <c r="U2262" s="7"/>
      <c r="V2262" s="7"/>
      <c r="W2262" s="7"/>
      <c r="X2262" s="7"/>
      <c r="Y2262" s="7"/>
      <c r="Z2262" s="7"/>
    </row>
    <row r="2263" ht="14.25" spans="10:26">
      <c r="J2263" s="7"/>
      <c r="K2263" s="7"/>
      <c r="L2263" s="7"/>
      <c r="M2263" s="7"/>
      <c r="N2263" s="7"/>
      <c r="O2263" s="7"/>
      <c r="P2263" s="7"/>
      <c r="Q2263" s="7"/>
      <c r="R2263" s="7"/>
      <c r="S2263" s="7"/>
      <c r="T2263" s="7"/>
      <c r="U2263" s="7"/>
      <c r="V2263" s="7"/>
      <c r="W2263" s="7"/>
      <c r="X2263" s="7"/>
      <c r="Y2263" s="7"/>
      <c r="Z2263" s="7"/>
    </row>
    <row r="2264" ht="14.25" spans="10:26">
      <c r="J2264" s="7"/>
      <c r="K2264" s="7"/>
      <c r="L2264" s="7"/>
      <c r="M2264" s="7"/>
      <c r="N2264" s="7"/>
      <c r="O2264" s="7"/>
      <c r="P2264" s="7"/>
      <c r="Q2264" s="7"/>
      <c r="R2264" s="7"/>
      <c r="S2264" s="7"/>
      <c r="T2264" s="7"/>
      <c r="U2264" s="7"/>
      <c r="V2264" s="7"/>
      <c r="W2264" s="7"/>
      <c r="X2264" s="7"/>
      <c r="Y2264" s="7"/>
      <c r="Z2264" s="7"/>
    </row>
    <row r="2265" ht="14.25" spans="10:26">
      <c r="J2265" s="7"/>
      <c r="K2265" s="7"/>
      <c r="L2265" s="7"/>
      <c r="M2265" s="7"/>
      <c r="N2265" s="7"/>
      <c r="O2265" s="7"/>
      <c r="P2265" s="7"/>
      <c r="Q2265" s="7"/>
      <c r="R2265" s="7"/>
      <c r="S2265" s="7"/>
      <c r="T2265" s="7"/>
      <c r="U2265" s="7"/>
      <c r="V2265" s="7"/>
      <c r="W2265" s="7"/>
      <c r="X2265" s="7"/>
      <c r="Y2265" s="7"/>
      <c r="Z2265" s="7"/>
    </row>
    <row r="2266" ht="14.25" spans="10:26">
      <c r="J2266" s="7"/>
      <c r="K2266" s="7"/>
      <c r="L2266" s="7"/>
      <c r="M2266" s="7"/>
      <c r="N2266" s="7"/>
      <c r="O2266" s="7"/>
      <c r="P2266" s="7"/>
      <c r="Q2266" s="7"/>
      <c r="R2266" s="7"/>
      <c r="S2266" s="7"/>
      <c r="T2266" s="7"/>
      <c r="U2266" s="7"/>
      <c r="V2266" s="7"/>
      <c r="W2266" s="7"/>
      <c r="X2266" s="7"/>
      <c r="Y2266" s="7"/>
      <c r="Z2266" s="7"/>
    </row>
    <row r="2267" ht="14.25" spans="10:26">
      <c r="J2267" s="7"/>
      <c r="K2267" s="7"/>
      <c r="L2267" s="7"/>
      <c r="M2267" s="7"/>
      <c r="N2267" s="7"/>
      <c r="O2267" s="7"/>
      <c r="P2267" s="7"/>
      <c r="Q2267" s="7"/>
      <c r="R2267" s="7"/>
      <c r="S2267" s="7"/>
      <c r="T2267" s="7"/>
      <c r="U2267" s="7"/>
      <c r="V2267" s="7"/>
      <c r="W2267" s="7"/>
      <c r="X2267" s="7"/>
      <c r="Y2267" s="7"/>
      <c r="Z2267" s="7"/>
    </row>
    <row r="2268" ht="14.25" spans="10:26">
      <c r="J2268" s="7"/>
      <c r="K2268" s="7"/>
      <c r="L2268" s="7"/>
      <c r="M2268" s="7"/>
      <c r="N2268" s="7"/>
      <c r="O2268" s="7"/>
      <c r="P2268" s="7"/>
      <c r="Q2268" s="7"/>
      <c r="R2268" s="7"/>
      <c r="S2268" s="7"/>
      <c r="T2268" s="7"/>
      <c r="U2268" s="7"/>
      <c r="V2268" s="7"/>
      <c r="W2268" s="7"/>
      <c r="X2268" s="7"/>
      <c r="Y2268" s="7"/>
      <c r="Z2268" s="7"/>
    </row>
    <row r="2269" ht="14.25" spans="10:26">
      <c r="J2269" s="7"/>
      <c r="K2269" s="7"/>
      <c r="L2269" s="7"/>
      <c r="M2269" s="7"/>
      <c r="N2269" s="7"/>
      <c r="O2269" s="7"/>
      <c r="P2269" s="7"/>
      <c r="Q2269" s="7"/>
      <c r="R2269" s="7"/>
      <c r="S2269" s="7"/>
      <c r="T2269" s="7"/>
      <c r="U2269" s="7"/>
      <c r="V2269" s="7"/>
      <c r="W2269" s="7"/>
      <c r="X2269" s="7"/>
      <c r="Y2269" s="7"/>
      <c r="Z2269" s="7"/>
    </row>
    <row r="2270" ht="14.25" spans="10:26">
      <c r="J2270" s="7"/>
      <c r="K2270" s="7"/>
      <c r="L2270" s="7"/>
      <c r="M2270" s="7"/>
      <c r="N2270" s="7"/>
      <c r="O2270" s="7"/>
      <c r="P2270" s="7"/>
      <c r="Q2270" s="7"/>
      <c r="R2270" s="7"/>
      <c r="S2270" s="7"/>
      <c r="T2270" s="7"/>
      <c r="U2270" s="7"/>
      <c r="V2270" s="7"/>
      <c r="W2270" s="7"/>
      <c r="X2270" s="7"/>
      <c r="Y2270" s="7"/>
      <c r="Z2270" s="7"/>
    </row>
    <row r="2271" ht="14.25" spans="10:26">
      <c r="J2271" s="7"/>
      <c r="K2271" s="7"/>
      <c r="L2271" s="7"/>
      <c r="M2271" s="7"/>
      <c r="N2271" s="7"/>
      <c r="O2271" s="7"/>
      <c r="P2271" s="7"/>
      <c r="Q2271" s="7"/>
      <c r="R2271" s="7"/>
      <c r="S2271" s="7"/>
      <c r="T2271" s="7"/>
      <c r="U2271" s="7"/>
      <c r="V2271" s="7"/>
      <c r="W2271" s="7"/>
      <c r="X2271" s="7"/>
      <c r="Y2271" s="7"/>
      <c r="Z2271" s="7"/>
    </row>
    <row r="2272" ht="14.25" spans="10:26">
      <c r="J2272" s="7"/>
      <c r="K2272" s="7"/>
      <c r="L2272" s="7"/>
      <c r="M2272" s="7"/>
      <c r="N2272" s="7"/>
      <c r="O2272" s="7"/>
      <c r="P2272" s="7"/>
      <c r="Q2272" s="7"/>
      <c r="R2272" s="7"/>
      <c r="S2272" s="7"/>
      <c r="T2272" s="7"/>
      <c r="U2272" s="7"/>
      <c r="V2272" s="7"/>
      <c r="W2272" s="7"/>
      <c r="X2272" s="7"/>
      <c r="Y2272" s="7"/>
      <c r="Z2272" s="7"/>
    </row>
    <row r="2273" ht="14.25" spans="10:26">
      <c r="J2273" s="7"/>
      <c r="K2273" s="7"/>
      <c r="L2273" s="7"/>
      <c r="M2273" s="7"/>
      <c r="N2273" s="7"/>
      <c r="O2273" s="7"/>
      <c r="P2273" s="7"/>
      <c r="Q2273" s="7"/>
      <c r="R2273" s="7"/>
      <c r="S2273" s="7"/>
      <c r="T2273" s="7"/>
      <c r="U2273" s="7"/>
      <c r="V2273" s="7"/>
      <c r="W2273" s="7"/>
      <c r="X2273" s="7"/>
      <c r="Y2273" s="7"/>
      <c r="Z2273" s="7"/>
    </row>
    <row r="2274" ht="14.25" spans="10:26">
      <c r="J2274" s="7"/>
      <c r="K2274" s="7"/>
      <c r="L2274" s="7"/>
      <c r="M2274" s="7"/>
      <c r="N2274" s="7"/>
      <c r="O2274" s="7"/>
      <c r="P2274" s="7"/>
      <c r="Q2274" s="7"/>
      <c r="R2274" s="7"/>
      <c r="S2274" s="7"/>
      <c r="T2274" s="7"/>
      <c r="U2274" s="7"/>
      <c r="V2274" s="7"/>
      <c r="W2274" s="7"/>
      <c r="X2274" s="7"/>
      <c r="Y2274" s="7"/>
      <c r="Z2274" s="7"/>
    </row>
    <row r="2275" ht="14.25" spans="10:26">
      <c r="J2275" s="7"/>
      <c r="K2275" s="7"/>
      <c r="L2275" s="7"/>
      <c r="M2275" s="7"/>
      <c r="N2275" s="7"/>
      <c r="O2275" s="7"/>
      <c r="P2275" s="7"/>
      <c r="Q2275" s="7"/>
      <c r="R2275" s="7"/>
      <c r="S2275" s="7"/>
      <c r="T2275" s="7"/>
      <c r="U2275" s="7"/>
      <c r="V2275" s="7"/>
      <c r="W2275" s="7"/>
      <c r="X2275" s="7"/>
      <c r="Y2275" s="7"/>
      <c r="Z2275" s="7"/>
    </row>
    <row r="2276" ht="14.25" spans="10:26">
      <c r="J2276" s="7"/>
      <c r="K2276" s="7"/>
      <c r="L2276" s="7"/>
      <c r="M2276" s="7"/>
      <c r="N2276" s="7"/>
      <c r="O2276" s="7"/>
      <c r="P2276" s="7"/>
      <c r="Q2276" s="7"/>
      <c r="R2276" s="7"/>
      <c r="S2276" s="7"/>
      <c r="T2276" s="7"/>
      <c r="U2276" s="7"/>
      <c r="V2276" s="7"/>
      <c r="W2276" s="7"/>
      <c r="X2276" s="7"/>
      <c r="Y2276" s="7"/>
      <c r="Z2276" s="7"/>
    </row>
    <row r="2277" ht="14.25" spans="10:26">
      <c r="J2277" s="7"/>
      <c r="K2277" s="7"/>
      <c r="L2277" s="7"/>
      <c r="M2277" s="7"/>
      <c r="N2277" s="7"/>
      <c r="O2277" s="7"/>
      <c r="P2277" s="7"/>
      <c r="Q2277" s="7"/>
      <c r="R2277" s="7"/>
      <c r="S2277" s="7"/>
      <c r="T2277" s="7"/>
      <c r="U2277" s="7"/>
      <c r="V2277" s="7"/>
      <c r="W2277" s="7"/>
      <c r="X2277" s="7"/>
      <c r="Y2277" s="7"/>
      <c r="Z2277" s="7"/>
    </row>
    <row r="2278" ht="14.25" spans="10:26">
      <c r="J2278" s="7"/>
      <c r="K2278" s="7"/>
      <c r="L2278" s="7"/>
      <c r="M2278" s="7"/>
      <c r="N2278" s="7"/>
      <c r="O2278" s="7"/>
      <c r="P2278" s="7"/>
      <c r="Q2278" s="7"/>
      <c r="R2278" s="7"/>
      <c r="S2278" s="7"/>
      <c r="T2278" s="7"/>
      <c r="U2278" s="7"/>
      <c r="V2278" s="7"/>
      <c r="W2278" s="7"/>
      <c r="X2278" s="7"/>
      <c r="Y2278" s="7"/>
      <c r="Z2278" s="7"/>
    </row>
    <row r="2279" ht="14.25" spans="10:26">
      <c r="J2279" s="7"/>
      <c r="K2279" s="7"/>
      <c r="L2279" s="7"/>
      <c r="M2279" s="7"/>
      <c r="N2279" s="7"/>
      <c r="O2279" s="7"/>
      <c r="P2279" s="7"/>
      <c r="Q2279" s="7"/>
      <c r="R2279" s="7"/>
      <c r="S2279" s="7"/>
      <c r="T2279" s="7"/>
      <c r="U2279" s="7"/>
      <c r="V2279" s="7"/>
      <c r="W2279" s="7"/>
      <c r="X2279" s="7"/>
      <c r="Y2279" s="7"/>
      <c r="Z2279" s="7"/>
    </row>
    <row r="2280" ht="14.25" spans="10:26">
      <c r="J2280" s="7"/>
      <c r="K2280" s="7"/>
      <c r="L2280" s="7"/>
      <c r="M2280" s="7"/>
      <c r="N2280" s="7"/>
      <c r="O2280" s="7"/>
      <c r="P2280" s="7"/>
      <c r="Q2280" s="7"/>
      <c r="R2280" s="7"/>
      <c r="S2280" s="7"/>
      <c r="T2280" s="7"/>
      <c r="U2280" s="7"/>
      <c r="V2280" s="7"/>
      <c r="W2280" s="7"/>
      <c r="X2280" s="7"/>
      <c r="Y2280" s="7"/>
      <c r="Z2280" s="7"/>
    </row>
    <row r="2281" ht="14.25" spans="10:26">
      <c r="J2281" s="7"/>
      <c r="K2281" s="7"/>
      <c r="L2281" s="7"/>
      <c r="M2281" s="7"/>
      <c r="N2281" s="7"/>
      <c r="O2281" s="7"/>
      <c r="P2281" s="7"/>
      <c r="Q2281" s="7"/>
      <c r="R2281" s="7"/>
      <c r="S2281" s="7"/>
      <c r="T2281" s="7"/>
      <c r="U2281" s="7"/>
      <c r="V2281" s="7"/>
      <c r="W2281" s="7"/>
      <c r="X2281" s="7"/>
      <c r="Y2281" s="7"/>
      <c r="Z2281" s="7"/>
    </row>
    <row r="2282" ht="14.25" spans="10:26">
      <c r="J2282" s="7"/>
      <c r="K2282" s="7"/>
      <c r="L2282" s="7"/>
      <c r="M2282" s="7"/>
      <c r="N2282" s="7"/>
      <c r="O2282" s="7"/>
      <c r="P2282" s="7"/>
      <c r="Q2282" s="7"/>
      <c r="R2282" s="7"/>
      <c r="S2282" s="7"/>
      <c r="T2282" s="7"/>
      <c r="U2282" s="7"/>
      <c r="V2282" s="7"/>
      <c r="W2282" s="7"/>
      <c r="X2282" s="7"/>
      <c r="Y2282" s="7"/>
      <c r="Z2282" s="7"/>
    </row>
    <row r="2283" ht="14.25" spans="10:26">
      <c r="J2283" s="7"/>
      <c r="K2283" s="7"/>
      <c r="L2283" s="7"/>
      <c r="M2283" s="7"/>
      <c r="N2283" s="7"/>
      <c r="O2283" s="7"/>
      <c r="P2283" s="7"/>
      <c r="Q2283" s="7"/>
      <c r="R2283" s="7"/>
      <c r="S2283" s="7"/>
      <c r="T2283" s="7"/>
      <c r="U2283" s="7"/>
      <c r="V2283" s="7"/>
      <c r="W2283" s="7"/>
      <c r="X2283" s="7"/>
      <c r="Y2283" s="7"/>
      <c r="Z2283" s="7"/>
    </row>
    <row r="2284" ht="14.25" spans="10:26">
      <c r="J2284" s="7"/>
      <c r="K2284" s="7"/>
      <c r="L2284" s="7"/>
      <c r="M2284" s="7"/>
      <c r="N2284" s="7"/>
      <c r="O2284" s="7"/>
      <c r="P2284" s="7"/>
      <c r="Q2284" s="7"/>
      <c r="R2284" s="7"/>
      <c r="S2284" s="7"/>
      <c r="T2284" s="7"/>
      <c r="U2284" s="7"/>
      <c r="V2284" s="7"/>
      <c r="W2284" s="7"/>
      <c r="X2284" s="7"/>
      <c r="Y2284" s="7"/>
      <c r="Z2284" s="7"/>
    </row>
    <row r="2285" ht="14.25" spans="10:26">
      <c r="J2285" s="7"/>
      <c r="K2285" s="7"/>
      <c r="L2285" s="7"/>
      <c r="M2285" s="7"/>
      <c r="N2285" s="7"/>
      <c r="O2285" s="7"/>
      <c r="P2285" s="7"/>
      <c r="Q2285" s="7"/>
      <c r="R2285" s="7"/>
      <c r="S2285" s="7"/>
      <c r="T2285" s="7"/>
      <c r="U2285" s="7"/>
      <c r="V2285" s="7"/>
      <c r="W2285" s="7"/>
      <c r="X2285" s="7"/>
      <c r="Y2285" s="7"/>
      <c r="Z2285" s="7"/>
    </row>
    <row r="2286" ht="14.25" spans="10:26">
      <c r="J2286" s="7"/>
      <c r="K2286" s="7"/>
      <c r="L2286" s="7"/>
      <c r="M2286" s="7"/>
      <c r="N2286" s="7"/>
      <c r="O2286" s="7"/>
      <c r="P2286" s="7"/>
      <c r="Q2286" s="7"/>
      <c r="R2286" s="7"/>
      <c r="S2286" s="7"/>
      <c r="T2286" s="7"/>
      <c r="U2286" s="7"/>
      <c r="V2286" s="7"/>
      <c r="W2286" s="7"/>
      <c r="X2286" s="7"/>
      <c r="Y2286" s="7"/>
      <c r="Z2286" s="7"/>
    </row>
    <row r="2287" ht="14.25" spans="10:26">
      <c r="J2287" s="7"/>
      <c r="K2287" s="7"/>
      <c r="L2287" s="7"/>
      <c r="M2287" s="7"/>
      <c r="N2287" s="7"/>
      <c r="O2287" s="7"/>
      <c r="P2287" s="7"/>
      <c r="Q2287" s="7"/>
      <c r="R2287" s="7"/>
      <c r="S2287" s="7"/>
      <c r="T2287" s="7"/>
      <c r="U2287" s="7"/>
      <c r="V2287" s="7"/>
      <c r="W2287" s="7"/>
      <c r="X2287" s="7"/>
      <c r="Y2287" s="7"/>
      <c r="Z2287" s="7"/>
    </row>
    <row r="2288" ht="14.25" spans="10:26">
      <c r="J2288" s="7"/>
      <c r="K2288" s="7"/>
      <c r="L2288" s="7"/>
      <c r="M2288" s="7"/>
      <c r="N2288" s="7"/>
      <c r="O2288" s="7"/>
      <c r="P2288" s="7"/>
      <c r="Q2288" s="7"/>
      <c r="R2288" s="7"/>
      <c r="S2288" s="7"/>
      <c r="T2288" s="7"/>
      <c r="U2288" s="7"/>
      <c r="V2288" s="7"/>
      <c r="W2288" s="7"/>
      <c r="X2288" s="7"/>
      <c r="Y2288" s="7"/>
      <c r="Z2288" s="7"/>
    </row>
    <row r="2289" ht="14.25" spans="10:26">
      <c r="J2289" s="7"/>
      <c r="K2289" s="7"/>
      <c r="L2289" s="7"/>
      <c r="M2289" s="7"/>
      <c r="N2289" s="7"/>
      <c r="O2289" s="7"/>
      <c r="P2289" s="7"/>
      <c r="Q2289" s="7"/>
      <c r="R2289" s="7"/>
      <c r="S2289" s="7"/>
      <c r="T2289" s="7"/>
      <c r="U2289" s="7"/>
      <c r="V2289" s="7"/>
      <c r="W2289" s="7"/>
      <c r="X2289" s="7"/>
      <c r="Y2289" s="7"/>
      <c r="Z2289" s="7"/>
    </row>
    <row r="2290" ht="14.25" spans="10:26">
      <c r="J2290" s="7"/>
      <c r="K2290" s="7"/>
      <c r="L2290" s="7"/>
      <c r="M2290" s="7"/>
      <c r="N2290" s="7"/>
      <c r="O2290" s="7"/>
      <c r="P2290" s="7"/>
      <c r="Q2290" s="7"/>
      <c r="R2290" s="7"/>
      <c r="S2290" s="7"/>
      <c r="T2290" s="7"/>
      <c r="U2290" s="7"/>
      <c r="V2290" s="7"/>
      <c r="W2290" s="7"/>
      <c r="X2290" s="7"/>
      <c r="Y2290" s="7"/>
      <c r="Z2290" s="7"/>
    </row>
    <row r="2291" ht="14.25" spans="10:26">
      <c r="J2291" s="7"/>
      <c r="K2291" s="7"/>
      <c r="L2291" s="7"/>
      <c r="M2291" s="7"/>
      <c r="N2291" s="7"/>
      <c r="O2291" s="7"/>
      <c r="P2291" s="7"/>
      <c r="Q2291" s="7"/>
      <c r="R2291" s="7"/>
      <c r="S2291" s="7"/>
      <c r="T2291" s="7"/>
      <c r="U2291" s="7"/>
      <c r="V2291" s="7"/>
      <c r="W2291" s="7"/>
      <c r="X2291" s="7"/>
      <c r="Y2291" s="7"/>
      <c r="Z2291" s="7"/>
    </row>
    <row r="2292" ht="14.25" spans="10:26">
      <c r="J2292" s="7"/>
      <c r="K2292" s="7"/>
      <c r="L2292" s="7"/>
      <c r="M2292" s="7"/>
      <c r="N2292" s="7"/>
      <c r="O2292" s="7"/>
      <c r="P2292" s="7"/>
      <c r="Q2292" s="7"/>
      <c r="R2292" s="7"/>
      <c r="S2292" s="7"/>
      <c r="T2292" s="7"/>
      <c r="U2292" s="7"/>
      <c r="V2292" s="7"/>
      <c r="W2292" s="7"/>
      <c r="X2292" s="7"/>
      <c r="Y2292" s="7"/>
      <c r="Z2292" s="7"/>
    </row>
    <row r="2293" ht="14.25" spans="10:26">
      <c r="J2293" s="7"/>
      <c r="K2293" s="7"/>
      <c r="L2293" s="7"/>
      <c r="M2293" s="7"/>
      <c r="N2293" s="7"/>
      <c r="O2293" s="7"/>
      <c r="P2293" s="7"/>
      <c r="Q2293" s="7"/>
      <c r="R2293" s="7"/>
      <c r="S2293" s="7"/>
      <c r="T2293" s="7"/>
      <c r="U2293" s="7"/>
      <c r="V2293" s="7"/>
      <c r="W2293" s="7"/>
      <c r="X2293" s="7"/>
      <c r="Y2293" s="7"/>
      <c r="Z2293" s="7"/>
    </row>
    <row r="2294" ht="14.25" spans="10:26">
      <c r="J2294" s="7"/>
      <c r="K2294" s="7"/>
      <c r="L2294" s="7"/>
      <c r="M2294" s="7"/>
      <c r="N2294" s="7"/>
      <c r="O2294" s="7"/>
      <c r="P2294" s="7"/>
      <c r="Q2294" s="7"/>
      <c r="R2294" s="7"/>
      <c r="S2294" s="7"/>
      <c r="T2294" s="7"/>
      <c r="U2294" s="7"/>
      <c r="V2294" s="7"/>
      <c r="W2294" s="7"/>
      <c r="X2294" s="7"/>
      <c r="Y2294" s="7"/>
      <c r="Z2294" s="7"/>
    </row>
    <row r="2295" ht="14.25" spans="10:26">
      <c r="J2295" s="7"/>
      <c r="K2295" s="7"/>
      <c r="L2295" s="7"/>
      <c r="M2295" s="7"/>
      <c r="N2295" s="7"/>
      <c r="O2295" s="7"/>
      <c r="P2295" s="7"/>
      <c r="Q2295" s="7"/>
      <c r="R2295" s="7"/>
      <c r="S2295" s="7"/>
      <c r="T2295" s="7"/>
      <c r="U2295" s="7"/>
      <c r="V2295" s="7"/>
      <c r="W2295" s="7"/>
      <c r="X2295" s="7"/>
      <c r="Y2295" s="7"/>
      <c r="Z2295" s="7"/>
    </row>
    <row r="2296" ht="14.25" spans="10:26">
      <c r="J2296" s="7"/>
      <c r="K2296" s="7"/>
      <c r="L2296" s="7"/>
      <c r="M2296" s="7"/>
      <c r="N2296" s="7"/>
      <c r="O2296" s="7"/>
      <c r="P2296" s="7"/>
      <c r="Q2296" s="7"/>
      <c r="R2296" s="7"/>
      <c r="S2296" s="7"/>
      <c r="T2296" s="7"/>
      <c r="U2296" s="7"/>
      <c r="V2296" s="7"/>
      <c r="W2296" s="7"/>
      <c r="X2296" s="7"/>
      <c r="Y2296" s="7"/>
      <c r="Z2296" s="7"/>
    </row>
    <row r="2297" ht="14.25" spans="10:26">
      <c r="J2297" s="7"/>
      <c r="K2297" s="7"/>
      <c r="L2297" s="7"/>
      <c r="M2297" s="7"/>
      <c r="N2297" s="7"/>
      <c r="O2297" s="7"/>
      <c r="P2297" s="7"/>
      <c r="Q2297" s="7"/>
      <c r="R2297" s="7"/>
      <c r="S2297" s="7"/>
      <c r="T2297" s="7"/>
      <c r="U2297" s="7"/>
      <c r="V2297" s="7"/>
      <c r="W2297" s="7"/>
      <c r="X2297" s="7"/>
      <c r="Y2297" s="7"/>
      <c r="Z2297" s="7"/>
    </row>
    <row r="2298" ht="14.25" spans="10:26">
      <c r="J2298" s="7"/>
      <c r="K2298" s="7"/>
      <c r="L2298" s="7"/>
      <c r="M2298" s="7"/>
      <c r="N2298" s="7"/>
      <c r="O2298" s="7"/>
      <c r="P2298" s="7"/>
      <c r="Q2298" s="7"/>
      <c r="R2298" s="7"/>
      <c r="S2298" s="7"/>
      <c r="T2298" s="7"/>
      <c r="U2298" s="7"/>
      <c r="V2298" s="7"/>
      <c r="W2298" s="7"/>
      <c r="X2298" s="7"/>
      <c r="Y2298" s="7"/>
      <c r="Z2298" s="7"/>
    </row>
    <row r="2299" ht="14.25" spans="10:26">
      <c r="J2299" s="7"/>
      <c r="K2299" s="7"/>
      <c r="L2299" s="7"/>
      <c r="M2299" s="7"/>
      <c r="N2299" s="7"/>
      <c r="O2299" s="7"/>
      <c r="P2299" s="7"/>
      <c r="Q2299" s="7"/>
      <c r="R2299" s="7"/>
      <c r="S2299" s="7"/>
      <c r="T2299" s="7"/>
      <c r="U2299" s="7"/>
      <c r="V2299" s="7"/>
      <c r="W2299" s="7"/>
      <c r="X2299" s="7"/>
      <c r="Y2299" s="7"/>
      <c r="Z2299" s="7"/>
    </row>
    <row r="2300" ht="14.25" spans="10:26">
      <c r="J2300" s="7"/>
      <c r="K2300" s="7"/>
      <c r="L2300" s="7"/>
      <c r="M2300" s="7"/>
      <c r="N2300" s="7"/>
      <c r="O2300" s="7"/>
      <c r="P2300" s="7"/>
      <c r="Q2300" s="7"/>
      <c r="R2300" s="7"/>
      <c r="S2300" s="7"/>
      <c r="T2300" s="7"/>
      <c r="U2300" s="7"/>
      <c r="V2300" s="7"/>
      <c r="W2300" s="7"/>
      <c r="X2300" s="7"/>
      <c r="Y2300" s="7"/>
      <c r="Z2300" s="7"/>
    </row>
    <row r="2301" ht="14.25" spans="10:26">
      <c r="J2301" s="7"/>
      <c r="K2301" s="7"/>
      <c r="L2301" s="7"/>
      <c r="M2301" s="7"/>
      <c r="N2301" s="7"/>
      <c r="O2301" s="7"/>
      <c r="P2301" s="7"/>
      <c r="Q2301" s="7"/>
      <c r="R2301" s="7"/>
      <c r="S2301" s="7"/>
      <c r="T2301" s="7"/>
      <c r="U2301" s="7"/>
      <c r="V2301" s="7"/>
      <c r="W2301" s="7"/>
      <c r="X2301" s="7"/>
      <c r="Y2301" s="7"/>
      <c r="Z2301" s="7"/>
    </row>
    <row r="2302" ht="14.25" spans="10:26">
      <c r="J2302" s="7"/>
      <c r="K2302" s="7"/>
      <c r="L2302" s="7"/>
      <c r="M2302" s="7"/>
      <c r="N2302" s="7"/>
      <c r="O2302" s="7"/>
      <c r="P2302" s="7"/>
      <c r="Q2302" s="7"/>
      <c r="R2302" s="7"/>
      <c r="S2302" s="7"/>
      <c r="T2302" s="7"/>
      <c r="U2302" s="7"/>
      <c r="V2302" s="7"/>
      <c r="W2302" s="7"/>
      <c r="X2302" s="7"/>
      <c r="Y2302" s="7"/>
      <c r="Z2302" s="7"/>
    </row>
    <row r="2303" ht="14.25" spans="10:26">
      <c r="J2303" s="7"/>
      <c r="K2303" s="7"/>
      <c r="L2303" s="7"/>
      <c r="M2303" s="7"/>
      <c r="N2303" s="7"/>
      <c r="O2303" s="7"/>
      <c r="P2303" s="7"/>
      <c r="Q2303" s="7"/>
      <c r="R2303" s="7"/>
      <c r="S2303" s="7"/>
      <c r="T2303" s="7"/>
      <c r="U2303" s="7"/>
      <c r="V2303" s="7"/>
      <c r="W2303" s="7"/>
      <c r="X2303" s="7"/>
      <c r="Y2303" s="7"/>
      <c r="Z2303" s="7"/>
    </row>
    <row r="2304" ht="14.25" spans="10:26">
      <c r="J2304" s="7"/>
      <c r="K2304" s="7"/>
      <c r="L2304" s="7"/>
      <c r="M2304" s="7"/>
      <c r="N2304" s="7"/>
      <c r="O2304" s="7"/>
      <c r="P2304" s="7"/>
      <c r="Q2304" s="7"/>
      <c r="R2304" s="7"/>
      <c r="S2304" s="7"/>
      <c r="T2304" s="7"/>
      <c r="U2304" s="7"/>
      <c r="V2304" s="7"/>
      <c r="W2304" s="7"/>
      <c r="X2304" s="7"/>
      <c r="Y2304" s="7"/>
      <c r="Z2304" s="7"/>
    </row>
    <row r="2305" ht="14.25" spans="10:26">
      <c r="J2305" s="7"/>
      <c r="K2305" s="7"/>
      <c r="L2305" s="7"/>
      <c r="M2305" s="7"/>
      <c r="N2305" s="7"/>
      <c r="O2305" s="7"/>
      <c r="P2305" s="7"/>
      <c r="Q2305" s="7"/>
      <c r="R2305" s="7"/>
      <c r="S2305" s="7"/>
      <c r="T2305" s="7"/>
      <c r="U2305" s="7"/>
      <c r="V2305" s="7"/>
      <c r="W2305" s="7"/>
      <c r="X2305" s="7"/>
      <c r="Y2305" s="7"/>
      <c r="Z2305" s="7"/>
    </row>
    <row r="2306" ht="14.25" spans="10:26">
      <c r="J2306" s="7"/>
      <c r="K2306" s="7"/>
      <c r="L2306" s="7"/>
      <c r="M2306" s="7"/>
      <c r="N2306" s="7"/>
      <c r="O2306" s="7"/>
      <c r="P2306" s="7"/>
      <c r="Q2306" s="7"/>
      <c r="R2306" s="7"/>
      <c r="S2306" s="7"/>
      <c r="T2306" s="7"/>
      <c r="U2306" s="7"/>
      <c r="V2306" s="7"/>
      <c r="W2306" s="7"/>
      <c r="X2306" s="7"/>
      <c r="Y2306" s="7"/>
      <c r="Z2306" s="7"/>
    </row>
    <row r="2307" ht="14.25" spans="10:26">
      <c r="J2307" s="7"/>
      <c r="K2307" s="7"/>
      <c r="L2307" s="7"/>
      <c r="M2307" s="7"/>
      <c r="N2307" s="7"/>
      <c r="O2307" s="7"/>
      <c r="P2307" s="7"/>
      <c r="Q2307" s="7"/>
      <c r="R2307" s="7"/>
      <c r="S2307" s="7"/>
      <c r="T2307" s="7"/>
      <c r="U2307" s="7"/>
      <c r="V2307" s="7"/>
      <c r="W2307" s="7"/>
      <c r="X2307" s="7"/>
      <c r="Y2307" s="7"/>
      <c r="Z2307" s="7"/>
    </row>
    <row r="2308" ht="14.25" spans="10:26">
      <c r="J2308" s="7"/>
      <c r="K2308" s="7"/>
      <c r="L2308" s="7"/>
      <c r="M2308" s="7"/>
      <c r="N2308" s="7"/>
      <c r="O2308" s="7"/>
      <c r="P2308" s="7"/>
      <c r="Q2308" s="7"/>
      <c r="R2308" s="7"/>
      <c r="S2308" s="7"/>
      <c r="T2308" s="7"/>
      <c r="U2308" s="7"/>
      <c r="V2308" s="7"/>
      <c r="W2308" s="7"/>
      <c r="X2308" s="7"/>
      <c r="Y2308" s="7"/>
      <c r="Z2308" s="7"/>
    </row>
    <row r="2309" ht="14.25" spans="10:26">
      <c r="J2309" s="7"/>
      <c r="K2309" s="7"/>
      <c r="L2309" s="7"/>
      <c r="M2309" s="7"/>
      <c r="N2309" s="7"/>
      <c r="O2309" s="7"/>
      <c r="P2309" s="7"/>
      <c r="Q2309" s="7"/>
      <c r="R2309" s="7"/>
      <c r="S2309" s="7"/>
      <c r="T2309" s="7"/>
      <c r="U2309" s="7"/>
      <c r="V2309" s="7"/>
      <c r="W2309" s="7"/>
      <c r="X2309" s="7"/>
      <c r="Y2309" s="7"/>
      <c r="Z2309" s="7"/>
    </row>
    <row r="2310" ht="14.25" spans="10:26">
      <c r="J2310" s="7"/>
      <c r="K2310" s="7"/>
      <c r="L2310" s="7"/>
      <c r="M2310" s="7"/>
      <c r="N2310" s="7"/>
      <c r="O2310" s="7"/>
      <c r="P2310" s="7"/>
      <c r="Q2310" s="7"/>
      <c r="R2310" s="7"/>
      <c r="S2310" s="7"/>
      <c r="T2310" s="7"/>
      <c r="U2310" s="7"/>
      <c r="V2310" s="7"/>
      <c r="W2310" s="7"/>
      <c r="X2310" s="7"/>
      <c r="Y2310" s="7"/>
      <c r="Z2310" s="7"/>
    </row>
    <row r="2311" ht="14.25" spans="10:26">
      <c r="J2311" s="7"/>
      <c r="K2311" s="7"/>
      <c r="L2311" s="7"/>
      <c r="M2311" s="7"/>
      <c r="N2311" s="7"/>
      <c r="O2311" s="7"/>
      <c r="P2311" s="7"/>
      <c r="Q2311" s="7"/>
      <c r="R2311" s="7"/>
      <c r="S2311" s="7"/>
      <c r="T2311" s="7"/>
      <c r="U2311" s="7"/>
      <c r="V2311" s="7"/>
      <c r="W2311" s="7"/>
      <c r="X2311" s="7"/>
      <c r="Y2311" s="7"/>
      <c r="Z2311" s="7"/>
    </row>
    <row r="2312" ht="14.25" spans="10:26">
      <c r="J2312" s="7"/>
      <c r="K2312" s="7"/>
      <c r="L2312" s="7"/>
      <c r="M2312" s="7"/>
      <c r="N2312" s="7"/>
      <c r="O2312" s="7"/>
      <c r="P2312" s="7"/>
      <c r="Q2312" s="7"/>
      <c r="R2312" s="7"/>
      <c r="S2312" s="7"/>
      <c r="T2312" s="7"/>
      <c r="U2312" s="7"/>
      <c r="V2312" s="7"/>
      <c r="W2312" s="7"/>
      <c r="X2312" s="7"/>
      <c r="Y2312" s="7"/>
      <c r="Z2312" s="7"/>
    </row>
    <row r="2313" ht="14.25" spans="10:26">
      <c r="J2313" s="7"/>
      <c r="K2313" s="7"/>
      <c r="L2313" s="7"/>
      <c r="M2313" s="7"/>
      <c r="N2313" s="7"/>
      <c r="O2313" s="7"/>
      <c r="P2313" s="7"/>
      <c r="Q2313" s="7"/>
      <c r="R2313" s="7"/>
      <c r="S2313" s="7"/>
      <c r="T2313" s="7"/>
      <c r="U2313" s="7"/>
      <c r="V2313" s="7"/>
      <c r="W2313" s="7"/>
      <c r="X2313" s="7"/>
      <c r="Y2313" s="7"/>
      <c r="Z2313" s="7"/>
    </row>
    <row r="2314" ht="14.25" spans="10:26">
      <c r="J2314" s="7"/>
      <c r="K2314" s="7"/>
      <c r="L2314" s="7"/>
      <c r="M2314" s="7"/>
      <c r="N2314" s="7"/>
      <c r="O2314" s="7"/>
      <c r="P2314" s="7"/>
      <c r="Q2314" s="7"/>
      <c r="R2314" s="7"/>
      <c r="S2314" s="7"/>
      <c r="T2314" s="7"/>
      <c r="U2314" s="7"/>
      <c r="V2314" s="7"/>
      <c r="W2314" s="7"/>
      <c r="X2314" s="7"/>
      <c r="Y2314" s="7"/>
      <c r="Z2314" s="7"/>
    </row>
    <row r="2315" ht="14.25" spans="10:26">
      <c r="J2315" s="7"/>
      <c r="K2315" s="7"/>
      <c r="L2315" s="7"/>
      <c r="M2315" s="7"/>
      <c r="N2315" s="7"/>
      <c r="O2315" s="7"/>
      <c r="P2315" s="7"/>
      <c r="Q2315" s="7"/>
      <c r="R2315" s="7"/>
      <c r="S2315" s="7"/>
      <c r="T2315" s="7"/>
      <c r="U2315" s="7"/>
      <c r="V2315" s="7"/>
      <c r="W2315" s="7"/>
      <c r="X2315" s="7"/>
      <c r="Y2315" s="7"/>
      <c r="Z2315" s="7"/>
    </row>
    <row r="2316" ht="14.25" spans="10:26">
      <c r="J2316" s="7"/>
      <c r="K2316" s="7"/>
      <c r="L2316" s="7"/>
      <c r="M2316" s="7"/>
      <c r="N2316" s="7"/>
      <c r="O2316" s="7"/>
      <c r="P2316" s="7"/>
      <c r="Q2316" s="7"/>
      <c r="R2316" s="7"/>
      <c r="S2316" s="7"/>
      <c r="T2316" s="7"/>
      <c r="U2316" s="7"/>
      <c r="V2316" s="7"/>
      <c r="W2316" s="7"/>
      <c r="X2316" s="7"/>
      <c r="Y2316" s="7"/>
      <c r="Z2316" s="7"/>
    </row>
    <row r="2317" ht="14.25" spans="10:26">
      <c r="J2317" s="7"/>
      <c r="K2317" s="7"/>
      <c r="L2317" s="7"/>
      <c r="M2317" s="7"/>
      <c r="N2317" s="7"/>
      <c r="O2317" s="7"/>
      <c r="P2317" s="7"/>
      <c r="Q2317" s="7"/>
      <c r="R2317" s="7"/>
      <c r="S2317" s="7"/>
      <c r="T2317" s="7"/>
      <c r="U2317" s="7"/>
      <c r="V2317" s="7"/>
      <c r="W2317" s="7"/>
      <c r="X2317" s="7"/>
      <c r="Y2317" s="7"/>
      <c r="Z2317" s="7"/>
    </row>
    <row r="2318" ht="14.25" spans="10:26">
      <c r="J2318" s="7"/>
      <c r="K2318" s="7"/>
      <c r="L2318" s="7"/>
      <c r="M2318" s="7"/>
      <c r="N2318" s="7"/>
      <c r="O2318" s="7"/>
      <c r="P2318" s="7"/>
      <c r="Q2318" s="7"/>
      <c r="R2318" s="7"/>
      <c r="S2318" s="7"/>
      <c r="T2318" s="7"/>
      <c r="U2318" s="7"/>
      <c r="V2318" s="7"/>
      <c r="W2318" s="7"/>
      <c r="X2318" s="7"/>
      <c r="Y2318" s="7"/>
      <c r="Z2318" s="7"/>
    </row>
    <row r="2319" ht="14.25" spans="10:26">
      <c r="J2319" s="7"/>
      <c r="K2319" s="7"/>
      <c r="L2319" s="7"/>
      <c r="M2319" s="7"/>
      <c r="N2319" s="7"/>
      <c r="O2319" s="7"/>
      <c r="P2319" s="7"/>
      <c r="Q2319" s="7"/>
      <c r="R2319" s="7"/>
      <c r="S2319" s="7"/>
      <c r="T2319" s="7"/>
      <c r="U2319" s="7"/>
      <c r="V2319" s="7"/>
      <c r="W2319" s="7"/>
      <c r="X2319" s="7"/>
      <c r="Y2319" s="7"/>
      <c r="Z2319" s="7"/>
    </row>
    <row r="2320" ht="14.25" spans="10:26">
      <c r="J2320" s="7"/>
      <c r="K2320" s="7"/>
      <c r="L2320" s="7"/>
      <c r="M2320" s="7"/>
      <c r="N2320" s="7"/>
      <c r="O2320" s="7"/>
      <c r="P2320" s="7"/>
      <c r="Q2320" s="7"/>
      <c r="R2320" s="7"/>
      <c r="S2320" s="7"/>
      <c r="T2320" s="7"/>
      <c r="U2320" s="7"/>
      <c r="V2320" s="7"/>
      <c r="W2320" s="7"/>
      <c r="X2320" s="7"/>
      <c r="Y2320" s="7"/>
      <c r="Z2320" s="7"/>
    </row>
    <row r="2321" ht="14.25" spans="10:26">
      <c r="J2321" s="7"/>
      <c r="K2321" s="7"/>
      <c r="L2321" s="7"/>
      <c r="M2321" s="7"/>
      <c r="N2321" s="7"/>
      <c r="O2321" s="7"/>
      <c r="P2321" s="7"/>
      <c r="Q2321" s="7"/>
      <c r="R2321" s="7"/>
      <c r="S2321" s="7"/>
      <c r="T2321" s="7"/>
      <c r="U2321" s="7"/>
      <c r="V2321" s="7"/>
      <c r="W2321" s="7"/>
      <c r="X2321" s="7"/>
      <c r="Y2321" s="7"/>
      <c r="Z2321" s="7"/>
    </row>
    <row r="2322" ht="14.25" spans="10:26">
      <c r="J2322" s="7"/>
      <c r="K2322" s="7"/>
      <c r="L2322" s="7"/>
      <c r="M2322" s="7"/>
      <c r="N2322" s="7"/>
      <c r="O2322" s="7"/>
      <c r="P2322" s="7"/>
      <c r="Q2322" s="7"/>
      <c r="R2322" s="7"/>
      <c r="S2322" s="7"/>
      <c r="T2322" s="7"/>
      <c r="U2322" s="7"/>
      <c r="V2322" s="7"/>
      <c r="W2322" s="7"/>
      <c r="X2322" s="7"/>
      <c r="Y2322" s="7"/>
      <c r="Z2322" s="7"/>
    </row>
    <row r="2323" ht="14.25" spans="10:26">
      <c r="J2323" s="7"/>
      <c r="K2323" s="7"/>
      <c r="L2323" s="7"/>
      <c r="M2323" s="7"/>
      <c r="N2323" s="7"/>
      <c r="O2323" s="7"/>
      <c r="P2323" s="7"/>
      <c r="Q2323" s="7"/>
      <c r="R2323" s="7"/>
      <c r="S2323" s="7"/>
      <c r="T2323" s="7"/>
      <c r="U2323" s="7"/>
      <c r="V2323" s="7"/>
      <c r="W2323" s="7"/>
      <c r="X2323" s="7"/>
      <c r="Y2323" s="7"/>
      <c r="Z2323" s="7"/>
    </row>
    <row r="2324" ht="14.25" spans="10:26">
      <c r="J2324" s="7"/>
      <c r="K2324" s="7"/>
      <c r="L2324" s="7"/>
      <c r="M2324" s="7"/>
      <c r="N2324" s="7"/>
      <c r="O2324" s="7"/>
      <c r="P2324" s="7"/>
      <c r="Q2324" s="7"/>
      <c r="R2324" s="7"/>
      <c r="S2324" s="7"/>
      <c r="T2324" s="7"/>
      <c r="U2324" s="7"/>
      <c r="V2324" s="7"/>
      <c r="W2324" s="7"/>
      <c r="X2324" s="7"/>
      <c r="Y2324" s="7"/>
      <c r="Z2324" s="7"/>
    </row>
    <row r="2325" ht="14.25" spans="10:26">
      <c r="J2325" s="7"/>
      <c r="K2325" s="7"/>
      <c r="L2325" s="7"/>
      <c r="M2325" s="7"/>
      <c r="N2325" s="7"/>
      <c r="O2325" s="7"/>
      <c r="P2325" s="7"/>
      <c r="Q2325" s="7"/>
      <c r="R2325" s="7"/>
      <c r="S2325" s="7"/>
      <c r="T2325" s="7"/>
      <c r="U2325" s="7"/>
      <c r="V2325" s="7"/>
      <c r="W2325" s="7"/>
      <c r="X2325" s="7"/>
      <c r="Y2325" s="7"/>
      <c r="Z2325" s="7"/>
    </row>
    <row r="2326" ht="14.25" spans="10:26">
      <c r="J2326" s="7"/>
      <c r="K2326" s="7"/>
      <c r="L2326" s="7"/>
      <c r="M2326" s="7"/>
      <c r="N2326" s="7"/>
      <c r="O2326" s="7"/>
      <c r="P2326" s="7"/>
      <c r="Q2326" s="7"/>
      <c r="R2326" s="7"/>
      <c r="S2326" s="7"/>
      <c r="T2326" s="7"/>
      <c r="U2326" s="7"/>
      <c r="V2326" s="7"/>
      <c r="W2326" s="7"/>
      <c r="X2326" s="7"/>
      <c r="Y2326" s="7"/>
      <c r="Z2326" s="7"/>
    </row>
    <row r="2327" ht="14.25" spans="10:26">
      <c r="J2327" s="7"/>
      <c r="K2327" s="7"/>
      <c r="L2327" s="7"/>
      <c r="M2327" s="7"/>
      <c r="N2327" s="7"/>
      <c r="O2327" s="7"/>
      <c r="P2327" s="7"/>
      <c r="Q2327" s="7"/>
      <c r="R2327" s="7"/>
      <c r="S2327" s="7"/>
      <c r="T2327" s="7"/>
      <c r="U2327" s="7"/>
      <c r="V2327" s="7"/>
      <c r="W2327" s="7"/>
      <c r="X2327" s="7"/>
      <c r="Y2327" s="7"/>
      <c r="Z2327" s="7"/>
    </row>
    <row r="2328" ht="14.25" spans="10:26">
      <c r="J2328" s="7"/>
      <c r="K2328" s="7"/>
      <c r="L2328" s="7"/>
      <c r="M2328" s="7"/>
      <c r="N2328" s="7"/>
      <c r="O2328" s="7"/>
      <c r="P2328" s="7"/>
      <c r="Q2328" s="7"/>
      <c r="R2328" s="7"/>
      <c r="S2328" s="7"/>
      <c r="T2328" s="7"/>
      <c r="U2328" s="7"/>
      <c r="V2328" s="7"/>
      <c r="W2328" s="7"/>
      <c r="X2328" s="7"/>
      <c r="Y2328" s="7"/>
      <c r="Z2328" s="7"/>
    </row>
    <row r="2329" ht="14.25" spans="10:26">
      <c r="J2329" s="7"/>
      <c r="K2329" s="7"/>
      <c r="L2329" s="7"/>
      <c r="M2329" s="7"/>
      <c r="N2329" s="7"/>
      <c r="O2329" s="7"/>
      <c r="P2329" s="7"/>
      <c r="Q2329" s="7"/>
      <c r="R2329" s="7"/>
      <c r="S2329" s="7"/>
      <c r="T2329" s="7"/>
      <c r="U2329" s="7"/>
      <c r="V2329" s="7"/>
      <c r="W2329" s="7"/>
      <c r="X2329" s="7"/>
      <c r="Y2329" s="7"/>
      <c r="Z2329" s="7"/>
    </row>
    <row r="2330" ht="14.25" spans="10:26">
      <c r="J2330" s="7"/>
      <c r="K2330" s="7"/>
      <c r="L2330" s="7"/>
      <c r="M2330" s="7"/>
      <c r="N2330" s="7"/>
      <c r="O2330" s="7"/>
      <c r="P2330" s="7"/>
      <c r="Q2330" s="7"/>
      <c r="R2330" s="7"/>
      <c r="S2330" s="7"/>
      <c r="T2330" s="7"/>
      <c r="U2330" s="7"/>
      <c r="V2330" s="7"/>
      <c r="W2330" s="7"/>
      <c r="X2330" s="7"/>
      <c r="Y2330" s="7"/>
      <c r="Z2330" s="7"/>
    </row>
    <row r="2331" ht="14.25" spans="10:26">
      <c r="J2331" s="7"/>
      <c r="K2331" s="7"/>
      <c r="L2331" s="7"/>
      <c r="M2331" s="7"/>
      <c r="N2331" s="7"/>
      <c r="O2331" s="7"/>
      <c r="P2331" s="7"/>
      <c r="Q2331" s="7"/>
      <c r="R2331" s="7"/>
      <c r="S2331" s="7"/>
      <c r="T2331" s="7"/>
      <c r="U2331" s="7"/>
      <c r="V2331" s="7"/>
      <c r="W2331" s="7"/>
      <c r="X2331" s="7"/>
      <c r="Y2331" s="7"/>
      <c r="Z2331" s="7"/>
    </row>
    <row r="2332" ht="14.25" spans="10:26">
      <c r="J2332" s="7"/>
      <c r="K2332" s="7"/>
      <c r="L2332" s="7"/>
      <c r="M2332" s="7"/>
      <c r="N2332" s="7"/>
      <c r="O2332" s="7"/>
      <c r="P2332" s="7"/>
      <c r="Q2332" s="7"/>
      <c r="R2332" s="7"/>
      <c r="S2332" s="7"/>
      <c r="T2332" s="7"/>
      <c r="U2332" s="7"/>
      <c r="V2332" s="7"/>
      <c r="W2332" s="7"/>
      <c r="X2332" s="7"/>
      <c r="Y2332" s="7"/>
      <c r="Z2332" s="7"/>
    </row>
    <row r="2333" ht="14.25" spans="10:26">
      <c r="J2333" s="7"/>
      <c r="K2333" s="7"/>
      <c r="L2333" s="7"/>
      <c r="M2333" s="7"/>
      <c r="N2333" s="7"/>
      <c r="O2333" s="7"/>
      <c r="P2333" s="7"/>
      <c r="Q2333" s="7"/>
      <c r="R2333" s="7"/>
      <c r="S2333" s="7"/>
      <c r="T2333" s="7"/>
      <c r="U2333" s="7"/>
      <c r="V2333" s="7"/>
      <c r="W2333" s="7"/>
      <c r="X2333" s="7"/>
      <c r="Y2333" s="7"/>
      <c r="Z2333" s="7"/>
    </row>
    <row r="2334" ht="14.25" spans="10:26">
      <c r="J2334" s="7"/>
      <c r="K2334" s="7"/>
      <c r="L2334" s="7"/>
      <c r="M2334" s="7"/>
      <c r="N2334" s="7"/>
      <c r="O2334" s="7"/>
      <c r="P2334" s="7"/>
      <c r="Q2334" s="7"/>
      <c r="R2334" s="7"/>
      <c r="S2334" s="7"/>
      <c r="T2334" s="7"/>
      <c r="U2334" s="7"/>
      <c r="V2334" s="7"/>
      <c r="W2334" s="7"/>
      <c r="X2334" s="7"/>
      <c r="Y2334" s="7"/>
      <c r="Z2334" s="7"/>
    </row>
    <row r="2335" ht="14.25" spans="10:26">
      <c r="J2335" s="7"/>
      <c r="K2335" s="7"/>
      <c r="L2335" s="7"/>
      <c r="M2335" s="7"/>
      <c r="N2335" s="7"/>
      <c r="O2335" s="7"/>
      <c r="P2335" s="7"/>
      <c r="Q2335" s="7"/>
      <c r="R2335" s="7"/>
      <c r="S2335" s="7"/>
      <c r="T2335" s="7"/>
      <c r="U2335" s="7"/>
      <c r="V2335" s="7"/>
      <c r="W2335" s="7"/>
      <c r="X2335" s="7"/>
      <c r="Y2335" s="7"/>
      <c r="Z2335" s="7"/>
    </row>
    <row r="2336" ht="14.25" spans="10:26">
      <c r="J2336" s="7"/>
      <c r="K2336" s="7"/>
      <c r="L2336" s="7"/>
      <c r="M2336" s="7"/>
      <c r="N2336" s="7"/>
      <c r="O2336" s="7"/>
      <c r="P2336" s="7"/>
      <c r="Q2336" s="7"/>
      <c r="R2336" s="7"/>
      <c r="S2336" s="7"/>
      <c r="T2336" s="7"/>
      <c r="U2336" s="7"/>
      <c r="V2336" s="7"/>
      <c r="W2336" s="7"/>
      <c r="X2336" s="7"/>
      <c r="Y2336" s="7"/>
      <c r="Z2336" s="7"/>
    </row>
    <row r="2337" ht="14.25" spans="10:26">
      <c r="J2337" s="7"/>
      <c r="K2337" s="7"/>
      <c r="L2337" s="7"/>
      <c r="M2337" s="7"/>
      <c r="N2337" s="7"/>
      <c r="O2337" s="7"/>
      <c r="P2337" s="7"/>
      <c r="Q2337" s="7"/>
      <c r="R2337" s="7"/>
      <c r="S2337" s="7"/>
      <c r="T2337" s="7"/>
      <c r="U2337" s="7"/>
      <c r="V2337" s="7"/>
      <c r="W2337" s="7"/>
      <c r="X2337" s="7"/>
      <c r="Y2337" s="7"/>
      <c r="Z2337" s="7"/>
    </row>
    <row r="2338" ht="14.25" spans="10:26">
      <c r="J2338" s="7"/>
      <c r="K2338" s="7"/>
      <c r="L2338" s="7"/>
      <c r="M2338" s="7"/>
      <c r="N2338" s="7"/>
      <c r="O2338" s="7"/>
      <c r="P2338" s="7"/>
      <c r="Q2338" s="7"/>
      <c r="R2338" s="7"/>
      <c r="S2338" s="7"/>
      <c r="T2338" s="7"/>
      <c r="U2338" s="7"/>
      <c r="V2338" s="7"/>
      <c r="W2338" s="7"/>
      <c r="X2338" s="7"/>
      <c r="Y2338" s="7"/>
      <c r="Z2338" s="7"/>
    </row>
    <row r="2339" ht="14.25" spans="10:26">
      <c r="J2339" s="7"/>
      <c r="K2339" s="7"/>
      <c r="L2339" s="7"/>
      <c r="M2339" s="7"/>
      <c r="N2339" s="7"/>
      <c r="O2339" s="7"/>
      <c r="P2339" s="7"/>
      <c r="Q2339" s="7"/>
      <c r="R2339" s="7"/>
      <c r="S2339" s="7"/>
      <c r="T2339" s="7"/>
      <c r="U2339" s="7"/>
      <c r="V2339" s="7"/>
      <c r="W2339" s="7"/>
      <c r="X2339" s="7"/>
      <c r="Y2339" s="7"/>
      <c r="Z2339" s="7"/>
    </row>
    <row r="2340" ht="14.25" spans="10:26">
      <c r="J2340" s="7"/>
      <c r="K2340" s="7"/>
      <c r="L2340" s="7"/>
      <c r="M2340" s="7"/>
      <c r="N2340" s="7"/>
      <c r="O2340" s="7"/>
      <c r="P2340" s="7"/>
      <c r="Q2340" s="7"/>
      <c r="R2340" s="7"/>
      <c r="S2340" s="7"/>
      <c r="T2340" s="7"/>
      <c r="U2340" s="7"/>
      <c r="V2340" s="7"/>
      <c r="W2340" s="7"/>
      <c r="X2340" s="7"/>
      <c r="Y2340" s="7"/>
      <c r="Z2340" s="7"/>
    </row>
    <row r="2341" ht="14.25" spans="10:26">
      <c r="J2341" s="7"/>
      <c r="K2341" s="7"/>
      <c r="L2341" s="7"/>
      <c r="M2341" s="7"/>
      <c r="N2341" s="7"/>
      <c r="O2341" s="7"/>
      <c r="P2341" s="7"/>
      <c r="Q2341" s="7"/>
      <c r="R2341" s="7"/>
      <c r="S2341" s="7"/>
      <c r="T2341" s="7"/>
      <c r="U2341" s="7"/>
      <c r="V2341" s="7"/>
      <c r="W2341" s="7"/>
      <c r="X2341" s="7"/>
      <c r="Y2341" s="7"/>
      <c r="Z2341" s="7"/>
    </row>
    <row r="2342" ht="14.25" spans="10:26">
      <c r="J2342" s="7"/>
      <c r="K2342" s="7"/>
      <c r="L2342" s="7"/>
      <c r="M2342" s="7"/>
      <c r="N2342" s="7"/>
      <c r="O2342" s="7"/>
      <c r="P2342" s="7"/>
      <c r="Q2342" s="7"/>
      <c r="R2342" s="7"/>
      <c r="S2342" s="7"/>
      <c r="T2342" s="7"/>
      <c r="U2342" s="7"/>
      <c r="V2342" s="7"/>
      <c r="W2342" s="7"/>
      <c r="X2342" s="7"/>
      <c r="Y2342" s="7"/>
      <c r="Z2342" s="7"/>
    </row>
    <row r="2343" ht="14.25" spans="10:26">
      <c r="J2343" s="7"/>
      <c r="K2343" s="7"/>
      <c r="L2343" s="7"/>
      <c r="M2343" s="7"/>
      <c r="N2343" s="7"/>
      <c r="O2343" s="7"/>
      <c r="P2343" s="7"/>
      <c r="Q2343" s="7"/>
      <c r="R2343" s="7"/>
      <c r="S2343" s="7"/>
      <c r="T2343" s="7"/>
      <c r="U2343" s="7"/>
      <c r="V2343" s="7"/>
      <c r="W2343" s="7"/>
      <c r="X2343" s="7"/>
      <c r="Y2343" s="7"/>
      <c r="Z2343" s="7"/>
    </row>
    <row r="2344" ht="14.25" spans="10:26">
      <c r="J2344" s="7"/>
      <c r="K2344" s="7"/>
      <c r="L2344" s="7"/>
      <c r="M2344" s="7"/>
      <c r="N2344" s="7"/>
      <c r="O2344" s="7"/>
      <c r="P2344" s="7"/>
      <c r="Q2344" s="7"/>
      <c r="R2344" s="7"/>
      <c r="S2344" s="7"/>
      <c r="T2344" s="7"/>
      <c r="U2344" s="7"/>
      <c r="V2344" s="7"/>
      <c r="W2344" s="7"/>
      <c r="X2344" s="7"/>
      <c r="Y2344" s="7"/>
      <c r="Z2344" s="7"/>
    </row>
    <row r="2345" ht="14.25" spans="10:26">
      <c r="J2345" s="7"/>
      <c r="K2345" s="7"/>
      <c r="L2345" s="7"/>
      <c r="M2345" s="7"/>
      <c r="N2345" s="7"/>
      <c r="O2345" s="7"/>
      <c r="P2345" s="7"/>
      <c r="Q2345" s="7"/>
      <c r="R2345" s="7"/>
      <c r="S2345" s="7"/>
      <c r="T2345" s="7"/>
      <c r="U2345" s="7"/>
      <c r="V2345" s="7"/>
      <c r="W2345" s="7"/>
      <c r="X2345" s="7"/>
      <c r="Y2345" s="7"/>
      <c r="Z2345" s="7"/>
    </row>
    <row r="2346" ht="14.25" spans="10:26">
      <c r="J2346" s="7"/>
      <c r="K2346" s="7"/>
      <c r="L2346" s="7"/>
      <c r="M2346" s="7"/>
      <c r="N2346" s="7"/>
      <c r="O2346" s="7"/>
      <c r="P2346" s="7"/>
      <c r="Q2346" s="7"/>
      <c r="R2346" s="7"/>
      <c r="S2346" s="7"/>
      <c r="T2346" s="7"/>
      <c r="U2346" s="7"/>
      <c r="V2346" s="7"/>
      <c r="W2346" s="7"/>
      <c r="X2346" s="7"/>
      <c r="Y2346" s="7"/>
      <c r="Z2346" s="7"/>
    </row>
    <row r="2347" ht="14.25" spans="10:26">
      <c r="J2347" s="7"/>
      <c r="K2347" s="7"/>
      <c r="L2347" s="7"/>
      <c r="M2347" s="7"/>
      <c r="N2347" s="7"/>
      <c r="O2347" s="7"/>
      <c r="P2347" s="7"/>
      <c r="Q2347" s="7"/>
      <c r="R2347" s="7"/>
      <c r="S2347" s="7"/>
      <c r="T2347" s="7"/>
      <c r="U2347" s="7"/>
      <c r="V2347" s="7"/>
      <c r="W2347" s="7"/>
      <c r="X2347" s="7"/>
      <c r="Y2347" s="7"/>
      <c r="Z2347" s="7"/>
    </row>
    <row r="2348" ht="14.25" spans="10:26">
      <c r="J2348" s="7"/>
      <c r="K2348" s="7"/>
      <c r="L2348" s="7"/>
      <c r="M2348" s="7"/>
      <c r="N2348" s="7"/>
      <c r="O2348" s="7"/>
      <c r="P2348" s="7"/>
      <c r="Q2348" s="7"/>
      <c r="R2348" s="7"/>
      <c r="S2348" s="7"/>
      <c r="T2348" s="7"/>
      <c r="U2348" s="7"/>
      <c r="V2348" s="7"/>
      <c r="W2348" s="7"/>
      <c r="X2348" s="7"/>
      <c r="Y2348" s="7"/>
      <c r="Z2348" s="7"/>
    </row>
    <row r="2349" ht="14.25" spans="10:26">
      <c r="J2349" s="7"/>
      <c r="K2349" s="7"/>
      <c r="L2349" s="7"/>
      <c r="M2349" s="7"/>
      <c r="N2349" s="7"/>
      <c r="O2349" s="7"/>
      <c r="P2349" s="7"/>
      <c r="Q2349" s="7"/>
      <c r="R2349" s="7"/>
      <c r="S2349" s="7"/>
      <c r="T2349" s="7"/>
      <c r="U2349" s="7"/>
      <c r="V2349" s="7"/>
      <c r="W2349" s="7"/>
      <c r="X2349" s="7"/>
      <c r="Y2349" s="7"/>
      <c r="Z2349" s="7"/>
    </row>
    <row r="2350" ht="14.25" spans="10:26">
      <c r="J2350" s="7"/>
      <c r="K2350" s="7"/>
      <c r="L2350" s="7"/>
      <c r="M2350" s="7"/>
      <c r="N2350" s="7"/>
      <c r="O2350" s="7"/>
      <c r="P2350" s="7"/>
      <c r="Q2350" s="7"/>
      <c r="R2350" s="7"/>
      <c r="S2350" s="7"/>
      <c r="T2350" s="7"/>
      <c r="U2350" s="7"/>
      <c r="V2350" s="7"/>
      <c r="W2350" s="7"/>
      <c r="X2350" s="7"/>
      <c r="Y2350" s="7"/>
      <c r="Z2350" s="7"/>
    </row>
    <row r="2351" ht="14.25" spans="10:26">
      <c r="J2351" s="7"/>
      <c r="K2351" s="7"/>
      <c r="L2351" s="7"/>
      <c r="M2351" s="7"/>
      <c r="N2351" s="7"/>
      <c r="O2351" s="7"/>
      <c r="P2351" s="7"/>
      <c r="Q2351" s="7"/>
      <c r="R2351" s="7"/>
      <c r="S2351" s="7"/>
      <c r="T2351" s="7"/>
      <c r="U2351" s="7"/>
      <c r="V2351" s="7"/>
      <c r="W2351" s="7"/>
      <c r="X2351" s="7"/>
      <c r="Y2351" s="7"/>
      <c r="Z2351" s="7"/>
    </row>
    <row r="2352" ht="14.25" spans="10:26">
      <c r="J2352" s="7"/>
      <c r="K2352" s="7"/>
      <c r="L2352" s="7"/>
      <c r="M2352" s="7"/>
      <c r="N2352" s="7"/>
      <c r="O2352" s="7"/>
      <c r="P2352" s="7"/>
      <c r="Q2352" s="7"/>
      <c r="R2352" s="7"/>
      <c r="S2352" s="7"/>
      <c r="T2352" s="7"/>
      <c r="U2352" s="7"/>
      <c r="V2352" s="7"/>
      <c r="W2352" s="7"/>
      <c r="X2352" s="7"/>
      <c r="Y2352" s="7"/>
      <c r="Z2352" s="7"/>
    </row>
    <row r="2353" ht="14.25" spans="10:26">
      <c r="J2353" s="7"/>
      <c r="K2353" s="7"/>
      <c r="L2353" s="7"/>
      <c r="M2353" s="7"/>
      <c r="N2353" s="7"/>
      <c r="O2353" s="7"/>
      <c r="P2353" s="7"/>
      <c r="Q2353" s="7"/>
      <c r="R2353" s="7"/>
      <c r="S2353" s="7"/>
      <c r="T2353" s="7"/>
      <c r="U2353" s="7"/>
      <c r="V2353" s="7"/>
      <c r="W2353" s="7"/>
      <c r="X2353" s="7"/>
      <c r="Y2353" s="7"/>
      <c r="Z2353" s="7"/>
    </row>
    <row r="2354" ht="14.25" spans="10:26">
      <c r="J2354" s="7"/>
      <c r="K2354" s="7"/>
      <c r="L2354" s="7"/>
      <c r="M2354" s="7"/>
      <c r="N2354" s="7"/>
      <c r="O2354" s="7"/>
      <c r="P2354" s="7"/>
      <c r="Q2354" s="7"/>
      <c r="R2354" s="7"/>
      <c r="S2354" s="7"/>
      <c r="T2354" s="7"/>
      <c r="U2354" s="7"/>
      <c r="V2354" s="7"/>
      <c r="W2354" s="7"/>
      <c r="X2354" s="7"/>
      <c r="Y2354" s="7"/>
      <c r="Z2354" s="7"/>
    </row>
    <row r="2355" ht="14.25" spans="10:26">
      <c r="J2355" s="7"/>
      <c r="K2355" s="7"/>
      <c r="L2355" s="7"/>
      <c r="M2355" s="7"/>
      <c r="N2355" s="7"/>
      <c r="O2355" s="7"/>
      <c r="P2355" s="7"/>
      <c r="Q2355" s="7"/>
      <c r="R2355" s="7"/>
      <c r="S2355" s="7"/>
      <c r="T2355" s="7"/>
      <c r="U2355" s="7"/>
      <c r="V2355" s="7"/>
      <c r="W2355" s="7"/>
      <c r="X2355" s="7"/>
      <c r="Y2355" s="7"/>
      <c r="Z2355" s="7"/>
    </row>
    <row r="2356" ht="14.25" spans="10:26">
      <c r="J2356" s="7"/>
      <c r="K2356" s="7"/>
      <c r="L2356" s="7"/>
      <c r="M2356" s="7"/>
      <c r="N2356" s="7"/>
      <c r="O2356" s="7"/>
      <c r="P2356" s="7"/>
      <c r="Q2356" s="7"/>
      <c r="R2356" s="7"/>
      <c r="S2356" s="7"/>
      <c r="T2356" s="7"/>
      <c r="U2356" s="7"/>
      <c r="V2356" s="7"/>
      <c r="W2356" s="7"/>
      <c r="X2356" s="7"/>
      <c r="Y2356" s="7"/>
      <c r="Z2356" s="7"/>
    </row>
    <row r="2357" ht="14.25" spans="10:26">
      <c r="J2357" s="7"/>
      <c r="K2357" s="7"/>
      <c r="L2357" s="7"/>
      <c r="M2357" s="7"/>
      <c r="N2357" s="7"/>
      <c r="O2357" s="7"/>
      <c r="P2357" s="7"/>
      <c r="Q2357" s="7"/>
      <c r="R2357" s="7"/>
      <c r="S2357" s="7"/>
      <c r="T2357" s="7"/>
      <c r="U2357" s="7"/>
      <c r="V2357" s="7"/>
      <c r="W2357" s="7"/>
      <c r="X2357" s="7"/>
      <c r="Y2357" s="7"/>
      <c r="Z2357" s="7"/>
    </row>
    <row r="2358" ht="14.25" spans="10:26">
      <c r="J2358" s="7"/>
      <c r="K2358" s="7"/>
      <c r="L2358" s="7"/>
      <c r="M2358" s="7"/>
      <c r="N2358" s="7"/>
      <c r="O2358" s="7"/>
      <c r="P2358" s="7"/>
      <c r="Q2358" s="7"/>
      <c r="R2358" s="7"/>
      <c r="S2358" s="7"/>
      <c r="T2358" s="7"/>
      <c r="U2358" s="7"/>
      <c r="V2358" s="7"/>
      <c r="W2358" s="7"/>
      <c r="X2358" s="7"/>
      <c r="Y2358" s="7"/>
      <c r="Z2358" s="7"/>
    </row>
    <row r="2359" ht="14.25" spans="10:26">
      <c r="J2359" s="7"/>
      <c r="K2359" s="7"/>
      <c r="L2359" s="7"/>
      <c r="M2359" s="7"/>
      <c r="N2359" s="7"/>
      <c r="O2359" s="7"/>
      <c r="P2359" s="7"/>
      <c r="Q2359" s="7"/>
      <c r="R2359" s="7"/>
      <c r="S2359" s="7"/>
      <c r="T2359" s="7"/>
      <c r="U2359" s="7"/>
      <c r="V2359" s="7"/>
      <c r="W2359" s="7"/>
      <c r="X2359" s="7"/>
      <c r="Y2359" s="7"/>
      <c r="Z2359" s="7"/>
    </row>
    <row r="2360" ht="14.25" spans="10:26">
      <c r="J2360" s="7"/>
      <c r="K2360" s="7"/>
      <c r="L2360" s="7"/>
      <c r="M2360" s="7"/>
      <c r="N2360" s="7"/>
      <c r="O2360" s="7"/>
      <c r="P2360" s="7"/>
      <c r="Q2360" s="7"/>
      <c r="R2360" s="7"/>
      <c r="S2360" s="7"/>
      <c r="T2360" s="7"/>
      <c r="U2360" s="7"/>
      <c r="V2360" s="7"/>
      <c r="W2360" s="7"/>
      <c r="X2360" s="7"/>
      <c r="Y2360" s="7"/>
      <c r="Z2360" s="7"/>
    </row>
    <row r="2361" ht="14.25" spans="10:26">
      <c r="J2361" s="7"/>
      <c r="K2361" s="7"/>
      <c r="L2361" s="7"/>
      <c r="M2361" s="7"/>
      <c r="N2361" s="7"/>
      <c r="O2361" s="7"/>
      <c r="P2361" s="7"/>
      <c r="Q2361" s="7"/>
      <c r="R2361" s="7"/>
      <c r="S2361" s="7"/>
      <c r="T2361" s="7"/>
      <c r="U2361" s="7"/>
      <c r="V2361" s="7"/>
      <c r="W2361" s="7"/>
      <c r="X2361" s="7"/>
      <c r="Y2361" s="7"/>
      <c r="Z2361" s="7"/>
    </row>
    <row r="2362" ht="14.25" spans="10:26">
      <c r="J2362" s="7"/>
      <c r="K2362" s="7"/>
      <c r="L2362" s="7"/>
      <c r="M2362" s="7"/>
      <c r="N2362" s="7"/>
      <c r="O2362" s="7"/>
      <c r="P2362" s="7"/>
      <c r="Q2362" s="7"/>
      <c r="R2362" s="7"/>
      <c r="S2362" s="7"/>
      <c r="T2362" s="7"/>
      <c r="U2362" s="7"/>
      <c r="V2362" s="7"/>
      <c r="W2362" s="7"/>
      <c r="X2362" s="7"/>
      <c r="Y2362" s="7"/>
      <c r="Z2362" s="7"/>
    </row>
    <row r="2363" ht="14.25" spans="10:26">
      <c r="J2363" s="7"/>
      <c r="K2363" s="7"/>
      <c r="L2363" s="7"/>
      <c r="M2363" s="7"/>
      <c r="N2363" s="7"/>
      <c r="O2363" s="7"/>
      <c r="P2363" s="7"/>
      <c r="Q2363" s="7"/>
      <c r="R2363" s="7"/>
      <c r="S2363" s="7"/>
      <c r="T2363" s="7"/>
      <c r="U2363" s="7"/>
      <c r="V2363" s="7"/>
      <c r="W2363" s="7"/>
      <c r="X2363" s="7"/>
      <c r="Y2363" s="7"/>
      <c r="Z2363" s="7"/>
    </row>
    <row r="2364" ht="14.25" spans="10:26">
      <c r="J2364" s="7"/>
      <c r="K2364" s="7"/>
      <c r="L2364" s="7"/>
      <c r="M2364" s="7"/>
      <c r="N2364" s="7"/>
      <c r="O2364" s="7"/>
      <c r="P2364" s="7"/>
      <c r="Q2364" s="7"/>
      <c r="R2364" s="7"/>
      <c r="S2364" s="7"/>
      <c r="T2364" s="7"/>
      <c r="U2364" s="7"/>
      <c r="V2364" s="7"/>
      <c r="W2364" s="7"/>
      <c r="X2364" s="7"/>
      <c r="Y2364" s="7"/>
      <c r="Z2364" s="7"/>
    </row>
    <row r="2365" ht="14.25" spans="10:26">
      <c r="J2365" s="7"/>
      <c r="K2365" s="7"/>
      <c r="L2365" s="7"/>
      <c r="M2365" s="7"/>
      <c r="N2365" s="7"/>
      <c r="O2365" s="7"/>
      <c r="P2365" s="7"/>
      <c r="Q2365" s="7"/>
      <c r="R2365" s="7"/>
      <c r="S2365" s="7"/>
      <c r="T2365" s="7"/>
      <c r="U2365" s="7"/>
      <c r="V2365" s="7"/>
      <c r="W2365" s="7"/>
      <c r="X2365" s="7"/>
      <c r="Y2365" s="7"/>
      <c r="Z2365" s="7"/>
    </row>
    <row r="2366" ht="14.25" spans="10:26">
      <c r="J2366" s="7"/>
      <c r="K2366" s="7"/>
      <c r="L2366" s="7"/>
      <c r="M2366" s="7"/>
      <c r="N2366" s="7"/>
      <c r="O2366" s="7"/>
      <c r="P2366" s="7"/>
      <c r="Q2366" s="7"/>
      <c r="R2366" s="7"/>
      <c r="S2366" s="7"/>
      <c r="T2366" s="7"/>
      <c r="U2366" s="7"/>
      <c r="V2366" s="7"/>
      <c r="W2366" s="7"/>
      <c r="X2366" s="7"/>
      <c r="Y2366" s="7"/>
      <c r="Z2366" s="7"/>
    </row>
    <row r="2367" ht="14.25" spans="10:26">
      <c r="J2367" s="7"/>
      <c r="K2367" s="7"/>
      <c r="L2367" s="7"/>
      <c r="M2367" s="7"/>
      <c r="N2367" s="7"/>
      <c r="O2367" s="7"/>
      <c r="P2367" s="7"/>
      <c r="Q2367" s="7"/>
      <c r="R2367" s="7"/>
      <c r="S2367" s="7"/>
      <c r="T2367" s="7"/>
      <c r="U2367" s="7"/>
      <c r="V2367" s="7"/>
      <c r="W2367" s="7"/>
      <c r="X2367" s="7"/>
      <c r="Y2367" s="7"/>
      <c r="Z2367" s="7"/>
    </row>
    <row r="2368" ht="14.25" spans="10:26">
      <c r="J2368" s="7"/>
      <c r="K2368" s="7"/>
      <c r="L2368" s="7"/>
      <c r="M2368" s="7"/>
      <c r="N2368" s="7"/>
      <c r="O2368" s="7"/>
      <c r="P2368" s="7"/>
      <c r="Q2368" s="7"/>
      <c r="R2368" s="7"/>
      <c r="S2368" s="7"/>
      <c r="T2368" s="7"/>
      <c r="U2368" s="7"/>
      <c r="V2368" s="7"/>
      <c r="W2368" s="7"/>
      <c r="X2368" s="7"/>
      <c r="Y2368" s="7"/>
      <c r="Z2368" s="7"/>
    </row>
    <row r="2369" ht="14.25" spans="10:26">
      <c r="J2369" s="7"/>
      <c r="K2369" s="7"/>
      <c r="L2369" s="7"/>
      <c r="M2369" s="7"/>
      <c r="N2369" s="7"/>
      <c r="O2369" s="7"/>
      <c r="P2369" s="7"/>
      <c r="Q2369" s="7"/>
      <c r="R2369" s="7"/>
      <c r="S2369" s="7"/>
      <c r="T2369" s="7"/>
      <c r="U2369" s="7"/>
      <c r="V2369" s="7"/>
      <c r="W2369" s="7"/>
      <c r="X2369" s="7"/>
      <c r="Y2369" s="7"/>
      <c r="Z2369" s="7"/>
    </row>
    <row r="2370" ht="14.25" spans="10:26">
      <c r="J2370" s="7"/>
      <c r="K2370" s="7"/>
      <c r="L2370" s="7"/>
      <c r="M2370" s="7"/>
      <c r="N2370" s="7"/>
      <c r="O2370" s="7"/>
      <c r="P2370" s="7"/>
      <c r="Q2370" s="7"/>
      <c r="R2370" s="7"/>
      <c r="S2370" s="7"/>
      <c r="T2370" s="7"/>
      <c r="U2370" s="7"/>
      <c r="V2370" s="7"/>
      <c r="W2370" s="7"/>
      <c r="X2370" s="7"/>
      <c r="Y2370" s="7"/>
      <c r="Z2370" s="7"/>
    </row>
    <row r="2371" ht="14.25" spans="10:26">
      <c r="J2371" s="7"/>
      <c r="K2371" s="7"/>
      <c r="L2371" s="7"/>
      <c r="M2371" s="7"/>
      <c r="N2371" s="7"/>
      <c r="O2371" s="7"/>
      <c r="P2371" s="7"/>
      <c r="Q2371" s="7"/>
      <c r="R2371" s="7"/>
      <c r="S2371" s="7"/>
      <c r="T2371" s="7"/>
      <c r="U2371" s="7"/>
      <c r="V2371" s="7"/>
      <c r="W2371" s="7"/>
      <c r="X2371" s="7"/>
      <c r="Y2371" s="7"/>
      <c r="Z2371" s="7"/>
    </row>
    <row r="2372" ht="14.25" spans="10:26">
      <c r="J2372" s="7"/>
      <c r="K2372" s="7"/>
      <c r="L2372" s="7"/>
      <c r="M2372" s="7"/>
      <c r="N2372" s="7"/>
      <c r="O2372" s="7"/>
      <c r="P2372" s="7"/>
      <c r="Q2372" s="7"/>
      <c r="R2372" s="7"/>
      <c r="S2372" s="7"/>
      <c r="T2372" s="7"/>
      <c r="U2372" s="7"/>
      <c r="V2372" s="7"/>
      <c r="W2372" s="7"/>
      <c r="X2372" s="7"/>
      <c r="Y2372" s="7"/>
      <c r="Z2372" s="7"/>
    </row>
    <row r="2373" ht="14.25" spans="10:26">
      <c r="J2373" s="7"/>
      <c r="K2373" s="7"/>
      <c r="L2373" s="7"/>
      <c r="M2373" s="7"/>
      <c r="N2373" s="7"/>
      <c r="O2373" s="7"/>
      <c r="P2373" s="7"/>
      <c r="Q2373" s="7"/>
      <c r="R2373" s="7"/>
      <c r="S2373" s="7"/>
      <c r="T2373" s="7"/>
      <c r="U2373" s="7"/>
      <c r="V2373" s="7"/>
      <c r="W2373" s="7"/>
      <c r="X2373" s="7"/>
      <c r="Y2373" s="7"/>
      <c r="Z2373" s="7"/>
    </row>
    <row r="2374" ht="14.25" spans="10:26">
      <c r="J2374" s="7"/>
      <c r="K2374" s="7"/>
      <c r="L2374" s="7"/>
      <c r="M2374" s="7"/>
      <c r="N2374" s="7"/>
      <c r="O2374" s="7"/>
      <c r="P2374" s="7"/>
      <c r="Q2374" s="7"/>
      <c r="R2374" s="7"/>
      <c r="S2374" s="7"/>
      <c r="T2374" s="7"/>
      <c r="U2374" s="7"/>
      <c r="V2374" s="7"/>
      <c r="W2374" s="7"/>
      <c r="X2374" s="7"/>
      <c r="Y2374" s="7"/>
      <c r="Z2374" s="7"/>
    </row>
    <row r="2375" ht="14.25" spans="10:26">
      <c r="J2375" s="7"/>
      <c r="K2375" s="7"/>
      <c r="L2375" s="7"/>
      <c r="M2375" s="7"/>
      <c r="N2375" s="7"/>
      <c r="O2375" s="7"/>
      <c r="P2375" s="7"/>
      <c r="Q2375" s="7"/>
      <c r="R2375" s="7"/>
      <c r="S2375" s="7"/>
      <c r="T2375" s="7"/>
      <c r="U2375" s="7"/>
      <c r="V2375" s="7"/>
      <c r="W2375" s="7"/>
      <c r="X2375" s="7"/>
      <c r="Y2375" s="7"/>
      <c r="Z2375" s="7"/>
    </row>
    <row r="2376" ht="14.25" spans="10:26">
      <c r="J2376" s="7"/>
      <c r="K2376" s="7"/>
      <c r="L2376" s="7"/>
      <c r="M2376" s="7"/>
      <c r="N2376" s="7"/>
      <c r="O2376" s="7"/>
      <c r="P2376" s="7"/>
      <c r="Q2376" s="7"/>
      <c r="R2376" s="7"/>
      <c r="S2376" s="7"/>
      <c r="T2376" s="7"/>
      <c r="U2376" s="7"/>
      <c r="V2376" s="7"/>
      <c r="W2376" s="7"/>
      <c r="X2376" s="7"/>
      <c r="Y2376" s="7"/>
      <c r="Z2376" s="7"/>
    </row>
    <row r="2377" ht="14.25" spans="10:26">
      <c r="J2377" s="7"/>
      <c r="K2377" s="7"/>
      <c r="L2377" s="7"/>
      <c r="M2377" s="7"/>
      <c r="N2377" s="7"/>
      <c r="O2377" s="7"/>
      <c r="P2377" s="7"/>
      <c r="Q2377" s="7"/>
      <c r="R2377" s="7"/>
      <c r="S2377" s="7"/>
      <c r="T2377" s="7"/>
      <c r="U2377" s="7"/>
      <c r="V2377" s="7"/>
      <c r="W2377" s="7"/>
      <c r="X2377" s="7"/>
      <c r="Y2377" s="7"/>
      <c r="Z2377" s="7"/>
    </row>
    <row r="2378" ht="14.25" spans="10:26">
      <c r="J2378" s="7"/>
      <c r="K2378" s="7"/>
      <c r="L2378" s="7"/>
      <c r="M2378" s="7"/>
      <c r="N2378" s="7"/>
      <c r="O2378" s="7"/>
      <c r="P2378" s="7"/>
      <c r="Q2378" s="7"/>
      <c r="R2378" s="7"/>
      <c r="S2378" s="7"/>
      <c r="T2378" s="7"/>
      <c r="U2378" s="7"/>
      <c r="V2378" s="7"/>
      <c r="W2378" s="7"/>
      <c r="X2378" s="7"/>
      <c r="Y2378" s="7"/>
      <c r="Z2378" s="7"/>
    </row>
    <row r="2379" ht="14.25" spans="10:26">
      <c r="J2379" s="7"/>
      <c r="K2379" s="7"/>
      <c r="L2379" s="7"/>
      <c r="M2379" s="7"/>
      <c r="N2379" s="7"/>
      <c r="O2379" s="7"/>
      <c r="P2379" s="7"/>
      <c r="Q2379" s="7"/>
      <c r="R2379" s="7"/>
      <c r="S2379" s="7"/>
      <c r="T2379" s="7"/>
      <c r="U2379" s="7"/>
      <c r="V2379" s="7"/>
      <c r="W2379" s="7"/>
      <c r="X2379" s="7"/>
      <c r="Y2379" s="7"/>
      <c r="Z2379" s="7"/>
    </row>
    <row r="2380" ht="14.25" spans="10:26">
      <c r="J2380" s="7"/>
      <c r="K2380" s="7"/>
      <c r="L2380" s="7"/>
      <c r="M2380" s="7"/>
      <c r="N2380" s="7"/>
      <c r="O2380" s="7"/>
      <c r="P2380" s="7"/>
      <c r="Q2380" s="7"/>
      <c r="R2380" s="7"/>
      <c r="S2380" s="7"/>
      <c r="T2380" s="7"/>
      <c r="U2380" s="7"/>
      <c r="V2380" s="7"/>
      <c r="W2380" s="7"/>
      <c r="X2380" s="7"/>
      <c r="Y2380" s="7"/>
      <c r="Z2380" s="7"/>
    </row>
    <row r="2381" ht="14.25" spans="10:26">
      <c r="J2381" s="7"/>
      <c r="K2381" s="7"/>
      <c r="L2381" s="7"/>
      <c r="M2381" s="7"/>
      <c r="N2381" s="7"/>
      <c r="O2381" s="7"/>
      <c r="P2381" s="7"/>
      <c r="Q2381" s="7"/>
      <c r="R2381" s="7"/>
      <c r="S2381" s="7"/>
      <c r="T2381" s="7"/>
      <c r="U2381" s="7"/>
      <c r="V2381" s="7"/>
      <c r="W2381" s="7"/>
      <c r="X2381" s="7"/>
      <c r="Y2381" s="7"/>
      <c r="Z2381" s="7"/>
    </row>
    <row r="2382" ht="14.25" spans="10:26">
      <c r="J2382" s="7"/>
      <c r="K2382" s="7"/>
      <c r="L2382" s="7"/>
      <c r="M2382" s="7"/>
      <c r="N2382" s="7"/>
      <c r="O2382" s="7"/>
      <c r="P2382" s="7"/>
      <c r="Q2382" s="7"/>
      <c r="R2382" s="7"/>
      <c r="S2382" s="7"/>
      <c r="T2382" s="7"/>
      <c r="U2382" s="7"/>
      <c r="V2382" s="7"/>
      <c r="W2382" s="7"/>
      <c r="X2382" s="7"/>
      <c r="Y2382" s="7"/>
      <c r="Z2382" s="7"/>
    </row>
    <row r="2383" ht="14.25" spans="10:26">
      <c r="J2383" s="7"/>
      <c r="K2383" s="7"/>
      <c r="L2383" s="7"/>
      <c r="M2383" s="7"/>
      <c r="N2383" s="7"/>
      <c r="O2383" s="7"/>
      <c r="P2383" s="7"/>
      <c r="Q2383" s="7"/>
      <c r="R2383" s="7"/>
      <c r="S2383" s="7"/>
      <c r="T2383" s="7"/>
      <c r="U2383" s="7"/>
      <c r="V2383" s="7"/>
      <c r="W2383" s="7"/>
      <c r="X2383" s="7"/>
      <c r="Y2383" s="7"/>
      <c r="Z2383" s="7"/>
    </row>
    <row r="2384" ht="14.25" spans="10:26">
      <c r="J2384" s="7"/>
      <c r="K2384" s="7"/>
      <c r="L2384" s="7"/>
      <c r="M2384" s="7"/>
      <c r="N2384" s="7"/>
      <c r="O2384" s="7"/>
      <c r="P2384" s="7"/>
      <c r="Q2384" s="7"/>
      <c r="R2384" s="7"/>
      <c r="S2384" s="7"/>
      <c r="T2384" s="7"/>
      <c r="U2384" s="7"/>
      <c r="V2384" s="7"/>
      <c r="W2384" s="7"/>
      <c r="X2384" s="7"/>
      <c r="Y2384" s="7"/>
      <c r="Z2384" s="7"/>
    </row>
    <row r="2385" ht="14.25" spans="10:26">
      <c r="J2385" s="7"/>
      <c r="K2385" s="7"/>
      <c r="L2385" s="7"/>
      <c r="M2385" s="7"/>
      <c r="N2385" s="7"/>
      <c r="O2385" s="7"/>
      <c r="P2385" s="7"/>
      <c r="Q2385" s="7"/>
      <c r="R2385" s="7"/>
      <c r="S2385" s="7"/>
      <c r="T2385" s="7"/>
      <c r="U2385" s="7"/>
      <c r="V2385" s="7"/>
      <c r="W2385" s="7"/>
      <c r="X2385" s="7"/>
      <c r="Y2385" s="7"/>
      <c r="Z2385" s="7"/>
    </row>
    <row r="2386" ht="14.25" spans="10:26">
      <c r="J2386" s="7"/>
      <c r="K2386" s="7"/>
      <c r="L2386" s="7"/>
      <c r="M2386" s="7"/>
      <c r="N2386" s="7"/>
      <c r="O2386" s="7"/>
      <c r="P2386" s="7"/>
      <c r="Q2386" s="7"/>
      <c r="R2386" s="7"/>
      <c r="S2386" s="7"/>
      <c r="T2386" s="7"/>
      <c r="U2386" s="7"/>
      <c r="V2386" s="7"/>
      <c r="W2386" s="7"/>
      <c r="X2386" s="7"/>
      <c r="Y2386" s="7"/>
      <c r="Z2386" s="7"/>
    </row>
    <row r="2387" ht="14.25" spans="10:26">
      <c r="J2387" s="7"/>
      <c r="K2387" s="7"/>
      <c r="L2387" s="7"/>
      <c r="M2387" s="7"/>
      <c r="N2387" s="7"/>
      <c r="O2387" s="7"/>
      <c r="P2387" s="7"/>
      <c r="Q2387" s="7"/>
      <c r="R2387" s="7"/>
      <c r="S2387" s="7"/>
      <c r="T2387" s="7"/>
      <c r="U2387" s="7"/>
      <c r="V2387" s="7"/>
      <c r="W2387" s="7"/>
      <c r="X2387" s="7"/>
      <c r="Y2387" s="7"/>
      <c r="Z2387" s="7"/>
    </row>
    <row r="2388" ht="14.25" spans="10:26">
      <c r="J2388" s="7"/>
      <c r="K2388" s="7"/>
      <c r="L2388" s="7"/>
      <c r="M2388" s="7"/>
      <c r="N2388" s="7"/>
      <c r="O2388" s="7"/>
      <c r="P2388" s="7"/>
      <c r="Q2388" s="7"/>
      <c r="R2388" s="7"/>
      <c r="S2388" s="7"/>
      <c r="T2388" s="7"/>
      <c r="U2388" s="7"/>
      <c r="V2388" s="7"/>
      <c r="W2388" s="7"/>
      <c r="X2388" s="7"/>
      <c r="Y2388" s="7"/>
      <c r="Z2388" s="7"/>
    </row>
    <row r="2389" ht="14.25" spans="10:26">
      <c r="J2389" s="7"/>
      <c r="K2389" s="7"/>
      <c r="L2389" s="7"/>
      <c r="M2389" s="7"/>
      <c r="N2389" s="7"/>
      <c r="O2389" s="7"/>
      <c r="P2389" s="7"/>
      <c r="Q2389" s="7"/>
      <c r="R2389" s="7"/>
      <c r="S2389" s="7"/>
      <c r="T2389" s="7"/>
      <c r="U2389" s="7"/>
      <c r="V2389" s="7"/>
      <c r="W2389" s="7"/>
      <c r="X2389" s="7"/>
      <c r="Y2389" s="7"/>
      <c r="Z2389" s="7"/>
    </row>
    <row r="2390" ht="14.25" spans="10:26">
      <c r="J2390" s="7"/>
      <c r="K2390" s="7"/>
      <c r="L2390" s="7"/>
      <c r="M2390" s="7"/>
      <c r="N2390" s="7"/>
      <c r="O2390" s="7"/>
      <c r="P2390" s="7"/>
      <c r="Q2390" s="7"/>
      <c r="R2390" s="7"/>
      <c r="S2390" s="7"/>
      <c r="T2390" s="7"/>
      <c r="U2390" s="7"/>
      <c r="V2390" s="7"/>
      <c r="W2390" s="7"/>
      <c r="X2390" s="7"/>
      <c r="Y2390" s="7"/>
      <c r="Z2390" s="7"/>
    </row>
    <row r="2391" ht="14.25" spans="10:26">
      <c r="J2391" s="7"/>
      <c r="K2391" s="7"/>
      <c r="L2391" s="7"/>
      <c r="M2391" s="7"/>
      <c r="N2391" s="7"/>
      <c r="O2391" s="7"/>
      <c r="P2391" s="7"/>
      <c r="Q2391" s="7"/>
      <c r="R2391" s="7"/>
      <c r="S2391" s="7"/>
      <c r="T2391" s="7"/>
      <c r="U2391" s="7"/>
      <c r="V2391" s="7"/>
      <c r="W2391" s="7"/>
      <c r="X2391" s="7"/>
      <c r="Y2391" s="7"/>
      <c r="Z2391" s="7"/>
    </row>
    <row r="2392" ht="14.25" spans="10:26">
      <c r="J2392" s="7"/>
      <c r="K2392" s="7"/>
      <c r="L2392" s="7"/>
      <c r="M2392" s="7"/>
      <c r="N2392" s="7"/>
      <c r="O2392" s="7"/>
      <c r="P2392" s="7"/>
      <c r="Q2392" s="7"/>
      <c r="R2392" s="7"/>
      <c r="S2392" s="7"/>
      <c r="T2392" s="7"/>
      <c r="U2392" s="7"/>
      <c r="V2392" s="7"/>
      <c r="W2392" s="7"/>
      <c r="X2392" s="7"/>
      <c r="Y2392" s="7"/>
      <c r="Z2392" s="7"/>
    </row>
    <row r="2393" ht="14.25" spans="10:26">
      <c r="J2393" s="7"/>
      <c r="K2393" s="7"/>
      <c r="L2393" s="7"/>
      <c r="M2393" s="7"/>
      <c r="N2393" s="7"/>
      <c r="O2393" s="7"/>
      <c r="P2393" s="7"/>
      <c r="Q2393" s="7"/>
      <c r="R2393" s="7"/>
      <c r="S2393" s="7"/>
      <c r="T2393" s="7"/>
      <c r="U2393" s="7"/>
      <c r="V2393" s="7"/>
      <c r="W2393" s="7"/>
      <c r="X2393" s="7"/>
      <c r="Y2393" s="7"/>
      <c r="Z2393" s="7"/>
    </row>
    <row r="2394" ht="14.25" spans="10:26">
      <c r="J2394" s="7"/>
      <c r="K2394" s="7"/>
      <c r="L2394" s="7"/>
      <c r="M2394" s="7"/>
      <c r="N2394" s="7"/>
      <c r="O2394" s="7"/>
      <c r="P2394" s="7"/>
      <c r="Q2394" s="7"/>
      <c r="R2394" s="7"/>
      <c r="S2394" s="7"/>
      <c r="T2394" s="7"/>
      <c r="U2394" s="7"/>
      <c r="V2394" s="7"/>
      <c r="W2394" s="7"/>
      <c r="X2394" s="7"/>
      <c r="Y2394" s="7"/>
      <c r="Z2394" s="7"/>
    </row>
    <row r="2395" ht="14.25" spans="10:26">
      <c r="J2395" s="7"/>
      <c r="K2395" s="7"/>
      <c r="L2395" s="7"/>
      <c r="M2395" s="7"/>
      <c r="N2395" s="7"/>
      <c r="O2395" s="7"/>
      <c r="P2395" s="7"/>
      <c r="Q2395" s="7"/>
      <c r="R2395" s="7"/>
      <c r="S2395" s="7"/>
      <c r="T2395" s="7"/>
      <c r="U2395" s="7"/>
      <c r="V2395" s="7"/>
      <c r="W2395" s="7"/>
      <c r="X2395" s="7"/>
      <c r="Y2395" s="7"/>
      <c r="Z2395" s="7"/>
    </row>
    <row r="2396" ht="14.25" spans="10:26">
      <c r="J2396" s="7"/>
      <c r="K2396" s="7"/>
      <c r="L2396" s="7"/>
      <c r="M2396" s="7"/>
      <c r="N2396" s="7"/>
      <c r="O2396" s="7"/>
      <c r="P2396" s="7"/>
      <c r="Q2396" s="7"/>
      <c r="R2396" s="7"/>
      <c r="S2396" s="7"/>
      <c r="T2396" s="7"/>
      <c r="U2396" s="7"/>
      <c r="V2396" s="7"/>
      <c r="W2396" s="7"/>
      <c r="X2396" s="7"/>
      <c r="Y2396" s="7"/>
      <c r="Z2396" s="7"/>
    </row>
    <row r="2397" ht="14.25" spans="10:26">
      <c r="J2397" s="7"/>
      <c r="K2397" s="7"/>
      <c r="L2397" s="7"/>
      <c r="M2397" s="7"/>
      <c r="N2397" s="7"/>
      <c r="O2397" s="7"/>
      <c r="P2397" s="7"/>
      <c r="Q2397" s="7"/>
      <c r="R2397" s="7"/>
      <c r="S2397" s="7"/>
      <c r="T2397" s="7"/>
      <c r="U2397" s="7"/>
      <c r="V2397" s="7"/>
      <c r="W2397" s="7"/>
      <c r="X2397" s="7"/>
      <c r="Y2397" s="7"/>
      <c r="Z2397" s="7"/>
    </row>
    <row r="2398" ht="14.25" spans="10:26">
      <c r="J2398" s="7"/>
      <c r="K2398" s="7"/>
      <c r="L2398" s="7"/>
      <c r="M2398" s="7"/>
      <c r="N2398" s="7"/>
      <c r="O2398" s="7"/>
      <c r="P2398" s="7"/>
      <c r="Q2398" s="7"/>
      <c r="R2398" s="7"/>
      <c r="S2398" s="7"/>
      <c r="T2398" s="7"/>
      <c r="U2398" s="7"/>
      <c r="V2398" s="7"/>
      <c r="W2398" s="7"/>
      <c r="X2398" s="7"/>
      <c r="Y2398" s="7"/>
      <c r="Z2398" s="7"/>
    </row>
    <row r="2399" ht="14.25" spans="10:26">
      <c r="J2399" s="7"/>
      <c r="K2399" s="7"/>
      <c r="L2399" s="7"/>
      <c r="M2399" s="7"/>
      <c r="N2399" s="7"/>
      <c r="O2399" s="7"/>
      <c r="P2399" s="7"/>
      <c r="Q2399" s="7"/>
      <c r="R2399" s="7"/>
      <c r="S2399" s="7"/>
      <c r="T2399" s="7"/>
      <c r="U2399" s="7"/>
      <c r="V2399" s="7"/>
      <c r="W2399" s="7"/>
      <c r="X2399" s="7"/>
      <c r="Y2399" s="7"/>
      <c r="Z2399" s="7"/>
    </row>
    <row r="2400" ht="14.25" spans="10:26">
      <c r="J2400" s="7"/>
      <c r="K2400" s="7"/>
      <c r="L2400" s="7"/>
      <c r="M2400" s="7"/>
      <c r="N2400" s="7"/>
      <c r="O2400" s="7"/>
      <c r="P2400" s="7"/>
      <c r="Q2400" s="7"/>
      <c r="R2400" s="7"/>
      <c r="S2400" s="7"/>
      <c r="T2400" s="7"/>
      <c r="U2400" s="7"/>
      <c r="V2400" s="7"/>
      <c r="W2400" s="7"/>
      <c r="X2400" s="7"/>
      <c r="Y2400" s="7"/>
      <c r="Z2400" s="7"/>
    </row>
    <row r="2401" ht="14.25" spans="10:26">
      <c r="J2401" s="7"/>
      <c r="K2401" s="7"/>
      <c r="L2401" s="7"/>
      <c r="M2401" s="7"/>
      <c r="N2401" s="7"/>
      <c r="O2401" s="7"/>
      <c r="P2401" s="7"/>
      <c r="Q2401" s="7"/>
      <c r="R2401" s="7"/>
      <c r="S2401" s="7"/>
      <c r="T2401" s="7"/>
      <c r="U2401" s="7"/>
      <c r="V2401" s="7"/>
      <c r="W2401" s="7"/>
      <c r="X2401" s="7"/>
      <c r="Y2401" s="7"/>
      <c r="Z2401" s="7"/>
    </row>
    <row r="2402" ht="14.25" spans="10:26">
      <c r="J2402" s="7"/>
      <c r="K2402" s="7"/>
      <c r="L2402" s="7"/>
      <c r="M2402" s="7"/>
      <c r="N2402" s="7"/>
      <c r="O2402" s="7"/>
      <c r="P2402" s="7"/>
      <c r="Q2402" s="7"/>
      <c r="R2402" s="7"/>
      <c r="S2402" s="7"/>
      <c r="T2402" s="7"/>
      <c r="U2402" s="7"/>
      <c r="V2402" s="7"/>
      <c r="W2402" s="7"/>
      <c r="X2402" s="7"/>
      <c r="Y2402" s="7"/>
      <c r="Z2402" s="7"/>
    </row>
    <row r="2403" ht="14.25" spans="10:26">
      <c r="J2403" s="7"/>
      <c r="K2403" s="7"/>
      <c r="L2403" s="7"/>
      <c r="M2403" s="7"/>
      <c r="N2403" s="7"/>
      <c r="O2403" s="7"/>
      <c r="P2403" s="7"/>
      <c r="Q2403" s="7"/>
      <c r="R2403" s="7"/>
      <c r="S2403" s="7"/>
      <c r="T2403" s="7"/>
      <c r="U2403" s="7"/>
      <c r="V2403" s="7"/>
      <c r="W2403" s="7"/>
      <c r="X2403" s="7"/>
      <c r="Y2403" s="7"/>
      <c r="Z2403" s="7"/>
    </row>
    <row r="2404" ht="14.25" spans="10:26">
      <c r="J2404" s="7"/>
      <c r="K2404" s="7"/>
      <c r="L2404" s="7"/>
      <c r="M2404" s="7"/>
      <c r="N2404" s="7"/>
      <c r="O2404" s="7"/>
      <c r="P2404" s="7"/>
      <c r="Q2404" s="7"/>
      <c r="R2404" s="7"/>
      <c r="S2404" s="7"/>
      <c r="T2404" s="7"/>
      <c r="U2404" s="7"/>
      <c r="V2404" s="7"/>
      <c r="W2404" s="7"/>
      <c r="X2404" s="7"/>
      <c r="Y2404" s="7"/>
      <c r="Z2404" s="7"/>
    </row>
    <row r="2405" ht="14.25" spans="10:26">
      <c r="J2405" s="7"/>
      <c r="K2405" s="7"/>
      <c r="L2405" s="7"/>
      <c r="M2405" s="7"/>
      <c r="N2405" s="7"/>
      <c r="O2405" s="7"/>
      <c r="P2405" s="7"/>
      <c r="Q2405" s="7"/>
      <c r="R2405" s="7"/>
      <c r="S2405" s="7"/>
      <c r="T2405" s="7"/>
      <c r="U2405" s="7"/>
      <c r="V2405" s="7"/>
      <c r="W2405" s="7"/>
      <c r="X2405" s="7"/>
      <c r="Y2405" s="7"/>
      <c r="Z2405" s="7"/>
    </row>
    <row r="2406" ht="14.25" spans="10:26">
      <c r="J2406" s="7"/>
      <c r="K2406" s="7"/>
      <c r="L2406" s="7"/>
      <c r="M2406" s="7"/>
      <c r="N2406" s="7"/>
      <c r="O2406" s="7"/>
      <c r="P2406" s="7"/>
      <c r="Q2406" s="7"/>
      <c r="R2406" s="7"/>
      <c r="S2406" s="7"/>
      <c r="T2406" s="7"/>
      <c r="U2406" s="7"/>
      <c r="V2406" s="7"/>
      <c r="W2406" s="7"/>
      <c r="X2406" s="7"/>
      <c r="Y2406" s="7"/>
      <c r="Z2406" s="7"/>
    </row>
    <row r="2407" ht="14.25" spans="10:26">
      <c r="J2407" s="7"/>
      <c r="K2407" s="7"/>
      <c r="L2407" s="7"/>
      <c r="M2407" s="7"/>
      <c r="N2407" s="7"/>
      <c r="O2407" s="7"/>
      <c r="P2407" s="7"/>
      <c r="Q2407" s="7"/>
      <c r="R2407" s="7"/>
      <c r="S2407" s="7"/>
      <c r="T2407" s="7"/>
      <c r="U2407" s="7"/>
      <c r="V2407" s="7"/>
      <c r="W2407" s="7"/>
      <c r="X2407" s="7"/>
      <c r="Y2407" s="7"/>
      <c r="Z2407" s="7"/>
    </row>
    <row r="2408" ht="14.25" spans="10:26">
      <c r="J2408" s="7"/>
      <c r="K2408" s="7"/>
      <c r="L2408" s="7"/>
      <c r="M2408" s="7"/>
      <c r="N2408" s="7"/>
      <c r="O2408" s="7"/>
      <c r="P2408" s="7"/>
      <c r="Q2408" s="7"/>
      <c r="R2408" s="7"/>
      <c r="S2408" s="7"/>
      <c r="T2408" s="7"/>
      <c r="U2408" s="7"/>
      <c r="V2408" s="7"/>
      <c r="W2408" s="7"/>
      <c r="X2408" s="7"/>
      <c r="Y2408" s="7"/>
      <c r="Z2408" s="7"/>
    </row>
    <row r="2409" ht="14.25" spans="10:26">
      <c r="J2409" s="7"/>
      <c r="K2409" s="7"/>
      <c r="L2409" s="7"/>
      <c r="M2409" s="7"/>
      <c r="N2409" s="7"/>
      <c r="O2409" s="7"/>
      <c r="P2409" s="7"/>
      <c r="Q2409" s="7"/>
      <c r="R2409" s="7"/>
      <c r="S2409" s="7"/>
      <c r="T2409" s="7"/>
      <c r="U2409" s="7"/>
      <c r="V2409" s="7"/>
      <c r="W2409" s="7"/>
      <c r="X2409" s="7"/>
      <c r="Y2409" s="7"/>
      <c r="Z2409" s="7"/>
    </row>
    <row r="2410" ht="14.25" spans="10:26">
      <c r="J2410" s="7"/>
      <c r="K2410" s="7"/>
      <c r="L2410" s="7"/>
      <c r="M2410" s="7"/>
      <c r="N2410" s="7"/>
      <c r="O2410" s="7"/>
      <c r="P2410" s="7"/>
      <c r="Q2410" s="7"/>
      <c r="R2410" s="7"/>
      <c r="S2410" s="7"/>
      <c r="T2410" s="7"/>
      <c r="U2410" s="7"/>
      <c r="V2410" s="7"/>
      <c r="W2410" s="7"/>
      <c r="X2410" s="7"/>
      <c r="Y2410" s="7"/>
      <c r="Z2410" s="7"/>
    </row>
    <row r="2411" ht="14.25" spans="10:26">
      <c r="J2411" s="7"/>
      <c r="K2411" s="7"/>
      <c r="L2411" s="7"/>
      <c r="M2411" s="7"/>
      <c r="N2411" s="7"/>
      <c r="O2411" s="7"/>
      <c r="P2411" s="7"/>
      <c r="Q2411" s="7"/>
      <c r="R2411" s="7"/>
      <c r="S2411" s="7"/>
      <c r="T2411" s="7"/>
      <c r="U2411" s="7"/>
      <c r="V2411" s="7"/>
      <c r="W2411" s="7"/>
      <c r="X2411" s="7"/>
      <c r="Y2411" s="7"/>
      <c r="Z2411" s="7"/>
    </row>
    <row r="2412" ht="14.25" spans="10:26">
      <c r="J2412" s="7"/>
      <c r="K2412" s="7"/>
      <c r="L2412" s="7"/>
      <c r="M2412" s="7"/>
      <c r="N2412" s="7"/>
      <c r="O2412" s="7"/>
      <c r="P2412" s="7"/>
      <c r="Q2412" s="7"/>
      <c r="R2412" s="7"/>
      <c r="S2412" s="7"/>
      <c r="T2412" s="7"/>
      <c r="U2412" s="7"/>
      <c r="V2412" s="7"/>
      <c r="W2412" s="7"/>
      <c r="X2412" s="7"/>
      <c r="Y2412" s="7"/>
      <c r="Z2412" s="7"/>
    </row>
    <row r="2413" ht="14.25" spans="10:26">
      <c r="J2413" s="7"/>
      <c r="K2413" s="7"/>
      <c r="L2413" s="7"/>
      <c r="M2413" s="7"/>
      <c r="N2413" s="7"/>
      <c r="O2413" s="7"/>
      <c r="P2413" s="7"/>
      <c r="Q2413" s="7"/>
      <c r="R2413" s="7"/>
      <c r="S2413" s="7"/>
      <c r="T2413" s="7"/>
      <c r="U2413" s="7"/>
      <c r="V2413" s="7"/>
      <c r="W2413" s="7"/>
      <c r="X2413" s="7"/>
      <c r="Y2413" s="7"/>
      <c r="Z2413" s="7"/>
    </row>
    <row r="2414" ht="14.25" spans="10:26">
      <c r="J2414" s="7"/>
      <c r="K2414" s="7"/>
      <c r="L2414" s="7"/>
      <c r="M2414" s="7"/>
      <c r="N2414" s="7"/>
      <c r="O2414" s="7"/>
      <c r="P2414" s="7"/>
      <c r="Q2414" s="7"/>
      <c r="R2414" s="7"/>
      <c r="S2414" s="7"/>
      <c r="T2414" s="7"/>
      <c r="U2414" s="7"/>
      <c r="V2414" s="7"/>
      <c r="W2414" s="7"/>
      <c r="X2414" s="7"/>
      <c r="Y2414" s="7"/>
      <c r="Z2414" s="7"/>
    </row>
    <row r="2415" ht="14.25" spans="10:26">
      <c r="J2415" s="7"/>
      <c r="K2415" s="7"/>
      <c r="L2415" s="7"/>
      <c r="M2415" s="7"/>
      <c r="N2415" s="7"/>
      <c r="O2415" s="7"/>
      <c r="P2415" s="7"/>
      <c r="Q2415" s="7"/>
      <c r="R2415" s="7"/>
      <c r="S2415" s="7"/>
      <c r="T2415" s="7"/>
      <c r="U2415" s="7"/>
      <c r="V2415" s="7"/>
      <c r="W2415" s="7"/>
      <c r="X2415" s="7"/>
      <c r="Y2415" s="7"/>
      <c r="Z2415" s="7"/>
    </row>
    <row r="2416" ht="14.25" spans="10:26">
      <c r="J2416" s="7"/>
      <c r="K2416" s="7"/>
      <c r="L2416" s="7"/>
      <c r="M2416" s="7"/>
      <c r="N2416" s="7"/>
      <c r="O2416" s="7"/>
      <c r="P2416" s="7"/>
      <c r="Q2416" s="7"/>
      <c r="R2416" s="7"/>
      <c r="S2416" s="7"/>
      <c r="T2416" s="7"/>
      <c r="U2416" s="7"/>
      <c r="V2416" s="7"/>
      <c r="W2416" s="7"/>
      <c r="X2416" s="7"/>
      <c r="Y2416" s="7"/>
      <c r="Z2416" s="7"/>
    </row>
    <row r="2417" ht="14.25" spans="10:26">
      <c r="J2417" s="7"/>
      <c r="K2417" s="7"/>
      <c r="L2417" s="7"/>
      <c r="M2417" s="7"/>
      <c r="N2417" s="7"/>
      <c r="O2417" s="7"/>
      <c r="P2417" s="7"/>
      <c r="Q2417" s="7"/>
      <c r="R2417" s="7"/>
      <c r="S2417" s="7"/>
      <c r="T2417" s="7"/>
      <c r="U2417" s="7"/>
      <c r="V2417" s="7"/>
      <c r="W2417" s="7"/>
      <c r="X2417" s="7"/>
      <c r="Y2417" s="7"/>
      <c r="Z2417" s="7"/>
    </row>
    <row r="2418" ht="14.25" spans="10:26">
      <c r="J2418" s="7"/>
      <c r="K2418" s="7"/>
      <c r="L2418" s="7"/>
      <c r="M2418" s="7"/>
      <c r="N2418" s="7"/>
      <c r="O2418" s="7"/>
      <c r="P2418" s="7"/>
      <c r="Q2418" s="7"/>
      <c r="R2418" s="7"/>
      <c r="S2418" s="7"/>
      <c r="T2418" s="7"/>
      <c r="U2418" s="7"/>
      <c r="V2418" s="7"/>
      <c r="W2418" s="7"/>
      <c r="X2418" s="7"/>
      <c r="Y2418" s="7"/>
      <c r="Z2418" s="7"/>
    </row>
    <row r="2419" ht="14.25" spans="10:26">
      <c r="J2419" s="7"/>
      <c r="K2419" s="7"/>
      <c r="L2419" s="7"/>
      <c r="M2419" s="7"/>
      <c r="N2419" s="7"/>
      <c r="O2419" s="7"/>
      <c r="P2419" s="7"/>
      <c r="Q2419" s="7"/>
      <c r="R2419" s="7"/>
      <c r="S2419" s="7"/>
      <c r="T2419" s="7"/>
      <c r="U2419" s="7"/>
      <c r="V2419" s="7"/>
      <c r="W2419" s="7"/>
      <c r="X2419" s="7"/>
      <c r="Y2419" s="7"/>
      <c r="Z2419" s="7"/>
    </row>
    <row r="2420" ht="14.25" spans="10:26">
      <c r="J2420" s="7"/>
      <c r="K2420" s="7"/>
      <c r="L2420" s="7"/>
      <c r="M2420" s="7"/>
      <c r="N2420" s="7"/>
      <c r="O2420" s="7"/>
      <c r="P2420" s="7"/>
      <c r="Q2420" s="7"/>
      <c r="R2420" s="7"/>
      <c r="S2420" s="7"/>
      <c r="T2420" s="7"/>
      <c r="U2420" s="7"/>
      <c r="V2420" s="7"/>
      <c r="W2420" s="7"/>
      <c r="X2420" s="7"/>
      <c r="Y2420" s="7"/>
      <c r="Z2420" s="7"/>
    </row>
    <row r="2421" ht="14.25" spans="10:26">
      <c r="J2421" s="7"/>
      <c r="K2421" s="7"/>
      <c r="L2421" s="7"/>
      <c r="M2421" s="7"/>
      <c r="N2421" s="7"/>
      <c r="O2421" s="7"/>
      <c r="P2421" s="7"/>
      <c r="Q2421" s="7"/>
      <c r="R2421" s="7"/>
      <c r="S2421" s="7"/>
      <c r="T2421" s="7"/>
      <c r="U2421" s="7"/>
      <c r="V2421" s="7"/>
      <c r="W2421" s="7"/>
      <c r="X2421" s="7"/>
      <c r="Y2421" s="7"/>
      <c r="Z2421" s="7"/>
    </row>
    <row r="2422" ht="14.25" spans="10:26">
      <c r="J2422" s="7"/>
      <c r="K2422" s="7"/>
      <c r="L2422" s="7"/>
      <c r="M2422" s="7"/>
      <c r="N2422" s="7"/>
      <c r="O2422" s="7"/>
      <c r="P2422" s="7"/>
      <c r="Q2422" s="7"/>
      <c r="R2422" s="7"/>
      <c r="S2422" s="7"/>
      <c r="T2422" s="7"/>
      <c r="U2422" s="7"/>
      <c r="V2422" s="7"/>
      <c r="W2422" s="7"/>
      <c r="X2422" s="7"/>
      <c r="Y2422" s="7"/>
      <c r="Z2422" s="7"/>
    </row>
    <row r="2423" ht="14.25" spans="10:26">
      <c r="J2423" s="7"/>
      <c r="K2423" s="7"/>
      <c r="L2423" s="7"/>
      <c r="M2423" s="7"/>
      <c r="N2423" s="7"/>
      <c r="O2423" s="7"/>
      <c r="P2423" s="7"/>
      <c r="Q2423" s="7"/>
      <c r="R2423" s="7"/>
      <c r="S2423" s="7"/>
      <c r="T2423" s="7"/>
      <c r="U2423" s="7"/>
      <c r="V2423" s="7"/>
      <c r="W2423" s="7"/>
      <c r="X2423" s="7"/>
      <c r="Y2423" s="7"/>
      <c r="Z2423" s="7"/>
    </row>
    <row r="2424" ht="14.25" spans="10:26">
      <c r="J2424" s="7"/>
      <c r="K2424" s="7"/>
      <c r="L2424" s="7"/>
      <c r="M2424" s="7"/>
      <c r="N2424" s="7"/>
      <c r="O2424" s="7"/>
      <c r="P2424" s="7"/>
      <c r="Q2424" s="7"/>
      <c r="R2424" s="7"/>
      <c r="S2424" s="7"/>
      <c r="T2424" s="7"/>
      <c r="U2424" s="7"/>
      <c r="V2424" s="7"/>
      <c r="W2424" s="7"/>
      <c r="X2424" s="7"/>
      <c r="Y2424" s="7"/>
      <c r="Z2424" s="7"/>
    </row>
    <row r="2425" ht="14.25" spans="10:26">
      <c r="J2425" s="7"/>
      <c r="K2425" s="7"/>
      <c r="L2425" s="7"/>
      <c r="M2425" s="7"/>
      <c r="N2425" s="7"/>
      <c r="O2425" s="7"/>
      <c r="P2425" s="7"/>
      <c r="Q2425" s="7"/>
      <c r="R2425" s="7"/>
      <c r="S2425" s="7"/>
      <c r="T2425" s="7"/>
      <c r="U2425" s="7"/>
      <c r="V2425" s="7"/>
      <c r="W2425" s="7"/>
      <c r="X2425" s="7"/>
      <c r="Y2425" s="7"/>
      <c r="Z2425" s="7"/>
    </row>
    <row r="2426" ht="14.25" spans="10:26">
      <c r="J2426" s="7"/>
      <c r="K2426" s="7"/>
      <c r="L2426" s="7"/>
      <c r="M2426" s="7"/>
      <c r="N2426" s="7"/>
      <c r="O2426" s="7"/>
      <c r="P2426" s="7"/>
      <c r="Q2426" s="7"/>
      <c r="R2426" s="7"/>
      <c r="S2426" s="7"/>
      <c r="T2426" s="7"/>
      <c r="U2426" s="7"/>
      <c r="V2426" s="7"/>
      <c r="W2426" s="7"/>
      <c r="X2426" s="7"/>
      <c r="Y2426" s="7"/>
      <c r="Z2426" s="7"/>
    </row>
    <row r="2427" ht="14.25" spans="10:26">
      <c r="J2427" s="7"/>
      <c r="K2427" s="7"/>
      <c r="L2427" s="7"/>
      <c r="M2427" s="7"/>
      <c r="N2427" s="7"/>
      <c r="O2427" s="7"/>
      <c r="P2427" s="7"/>
      <c r="Q2427" s="7"/>
      <c r="R2427" s="7"/>
      <c r="S2427" s="7"/>
      <c r="T2427" s="7"/>
      <c r="U2427" s="7"/>
      <c r="V2427" s="7"/>
      <c r="W2427" s="7"/>
      <c r="X2427" s="7"/>
      <c r="Y2427" s="7"/>
      <c r="Z2427" s="7"/>
    </row>
    <row r="2428" ht="14.25" spans="10:26">
      <c r="J2428" s="7"/>
      <c r="K2428" s="7"/>
      <c r="L2428" s="7"/>
      <c r="M2428" s="7"/>
      <c r="N2428" s="7"/>
      <c r="O2428" s="7"/>
      <c r="P2428" s="7"/>
      <c r="Q2428" s="7"/>
      <c r="R2428" s="7"/>
      <c r="S2428" s="7"/>
      <c r="T2428" s="7"/>
      <c r="U2428" s="7"/>
      <c r="V2428" s="7"/>
      <c r="W2428" s="7"/>
      <c r="X2428" s="7"/>
      <c r="Y2428" s="7"/>
      <c r="Z2428" s="7"/>
    </row>
    <row r="2429" ht="14.25" spans="10:26">
      <c r="J2429" s="7"/>
      <c r="K2429" s="7"/>
      <c r="L2429" s="7"/>
      <c r="M2429" s="7"/>
      <c r="N2429" s="7"/>
      <c r="O2429" s="7"/>
      <c r="P2429" s="7"/>
      <c r="Q2429" s="7"/>
      <c r="R2429" s="7"/>
      <c r="S2429" s="7"/>
      <c r="T2429" s="7"/>
      <c r="U2429" s="7"/>
      <c r="V2429" s="7"/>
      <c r="W2429" s="7"/>
      <c r="X2429" s="7"/>
      <c r="Y2429" s="7"/>
      <c r="Z2429" s="7"/>
    </row>
    <row r="2430" ht="14.25" spans="10:26">
      <c r="J2430" s="7"/>
      <c r="K2430" s="7"/>
      <c r="L2430" s="7"/>
      <c r="M2430" s="7"/>
      <c r="N2430" s="7"/>
      <c r="O2430" s="7"/>
      <c r="P2430" s="7"/>
      <c r="Q2430" s="7"/>
      <c r="R2430" s="7"/>
      <c r="S2430" s="7"/>
      <c r="T2430" s="7"/>
      <c r="U2430" s="7"/>
      <c r="V2430" s="7"/>
      <c r="W2430" s="7"/>
      <c r="X2430" s="7"/>
      <c r="Y2430" s="7"/>
      <c r="Z2430" s="7"/>
    </row>
    <row r="2431" ht="14.25" spans="10:26">
      <c r="J2431" s="7"/>
      <c r="K2431" s="7"/>
      <c r="L2431" s="7"/>
      <c r="M2431" s="7"/>
      <c r="N2431" s="7"/>
      <c r="O2431" s="7"/>
      <c r="P2431" s="7"/>
      <c r="Q2431" s="7"/>
      <c r="R2431" s="7"/>
      <c r="S2431" s="7"/>
      <c r="T2431" s="7"/>
      <c r="U2431" s="7"/>
      <c r="V2431" s="7"/>
      <c r="W2431" s="7"/>
      <c r="X2431" s="7"/>
      <c r="Y2431" s="7"/>
      <c r="Z2431" s="7"/>
    </row>
    <row r="2432" ht="14.25" spans="10:26">
      <c r="J2432" s="7"/>
      <c r="K2432" s="7"/>
      <c r="L2432" s="7"/>
      <c r="M2432" s="7"/>
      <c r="N2432" s="7"/>
      <c r="O2432" s="7"/>
      <c r="P2432" s="7"/>
      <c r="Q2432" s="7"/>
      <c r="R2432" s="7"/>
      <c r="S2432" s="7"/>
      <c r="T2432" s="7"/>
      <c r="U2432" s="7"/>
      <c r="V2432" s="7"/>
      <c r="W2432" s="7"/>
      <c r="X2432" s="7"/>
      <c r="Y2432" s="7"/>
      <c r="Z2432" s="7"/>
    </row>
    <row r="2433" ht="14.25" spans="10:26">
      <c r="J2433" s="7"/>
      <c r="K2433" s="7"/>
      <c r="L2433" s="7"/>
      <c r="M2433" s="7"/>
      <c r="N2433" s="7"/>
      <c r="O2433" s="7"/>
      <c r="P2433" s="7"/>
      <c r="Q2433" s="7"/>
      <c r="R2433" s="7"/>
      <c r="S2433" s="7"/>
      <c r="T2433" s="7"/>
      <c r="U2433" s="7"/>
      <c r="V2433" s="7"/>
      <c r="W2433" s="7"/>
      <c r="X2433" s="7"/>
      <c r="Y2433" s="7"/>
      <c r="Z2433" s="7"/>
    </row>
    <row r="2434" ht="14.25" spans="10:26">
      <c r="J2434" s="7"/>
      <c r="K2434" s="7"/>
      <c r="L2434" s="7"/>
      <c r="M2434" s="7"/>
      <c r="N2434" s="7"/>
      <c r="O2434" s="7"/>
      <c r="P2434" s="7"/>
      <c r="Q2434" s="7"/>
      <c r="R2434" s="7"/>
      <c r="S2434" s="7"/>
      <c r="T2434" s="7"/>
      <c r="U2434" s="7"/>
      <c r="V2434" s="7"/>
      <c r="W2434" s="7"/>
      <c r="X2434" s="7"/>
      <c r="Y2434" s="7"/>
      <c r="Z2434" s="7"/>
    </row>
    <row r="2435" ht="14.25" spans="10:26">
      <c r="J2435" s="7"/>
      <c r="K2435" s="7"/>
      <c r="L2435" s="7"/>
      <c r="M2435" s="7"/>
      <c r="N2435" s="7"/>
      <c r="O2435" s="7"/>
      <c r="P2435" s="7"/>
      <c r="Q2435" s="7"/>
      <c r="R2435" s="7"/>
      <c r="S2435" s="7"/>
      <c r="T2435" s="7"/>
      <c r="U2435" s="7"/>
      <c r="V2435" s="7"/>
      <c r="W2435" s="7"/>
      <c r="X2435" s="7"/>
      <c r="Y2435" s="7"/>
      <c r="Z2435" s="7"/>
    </row>
    <row r="2436" ht="14.25" spans="10:26">
      <c r="J2436" s="7"/>
      <c r="K2436" s="7"/>
      <c r="L2436" s="7"/>
      <c r="M2436" s="7"/>
      <c r="N2436" s="7"/>
      <c r="O2436" s="7"/>
      <c r="P2436" s="7"/>
      <c r="Q2436" s="7"/>
      <c r="R2436" s="7"/>
      <c r="S2436" s="7"/>
      <c r="T2436" s="7"/>
      <c r="U2436" s="7"/>
      <c r="V2436" s="7"/>
      <c r="W2436" s="7"/>
      <c r="X2436" s="7"/>
      <c r="Y2436" s="7"/>
      <c r="Z2436" s="7"/>
    </row>
    <row r="2437" ht="14.25" spans="10:26">
      <c r="J2437" s="7"/>
      <c r="K2437" s="7"/>
      <c r="L2437" s="7"/>
      <c r="M2437" s="7"/>
      <c r="N2437" s="7"/>
      <c r="O2437" s="7"/>
      <c r="P2437" s="7"/>
      <c r="Q2437" s="7"/>
      <c r="R2437" s="7"/>
      <c r="S2437" s="7"/>
      <c r="T2437" s="7"/>
      <c r="U2437" s="7"/>
      <c r="V2437" s="7"/>
      <c r="W2437" s="7"/>
      <c r="X2437" s="7"/>
      <c r="Y2437" s="7"/>
      <c r="Z2437" s="7"/>
    </row>
    <row r="2438" ht="14.25" spans="10:26">
      <c r="J2438" s="7"/>
      <c r="K2438" s="7"/>
      <c r="L2438" s="7"/>
      <c r="M2438" s="7"/>
      <c r="N2438" s="7"/>
      <c r="O2438" s="7"/>
      <c r="P2438" s="7"/>
      <c r="Q2438" s="7"/>
      <c r="R2438" s="7"/>
      <c r="S2438" s="7"/>
      <c r="T2438" s="7"/>
      <c r="U2438" s="7"/>
      <c r="V2438" s="7"/>
      <c r="W2438" s="7"/>
      <c r="X2438" s="7"/>
      <c r="Y2438" s="7"/>
      <c r="Z2438" s="7"/>
    </row>
    <row r="2439" ht="14.25" spans="10:26">
      <c r="J2439" s="7"/>
      <c r="K2439" s="7"/>
      <c r="L2439" s="7"/>
      <c r="M2439" s="7"/>
      <c r="N2439" s="7"/>
      <c r="O2439" s="7"/>
      <c r="P2439" s="7"/>
      <c r="Q2439" s="7"/>
      <c r="R2439" s="7"/>
      <c r="S2439" s="7"/>
      <c r="T2439" s="7"/>
      <c r="U2439" s="7"/>
      <c r="V2439" s="7"/>
      <c r="W2439" s="7"/>
      <c r="X2439" s="7"/>
      <c r="Y2439" s="7"/>
      <c r="Z2439" s="7"/>
    </row>
    <row r="2440" ht="14.25" spans="10:26">
      <c r="J2440" s="7"/>
      <c r="K2440" s="7"/>
      <c r="L2440" s="7"/>
      <c r="M2440" s="7"/>
      <c r="N2440" s="7"/>
      <c r="O2440" s="7"/>
      <c r="P2440" s="7"/>
      <c r="Q2440" s="7"/>
      <c r="R2440" s="7"/>
      <c r="S2440" s="7"/>
      <c r="T2440" s="7"/>
      <c r="U2440" s="7"/>
      <c r="V2440" s="7"/>
      <c r="W2440" s="7"/>
      <c r="X2440" s="7"/>
      <c r="Y2440" s="7"/>
      <c r="Z2440" s="7"/>
    </row>
    <row r="2441" ht="14.25" spans="10:26">
      <c r="J2441" s="7"/>
      <c r="K2441" s="7"/>
      <c r="L2441" s="7"/>
      <c r="M2441" s="7"/>
      <c r="N2441" s="7"/>
      <c r="O2441" s="7"/>
      <c r="P2441" s="7"/>
      <c r="Q2441" s="7"/>
      <c r="R2441" s="7"/>
      <c r="S2441" s="7"/>
      <c r="T2441" s="7"/>
      <c r="U2441" s="7"/>
      <c r="V2441" s="7"/>
      <c r="W2441" s="7"/>
      <c r="X2441" s="7"/>
      <c r="Y2441" s="7"/>
      <c r="Z2441" s="7"/>
    </row>
    <row r="2442" ht="14.25" spans="10:26">
      <c r="J2442" s="7"/>
      <c r="K2442" s="7"/>
      <c r="L2442" s="7"/>
      <c r="M2442" s="7"/>
      <c r="N2442" s="7"/>
      <c r="O2442" s="7"/>
      <c r="P2442" s="7"/>
      <c r="Q2442" s="7"/>
      <c r="R2442" s="7"/>
      <c r="S2442" s="7"/>
      <c r="T2442" s="7"/>
      <c r="U2442" s="7"/>
      <c r="V2442" s="7"/>
      <c r="W2442" s="7"/>
      <c r="X2442" s="7"/>
      <c r="Y2442" s="7"/>
      <c r="Z2442" s="7"/>
    </row>
    <row r="2443" ht="14.25" spans="10:26">
      <c r="J2443" s="7"/>
      <c r="K2443" s="7"/>
      <c r="L2443" s="7"/>
      <c r="M2443" s="7"/>
      <c r="N2443" s="7"/>
      <c r="O2443" s="7"/>
      <c r="P2443" s="7"/>
      <c r="Q2443" s="7"/>
      <c r="R2443" s="7"/>
      <c r="S2443" s="7"/>
      <c r="T2443" s="7"/>
      <c r="U2443" s="7"/>
      <c r="V2443" s="7"/>
      <c r="W2443" s="7"/>
      <c r="X2443" s="7"/>
      <c r="Y2443" s="7"/>
      <c r="Z2443" s="7"/>
    </row>
    <row r="2444" ht="14.25" spans="10:26">
      <c r="J2444" s="7"/>
      <c r="K2444" s="7"/>
      <c r="L2444" s="7"/>
      <c r="M2444" s="7"/>
      <c r="N2444" s="7"/>
      <c r="O2444" s="7"/>
      <c r="P2444" s="7"/>
      <c r="Q2444" s="7"/>
      <c r="R2444" s="7"/>
      <c r="S2444" s="7"/>
      <c r="T2444" s="7"/>
      <c r="U2444" s="7"/>
      <c r="V2444" s="7"/>
      <c r="W2444" s="7"/>
      <c r="X2444" s="7"/>
      <c r="Y2444" s="7"/>
      <c r="Z2444" s="7"/>
    </row>
    <row r="2445" ht="14.25" spans="10:26">
      <c r="J2445" s="7"/>
      <c r="K2445" s="7"/>
      <c r="L2445" s="7"/>
      <c r="M2445" s="7"/>
      <c r="N2445" s="7"/>
      <c r="O2445" s="7"/>
      <c r="P2445" s="7"/>
      <c r="Q2445" s="7"/>
      <c r="R2445" s="7"/>
      <c r="S2445" s="7"/>
      <c r="T2445" s="7"/>
      <c r="U2445" s="7"/>
      <c r="V2445" s="7"/>
      <c r="W2445" s="7"/>
      <c r="X2445" s="7"/>
      <c r="Y2445" s="7"/>
      <c r="Z2445" s="7"/>
    </row>
    <row r="2446" ht="14.25" spans="10:26">
      <c r="J2446" s="7"/>
      <c r="K2446" s="7"/>
      <c r="L2446" s="7"/>
      <c r="M2446" s="7"/>
      <c r="N2446" s="7"/>
      <c r="O2446" s="7"/>
      <c r="P2446" s="7"/>
      <c r="Q2446" s="7"/>
      <c r="R2446" s="7"/>
      <c r="S2446" s="7"/>
      <c r="T2446" s="7"/>
      <c r="U2446" s="7"/>
      <c r="V2446" s="7"/>
      <c r="W2446" s="7"/>
      <c r="X2446" s="7"/>
      <c r="Y2446" s="7"/>
      <c r="Z2446" s="7"/>
    </row>
    <row r="2447" ht="14.25" spans="10:26">
      <c r="J2447" s="7"/>
      <c r="K2447" s="7"/>
      <c r="L2447" s="7"/>
      <c r="M2447" s="7"/>
      <c r="N2447" s="7"/>
      <c r="O2447" s="7"/>
      <c r="P2447" s="7"/>
      <c r="Q2447" s="7"/>
      <c r="R2447" s="7"/>
      <c r="S2447" s="7"/>
      <c r="T2447" s="7"/>
      <c r="U2447" s="7"/>
      <c r="V2447" s="7"/>
      <c r="W2447" s="7"/>
      <c r="X2447" s="7"/>
      <c r="Y2447" s="7"/>
      <c r="Z2447" s="7"/>
    </row>
    <row r="2448" ht="14.25" spans="10:26">
      <c r="J2448" s="7"/>
      <c r="K2448" s="7"/>
      <c r="L2448" s="7"/>
      <c r="M2448" s="7"/>
      <c r="N2448" s="7"/>
      <c r="O2448" s="7"/>
      <c r="P2448" s="7"/>
      <c r="Q2448" s="7"/>
      <c r="R2448" s="7"/>
      <c r="S2448" s="7"/>
      <c r="T2448" s="7"/>
      <c r="U2448" s="7"/>
      <c r="V2448" s="7"/>
      <c r="W2448" s="7"/>
      <c r="X2448" s="7"/>
      <c r="Y2448" s="7"/>
      <c r="Z2448" s="7"/>
    </row>
    <row r="2449" ht="14.25" spans="10:26">
      <c r="J2449" s="7"/>
      <c r="K2449" s="7"/>
      <c r="L2449" s="7"/>
      <c r="M2449" s="7"/>
      <c r="N2449" s="7"/>
      <c r="O2449" s="7"/>
      <c r="P2449" s="7"/>
      <c r="Q2449" s="7"/>
      <c r="R2449" s="7"/>
      <c r="S2449" s="7"/>
      <c r="T2449" s="7"/>
      <c r="U2449" s="7"/>
      <c r="V2449" s="7"/>
      <c r="W2449" s="7"/>
      <c r="X2449" s="7"/>
      <c r="Y2449" s="7"/>
      <c r="Z2449" s="7"/>
    </row>
    <row r="2450" ht="14.25" spans="10:26">
      <c r="J2450" s="7"/>
      <c r="K2450" s="7"/>
      <c r="L2450" s="7"/>
      <c r="M2450" s="7"/>
      <c r="N2450" s="7"/>
      <c r="O2450" s="7"/>
      <c r="P2450" s="7"/>
      <c r="Q2450" s="7"/>
      <c r="R2450" s="7"/>
      <c r="S2450" s="7"/>
      <c r="T2450" s="7"/>
      <c r="U2450" s="7"/>
      <c r="V2450" s="7"/>
      <c r="W2450" s="7"/>
      <c r="X2450" s="7"/>
      <c r="Y2450" s="7"/>
      <c r="Z2450" s="7"/>
    </row>
    <row r="2451" ht="14.25" spans="10:26">
      <c r="J2451" s="7"/>
      <c r="K2451" s="7"/>
      <c r="L2451" s="7"/>
      <c r="M2451" s="7"/>
      <c r="N2451" s="7"/>
      <c r="O2451" s="7"/>
      <c r="P2451" s="7"/>
      <c r="Q2451" s="7"/>
      <c r="R2451" s="7"/>
      <c r="S2451" s="7"/>
      <c r="T2451" s="7"/>
      <c r="U2451" s="7"/>
      <c r="V2451" s="7"/>
      <c r="W2451" s="7"/>
      <c r="X2451" s="7"/>
      <c r="Y2451" s="7"/>
      <c r="Z2451" s="7"/>
    </row>
    <row r="2452" ht="14.25" spans="10:26">
      <c r="J2452" s="7"/>
      <c r="K2452" s="7"/>
      <c r="L2452" s="7"/>
      <c r="M2452" s="7"/>
      <c r="N2452" s="7"/>
      <c r="O2452" s="7"/>
      <c r="P2452" s="7"/>
      <c r="Q2452" s="7"/>
      <c r="R2452" s="7"/>
      <c r="S2452" s="7"/>
      <c r="T2452" s="7"/>
      <c r="U2452" s="7"/>
      <c r="V2452" s="7"/>
      <c r="W2452" s="7"/>
      <c r="X2452" s="7"/>
      <c r="Y2452" s="7"/>
      <c r="Z2452" s="7"/>
    </row>
    <row r="2453" ht="14.25" spans="10:26">
      <c r="J2453" s="7"/>
      <c r="K2453" s="7"/>
      <c r="L2453" s="7"/>
      <c r="M2453" s="7"/>
      <c r="N2453" s="7"/>
      <c r="O2453" s="7"/>
      <c r="P2453" s="7"/>
      <c r="Q2453" s="7"/>
      <c r="R2453" s="7"/>
      <c r="S2453" s="7"/>
      <c r="T2453" s="7"/>
      <c r="U2453" s="7"/>
      <c r="V2453" s="7"/>
      <c r="W2453" s="7"/>
      <c r="X2453" s="7"/>
      <c r="Y2453" s="7"/>
      <c r="Z2453" s="7"/>
    </row>
    <row r="2454" ht="14.25" spans="10:26">
      <c r="J2454" s="7"/>
      <c r="K2454" s="7"/>
      <c r="L2454" s="7"/>
      <c r="M2454" s="7"/>
      <c r="N2454" s="7"/>
      <c r="O2454" s="7"/>
      <c r="P2454" s="7"/>
      <c r="Q2454" s="7"/>
      <c r="R2454" s="7"/>
      <c r="S2454" s="7"/>
      <c r="T2454" s="7"/>
      <c r="U2454" s="7"/>
      <c r="V2454" s="7"/>
      <c r="W2454" s="7"/>
      <c r="X2454" s="7"/>
      <c r="Y2454" s="7"/>
      <c r="Z2454" s="7"/>
    </row>
    <row r="2455" ht="14.25" spans="10:26">
      <c r="J2455" s="7"/>
      <c r="K2455" s="7"/>
      <c r="L2455" s="7"/>
      <c r="M2455" s="7"/>
      <c r="N2455" s="7"/>
      <c r="O2455" s="7"/>
      <c r="P2455" s="7"/>
      <c r="Q2455" s="7"/>
      <c r="R2455" s="7"/>
      <c r="S2455" s="7"/>
      <c r="T2455" s="7"/>
      <c r="U2455" s="7"/>
      <c r="V2455" s="7"/>
      <c r="W2455" s="7"/>
      <c r="X2455" s="7"/>
      <c r="Y2455" s="7"/>
      <c r="Z2455" s="7"/>
    </row>
    <row r="2456" ht="14.25" spans="10:26">
      <c r="J2456" s="7"/>
      <c r="K2456" s="7"/>
      <c r="L2456" s="7"/>
      <c r="M2456" s="7"/>
      <c r="N2456" s="7"/>
      <c r="O2456" s="7"/>
      <c r="P2456" s="7"/>
      <c r="Q2456" s="7"/>
      <c r="R2456" s="7"/>
      <c r="S2456" s="7"/>
      <c r="T2456" s="7"/>
      <c r="U2456" s="7"/>
      <c r="V2456" s="7"/>
      <c r="W2456" s="7"/>
      <c r="X2456" s="7"/>
      <c r="Y2456" s="7"/>
      <c r="Z2456" s="7"/>
    </row>
    <row r="2457" ht="14.25" spans="10:26">
      <c r="J2457" s="7"/>
      <c r="K2457" s="7"/>
      <c r="L2457" s="7"/>
      <c r="M2457" s="7"/>
      <c r="N2457" s="7"/>
      <c r="O2457" s="7"/>
      <c r="P2457" s="7"/>
      <c r="Q2457" s="7"/>
      <c r="R2457" s="7"/>
      <c r="S2457" s="7"/>
      <c r="T2457" s="7"/>
      <c r="U2457" s="7"/>
      <c r="V2457" s="7"/>
      <c r="W2457" s="7"/>
      <c r="X2457" s="7"/>
      <c r="Y2457" s="7"/>
      <c r="Z2457" s="7"/>
    </row>
    <row r="2458" ht="14.25" spans="10:26">
      <c r="J2458" s="7"/>
      <c r="K2458" s="7"/>
      <c r="L2458" s="7"/>
      <c r="M2458" s="7"/>
      <c r="N2458" s="7"/>
      <c r="O2458" s="7"/>
      <c r="P2458" s="7"/>
      <c r="Q2458" s="7"/>
      <c r="R2458" s="7"/>
      <c r="S2458" s="7"/>
      <c r="T2458" s="7"/>
      <c r="U2458" s="7"/>
      <c r="V2458" s="7"/>
      <c r="W2458" s="7"/>
      <c r="X2458" s="7"/>
      <c r="Y2458" s="7"/>
      <c r="Z2458" s="7"/>
    </row>
    <row r="2459" ht="14.25" spans="10:26">
      <c r="J2459" s="7"/>
      <c r="K2459" s="7"/>
      <c r="L2459" s="7"/>
      <c r="M2459" s="7"/>
      <c r="N2459" s="7"/>
      <c r="O2459" s="7"/>
      <c r="P2459" s="7"/>
      <c r="Q2459" s="7"/>
      <c r="R2459" s="7"/>
      <c r="S2459" s="7"/>
      <c r="T2459" s="7"/>
      <c r="U2459" s="7"/>
      <c r="V2459" s="7"/>
      <c r="W2459" s="7"/>
      <c r="X2459" s="7"/>
      <c r="Y2459" s="7"/>
      <c r="Z2459" s="7"/>
    </row>
    <row r="2460" ht="14.25" spans="10:26">
      <c r="J2460" s="7"/>
      <c r="K2460" s="7"/>
      <c r="L2460" s="7"/>
      <c r="M2460" s="7"/>
      <c r="N2460" s="7"/>
      <c r="O2460" s="7"/>
      <c r="P2460" s="7"/>
      <c r="Q2460" s="7"/>
      <c r="R2460" s="7"/>
      <c r="S2460" s="7"/>
      <c r="T2460" s="7"/>
      <c r="U2460" s="7"/>
      <c r="V2460" s="7"/>
      <c r="W2460" s="7"/>
      <c r="X2460" s="7"/>
      <c r="Y2460" s="7"/>
      <c r="Z2460" s="7"/>
    </row>
    <row r="2461" ht="14.25" spans="10:26">
      <c r="J2461" s="7"/>
      <c r="K2461" s="7"/>
      <c r="L2461" s="7"/>
      <c r="M2461" s="7"/>
      <c r="N2461" s="7"/>
      <c r="O2461" s="7"/>
      <c r="P2461" s="7"/>
      <c r="Q2461" s="7"/>
      <c r="R2461" s="7"/>
      <c r="S2461" s="7"/>
      <c r="T2461" s="7"/>
      <c r="U2461" s="7"/>
      <c r="V2461" s="7"/>
      <c r="W2461" s="7"/>
      <c r="X2461" s="7"/>
      <c r="Y2461" s="7"/>
      <c r="Z2461" s="7"/>
    </row>
    <row r="2462" ht="14.25" spans="10:26">
      <c r="J2462" s="7"/>
      <c r="K2462" s="7"/>
      <c r="L2462" s="7"/>
      <c r="M2462" s="7"/>
      <c r="N2462" s="7"/>
      <c r="O2462" s="7"/>
      <c r="P2462" s="7"/>
      <c r="Q2462" s="7"/>
      <c r="R2462" s="7"/>
      <c r="S2462" s="7"/>
      <c r="T2462" s="7"/>
      <c r="U2462" s="7"/>
      <c r="V2462" s="7"/>
      <c r="W2462" s="7"/>
      <c r="X2462" s="7"/>
      <c r="Y2462" s="7"/>
      <c r="Z2462" s="7"/>
    </row>
    <row r="2463" ht="14.25" spans="10:26">
      <c r="J2463" s="7"/>
      <c r="K2463" s="7"/>
      <c r="L2463" s="7"/>
      <c r="M2463" s="7"/>
      <c r="N2463" s="7"/>
      <c r="O2463" s="7"/>
      <c r="P2463" s="7"/>
      <c r="Q2463" s="7"/>
      <c r="R2463" s="7"/>
      <c r="S2463" s="7"/>
      <c r="T2463" s="7"/>
      <c r="U2463" s="7"/>
      <c r="V2463" s="7"/>
      <c r="W2463" s="7"/>
      <c r="X2463" s="7"/>
      <c r="Y2463" s="7"/>
      <c r="Z2463" s="7"/>
    </row>
    <row r="2464" ht="14.25" spans="10:26">
      <c r="J2464" s="7"/>
      <c r="K2464" s="7"/>
      <c r="L2464" s="7"/>
      <c r="M2464" s="7"/>
      <c r="N2464" s="7"/>
      <c r="O2464" s="7"/>
      <c r="P2464" s="7"/>
      <c r="Q2464" s="7"/>
      <c r="R2464" s="7"/>
      <c r="S2464" s="7"/>
      <c r="T2464" s="7"/>
      <c r="U2464" s="7"/>
      <c r="V2464" s="7"/>
      <c r="W2464" s="7"/>
      <c r="X2464" s="7"/>
      <c r="Y2464" s="7"/>
      <c r="Z2464" s="7"/>
    </row>
    <row r="2465" ht="14.25" spans="10:26">
      <c r="J2465" s="7"/>
      <c r="K2465" s="7"/>
      <c r="L2465" s="7"/>
      <c r="M2465" s="7"/>
      <c r="N2465" s="7"/>
      <c r="O2465" s="7"/>
      <c r="P2465" s="7"/>
      <c r="Q2465" s="7"/>
      <c r="R2465" s="7"/>
      <c r="S2465" s="7"/>
      <c r="T2465" s="7"/>
      <c r="U2465" s="7"/>
      <c r="V2465" s="7"/>
      <c r="W2465" s="7"/>
      <c r="X2465" s="7"/>
      <c r="Y2465" s="7"/>
      <c r="Z2465" s="7"/>
    </row>
    <row r="2466" ht="14.25" spans="10:26">
      <c r="J2466" s="7"/>
      <c r="K2466" s="7"/>
      <c r="L2466" s="7"/>
      <c r="M2466" s="7"/>
      <c r="N2466" s="7"/>
      <c r="O2466" s="7"/>
      <c r="P2466" s="7"/>
      <c r="Q2466" s="7"/>
      <c r="R2466" s="7"/>
      <c r="S2466" s="7"/>
      <c r="T2466" s="7"/>
      <c r="U2466" s="7"/>
      <c r="V2466" s="7"/>
      <c r="W2466" s="7"/>
      <c r="X2466" s="7"/>
      <c r="Y2466" s="7"/>
      <c r="Z2466" s="7"/>
    </row>
    <row r="2467" ht="14.25" spans="10:26">
      <c r="J2467" s="7"/>
      <c r="K2467" s="7"/>
      <c r="L2467" s="7"/>
      <c r="M2467" s="7"/>
      <c r="N2467" s="7"/>
      <c r="O2467" s="7"/>
      <c r="P2467" s="7"/>
      <c r="Q2467" s="7"/>
      <c r="R2467" s="7"/>
      <c r="S2467" s="7"/>
      <c r="T2467" s="7"/>
      <c r="U2467" s="7"/>
      <c r="V2467" s="7"/>
      <c r="W2467" s="7"/>
      <c r="X2467" s="7"/>
      <c r="Y2467" s="7"/>
      <c r="Z2467" s="7"/>
    </row>
    <row r="2468" ht="14.25" spans="10:26">
      <c r="J2468" s="7"/>
      <c r="K2468" s="7"/>
      <c r="L2468" s="7"/>
      <c r="M2468" s="7"/>
      <c r="N2468" s="7"/>
      <c r="O2468" s="7"/>
      <c r="P2468" s="7"/>
      <c r="Q2468" s="7"/>
      <c r="R2468" s="7"/>
      <c r="S2468" s="7"/>
      <c r="T2468" s="7"/>
      <c r="U2468" s="7"/>
      <c r="V2468" s="7"/>
      <c r="W2468" s="7"/>
      <c r="X2468" s="7"/>
      <c r="Y2468" s="7"/>
      <c r="Z2468" s="7"/>
    </row>
    <row r="2469" ht="14.25" spans="10:26">
      <c r="J2469" s="7"/>
      <c r="K2469" s="7"/>
      <c r="L2469" s="7"/>
      <c r="M2469" s="7"/>
      <c r="N2469" s="7"/>
      <c r="O2469" s="7"/>
      <c r="P2469" s="7"/>
      <c r="Q2469" s="7"/>
      <c r="R2469" s="7"/>
      <c r="S2469" s="7"/>
      <c r="T2469" s="7"/>
      <c r="U2469" s="7"/>
      <c r="V2469" s="7"/>
      <c r="W2469" s="7"/>
      <c r="X2469" s="7"/>
      <c r="Y2469" s="7"/>
      <c r="Z2469" s="7"/>
    </row>
    <row r="2470" ht="14.25" spans="10:26">
      <c r="J2470" s="7"/>
      <c r="K2470" s="7"/>
      <c r="L2470" s="7"/>
      <c r="M2470" s="7"/>
      <c r="N2470" s="7"/>
      <c r="O2470" s="7"/>
      <c r="P2470" s="7"/>
      <c r="Q2470" s="7"/>
      <c r="R2470" s="7"/>
      <c r="S2470" s="7"/>
      <c r="T2470" s="7"/>
      <c r="U2470" s="7"/>
      <c r="V2470" s="7"/>
      <c r="W2470" s="7"/>
      <c r="X2470" s="7"/>
      <c r="Y2470" s="7"/>
      <c r="Z2470" s="7"/>
    </row>
    <row r="2471" ht="14.25" spans="10:26">
      <c r="J2471" s="7"/>
      <c r="K2471" s="7"/>
      <c r="L2471" s="7"/>
      <c r="M2471" s="7"/>
      <c r="N2471" s="7"/>
      <c r="O2471" s="7"/>
      <c r="P2471" s="7"/>
      <c r="Q2471" s="7"/>
      <c r="R2471" s="7"/>
      <c r="S2471" s="7"/>
      <c r="T2471" s="7"/>
      <c r="U2471" s="7"/>
      <c r="V2471" s="7"/>
      <c r="W2471" s="7"/>
      <c r="X2471" s="7"/>
      <c r="Y2471" s="7"/>
      <c r="Z2471" s="7"/>
    </row>
    <row r="2472" ht="14.25" spans="10:26">
      <c r="J2472" s="7"/>
      <c r="K2472" s="7"/>
      <c r="L2472" s="7"/>
      <c r="M2472" s="7"/>
      <c r="N2472" s="7"/>
      <c r="O2472" s="7"/>
      <c r="P2472" s="7"/>
      <c r="Q2472" s="7"/>
      <c r="R2472" s="7"/>
      <c r="S2472" s="7"/>
      <c r="T2472" s="7"/>
      <c r="U2472" s="7"/>
      <c r="V2472" s="7"/>
      <c r="W2472" s="7"/>
      <c r="X2472" s="7"/>
      <c r="Y2472" s="7"/>
      <c r="Z2472" s="7"/>
    </row>
    <row r="2473" ht="14.25" spans="10:26">
      <c r="J2473" s="7"/>
      <c r="K2473" s="7"/>
      <c r="L2473" s="7"/>
      <c r="M2473" s="7"/>
      <c r="N2473" s="7"/>
      <c r="O2473" s="7"/>
      <c r="P2473" s="7"/>
      <c r="Q2473" s="7"/>
      <c r="R2473" s="7"/>
      <c r="S2473" s="7"/>
      <c r="T2473" s="7"/>
      <c r="U2473" s="7"/>
      <c r="V2473" s="7"/>
      <c r="W2473" s="7"/>
      <c r="X2473" s="7"/>
      <c r="Y2473" s="7"/>
      <c r="Z2473" s="7"/>
    </row>
    <row r="2474" ht="14.25" spans="10:26">
      <c r="J2474" s="7"/>
      <c r="K2474" s="7"/>
      <c r="L2474" s="7"/>
      <c r="M2474" s="7"/>
      <c r="N2474" s="7"/>
      <c r="O2474" s="7"/>
      <c r="P2474" s="7"/>
      <c r="Q2474" s="7"/>
      <c r="R2474" s="7"/>
      <c r="S2474" s="7"/>
      <c r="T2474" s="7"/>
      <c r="U2474" s="7"/>
      <c r="V2474" s="7"/>
      <c r="W2474" s="7"/>
      <c r="X2474" s="7"/>
      <c r="Y2474" s="7"/>
      <c r="Z2474" s="7"/>
    </row>
    <row r="2475" ht="14.25" spans="10:26">
      <c r="J2475" s="7"/>
      <c r="K2475" s="7"/>
      <c r="L2475" s="7"/>
      <c r="M2475" s="7"/>
      <c r="N2475" s="7"/>
      <c r="O2475" s="7"/>
      <c r="P2475" s="7"/>
      <c r="Q2475" s="7"/>
      <c r="R2475" s="7"/>
      <c r="S2475" s="7"/>
      <c r="T2475" s="7"/>
      <c r="U2475" s="7"/>
      <c r="V2475" s="7"/>
      <c r="W2475" s="7"/>
      <c r="X2475" s="7"/>
      <c r="Y2475" s="7"/>
      <c r="Z2475" s="7"/>
    </row>
    <row r="2476" ht="14.25" spans="10:26">
      <c r="J2476" s="7"/>
      <c r="K2476" s="7"/>
      <c r="L2476" s="7"/>
      <c r="M2476" s="7"/>
      <c r="N2476" s="7"/>
      <c r="O2476" s="7"/>
      <c r="P2476" s="7"/>
      <c r="Q2476" s="7"/>
      <c r="R2476" s="7"/>
      <c r="S2476" s="7"/>
      <c r="T2476" s="7"/>
      <c r="U2476" s="7"/>
      <c r="V2476" s="7"/>
      <c r="W2476" s="7"/>
      <c r="X2476" s="7"/>
      <c r="Y2476" s="7"/>
      <c r="Z2476" s="7"/>
    </row>
    <row r="2477" ht="14.25" spans="10:26">
      <c r="J2477" s="7"/>
      <c r="K2477" s="7"/>
      <c r="L2477" s="7"/>
      <c r="M2477" s="7"/>
      <c r="N2477" s="7"/>
      <c r="O2477" s="7"/>
      <c r="P2477" s="7"/>
      <c r="Q2477" s="7"/>
      <c r="R2477" s="7"/>
      <c r="S2477" s="7"/>
      <c r="T2477" s="7"/>
      <c r="U2477" s="7"/>
      <c r="V2477" s="7"/>
      <c r="W2477" s="7"/>
      <c r="X2477" s="7"/>
      <c r="Y2477" s="7"/>
      <c r="Z2477" s="7"/>
    </row>
    <row r="2478" ht="14.25" spans="10:26">
      <c r="J2478" s="7"/>
      <c r="K2478" s="7"/>
      <c r="L2478" s="7"/>
      <c r="M2478" s="7"/>
      <c r="N2478" s="7"/>
      <c r="O2478" s="7"/>
      <c r="P2478" s="7"/>
      <c r="Q2478" s="7"/>
      <c r="R2478" s="7"/>
      <c r="S2478" s="7"/>
      <c r="T2478" s="7"/>
      <c r="U2478" s="7"/>
      <c r="V2478" s="7"/>
      <c r="W2478" s="7"/>
      <c r="X2478" s="7"/>
      <c r="Y2478" s="7"/>
      <c r="Z2478" s="7"/>
    </row>
    <row r="2479" ht="14.25" spans="10:26">
      <c r="J2479" s="7"/>
      <c r="K2479" s="7"/>
      <c r="L2479" s="7"/>
      <c r="M2479" s="7"/>
      <c r="N2479" s="7"/>
      <c r="O2479" s="7"/>
      <c r="P2479" s="7"/>
      <c r="Q2479" s="7"/>
      <c r="R2479" s="7"/>
      <c r="S2479" s="7"/>
      <c r="T2479" s="7"/>
      <c r="U2479" s="7"/>
      <c r="V2479" s="7"/>
      <c r="W2479" s="7"/>
      <c r="X2479" s="7"/>
      <c r="Y2479" s="7"/>
      <c r="Z2479" s="7"/>
    </row>
    <row r="2480" ht="14.25" spans="10:26">
      <c r="J2480" s="7"/>
      <c r="K2480" s="7"/>
      <c r="L2480" s="7"/>
      <c r="M2480" s="7"/>
      <c r="N2480" s="7"/>
      <c r="O2480" s="7"/>
      <c r="P2480" s="7"/>
      <c r="Q2480" s="7"/>
      <c r="R2480" s="7"/>
      <c r="S2480" s="7"/>
      <c r="T2480" s="7"/>
      <c r="U2480" s="7"/>
      <c r="V2480" s="7"/>
      <c r="W2480" s="7"/>
      <c r="X2480" s="7"/>
      <c r="Y2480" s="7"/>
      <c r="Z2480" s="7"/>
    </row>
    <row r="2481" ht="14.25" spans="10:26">
      <c r="J2481" s="7"/>
      <c r="K2481" s="7"/>
      <c r="L2481" s="7"/>
      <c r="M2481" s="7"/>
      <c r="N2481" s="7"/>
      <c r="O2481" s="7"/>
      <c r="P2481" s="7"/>
      <c r="Q2481" s="7"/>
      <c r="R2481" s="7"/>
      <c r="S2481" s="7"/>
      <c r="T2481" s="7"/>
      <c r="U2481" s="7"/>
      <c r="V2481" s="7"/>
      <c r="W2481" s="7"/>
      <c r="X2481" s="7"/>
      <c r="Y2481" s="7"/>
      <c r="Z2481" s="7"/>
    </row>
    <row r="2482" ht="14.25" spans="10:26">
      <c r="J2482" s="7"/>
      <c r="K2482" s="7"/>
      <c r="L2482" s="7"/>
      <c r="M2482" s="7"/>
      <c r="N2482" s="7"/>
      <c r="O2482" s="7"/>
      <c r="P2482" s="7"/>
      <c r="Q2482" s="7"/>
      <c r="R2482" s="7"/>
      <c r="S2482" s="7"/>
      <c r="T2482" s="7"/>
      <c r="U2482" s="7"/>
      <c r="V2482" s="7"/>
      <c r="W2482" s="7"/>
      <c r="X2482" s="7"/>
      <c r="Y2482" s="7"/>
      <c r="Z2482" s="7"/>
    </row>
    <row r="2483" ht="14.25" spans="10:26">
      <c r="J2483" s="7"/>
      <c r="K2483" s="7"/>
      <c r="L2483" s="7"/>
      <c r="M2483" s="7"/>
      <c r="N2483" s="7"/>
      <c r="O2483" s="7"/>
      <c r="P2483" s="7"/>
      <c r="Q2483" s="7"/>
      <c r="R2483" s="7"/>
      <c r="S2483" s="7"/>
      <c r="T2483" s="7"/>
      <c r="U2483" s="7"/>
      <c r="V2483" s="7"/>
      <c r="W2483" s="7"/>
      <c r="X2483" s="7"/>
      <c r="Y2483" s="7"/>
      <c r="Z2483" s="7"/>
    </row>
    <row r="2484" ht="14.25" spans="10:26">
      <c r="J2484" s="7"/>
      <c r="K2484" s="7"/>
      <c r="L2484" s="7"/>
      <c r="M2484" s="7"/>
      <c r="N2484" s="7"/>
      <c r="O2484" s="7"/>
      <c r="P2484" s="7"/>
      <c r="Q2484" s="7"/>
      <c r="R2484" s="7"/>
      <c r="S2484" s="7"/>
      <c r="T2484" s="7"/>
      <c r="U2484" s="7"/>
      <c r="V2484" s="7"/>
      <c r="W2484" s="7"/>
      <c r="X2484" s="7"/>
      <c r="Y2484" s="7"/>
      <c r="Z2484" s="7"/>
    </row>
    <row r="2485" ht="14.25" spans="10:26">
      <c r="J2485" s="7"/>
      <c r="K2485" s="7"/>
      <c r="L2485" s="7"/>
      <c r="M2485" s="7"/>
      <c r="N2485" s="7"/>
      <c r="O2485" s="7"/>
      <c r="P2485" s="7"/>
      <c r="Q2485" s="7"/>
      <c r="R2485" s="7"/>
      <c r="S2485" s="7"/>
      <c r="T2485" s="7"/>
      <c r="U2485" s="7"/>
      <c r="V2485" s="7"/>
      <c r="W2485" s="7"/>
      <c r="X2485" s="7"/>
      <c r="Y2485" s="7"/>
      <c r="Z2485" s="7"/>
    </row>
    <row r="2486" ht="14.25" spans="10:26">
      <c r="J2486" s="7"/>
      <c r="K2486" s="7"/>
      <c r="L2486" s="7"/>
      <c r="M2486" s="7"/>
      <c r="N2486" s="7"/>
      <c r="O2486" s="7"/>
      <c r="P2486" s="7"/>
      <c r="Q2486" s="7"/>
      <c r="R2486" s="7"/>
      <c r="S2486" s="7"/>
      <c r="T2486" s="7"/>
      <c r="U2486" s="7"/>
      <c r="V2486" s="7"/>
      <c r="W2486" s="7"/>
      <c r="X2486" s="7"/>
      <c r="Y2486" s="7"/>
      <c r="Z2486" s="7"/>
    </row>
    <row r="2487" ht="14.25" spans="10:26">
      <c r="J2487" s="7"/>
      <c r="K2487" s="7"/>
      <c r="L2487" s="7"/>
      <c r="M2487" s="7"/>
      <c r="N2487" s="7"/>
      <c r="O2487" s="7"/>
      <c r="P2487" s="7"/>
      <c r="Q2487" s="7"/>
      <c r="R2487" s="7"/>
      <c r="S2487" s="7"/>
      <c r="T2487" s="7"/>
      <c r="U2487" s="7"/>
      <c r="V2487" s="7"/>
      <c r="W2487" s="7"/>
      <c r="X2487" s="7"/>
      <c r="Y2487" s="7"/>
      <c r="Z2487" s="7"/>
    </row>
    <row r="2488" ht="14.25" spans="10:26">
      <c r="J2488" s="7"/>
      <c r="K2488" s="7"/>
      <c r="L2488" s="7"/>
      <c r="M2488" s="7"/>
      <c r="N2488" s="7"/>
      <c r="O2488" s="7"/>
      <c r="P2488" s="7"/>
      <c r="Q2488" s="7"/>
      <c r="R2488" s="7"/>
      <c r="S2488" s="7"/>
      <c r="T2488" s="7"/>
      <c r="U2488" s="7"/>
      <c r="V2488" s="7"/>
      <c r="W2488" s="7"/>
      <c r="X2488" s="7"/>
      <c r="Y2488" s="7"/>
      <c r="Z2488" s="7"/>
    </row>
    <row r="2489" ht="14.25" spans="10:26">
      <c r="J2489" s="7"/>
      <c r="K2489" s="7"/>
      <c r="L2489" s="7"/>
      <c r="M2489" s="7"/>
      <c r="N2489" s="7"/>
      <c r="O2489" s="7"/>
      <c r="P2489" s="7"/>
      <c r="Q2489" s="7"/>
      <c r="R2489" s="7"/>
      <c r="S2489" s="7"/>
      <c r="T2489" s="7"/>
      <c r="U2489" s="7"/>
      <c r="V2489" s="7"/>
      <c r="W2489" s="7"/>
      <c r="X2489" s="7"/>
      <c r="Y2489" s="7"/>
      <c r="Z2489" s="7"/>
    </row>
    <row r="2490" ht="14.25" spans="10:26">
      <c r="J2490" s="7"/>
      <c r="K2490" s="7"/>
      <c r="L2490" s="7"/>
      <c r="M2490" s="7"/>
      <c r="N2490" s="7"/>
      <c r="O2490" s="7"/>
      <c r="P2490" s="7"/>
      <c r="Q2490" s="7"/>
      <c r="R2490" s="7"/>
      <c r="S2490" s="7"/>
      <c r="T2490" s="7"/>
      <c r="U2490" s="7"/>
      <c r="V2490" s="7"/>
      <c r="W2490" s="7"/>
      <c r="X2490" s="7"/>
      <c r="Y2490" s="7"/>
      <c r="Z2490" s="7"/>
    </row>
    <row r="2491" ht="14.25" spans="10:26">
      <c r="J2491" s="7"/>
      <c r="K2491" s="7"/>
      <c r="L2491" s="7"/>
      <c r="M2491" s="7"/>
      <c r="N2491" s="7"/>
      <c r="O2491" s="7"/>
      <c r="P2491" s="7"/>
      <c r="Q2491" s="7"/>
      <c r="R2491" s="7"/>
      <c r="S2491" s="7"/>
      <c r="T2491" s="7"/>
      <c r="U2491" s="7"/>
      <c r="V2491" s="7"/>
      <c r="W2491" s="7"/>
      <c r="X2491" s="7"/>
      <c r="Y2491" s="7"/>
      <c r="Z2491" s="7"/>
    </row>
    <row r="2492" ht="14.25" spans="10:26">
      <c r="J2492" s="7"/>
      <c r="K2492" s="7"/>
      <c r="L2492" s="7"/>
      <c r="M2492" s="7"/>
      <c r="N2492" s="7"/>
      <c r="O2492" s="7"/>
      <c r="P2492" s="7"/>
      <c r="Q2492" s="7"/>
      <c r="R2492" s="7"/>
      <c r="S2492" s="7"/>
      <c r="T2492" s="7"/>
      <c r="U2492" s="7"/>
      <c r="V2492" s="7"/>
      <c r="W2492" s="7"/>
      <c r="X2492" s="7"/>
      <c r="Y2492" s="7"/>
      <c r="Z2492" s="7"/>
    </row>
    <row r="2493" ht="14.25" spans="10:26">
      <c r="J2493" s="7"/>
      <c r="K2493" s="7"/>
      <c r="L2493" s="7"/>
      <c r="M2493" s="7"/>
      <c r="N2493" s="7"/>
      <c r="O2493" s="7"/>
      <c r="P2493" s="7"/>
      <c r="Q2493" s="7"/>
      <c r="R2493" s="7"/>
      <c r="S2493" s="7"/>
      <c r="T2493" s="7"/>
      <c r="U2493" s="7"/>
      <c r="V2493" s="7"/>
      <c r="W2493" s="7"/>
      <c r="X2493" s="7"/>
      <c r="Y2493" s="7"/>
      <c r="Z2493" s="7"/>
    </row>
    <row r="2494" ht="14.25" spans="10:26">
      <c r="J2494" s="7"/>
      <c r="K2494" s="7"/>
      <c r="L2494" s="7"/>
      <c r="M2494" s="7"/>
      <c r="N2494" s="7"/>
      <c r="O2494" s="7"/>
      <c r="P2494" s="7"/>
      <c r="Q2494" s="7"/>
      <c r="R2494" s="7"/>
      <c r="S2494" s="7"/>
      <c r="T2494" s="7"/>
      <c r="U2494" s="7"/>
      <c r="V2494" s="7"/>
      <c r="W2494" s="7"/>
      <c r="X2494" s="7"/>
      <c r="Y2494" s="7"/>
      <c r="Z2494" s="7"/>
    </row>
    <row r="2495" ht="14.25" spans="10:26">
      <c r="J2495" s="7"/>
      <c r="K2495" s="7"/>
      <c r="L2495" s="7"/>
      <c r="M2495" s="7"/>
      <c r="N2495" s="7"/>
      <c r="O2495" s="7"/>
      <c r="P2495" s="7"/>
      <c r="Q2495" s="7"/>
      <c r="R2495" s="7"/>
      <c r="S2495" s="7"/>
      <c r="T2495" s="7"/>
      <c r="U2495" s="7"/>
      <c r="V2495" s="7"/>
      <c r="W2495" s="7"/>
      <c r="X2495" s="7"/>
      <c r="Y2495" s="7"/>
      <c r="Z2495" s="7"/>
    </row>
    <row r="2496" ht="14.25" spans="10:26">
      <c r="J2496" s="7"/>
      <c r="K2496" s="7"/>
      <c r="L2496" s="7"/>
      <c r="M2496" s="7"/>
      <c r="N2496" s="7"/>
      <c r="O2496" s="7"/>
      <c r="P2496" s="7"/>
      <c r="Q2496" s="7"/>
      <c r="R2496" s="7"/>
      <c r="S2496" s="7"/>
      <c r="T2496" s="7"/>
      <c r="U2496" s="7"/>
      <c r="V2496" s="7"/>
      <c r="W2496" s="7"/>
      <c r="X2496" s="7"/>
      <c r="Y2496" s="7"/>
      <c r="Z2496" s="7"/>
    </row>
    <row r="2497" ht="14.25" spans="10:26">
      <c r="J2497" s="7"/>
      <c r="K2497" s="7"/>
      <c r="L2497" s="7"/>
      <c r="M2497" s="7"/>
      <c r="N2497" s="7"/>
      <c r="O2497" s="7"/>
      <c r="P2497" s="7"/>
      <c r="Q2497" s="7"/>
      <c r="R2497" s="7"/>
      <c r="S2497" s="7"/>
      <c r="T2497" s="7"/>
      <c r="U2497" s="7"/>
      <c r="V2497" s="7"/>
      <c r="W2497" s="7"/>
      <c r="X2497" s="7"/>
      <c r="Y2497" s="7"/>
      <c r="Z2497" s="7"/>
    </row>
    <row r="2498" ht="14.25" spans="10:26">
      <c r="J2498" s="7"/>
      <c r="K2498" s="7"/>
      <c r="L2498" s="7"/>
      <c r="M2498" s="7"/>
      <c r="N2498" s="7"/>
      <c r="O2498" s="7"/>
      <c r="P2498" s="7"/>
      <c r="Q2498" s="7"/>
      <c r="R2498" s="7"/>
      <c r="S2498" s="7"/>
      <c r="T2498" s="7"/>
      <c r="U2498" s="7"/>
      <c r="V2498" s="7"/>
      <c r="W2498" s="7"/>
      <c r="X2498" s="7"/>
      <c r="Y2498" s="7"/>
      <c r="Z2498" s="7"/>
    </row>
    <row r="2499" ht="14.25" spans="10:26">
      <c r="J2499" s="7"/>
      <c r="K2499" s="7"/>
      <c r="L2499" s="7"/>
      <c r="M2499" s="7"/>
      <c r="N2499" s="7"/>
      <c r="O2499" s="7"/>
      <c r="P2499" s="7"/>
      <c r="Q2499" s="7"/>
      <c r="R2499" s="7"/>
      <c r="S2499" s="7"/>
      <c r="T2499" s="7"/>
      <c r="U2499" s="7"/>
      <c r="V2499" s="7"/>
      <c r="W2499" s="7"/>
      <c r="X2499" s="7"/>
      <c r="Y2499" s="7"/>
      <c r="Z2499" s="7"/>
    </row>
    <row r="2500" ht="14.25" spans="10:26">
      <c r="J2500" s="7"/>
      <c r="K2500" s="7"/>
      <c r="L2500" s="7"/>
      <c r="M2500" s="7"/>
      <c r="N2500" s="7"/>
      <c r="O2500" s="7"/>
      <c r="P2500" s="7"/>
      <c r="Q2500" s="7"/>
      <c r="R2500" s="7"/>
      <c r="S2500" s="7"/>
      <c r="T2500" s="7"/>
      <c r="U2500" s="7"/>
      <c r="V2500" s="7"/>
      <c r="W2500" s="7"/>
      <c r="X2500" s="7"/>
      <c r="Y2500" s="7"/>
      <c r="Z2500" s="7"/>
    </row>
    <row r="2501" ht="14.25" spans="10:26">
      <c r="J2501" s="7"/>
      <c r="K2501" s="7"/>
      <c r="L2501" s="7"/>
      <c r="M2501" s="7"/>
      <c r="N2501" s="7"/>
      <c r="O2501" s="7"/>
      <c r="P2501" s="7"/>
      <c r="Q2501" s="7"/>
      <c r="R2501" s="7"/>
      <c r="S2501" s="7"/>
      <c r="T2501" s="7"/>
      <c r="U2501" s="7"/>
      <c r="V2501" s="7"/>
      <c r="W2501" s="7"/>
      <c r="X2501" s="7"/>
      <c r="Y2501" s="7"/>
      <c r="Z2501" s="7"/>
    </row>
    <row r="2502" ht="14.25" spans="10:26">
      <c r="J2502" s="7"/>
      <c r="K2502" s="7"/>
      <c r="L2502" s="7"/>
      <c r="M2502" s="7"/>
      <c r="N2502" s="7"/>
      <c r="O2502" s="7"/>
      <c r="P2502" s="7"/>
      <c r="Q2502" s="7"/>
      <c r="R2502" s="7"/>
      <c r="S2502" s="7"/>
      <c r="T2502" s="7"/>
      <c r="U2502" s="7"/>
      <c r="V2502" s="7"/>
      <c r="W2502" s="7"/>
      <c r="X2502" s="7"/>
      <c r="Y2502" s="7"/>
      <c r="Z2502" s="7"/>
    </row>
    <row r="2503" ht="14.25" spans="10:26">
      <c r="J2503" s="7"/>
      <c r="K2503" s="7"/>
      <c r="L2503" s="7"/>
      <c r="M2503" s="7"/>
      <c r="N2503" s="7"/>
      <c r="O2503" s="7"/>
      <c r="P2503" s="7"/>
      <c r="Q2503" s="7"/>
      <c r="R2503" s="7"/>
      <c r="S2503" s="7"/>
      <c r="T2503" s="7"/>
      <c r="U2503" s="7"/>
      <c r="V2503" s="7"/>
      <c r="W2503" s="7"/>
      <c r="X2503" s="7"/>
      <c r="Y2503" s="7"/>
      <c r="Z2503" s="7"/>
    </row>
    <row r="2504" ht="14.25" spans="10:26">
      <c r="J2504" s="7"/>
      <c r="K2504" s="7"/>
      <c r="L2504" s="7"/>
      <c r="M2504" s="7"/>
      <c r="N2504" s="7"/>
      <c r="O2504" s="7"/>
      <c r="P2504" s="7"/>
      <c r="Q2504" s="7"/>
      <c r="R2504" s="7"/>
      <c r="S2504" s="7"/>
      <c r="T2504" s="7"/>
      <c r="U2504" s="7"/>
      <c r="V2504" s="7"/>
      <c r="W2504" s="7"/>
      <c r="X2504" s="7"/>
      <c r="Y2504" s="7"/>
      <c r="Z2504" s="7"/>
    </row>
    <row r="2505" ht="14.25" spans="10:26">
      <c r="J2505" s="7"/>
      <c r="K2505" s="7"/>
      <c r="L2505" s="7"/>
      <c r="M2505" s="7"/>
      <c r="N2505" s="7"/>
      <c r="O2505" s="7"/>
      <c r="P2505" s="7"/>
      <c r="Q2505" s="7"/>
      <c r="R2505" s="7"/>
      <c r="S2505" s="7"/>
      <c r="T2505" s="7"/>
      <c r="U2505" s="7"/>
      <c r="V2505" s="7"/>
      <c r="W2505" s="7"/>
      <c r="X2505" s="7"/>
      <c r="Y2505" s="7"/>
      <c r="Z2505" s="7"/>
    </row>
    <row r="2506" ht="14.25" spans="10:26">
      <c r="J2506" s="7"/>
      <c r="K2506" s="7"/>
      <c r="L2506" s="7"/>
      <c r="M2506" s="7"/>
      <c r="N2506" s="7"/>
      <c r="O2506" s="7"/>
      <c r="P2506" s="7"/>
      <c r="Q2506" s="7"/>
      <c r="R2506" s="7"/>
      <c r="S2506" s="7"/>
      <c r="T2506" s="7"/>
      <c r="U2506" s="7"/>
      <c r="V2506" s="7"/>
      <c r="W2506" s="7"/>
      <c r="X2506" s="7"/>
      <c r="Y2506" s="7"/>
      <c r="Z2506" s="7"/>
    </row>
    <row r="2507" ht="14.25" spans="10:26">
      <c r="J2507" s="7"/>
      <c r="K2507" s="7"/>
      <c r="L2507" s="7"/>
      <c r="M2507" s="7"/>
      <c r="N2507" s="7"/>
      <c r="O2507" s="7"/>
      <c r="P2507" s="7"/>
      <c r="Q2507" s="7"/>
      <c r="R2507" s="7"/>
      <c r="S2507" s="7"/>
      <c r="T2507" s="7"/>
      <c r="U2507" s="7"/>
      <c r="V2507" s="7"/>
      <c r="W2507" s="7"/>
      <c r="X2507" s="7"/>
      <c r="Y2507" s="7"/>
      <c r="Z2507" s="7"/>
    </row>
    <row r="2508" ht="14.25" spans="10:26">
      <c r="J2508" s="7"/>
      <c r="K2508" s="7"/>
      <c r="L2508" s="7"/>
      <c r="M2508" s="7"/>
      <c r="N2508" s="7"/>
      <c r="O2508" s="7"/>
      <c r="P2508" s="7"/>
      <c r="Q2508" s="7"/>
      <c r="R2508" s="7"/>
      <c r="S2508" s="7"/>
      <c r="T2508" s="7"/>
      <c r="U2508" s="7"/>
      <c r="V2508" s="7"/>
      <c r="W2508" s="7"/>
      <c r="X2508" s="7"/>
      <c r="Y2508" s="7"/>
      <c r="Z2508" s="7"/>
    </row>
    <row r="2509" ht="14.25" spans="10:26">
      <c r="J2509" s="7"/>
      <c r="K2509" s="7"/>
      <c r="L2509" s="7"/>
      <c r="M2509" s="7"/>
      <c r="N2509" s="7"/>
      <c r="O2509" s="7"/>
      <c r="P2509" s="7"/>
      <c r="Q2509" s="7"/>
      <c r="R2509" s="7"/>
      <c r="S2509" s="7"/>
      <c r="T2509" s="7"/>
      <c r="U2509" s="7"/>
      <c r="V2509" s="7"/>
      <c r="W2509" s="7"/>
      <c r="X2509" s="7"/>
      <c r="Y2509" s="7"/>
      <c r="Z2509" s="7"/>
    </row>
    <row r="2510" ht="14.25" spans="10:26">
      <c r="J2510" s="7"/>
      <c r="K2510" s="7"/>
      <c r="L2510" s="7"/>
      <c r="M2510" s="7"/>
      <c r="N2510" s="7"/>
      <c r="O2510" s="7"/>
      <c r="P2510" s="7"/>
      <c r="Q2510" s="7"/>
      <c r="R2510" s="7"/>
      <c r="S2510" s="7"/>
      <c r="T2510" s="7"/>
      <c r="U2510" s="7"/>
      <c r="V2510" s="7"/>
      <c r="W2510" s="7"/>
      <c r="X2510" s="7"/>
      <c r="Y2510" s="7"/>
      <c r="Z2510" s="7"/>
    </row>
    <row r="2511" ht="14.25" spans="10:26">
      <c r="J2511" s="7"/>
      <c r="K2511" s="7"/>
      <c r="L2511" s="7"/>
      <c r="M2511" s="7"/>
      <c r="N2511" s="7"/>
      <c r="O2511" s="7"/>
      <c r="P2511" s="7"/>
      <c r="Q2511" s="7"/>
      <c r="R2511" s="7"/>
      <c r="S2511" s="7"/>
      <c r="T2511" s="7"/>
      <c r="U2511" s="7"/>
      <c r="V2511" s="7"/>
      <c r="W2511" s="7"/>
      <c r="X2511" s="7"/>
      <c r="Y2511" s="7"/>
      <c r="Z2511" s="7"/>
    </row>
    <row r="2512" ht="14.25" spans="10:26">
      <c r="J2512" s="7"/>
      <c r="K2512" s="7"/>
      <c r="L2512" s="7"/>
      <c r="M2512" s="7"/>
      <c r="N2512" s="7"/>
      <c r="O2512" s="7"/>
      <c r="P2512" s="7"/>
      <c r="Q2512" s="7"/>
      <c r="R2512" s="7"/>
      <c r="S2512" s="7"/>
      <c r="T2512" s="7"/>
      <c r="U2512" s="7"/>
      <c r="V2512" s="7"/>
      <c r="W2512" s="7"/>
      <c r="X2512" s="7"/>
      <c r="Y2512" s="7"/>
      <c r="Z2512" s="7"/>
    </row>
    <row r="2513" ht="14.25" spans="10:26">
      <c r="J2513" s="7"/>
      <c r="K2513" s="7"/>
      <c r="L2513" s="7"/>
      <c r="M2513" s="7"/>
      <c r="N2513" s="7"/>
      <c r="O2513" s="7"/>
      <c r="P2513" s="7"/>
      <c r="Q2513" s="7"/>
      <c r="R2513" s="7"/>
      <c r="S2513" s="7"/>
      <c r="T2513" s="7"/>
      <c r="U2513" s="7"/>
      <c r="V2513" s="7"/>
      <c r="W2513" s="7"/>
      <c r="X2513" s="7"/>
      <c r="Y2513" s="7"/>
      <c r="Z2513" s="7"/>
    </row>
    <row r="2514" ht="14.25" spans="10:26">
      <c r="J2514" s="7"/>
      <c r="K2514" s="7"/>
      <c r="L2514" s="7"/>
      <c r="M2514" s="7"/>
      <c r="N2514" s="7"/>
      <c r="O2514" s="7"/>
      <c r="P2514" s="7"/>
      <c r="Q2514" s="7"/>
      <c r="R2514" s="7"/>
      <c r="S2514" s="7"/>
      <c r="T2514" s="7"/>
      <c r="U2514" s="7"/>
      <c r="V2514" s="7"/>
      <c r="W2514" s="7"/>
      <c r="X2514" s="7"/>
      <c r="Y2514" s="7"/>
      <c r="Z2514" s="7"/>
    </row>
    <row r="2515" ht="14.25" spans="10:26">
      <c r="J2515" s="7"/>
      <c r="K2515" s="7"/>
      <c r="L2515" s="7"/>
      <c r="M2515" s="7"/>
      <c r="N2515" s="7"/>
      <c r="O2515" s="7"/>
      <c r="P2515" s="7"/>
      <c r="Q2515" s="7"/>
      <c r="R2515" s="7"/>
      <c r="S2515" s="7"/>
      <c r="T2515" s="7"/>
      <c r="U2515" s="7"/>
      <c r="V2515" s="7"/>
      <c r="W2515" s="7"/>
      <c r="X2515" s="7"/>
      <c r="Y2515" s="7"/>
      <c r="Z2515" s="7"/>
    </row>
    <row r="2516" ht="14.25" spans="10:26">
      <c r="J2516" s="7"/>
      <c r="K2516" s="7"/>
      <c r="L2516" s="7"/>
      <c r="M2516" s="7"/>
      <c r="N2516" s="7"/>
      <c r="O2516" s="7"/>
      <c r="P2516" s="7"/>
      <c r="Q2516" s="7"/>
      <c r="R2516" s="7"/>
      <c r="S2516" s="7"/>
      <c r="T2516" s="7"/>
      <c r="U2516" s="7"/>
      <c r="V2516" s="7"/>
      <c r="W2516" s="7"/>
      <c r="X2516" s="7"/>
      <c r="Y2516" s="7"/>
      <c r="Z2516" s="7"/>
    </row>
    <row r="2517" ht="14.25" spans="10:26">
      <c r="J2517" s="7"/>
      <c r="K2517" s="7"/>
      <c r="L2517" s="7"/>
      <c r="M2517" s="7"/>
      <c r="N2517" s="7"/>
      <c r="O2517" s="7"/>
      <c r="P2517" s="7"/>
      <c r="Q2517" s="7"/>
      <c r="R2517" s="7"/>
      <c r="S2517" s="7"/>
      <c r="T2517" s="7"/>
      <c r="U2517" s="7"/>
      <c r="V2517" s="7"/>
      <c r="W2517" s="7"/>
      <c r="X2517" s="7"/>
      <c r="Y2517" s="7"/>
      <c r="Z2517" s="7"/>
    </row>
    <row r="2518" ht="14.25" spans="10:26">
      <c r="J2518" s="7"/>
      <c r="K2518" s="7"/>
      <c r="L2518" s="7"/>
      <c r="M2518" s="7"/>
      <c r="N2518" s="7"/>
      <c r="O2518" s="7"/>
      <c r="P2518" s="7"/>
      <c r="Q2518" s="7"/>
      <c r="R2518" s="7"/>
      <c r="S2518" s="7"/>
      <c r="T2518" s="7"/>
      <c r="U2518" s="7"/>
      <c r="V2518" s="7"/>
      <c r="W2518" s="7"/>
      <c r="X2518" s="7"/>
      <c r="Y2518" s="7"/>
      <c r="Z2518" s="7"/>
    </row>
    <row r="2519" ht="14.25" spans="10:26">
      <c r="J2519" s="7"/>
      <c r="K2519" s="7"/>
      <c r="L2519" s="7"/>
      <c r="M2519" s="7"/>
      <c r="N2519" s="7"/>
      <c r="O2519" s="7"/>
      <c r="P2519" s="7"/>
      <c r="Q2519" s="7"/>
      <c r="R2519" s="7"/>
      <c r="S2519" s="7"/>
      <c r="T2519" s="7"/>
      <c r="U2519" s="7"/>
      <c r="V2519" s="7"/>
      <c r="W2519" s="7"/>
      <c r="X2519" s="7"/>
      <c r="Y2519" s="7"/>
      <c r="Z2519" s="7"/>
    </row>
    <row r="2520" ht="14.25" spans="10:26">
      <c r="J2520" s="7"/>
      <c r="K2520" s="7"/>
      <c r="L2520" s="7"/>
      <c r="M2520" s="7"/>
      <c r="N2520" s="7"/>
      <c r="O2520" s="7"/>
      <c r="P2520" s="7"/>
      <c r="Q2520" s="7"/>
      <c r="R2520" s="7"/>
      <c r="S2520" s="7"/>
      <c r="T2520" s="7"/>
      <c r="U2520" s="7"/>
      <c r="V2520" s="7"/>
      <c r="W2520" s="7"/>
      <c r="X2520" s="7"/>
      <c r="Y2520" s="7"/>
      <c r="Z2520" s="7"/>
    </row>
    <row r="2521" ht="14.25" spans="10:26">
      <c r="J2521" s="7"/>
      <c r="K2521" s="7"/>
      <c r="L2521" s="7"/>
      <c r="M2521" s="7"/>
      <c r="N2521" s="7"/>
      <c r="O2521" s="7"/>
      <c r="P2521" s="7"/>
      <c r="Q2521" s="7"/>
      <c r="R2521" s="7"/>
      <c r="S2521" s="7"/>
      <c r="T2521" s="7"/>
      <c r="U2521" s="7"/>
      <c r="V2521" s="7"/>
      <c r="W2521" s="7"/>
      <c r="X2521" s="7"/>
      <c r="Y2521" s="7"/>
      <c r="Z2521" s="7"/>
    </row>
    <row r="2522" ht="14.25" spans="10:26">
      <c r="J2522" s="7"/>
      <c r="K2522" s="7"/>
      <c r="L2522" s="7"/>
      <c r="M2522" s="7"/>
      <c r="N2522" s="7"/>
      <c r="O2522" s="7"/>
      <c r="P2522" s="7"/>
      <c r="Q2522" s="7"/>
      <c r="R2522" s="7"/>
      <c r="S2522" s="7"/>
      <c r="T2522" s="7"/>
      <c r="U2522" s="7"/>
      <c r="V2522" s="7"/>
      <c r="W2522" s="7"/>
      <c r="X2522" s="7"/>
      <c r="Y2522" s="7"/>
      <c r="Z2522" s="7"/>
    </row>
    <row r="2523" ht="14.25" spans="10:26">
      <c r="J2523" s="7"/>
      <c r="K2523" s="7"/>
      <c r="L2523" s="7"/>
      <c r="M2523" s="7"/>
      <c r="N2523" s="7"/>
      <c r="O2523" s="7"/>
      <c r="P2523" s="7"/>
      <c r="Q2523" s="7"/>
      <c r="R2523" s="7"/>
      <c r="S2523" s="7"/>
      <c r="T2523" s="7"/>
      <c r="U2523" s="7"/>
      <c r="V2523" s="7"/>
      <c r="W2523" s="7"/>
      <c r="X2523" s="7"/>
      <c r="Y2523" s="7"/>
      <c r="Z2523" s="7"/>
    </row>
    <row r="2524" ht="14.25" spans="10:26">
      <c r="J2524" s="7"/>
      <c r="K2524" s="7"/>
      <c r="L2524" s="7"/>
      <c r="M2524" s="7"/>
      <c r="N2524" s="7"/>
      <c r="O2524" s="7"/>
      <c r="P2524" s="7"/>
      <c r="Q2524" s="7"/>
      <c r="R2524" s="7"/>
      <c r="S2524" s="7"/>
      <c r="T2524" s="7"/>
      <c r="U2524" s="7"/>
      <c r="V2524" s="7"/>
      <c r="W2524" s="7"/>
      <c r="X2524" s="7"/>
      <c r="Y2524" s="7"/>
      <c r="Z2524" s="7"/>
    </row>
    <row r="2525" ht="14.25" spans="10:26">
      <c r="J2525" s="7"/>
      <c r="K2525" s="7"/>
      <c r="L2525" s="7"/>
      <c r="M2525" s="7"/>
      <c r="N2525" s="7"/>
      <c r="O2525" s="7"/>
      <c r="P2525" s="7"/>
      <c r="Q2525" s="7"/>
      <c r="R2525" s="7"/>
      <c r="S2525" s="7"/>
      <c r="T2525" s="7"/>
      <c r="U2525" s="7"/>
      <c r="V2525" s="7"/>
      <c r="W2525" s="7"/>
      <c r="X2525" s="7"/>
      <c r="Y2525" s="7"/>
      <c r="Z2525" s="7"/>
    </row>
    <row r="2526" ht="14.25" spans="10:26">
      <c r="J2526" s="7"/>
      <c r="K2526" s="7"/>
      <c r="L2526" s="7"/>
      <c r="M2526" s="7"/>
      <c r="N2526" s="7"/>
      <c r="O2526" s="7"/>
      <c r="P2526" s="7"/>
      <c r="Q2526" s="7"/>
      <c r="R2526" s="7"/>
      <c r="S2526" s="7"/>
      <c r="T2526" s="7"/>
      <c r="U2526" s="7"/>
      <c r="V2526" s="7"/>
      <c r="W2526" s="7"/>
      <c r="X2526" s="7"/>
      <c r="Y2526" s="7"/>
      <c r="Z2526" s="7"/>
    </row>
    <row r="2527" ht="14.25" spans="10:26">
      <c r="J2527" s="7"/>
      <c r="K2527" s="7"/>
      <c r="L2527" s="7"/>
      <c r="M2527" s="7"/>
      <c r="N2527" s="7"/>
      <c r="O2527" s="7"/>
      <c r="P2527" s="7"/>
      <c r="Q2527" s="7"/>
      <c r="R2527" s="7"/>
      <c r="S2527" s="7"/>
      <c r="T2527" s="7"/>
      <c r="U2527" s="7"/>
      <c r="V2527" s="7"/>
      <c r="W2527" s="7"/>
      <c r="X2527" s="7"/>
      <c r="Y2527" s="7"/>
      <c r="Z2527" s="7"/>
    </row>
    <row r="2528" ht="14.25" spans="10:26">
      <c r="J2528" s="7"/>
      <c r="K2528" s="7"/>
      <c r="L2528" s="7"/>
      <c r="M2528" s="7"/>
      <c r="N2528" s="7"/>
      <c r="O2528" s="7"/>
      <c r="P2528" s="7"/>
      <c r="Q2528" s="7"/>
      <c r="R2528" s="7"/>
      <c r="S2528" s="7"/>
      <c r="T2528" s="7"/>
      <c r="U2528" s="7"/>
      <c r="V2528" s="7"/>
      <c r="W2528" s="7"/>
      <c r="X2528" s="7"/>
      <c r="Y2528" s="7"/>
      <c r="Z2528" s="7"/>
    </row>
    <row r="2529" ht="14.25" spans="10:26">
      <c r="J2529" s="7"/>
      <c r="K2529" s="7"/>
      <c r="L2529" s="7"/>
      <c r="M2529" s="7"/>
      <c r="N2529" s="7"/>
      <c r="O2529" s="7"/>
      <c r="P2529" s="7"/>
      <c r="Q2529" s="7"/>
      <c r="R2529" s="7"/>
      <c r="S2529" s="7"/>
      <c r="T2529" s="7"/>
      <c r="U2529" s="7"/>
      <c r="V2529" s="7"/>
      <c r="W2529" s="7"/>
      <c r="X2529" s="7"/>
      <c r="Y2529" s="7"/>
      <c r="Z2529" s="7"/>
    </row>
    <row r="2530" ht="14.25" spans="10:26">
      <c r="J2530" s="7"/>
      <c r="K2530" s="7"/>
      <c r="L2530" s="7"/>
      <c r="M2530" s="7"/>
      <c r="N2530" s="7"/>
      <c r="O2530" s="7"/>
      <c r="P2530" s="7"/>
      <c r="Q2530" s="7"/>
      <c r="R2530" s="7"/>
      <c r="S2530" s="7"/>
      <c r="T2530" s="7"/>
      <c r="U2530" s="7"/>
      <c r="V2530" s="7"/>
      <c r="W2530" s="7"/>
      <c r="X2530" s="7"/>
      <c r="Y2530" s="7"/>
      <c r="Z2530" s="7"/>
    </row>
    <row r="2531" ht="14.25" spans="10:26">
      <c r="J2531" s="7"/>
      <c r="K2531" s="7"/>
      <c r="L2531" s="7"/>
      <c r="M2531" s="7"/>
      <c r="N2531" s="7"/>
      <c r="O2531" s="7"/>
      <c r="P2531" s="7"/>
      <c r="Q2531" s="7"/>
      <c r="R2531" s="7"/>
      <c r="S2531" s="7"/>
      <c r="T2531" s="7"/>
      <c r="U2531" s="7"/>
      <c r="V2531" s="7"/>
      <c r="W2531" s="7"/>
      <c r="X2531" s="7"/>
      <c r="Y2531" s="7"/>
      <c r="Z2531" s="7"/>
    </row>
    <row r="2532" ht="14.25" spans="10:26">
      <c r="J2532" s="7"/>
      <c r="K2532" s="7"/>
      <c r="L2532" s="7"/>
      <c r="M2532" s="7"/>
      <c r="N2532" s="7"/>
      <c r="O2532" s="7"/>
      <c r="P2532" s="7"/>
      <c r="Q2532" s="7"/>
      <c r="R2532" s="7"/>
      <c r="S2532" s="7"/>
      <c r="T2532" s="7"/>
      <c r="U2532" s="7"/>
      <c r="V2532" s="7"/>
      <c r="W2532" s="7"/>
      <c r="X2532" s="7"/>
      <c r="Y2532" s="7"/>
      <c r="Z2532" s="7"/>
    </row>
    <row r="2533" ht="14.25" spans="10:26">
      <c r="J2533" s="7"/>
      <c r="K2533" s="7"/>
      <c r="L2533" s="7"/>
      <c r="M2533" s="7"/>
      <c r="N2533" s="7"/>
      <c r="O2533" s="7"/>
      <c r="P2533" s="7"/>
      <c r="Q2533" s="7"/>
      <c r="R2533" s="7"/>
      <c r="S2533" s="7"/>
      <c r="T2533" s="7"/>
      <c r="U2533" s="7"/>
      <c r="V2533" s="7"/>
      <c r="W2533" s="7"/>
      <c r="X2533" s="7"/>
      <c r="Y2533" s="7"/>
      <c r="Z2533" s="7"/>
    </row>
    <row r="2534" ht="14.25" spans="10:26">
      <c r="J2534" s="7"/>
      <c r="K2534" s="7"/>
      <c r="L2534" s="7"/>
      <c r="M2534" s="7"/>
      <c r="N2534" s="7"/>
      <c r="O2534" s="7"/>
      <c r="P2534" s="7"/>
      <c r="Q2534" s="7"/>
      <c r="R2534" s="7"/>
      <c r="S2534" s="7"/>
      <c r="T2534" s="7"/>
      <c r="U2534" s="7"/>
      <c r="V2534" s="7"/>
      <c r="W2534" s="7"/>
      <c r="X2534" s="7"/>
      <c r="Y2534" s="7"/>
      <c r="Z2534" s="7"/>
    </row>
    <row r="2535" ht="14.25" spans="10:26">
      <c r="J2535" s="7"/>
      <c r="K2535" s="7"/>
      <c r="L2535" s="7"/>
      <c r="M2535" s="7"/>
      <c r="N2535" s="7"/>
      <c r="O2535" s="7"/>
      <c r="P2535" s="7"/>
      <c r="Q2535" s="7"/>
      <c r="R2535" s="7"/>
      <c r="S2535" s="7"/>
      <c r="T2535" s="7"/>
      <c r="U2535" s="7"/>
      <c r="V2535" s="7"/>
      <c r="W2535" s="7"/>
      <c r="X2535" s="7"/>
      <c r="Y2535" s="7"/>
      <c r="Z2535" s="7"/>
    </row>
    <row r="2536" ht="14.25" spans="10:26">
      <c r="J2536" s="7"/>
      <c r="K2536" s="7"/>
      <c r="L2536" s="7"/>
      <c r="M2536" s="7"/>
      <c r="N2536" s="7"/>
      <c r="O2536" s="7"/>
      <c r="P2536" s="7"/>
      <c r="Q2536" s="7"/>
      <c r="R2536" s="7"/>
      <c r="S2536" s="7"/>
      <c r="T2536" s="7"/>
      <c r="U2536" s="7"/>
      <c r="V2536" s="7"/>
      <c r="W2536" s="7"/>
      <c r="X2536" s="7"/>
      <c r="Y2536" s="7"/>
      <c r="Z2536" s="7"/>
    </row>
    <row r="2537" ht="14.25" spans="10:26">
      <c r="J2537" s="7"/>
      <c r="K2537" s="7"/>
      <c r="L2537" s="7"/>
      <c r="M2537" s="7"/>
      <c r="N2537" s="7"/>
      <c r="O2537" s="7"/>
      <c r="P2537" s="7"/>
      <c r="Q2537" s="7"/>
      <c r="R2537" s="7"/>
      <c r="S2537" s="7"/>
      <c r="T2537" s="7"/>
      <c r="U2537" s="7"/>
      <c r="V2537" s="7"/>
      <c r="W2537" s="7"/>
      <c r="X2537" s="7"/>
      <c r="Y2537" s="7"/>
      <c r="Z2537" s="7"/>
    </row>
    <row r="2538" ht="14.25" spans="10:26">
      <c r="J2538" s="7"/>
      <c r="K2538" s="7"/>
      <c r="L2538" s="7"/>
      <c r="M2538" s="7"/>
      <c r="N2538" s="7"/>
      <c r="O2538" s="7"/>
      <c r="P2538" s="7"/>
      <c r="Q2538" s="7"/>
      <c r="R2538" s="7"/>
      <c r="S2538" s="7"/>
      <c r="T2538" s="7"/>
      <c r="U2538" s="7"/>
      <c r="V2538" s="7"/>
      <c r="W2538" s="7"/>
      <c r="X2538" s="7"/>
      <c r="Y2538" s="7"/>
      <c r="Z2538" s="7"/>
    </row>
    <row r="2539" ht="14.25" spans="10:26">
      <c r="J2539" s="7"/>
      <c r="K2539" s="7"/>
      <c r="L2539" s="7"/>
      <c r="M2539" s="7"/>
      <c r="N2539" s="7"/>
      <c r="O2539" s="7"/>
      <c r="P2539" s="7"/>
      <c r="Q2539" s="7"/>
      <c r="R2539" s="7"/>
      <c r="S2539" s="7"/>
      <c r="T2539" s="7"/>
      <c r="U2539" s="7"/>
      <c r="V2539" s="7"/>
      <c r="W2539" s="7"/>
      <c r="X2539" s="7"/>
      <c r="Y2539" s="7"/>
      <c r="Z2539" s="7"/>
    </row>
    <row r="2540" ht="14.25" spans="10:26">
      <c r="J2540" s="7"/>
      <c r="K2540" s="7"/>
      <c r="L2540" s="7"/>
      <c r="M2540" s="7"/>
      <c r="N2540" s="7"/>
      <c r="O2540" s="7"/>
      <c r="P2540" s="7"/>
      <c r="Q2540" s="7"/>
      <c r="R2540" s="7"/>
      <c r="S2540" s="7"/>
      <c r="T2540" s="7"/>
      <c r="U2540" s="7"/>
      <c r="V2540" s="7"/>
      <c r="W2540" s="7"/>
      <c r="X2540" s="7"/>
      <c r="Y2540" s="7"/>
      <c r="Z2540" s="7"/>
    </row>
    <row r="2541" ht="14.25" spans="10:26">
      <c r="J2541" s="7"/>
      <c r="K2541" s="7"/>
      <c r="L2541" s="7"/>
      <c r="M2541" s="7"/>
      <c r="N2541" s="7"/>
      <c r="O2541" s="7"/>
      <c r="P2541" s="7"/>
      <c r="Q2541" s="7"/>
      <c r="R2541" s="7"/>
      <c r="S2541" s="7"/>
      <c r="T2541" s="7"/>
      <c r="U2541" s="7"/>
      <c r="V2541" s="7"/>
      <c r="W2541" s="7"/>
      <c r="X2541" s="7"/>
      <c r="Y2541" s="7"/>
      <c r="Z2541" s="7"/>
    </row>
    <row r="2542" ht="14.25" spans="10:26">
      <c r="J2542" s="7"/>
      <c r="K2542" s="7"/>
      <c r="L2542" s="7"/>
      <c r="M2542" s="7"/>
      <c r="N2542" s="7"/>
      <c r="O2542" s="7"/>
      <c r="P2542" s="7"/>
      <c r="Q2542" s="7"/>
      <c r="R2542" s="7"/>
      <c r="S2542" s="7"/>
      <c r="T2542" s="7"/>
      <c r="U2542" s="7"/>
      <c r="V2542" s="7"/>
      <c r="W2542" s="7"/>
      <c r="X2542" s="7"/>
      <c r="Y2542" s="7"/>
      <c r="Z2542" s="7"/>
    </row>
    <row r="2543" ht="14.25" spans="10:26">
      <c r="J2543" s="7"/>
      <c r="K2543" s="7"/>
      <c r="L2543" s="7"/>
      <c r="M2543" s="7"/>
      <c r="N2543" s="7"/>
      <c r="O2543" s="7"/>
      <c r="P2543" s="7"/>
      <c r="Q2543" s="7"/>
      <c r="R2543" s="7"/>
      <c r="S2543" s="7"/>
      <c r="T2543" s="7"/>
      <c r="U2543" s="7"/>
      <c r="V2543" s="7"/>
      <c r="W2543" s="7"/>
      <c r="X2543" s="7"/>
      <c r="Y2543" s="7"/>
      <c r="Z2543" s="7"/>
    </row>
    <row r="2544" ht="14.25" spans="10:26">
      <c r="J2544" s="7"/>
      <c r="K2544" s="7"/>
      <c r="L2544" s="7"/>
      <c r="M2544" s="7"/>
      <c r="N2544" s="7"/>
      <c r="O2544" s="7"/>
      <c r="P2544" s="7"/>
      <c r="Q2544" s="7"/>
      <c r="R2544" s="7"/>
      <c r="S2544" s="7"/>
      <c r="T2544" s="7"/>
      <c r="U2544" s="7"/>
      <c r="V2544" s="7"/>
      <c r="W2544" s="7"/>
      <c r="X2544" s="7"/>
      <c r="Y2544" s="7"/>
      <c r="Z2544" s="7"/>
    </row>
    <row r="2545" ht="14.25" spans="10:26">
      <c r="J2545" s="7"/>
      <c r="K2545" s="7"/>
      <c r="L2545" s="7"/>
      <c r="M2545" s="7"/>
      <c r="N2545" s="7"/>
      <c r="O2545" s="7"/>
      <c r="P2545" s="7"/>
      <c r="Q2545" s="7"/>
      <c r="R2545" s="7"/>
      <c r="S2545" s="7"/>
      <c r="T2545" s="7"/>
      <c r="U2545" s="7"/>
      <c r="V2545" s="7"/>
      <c r="W2545" s="7"/>
      <c r="X2545" s="7"/>
      <c r="Y2545" s="7"/>
      <c r="Z2545" s="7"/>
    </row>
    <row r="2546" ht="14.25" spans="10:26">
      <c r="J2546" s="7"/>
      <c r="K2546" s="7"/>
      <c r="L2546" s="7"/>
      <c r="M2546" s="7"/>
      <c r="N2546" s="7"/>
      <c r="O2546" s="7"/>
      <c r="P2546" s="7"/>
      <c r="Q2546" s="7"/>
      <c r="R2546" s="7"/>
      <c r="S2546" s="7"/>
      <c r="T2546" s="7"/>
      <c r="U2546" s="7"/>
      <c r="V2546" s="7"/>
      <c r="W2546" s="7"/>
      <c r="X2546" s="7"/>
      <c r="Y2546" s="7"/>
      <c r="Z2546" s="7"/>
    </row>
    <row r="2547" ht="14.25" spans="10:26">
      <c r="J2547" s="7"/>
      <c r="K2547" s="7"/>
      <c r="L2547" s="7"/>
      <c r="M2547" s="7"/>
      <c r="N2547" s="7"/>
      <c r="O2547" s="7"/>
      <c r="P2547" s="7"/>
      <c r="Q2547" s="7"/>
      <c r="R2547" s="7"/>
      <c r="S2547" s="7"/>
      <c r="T2547" s="7"/>
      <c r="U2547" s="7"/>
      <c r="V2547" s="7"/>
      <c r="W2547" s="7"/>
      <c r="X2547" s="7"/>
      <c r="Y2547" s="7"/>
      <c r="Z2547" s="7"/>
    </row>
    <row r="2548" ht="14.25" spans="10:26">
      <c r="J2548" s="7"/>
      <c r="K2548" s="7"/>
      <c r="L2548" s="7"/>
      <c r="M2548" s="7"/>
      <c r="N2548" s="7"/>
      <c r="O2548" s="7"/>
      <c r="P2548" s="7"/>
      <c r="Q2548" s="7"/>
      <c r="R2548" s="7"/>
      <c r="S2548" s="7"/>
      <c r="T2548" s="7"/>
      <c r="U2548" s="7"/>
      <c r="V2548" s="7"/>
      <c r="W2548" s="7"/>
      <c r="X2548" s="7"/>
      <c r="Y2548" s="7"/>
      <c r="Z2548" s="7"/>
    </row>
    <row r="2549" ht="14.25" spans="10:26">
      <c r="J2549" s="7"/>
      <c r="K2549" s="7"/>
      <c r="L2549" s="7"/>
      <c r="M2549" s="7"/>
      <c r="N2549" s="7"/>
      <c r="O2549" s="7"/>
      <c r="P2549" s="7"/>
      <c r="Q2549" s="7"/>
      <c r="R2549" s="7"/>
      <c r="S2549" s="7"/>
      <c r="T2549" s="7"/>
      <c r="U2549" s="7"/>
      <c r="V2549" s="7"/>
      <c r="W2549" s="7"/>
      <c r="X2549" s="7"/>
      <c r="Y2549" s="7"/>
      <c r="Z2549" s="7"/>
    </row>
    <row r="2550" ht="14.25" spans="10:26">
      <c r="J2550" s="7"/>
      <c r="K2550" s="7"/>
      <c r="L2550" s="7"/>
      <c r="M2550" s="7"/>
      <c r="N2550" s="7"/>
      <c r="O2550" s="7"/>
      <c r="P2550" s="7"/>
      <c r="Q2550" s="7"/>
      <c r="R2550" s="7"/>
      <c r="S2550" s="7"/>
      <c r="T2550" s="7"/>
      <c r="U2550" s="7"/>
      <c r="V2550" s="7"/>
      <c r="W2550" s="7"/>
      <c r="X2550" s="7"/>
      <c r="Y2550" s="7"/>
      <c r="Z2550" s="7"/>
    </row>
    <row r="2551" ht="14.25" spans="10:26">
      <c r="J2551" s="7"/>
      <c r="K2551" s="7"/>
      <c r="L2551" s="7"/>
      <c r="M2551" s="7"/>
      <c r="N2551" s="7"/>
      <c r="O2551" s="7"/>
      <c r="P2551" s="7"/>
      <c r="Q2551" s="7"/>
      <c r="R2551" s="7"/>
      <c r="S2551" s="7"/>
      <c r="T2551" s="7"/>
      <c r="U2551" s="7"/>
      <c r="V2551" s="7"/>
      <c r="W2551" s="7"/>
      <c r="X2551" s="7"/>
      <c r="Y2551" s="7"/>
      <c r="Z2551" s="7"/>
    </row>
    <row r="2552" ht="14.25" spans="10:26">
      <c r="J2552" s="7"/>
      <c r="K2552" s="7"/>
      <c r="L2552" s="7"/>
      <c r="M2552" s="7"/>
      <c r="N2552" s="7"/>
      <c r="O2552" s="7"/>
      <c r="P2552" s="7"/>
      <c r="Q2552" s="7"/>
      <c r="R2552" s="7"/>
      <c r="S2552" s="7"/>
      <c r="T2552" s="7"/>
      <c r="U2552" s="7"/>
      <c r="V2552" s="7"/>
      <c r="W2552" s="7"/>
      <c r="X2552" s="7"/>
      <c r="Y2552" s="7"/>
      <c r="Z2552" s="7"/>
    </row>
    <row r="2553" ht="14.25" spans="10:26">
      <c r="J2553" s="7"/>
      <c r="K2553" s="7"/>
      <c r="L2553" s="7"/>
      <c r="M2553" s="7"/>
      <c r="N2553" s="7"/>
      <c r="O2553" s="7"/>
      <c r="P2553" s="7"/>
      <c r="Q2553" s="7"/>
      <c r="R2553" s="7"/>
      <c r="S2553" s="7"/>
      <c r="T2553" s="7"/>
      <c r="U2553" s="7"/>
      <c r="V2553" s="7"/>
      <c r="W2553" s="7"/>
      <c r="X2553" s="7"/>
      <c r="Y2553" s="7"/>
      <c r="Z2553" s="7"/>
    </row>
    <row r="2554" ht="14.25" spans="10:26">
      <c r="J2554" s="7"/>
      <c r="K2554" s="7"/>
      <c r="L2554" s="7"/>
      <c r="M2554" s="7"/>
      <c r="N2554" s="7"/>
      <c r="O2554" s="7"/>
      <c r="P2554" s="7"/>
      <c r="Q2554" s="7"/>
      <c r="R2554" s="7"/>
      <c r="S2554" s="7"/>
      <c r="T2554" s="7"/>
      <c r="U2554" s="7"/>
      <c r="V2554" s="7"/>
      <c r="W2554" s="7"/>
      <c r="X2554" s="7"/>
      <c r="Y2554" s="7"/>
      <c r="Z2554" s="7"/>
    </row>
    <row r="2555" ht="14.25" spans="10:26">
      <c r="J2555" s="7"/>
      <c r="K2555" s="7"/>
      <c r="L2555" s="7"/>
      <c r="M2555" s="7"/>
      <c r="N2555" s="7"/>
      <c r="O2555" s="7"/>
      <c r="P2555" s="7"/>
      <c r="Q2555" s="7"/>
      <c r="R2555" s="7"/>
      <c r="S2555" s="7"/>
      <c r="T2555" s="7"/>
      <c r="U2555" s="7"/>
      <c r="V2555" s="7"/>
      <c r="W2555" s="7"/>
      <c r="X2555" s="7"/>
      <c r="Y2555" s="7"/>
      <c r="Z2555" s="7"/>
    </row>
    <row r="2556" ht="14.25" spans="10:26">
      <c r="J2556" s="7"/>
      <c r="K2556" s="7"/>
      <c r="L2556" s="7"/>
      <c r="M2556" s="7"/>
      <c r="N2556" s="7"/>
      <c r="O2556" s="7"/>
      <c r="P2556" s="7"/>
      <c r="Q2556" s="7"/>
      <c r="R2556" s="7"/>
      <c r="S2556" s="7"/>
      <c r="T2556" s="7"/>
      <c r="U2556" s="7"/>
      <c r="V2556" s="7"/>
      <c r="W2556" s="7"/>
      <c r="X2556" s="7"/>
      <c r="Y2556" s="7"/>
      <c r="Z2556" s="7"/>
    </row>
    <row r="2557" ht="14.25" spans="10:26">
      <c r="J2557" s="7"/>
      <c r="K2557" s="7"/>
      <c r="L2557" s="7"/>
      <c r="M2557" s="7"/>
      <c r="N2557" s="7"/>
      <c r="O2557" s="7"/>
      <c r="P2557" s="7"/>
      <c r="Q2557" s="7"/>
      <c r="R2557" s="7"/>
      <c r="S2557" s="7"/>
      <c r="T2557" s="7"/>
      <c r="U2557" s="7"/>
      <c r="V2557" s="7"/>
      <c r="W2557" s="7"/>
      <c r="X2557" s="7"/>
      <c r="Y2557" s="7"/>
      <c r="Z2557" s="7"/>
    </row>
    <row r="2558" ht="14.25" spans="10:26">
      <c r="J2558" s="7"/>
      <c r="K2558" s="7"/>
      <c r="L2558" s="7"/>
      <c r="M2558" s="7"/>
      <c r="N2558" s="7"/>
      <c r="O2558" s="7"/>
      <c r="P2558" s="7"/>
      <c r="Q2558" s="7"/>
      <c r="R2558" s="7"/>
      <c r="S2558" s="7"/>
      <c r="T2558" s="7"/>
      <c r="U2558" s="7"/>
      <c r="V2558" s="7"/>
      <c r="W2558" s="7"/>
      <c r="X2558" s="7"/>
      <c r="Y2558" s="7"/>
      <c r="Z2558" s="7"/>
    </row>
    <row r="2559" ht="14.25" spans="10:26">
      <c r="J2559" s="7"/>
      <c r="K2559" s="7"/>
      <c r="L2559" s="7"/>
      <c r="M2559" s="7"/>
      <c r="N2559" s="7"/>
      <c r="O2559" s="7"/>
      <c r="P2559" s="7"/>
      <c r="Q2559" s="7"/>
      <c r="R2559" s="7"/>
      <c r="S2559" s="7"/>
      <c r="T2559" s="7"/>
      <c r="U2559" s="7"/>
      <c r="V2559" s="7"/>
      <c r="W2559" s="7"/>
      <c r="X2559" s="7"/>
      <c r="Y2559" s="7"/>
      <c r="Z2559" s="7"/>
    </row>
    <row r="2560" ht="14.25" spans="10:26">
      <c r="J2560" s="7"/>
      <c r="K2560" s="7"/>
      <c r="L2560" s="7"/>
      <c r="M2560" s="7"/>
      <c r="N2560" s="7"/>
      <c r="O2560" s="7"/>
      <c r="P2560" s="7"/>
      <c r="Q2560" s="7"/>
      <c r="R2560" s="7"/>
      <c r="S2560" s="7"/>
      <c r="T2560" s="7"/>
      <c r="U2560" s="7"/>
      <c r="V2560" s="7"/>
      <c r="W2560" s="7"/>
      <c r="X2560" s="7"/>
      <c r="Y2560" s="7"/>
      <c r="Z2560" s="7"/>
    </row>
    <row r="2561" ht="14.25" spans="10:26">
      <c r="J2561" s="7"/>
      <c r="K2561" s="7"/>
      <c r="L2561" s="7"/>
      <c r="M2561" s="7"/>
      <c r="N2561" s="7"/>
      <c r="O2561" s="7"/>
      <c r="P2561" s="7"/>
      <c r="Q2561" s="7"/>
      <c r="R2561" s="7"/>
      <c r="S2561" s="7"/>
      <c r="T2561" s="7"/>
      <c r="U2561" s="7"/>
      <c r="V2561" s="7"/>
      <c r="W2561" s="7"/>
      <c r="X2561" s="7"/>
      <c r="Y2561" s="7"/>
      <c r="Z2561" s="7"/>
    </row>
    <row r="2562" ht="14.25" spans="10:26">
      <c r="J2562" s="7"/>
      <c r="K2562" s="7"/>
      <c r="L2562" s="7"/>
      <c r="M2562" s="7"/>
      <c r="N2562" s="7"/>
      <c r="O2562" s="7"/>
      <c r="P2562" s="7"/>
      <c r="Q2562" s="7"/>
      <c r="R2562" s="7"/>
      <c r="S2562" s="7"/>
      <c r="T2562" s="7"/>
      <c r="U2562" s="7"/>
      <c r="V2562" s="7"/>
      <c r="W2562" s="7"/>
      <c r="X2562" s="7"/>
      <c r="Y2562" s="7"/>
      <c r="Z2562" s="7"/>
    </row>
    <row r="2563" ht="14.25" spans="10:26">
      <c r="J2563" s="7"/>
      <c r="K2563" s="7"/>
      <c r="L2563" s="7"/>
      <c r="M2563" s="7"/>
      <c r="N2563" s="7"/>
      <c r="O2563" s="7"/>
      <c r="P2563" s="7"/>
      <c r="Q2563" s="7"/>
      <c r="R2563" s="7"/>
      <c r="S2563" s="7"/>
      <c r="T2563" s="7"/>
      <c r="U2563" s="7"/>
      <c r="V2563" s="7"/>
      <c r="W2563" s="7"/>
      <c r="X2563" s="7"/>
      <c r="Y2563" s="7"/>
      <c r="Z2563" s="7"/>
    </row>
    <row r="2564" ht="14.25" spans="10:26">
      <c r="J2564" s="7"/>
      <c r="K2564" s="7"/>
      <c r="L2564" s="7"/>
      <c r="M2564" s="7"/>
      <c r="N2564" s="7"/>
      <c r="O2564" s="7"/>
      <c r="P2564" s="7"/>
      <c r="Q2564" s="7"/>
      <c r="R2564" s="7"/>
      <c r="S2564" s="7"/>
      <c r="T2564" s="7"/>
      <c r="U2564" s="7"/>
      <c r="V2564" s="7"/>
      <c r="W2564" s="7"/>
      <c r="X2564" s="7"/>
      <c r="Y2564" s="7"/>
      <c r="Z2564" s="7"/>
    </row>
    <row r="2565" ht="14.25" spans="10:26">
      <c r="J2565" s="7"/>
      <c r="K2565" s="7"/>
      <c r="L2565" s="7"/>
      <c r="M2565" s="7"/>
      <c r="N2565" s="7"/>
      <c r="O2565" s="7"/>
      <c r="P2565" s="7"/>
      <c r="Q2565" s="7"/>
      <c r="R2565" s="7"/>
      <c r="S2565" s="7"/>
      <c r="T2565" s="7"/>
      <c r="U2565" s="7"/>
      <c r="V2565" s="7"/>
      <c r="W2565" s="7"/>
      <c r="X2565" s="7"/>
      <c r="Y2565" s="7"/>
      <c r="Z2565" s="7"/>
    </row>
    <row r="2566" ht="14.25" spans="10:26">
      <c r="J2566" s="7"/>
      <c r="K2566" s="7"/>
      <c r="L2566" s="7"/>
      <c r="M2566" s="7"/>
      <c r="N2566" s="7"/>
      <c r="O2566" s="7"/>
      <c r="P2566" s="7"/>
      <c r="Q2566" s="7"/>
      <c r="R2566" s="7"/>
      <c r="S2566" s="7"/>
      <c r="T2566" s="7"/>
      <c r="U2566" s="7"/>
      <c r="V2566" s="7"/>
      <c r="W2566" s="7"/>
      <c r="X2566" s="7"/>
      <c r="Y2566" s="7"/>
      <c r="Z2566" s="7"/>
    </row>
    <row r="2567" ht="14.25" spans="10:26">
      <c r="J2567" s="7"/>
      <c r="K2567" s="7"/>
      <c r="L2567" s="7"/>
      <c r="M2567" s="7"/>
      <c r="N2567" s="7"/>
      <c r="O2567" s="7"/>
      <c r="P2567" s="7"/>
      <c r="Q2567" s="7"/>
      <c r="R2567" s="7"/>
      <c r="S2567" s="7"/>
      <c r="T2567" s="7"/>
      <c r="U2567" s="7"/>
      <c r="V2567" s="7"/>
      <c r="W2567" s="7"/>
      <c r="X2567" s="7"/>
      <c r="Y2567" s="7"/>
      <c r="Z2567" s="7"/>
    </row>
    <row r="2568" ht="14.25" spans="10:26">
      <c r="J2568" s="7"/>
      <c r="K2568" s="7"/>
      <c r="L2568" s="7"/>
      <c r="M2568" s="7"/>
      <c r="N2568" s="7"/>
      <c r="O2568" s="7"/>
      <c r="P2568" s="7"/>
      <c r="Q2568" s="7"/>
      <c r="R2568" s="7"/>
      <c r="S2568" s="7"/>
      <c r="T2568" s="7"/>
      <c r="U2568" s="7"/>
      <c r="V2568" s="7"/>
      <c r="W2568" s="7"/>
      <c r="X2568" s="7"/>
      <c r="Y2568" s="7"/>
      <c r="Z2568" s="7"/>
    </row>
    <row r="2569" ht="14.25" spans="10:26">
      <c r="J2569" s="7"/>
      <c r="K2569" s="7"/>
      <c r="L2569" s="7"/>
      <c r="M2569" s="7"/>
      <c r="N2569" s="7"/>
      <c r="O2569" s="7"/>
      <c r="P2569" s="7"/>
      <c r="Q2569" s="7"/>
      <c r="R2569" s="7"/>
      <c r="S2569" s="7"/>
      <c r="T2569" s="7"/>
      <c r="U2569" s="7"/>
      <c r="V2569" s="7"/>
      <c r="W2569" s="7"/>
      <c r="X2569" s="7"/>
      <c r="Y2569" s="7"/>
      <c r="Z2569" s="7"/>
    </row>
    <row r="2570" ht="14.25" spans="10:26">
      <c r="J2570" s="7"/>
      <c r="K2570" s="7"/>
      <c r="L2570" s="7"/>
      <c r="M2570" s="7"/>
      <c r="N2570" s="7"/>
      <c r="O2570" s="7"/>
      <c r="P2570" s="7"/>
      <c r="Q2570" s="7"/>
      <c r="R2570" s="7"/>
      <c r="S2570" s="7"/>
      <c r="T2570" s="7"/>
      <c r="U2570" s="7"/>
      <c r="V2570" s="7"/>
      <c r="W2570" s="7"/>
      <c r="X2570" s="7"/>
      <c r="Y2570" s="7"/>
      <c r="Z2570" s="7"/>
    </row>
    <row r="2571" ht="14.25" spans="10:26">
      <c r="J2571" s="7"/>
      <c r="K2571" s="7"/>
      <c r="L2571" s="7"/>
      <c r="M2571" s="7"/>
      <c r="N2571" s="7"/>
      <c r="O2571" s="7"/>
      <c r="P2571" s="7"/>
      <c r="Q2571" s="7"/>
      <c r="R2571" s="7"/>
      <c r="S2571" s="7"/>
      <c r="T2571" s="7"/>
      <c r="U2571" s="7"/>
      <c r="V2571" s="7"/>
      <c r="W2571" s="7"/>
      <c r="X2571" s="7"/>
      <c r="Y2571" s="7"/>
      <c r="Z2571" s="7"/>
    </row>
    <row r="2572" ht="14.25" spans="10:26">
      <c r="J2572" s="7"/>
      <c r="K2572" s="7"/>
      <c r="L2572" s="7"/>
      <c r="M2572" s="7"/>
      <c r="N2572" s="7"/>
      <c r="O2572" s="7"/>
      <c r="P2572" s="7"/>
      <c r="Q2572" s="7"/>
      <c r="R2572" s="7"/>
      <c r="S2572" s="7"/>
      <c r="T2572" s="7"/>
      <c r="U2572" s="7"/>
      <c r="V2572" s="7"/>
      <c r="W2572" s="7"/>
      <c r="X2572" s="7"/>
      <c r="Y2572" s="7"/>
      <c r="Z2572" s="7"/>
    </row>
    <row r="2573" ht="14.25" spans="10:26">
      <c r="J2573" s="7"/>
      <c r="K2573" s="7"/>
      <c r="L2573" s="7"/>
      <c r="M2573" s="7"/>
      <c r="N2573" s="7"/>
      <c r="O2573" s="7"/>
      <c r="P2573" s="7"/>
      <c r="Q2573" s="7"/>
      <c r="R2573" s="7"/>
      <c r="S2573" s="7"/>
      <c r="T2573" s="7"/>
      <c r="U2573" s="7"/>
      <c r="V2573" s="7"/>
      <c r="W2573" s="7"/>
      <c r="X2573" s="7"/>
      <c r="Y2573" s="7"/>
      <c r="Z2573" s="7"/>
    </row>
    <row r="2574" ht="14.25" spans="10:26">
      <c r="J2574" s="7"/>
      <c r="K2574" s="7"/>
      <c r="L2574" s="7"/>
      <c r="M2574" s="7"/>
      <c r="N2574" s="7"/>
      <c r="O2574" s="7"/>
      <c r="P2574" s="7"/>
      <c r="Q2574" s="7"/>
      <c r="R2574" s="7"/>
      <c r="S2574" s="7"/>
      <c r="T2574" s="7"/>
      <c r="U2574" s="7"/>
      <c r="V2574" s="7"/>
      <c r="W2574" s="7"/>
      <c r="X2574" s="7"/>
      <c r="Y2574" s="7"/>
      <c r="Z2574" s="7"/>
    </row>
    <row r="2575" ht="14.25" spans="10:26">
      <c r="J2575" s="7"/>
      <c r="K2575" s="7"/>
      <c r="L2575" s="7"/>
      <c r="M2575" s="7"/>
      <c r="N2575" s="7"/>
      <c r="O2575" s="7"/>
      <c r="P2575" s="7"/>
      <c r="Q2575" s="7"/>
      <c r="R2575" s="7"/>
      <c r="S2575" s="7"/>
      <c r="T2575" s="7"/>
      <c r="U2575" s="7"/>
      <c r="V2575" s="7"/>
      <c r="W2575" s="7"/>
      <c r="X2575" s="7"/>
      <c r="Y2575" s="7"/>
      <c r="Z2575" s="7"/>
    </row>
    <row r="2576" ht="14.25" spans="10:26">
      <c r="J2576" s="7"/>
      <c r="K2576" s="7"/>
      <c r="L2576" s="7"/>
      <c r="M2576" s="7"/>
      <c r="N2576" s="7"/>
      <c r="O2576" s="7"/>
      <c r="P2576" s="7"/>
      <c r="Q2576" s="7"/>
      <c r="R2576" s="7"/>
      <c r="S2576" s="7"/>
      <c r="T2576" s="7"/>
      <c r="U2576" s="7"/>
      <c r="V2576" s="7"/>
      <c r="W2576" s="7"/>
      <c r="X2576" s="7"/>
      <c r="Y2576" s="7"/>
      <c r="Z2576" s="7"/>
    </row>
    <row r="2577" ht="14.25" spans="10:26">
      <c r="J2577" s="7"/>
      <c r="K2577" s="7"/>
      <c r="L2577" s="7"/>
      <c r="M2577" s="7"/>
      <c r="N2577" s="7"/>
      <c r="O2577" s="7"/>
      <c r="P2577" s="7"/>
      <c r="Q2577" s="7"/>
      <c r="R2577" s="7"/>
      <c r="S2577" s="7"/>
      <c r="T2577" s="7"/>
      <c r="U2577" s="7"/>
      <c r="V2577" s="7"/>
      <c r="W2577" s="7"/>
      <c r="X2577" s="7"/>
      <c r="Y2577" s="7"/>
      <c r="Z2577" s="7"/>
    </row>
    <row r="2578" ht="14.25" spans="10:26">
      <c r="J2578" s="7"/>
      <c r="K2578" s="7"/>
      <c r="L2578" s="7"/>
      <c r="M2578" s="7"/>
      <c r="N2578" s="7"/>
      <c r="O2578" s="7"/>
      <c r="P2578" s="7"/>
      <c r="Q2578" s="7"/>
      <c r="R2578" s="7"/>
      <c r="S2578" s="7"/>
      <c r="T2578" s="7"/>
      <c r="U2578" s="7"/>
      <c r="V2578" s="7"/>
      <c r="W2578" s="7"/>
      <c r="X2578" s="7"/>
      <c r="Y2578" s="7"/>
      <c r="Z2578" s="7"/>
    </row>
    <row r="2579" ht="14.25" spans="10:26">
      <c r="J2579" s="7"/>
      <c r="K2579" s="7"/>
      <c r="L2579" s="7"/>
      <c r="M2579" s="7"/>
      <c r="N2579" s="7"/>
      <c r="O2579" s="7"/>
      <c r="P2579" s="7"/>
      <c r="Q2579" s="7"/>
      <c r="R2579" s="7"/>
      <c r="S2579" s="7"/>
      <c r="T2579" s="7"/>
      <c r="U2579" s="7"/>
      <c r="V2579" s="7"/>
      <c r="W2579" s="7"/>
      <c r="X2579" s="7"/>
      <c r="Y2579" s="7"/>
      <c r="Z2579" s="7"/>
    </row>
    <row r="2580" ht="14.25" spans="10:26">
      <c r="J2580" s="7"/>
      <c r="K2580" s="7"/>
      <c r="L2580" s="7"/>
      <c r="M2580" s="7"/>
      <c r="N2580" s="7"/>
      <c r="O2580" s="7"/>
      <c r="P2580" s="7"/>
      <c r="Q2580" s="7"/>
      <c r="R2580" s="7"/>
      <c r="S2580" s="7"/>
      <c r="T2580" s="7"/>
      <c r="U2580" s="7"/>
      <c r="V2580" s="7"/>
      <c r="W2580" s="7"/>
      <c r="X2580" s="7"/>
      <c r="Y2580" s="7"/>
      <c r="Z2580" s="7"/>
    </row>
    <row r="2581" ht="14.25" spans="10:26">
      <c r="J2581" s="7"/>
      <c r="K2581" s="7"/>
      <c r="L2581" s="7"/>
      <c r="M2581" s="7"/>
      <c r="N2581" s="7"/>
      <c r="O2581" s="7"/>
      <c r="P2581" s="7"/>
      <c r="Q2581" s="7"/>
      <c r="R2581" s="7"/>
      <c r="S2581" s="7"/>
      <c r="T2581" s="7"/>
      <c r="U2581" s="7"/>
      <c r="V2581" s="7"/>
      <c r="W2581" s="7"/>
      <c r="X2581" s="7"/>
      <c r="Y2581" s="7"/>
      <c r="Z2581" s="7"/>
    </row>
    <row r="2582" ht="14.25" spans="10:26">
      <c r="J2582" s="7"/>
      <c r="K2582" s="7"/>
      <c r="L2582" s="7"/>
      <c r="M2582" s="7"/>
      <c r="N2582" s="7"/>
      <c r="O2582" s="7"/>
      <c r="P2582" s="7"/>
      <c r="Q2582" s="7"/>
      <c r="R2582" s="7"/>
      <c r="S2582" s="7"/>
      <c r="T2582" s="7"/>
      <c r="U2582" s="7"/>
      <c r="V2582" s="7"/>
      <c r="W2582" s="7"/>
      <c r="X2582" s="7"/>
      <c r="Y2582" s="7"/>
      <c r="Z2582" s="7"/>
    </row>
    <row r="2583" ht="14.25" spans="10:26">
      <c r="J2583" s="7"/>
      <c r="K2583" s="7"/>
      <c r="L2583" s="7"/>
      <c r="M2583" s="7"/>
      <c r="N2583" s="7"/>
      <c r="O2583" s="7"/>
      <c r="P2583" s="7"/>
      <c r="Q2583" s="7"/>
      <c r="R2583" s="7"/>
      <c r="S2583" s="7"/>
      <c r="T2583" s="7"/>
      <c r="U2583" s="7"/>
      <c r="V2583" s="7"/>
      <c r="W2583" s="7"/>
      <c r="X2583" s="7"/>
      <c r="Y2583" s="7"/>
      <c r="Z2583" s="7"/>
    </row>
    <row r="2584" ht="14.25" spans="10:26">
      <c r="J2584" s="7"/>
      <c r="K2584" s="7"/>
      <c r="L2584" s="7"/>
      <c r="M2584" s="7"/>
      <c r="N2584" s="7"/>
      <c r="O2584" s="7"/>
      <c r="P2584" s="7"/>
      <c r="Q2584" s="7"/>
      <c r="R2584" s="7"/>
      <c r="S2584" s="7"/>
      <c r="T2584" s="7"/>
      <c r="U2584" s="7"/>
      <c r="V2584" s="7"/>
      <c r="W2584" s="7"/>
      <c r="X2584" s="7"/>
      <c r="Y2584" s="7"/>
      <c r="Z2584" s="7"/>
    </row>
    <row r="2585" ht="14.25" spans="10:26">
      <c r="J2585" s="7"/>
      <c r="K2585" s="7"/>
      <c r="L2585" s="7"/>
      <c r="M2585" s="7"/>
      <c r="N2585" s="7"/>
      <c r="O2585" s="7"/>
      <c r="P2585" s="7"/>
      <c r="Q2585" s="7"/>
      <c r="R2585" s="7"/>
      <c r="S2585" s="7"/>
      <c r="T2585" s="7"/>
      <c r="U2585" s="7"/>
      <c r="V2585" s="7"/>
      <c r="W2585" s="7"/>
      <c r="X2585" s="7"/>
      <c r="Y2585" s="7"/>
      <c r="Z2585" s="7"/>
    </row>
    <row r="2586" ht="14.25" spans="10:26">
      <c r="J2586" s="7"/>
      <c r="K2586" s="7"/>
      <c r="L2586" s="7"/>
      <c r="M2586" s="7"/>
      <c r="N2586" s="7"/>
      <c r="O2586" s="7"/>
      <c r="P2586" s="7"/>
      <c r="Q2586" s="7"/>
      <c r="R2586" s="7"/>
      <c r="S2586" s="7"/>
      <c r="T2586" s="7"/>
      <c r="U2586" s="7"/>
      <c r="V2586" s="7"/>
      <c r="W2586" s="7"/>
      <c r="X2586" s="7"/>
      <c r="Y2586" s="7"/>
      <c r="Z2586" s="7"/>
    </row>
    <row r="2587" ht="14.25" spans="10:26">
      <c r="J2587" s="7"/>
      <c r="K2587" s="7"/>
      <c r="L2587" s="7"/>
      <c r="M2587" s="7"/>
      <c r="N2587" s="7"/>
      <c r="O2587" s="7"/>
      <c r="P2587" s="7"/>
      <c r="Q2587" s="7"/>
      <c r="R2587" s="7"/>
      <c r="S2587" s="7"/>
      <c r="T2587" s="7"/>
      <c r="U2587" s="7"/>
      <c r="V2587" s="7"/>
      <c r="W2587" s="7"/>
      <c r="X2587" s="7"/>
      <c r="Y2587" s="7"/>
      <c r="Z2587" s="7"/>
    </row>
    <row r="2588" ht="14.25" spans="10:26">
      <c r="J2588" s="7"/>
      <c r="K2588" s="7"/>
      <c r="L2588" s="7"/>
      <c r="M2588" s="7"/>
      <c r="N2588" s="7"/>
      <c r="O2588" s="7"/>
      <c r="P2588" s="7"/>
      <c r="Q2588" s="7"/>
      <c r="R2588" s="7"/>
      <c r="S2588" s="7"/>
      <c r="T2588" s="7"/>
      <c r="U2588" s="7"/>
      <c r="V2588" s="7"/>
      <c r="W2588" s="7"/>
      <c r="X2588" s="7"/>
      <c r="Y2588" s="7"/>
      <c r="Z2588" s="7"/>
    </row>
    <row r="2589" ht="14.25" spans="10:26">
      <c r="J2589" s="7"/>
      <c r="K2589" s="7"/>
      <c r="L2589" s="7"/>
      <c r="M2589" s="7"/>
      <c r="N2589" s="7"/>
      <c r="O2589" s="7"/>
      <c r="P2589" s="7"/>
      <c r="Q2589" s="7"/>
      <c r="R2589" s="7"/>
      <c r="S2589" s="7"/>
      <c r="T2589" s="7"/>
      <c r="U2589" s="7"/>
      <c r="V2589" s="7"/>
      <c r="W2589" s="7"/>
      <c r="X2589" s="7"/>
      <c r="Y2589" s="7"/>
      <c r="Z2589" s="7"/>
    </row>
    <row r="2590" ht="14.25" spans="10:26">
      <c r="J2590" s="7"/>
      <c r="K2590" s="7"/>
      <c r="L2590" s="7"/>
      <c r="M2590" s="7"/>
      <c r="N2590" s="7"/>
      <c r="O2590" s="7"/>
      <c r="P2590" s="7"/>
      <c r="Q2590" s="7"/>
      <c r="R2590" s="7"/>
      <c r="S2590" s="7"/>
      <c r="T2590" s="7"/>
      <c r="U2590" s="7"/>
      <c r="V2590" s="7"/>
      <c r="W2590" s="7"/>
      <c r="X2590" s="7"/>
      <c r="Y2590" s="7"/>
      <c r="Z2590" s="7"/>
    </row>
    <row r="2591" ht="14.25" spans="10:26">
      <c r="J2591" s="7"/>
      <c r="K2591" s="7"/>
      <c r="L2591" s="7"/>
      <c r="M2591" s="7"/>
      <c r="N2591" s="7"/>
      <c r="O2591" s="7"/>
      <c r="P2591" s="7"/>
      <c r="Q2591" s="7"/>
      <c r="R2591" s="7"/>
      <c r="S2591" s="7"/>
      <c r="T2591" s="7"/>
      <c r="U2591" s="7"/>
      <c r="V2591" s="7"/>
      <c r="W2591" s="7"/>
      <c r="X2591" s="7"/>
      <c r="Y2591" s="7"/>
      <c r="Z2591" s="7"/>
    </row>
    <row r="2592" ht="14.25" spans="10:26">
      <c r="J2592" s="7"/>
      <c r="K2592" s="7"/>
      <c r="L2592" s="7"/>
      <c r="M2592" s="7"/>
      <c r="N2592" s="7"/>
      <c r="O2592" s="7"/>
      <c r="P2592" s="7"/>
      <c r="Q2592" s="7"/>
      <c r="R2592" s="7"/>
      <c r="S2592" s="7"/>
      <c r="T2592" s="7"/>
      <c r="U2592" s="7"/>
      <c r="V2592" s="7"/>
      <c r="W2592" s="7"/>
      <c r="X2592" s="7"/>
      <c r="Y2592" s="7"/>
      <c r="Z2592" s="7"/>
    </row>
    <row r="2593" ht="14.25" spans="10:26">
      <c r="J2593" s="7"/>
      <c r="K2593" s="7"/>
      <c r="L2593" s="7"/>
      <c r="M2593" s="7"/>
      <c r="N2593" s="7"/>
      <c r="O2593" s="7"/>
      <c r="P2593" s="7"/>
      <c r="Q2593" s="7"/>
      <c r="R2593" s="7"/>
      <c r="S2593" s="7"/>
      <c r="T2593" s="7"/>
      <c r="U2593" s="7"/>
      <c r="V2593" s="7"/>
      <c r="W2593" s="7"/>
      <c r="X2593" s="7"/>
      <c r="Y2593" s="7"/>
      <c r="Z2593" s="7"/>
    </row>
    <row r="2594" ht="14.25" spans="10:26">
      <c r="J2594" s="7"/>
      <c r="K2594" s="7"/>
      <c r="L2594" s="7"/>
      <c r="M2594" s="7"/>
      <c r="N2594" s="7"/>
      <c r="O2594" s="7"/>
      <c r="P2594" s="7"/>
      <c r="Q2594" s="7"/>
      <c r="R2594" s="7"/>
      <c r="S2594" s="7"/>
      <c r="T2594" s="7"/>
      <c r="U2594" s="7"/>
      <c r="V2594" s="7"/>
      <c r="W2594" s="7"/>
      <c r="X2594" s="7"/>
      <c r="Y2594" s="7"/>
      <c r="Z2594" s="7"/>
    </row>
    <row r="2595" ht="14.25" spans="10:26">
      <c r="J2595" s="7"/>
      <c r="K2595" s="7"/>
      <c r="L2595" s="7"/>
      <c r="M2595" s="7"/>
      <c r="N2595" s="7"/>
      <c r="O2595" s="7"/>
      <c r="P2595" s="7"/>
      <c r="Q2595" s="7"/>
      <c r="R2595" s="7"/>
      <c r="S2595" s="7"/>
      <c r="T2595" s="7"/>
      <c r="U2595" s="7"/>
      <c r="V2595" s="7"/>
      <c r="W2595" s="7"/>
      <c r="X2595" s="7"/>
      <c r="Y2595" s="7"/>
      <c r="Z2595" s="7"/>
    </row>
    <row r="2596" ht="14.25" spans="10:26">
      <c r="J2596" s="7"/>
      <c r="K2596" s="7"/>
      <c r="L2596" s="7"/>
      <c r="M2596" s="7"/>
      <c r="N2596" s="7"/>
      <c r="O2596" s="7"/>
      <c r="P2596" s="7"/>
      <c r="Q2596" s="7"/>
      <c r="R2596" s="7"/>
      <c r="S2596" s="7"/>
      <c r="T2596" s="7"/>
      <c r="U2596" s="7"/>
      <c r="V2596" s="7"/>
      <c r="W2596" s="7"/>
      <c r="X2596" s="7"/>
      <c r="Y2596" s="7"/>
      <c r="Z2596" s="7"/>
    </row>
    <row r="2597" ht="14.25" spans="10:26">
      <c r="J2597" s="7"/>
      <c r="K2597" s="7"/>
      <c r="L2597" s="7"/>
      <c r="M2597" s="7"/>
      <c r="N2597" s="7"/>
      <c r="O2597" s="7"/>
      <c r="P2597" s="7"/>
      <c r="Q2597" s="7"/>
      <c r="R2597" s="7"/>
      <c r="S2597" s="7"/>
      <c r="T2597" s="7"/>
      <c r="U2597" s="7"/>
      <c r="V2597" s="7"/>
      <c r="W2597" s="7"/>
      <c r="X2597" s="7"/>
      <c r="Y2597" s="7"/>
      <c r="Z2597" s="7"/>
    </row>
    <row r="2598" ht="14.25" spans="10:26">
      <c r="J2598" s="7"/>
      <c r="K2598" s="7"/>
      <c r="L2598" s="7"/>
      <c r="M2598" s="7"/>
      <c r="N2598" s="7"/>
      <c r="O2598" s="7"/>
      <c r="P2598" s="7"/>
      <c r="Q2598" s="7"/>
      <c r="R2598" s="7"/>
      <c r="S2598" s="7"/>
      <c r="T2598" s="7"/>
      <c r="U2598" s="7"/>
      <c r="V2598" s="7"/>
      <c r="W2598" s="7"/>
      <c r="X2598" s="7"/>
      <c r="Y2598" s="7"/>
      <c r="Z2598" s="7"/>
    </row>
    <row r="2599" ht="14.25" spans="10:26">
      <c r="J2599" s="7"/>
      <c r="K2599" s="7"/>
      <c r="L2599" s="7"/>
      <c r="M2599" s="7"/>
      <c r="N2599" s="7"/>
      <c r="O2599" s="7"/>
      <c r="P2599" s="7"/>
      <c r="Q2599" s="7"/>
      <c r="R2599" s="7"/>
      <c r="S2599" s="7"/>
      <c r="T2599" s="7"/>
      <c r="U2599" s="7"/>
      <c r="V2599" s="7"/>
      <c r="W2599" s="7"/>
      <c r="X2599" s="7"/>
      <c r="Y2599" s="7"/>
      <c r="Z2599" s="7"/>
    </row>
    <row r="2600" ht="14.25" spans="10:26">
      <c r="J2600" s="7"/>
      <c r="K2600" s="7"/>
      <c r="L2600" s="7"/>
      <c r="M2600" s="7"/>
      <c r="N2600" s="7"/>
      <c r="O2600" s="7"/>
      <c r="P2600" s="7"/>
      <c r="Q2600" s="7"/>
      <c r="R2600" s="7"/>
      <c r="S2600" s="7"/>
      <c r="T2600" s="7"/>
      <c r="U2600" s="7"/>
      <c r="V2600" s="7"/>
      <c r="W2600" s="7"/>
      <c r="X2600" s="7"/>
      <c r="Y2600" s="7"/>
      <c r="Z2600" s="7"/>
    </row>
    <row r="2601" ht="14.25" spans="10:26">
      <c r="J2601" s="7"/>
      <c r="K2601" s="7"/>
      <c r="L2601" s="7"/>
      <c r="M2601" s="7"/>
      <c r="N2601" s="7"/>
      <c r="O2601" s="7"/>
      <c r="P2601" s="7"/>
      <c r="Q2601" s="7"/>
      <c r="R2601" s="7"/>
      <c r="S2601" s="7"/>
      <c r="T2601" s="7"/>
      <c r="U2601" s="7"/>
      <c r="V2601" s="7"/>
      <c r="W2601" s="7"/>
      <c r="X2601" s="7"/>
      <c r="Y2601" s="7"/>
      <c r="Z2601" s="7"/>
    </row>
    <row r="2602" ht="14.25" spans="10:26">
      <c r="J2602" s="7"/>
      <c r="K2602" s="7"/>
      <c r="L2602" s="7"/>
      <c r="M2602" s="7"/>
      <c r="N2602" s="7"/>
      <c r="O2602" s="7"/>
      <c r="P2602" s="7"/>
      <c r="Q2602" s="7"/>
      <c r="R2602" s="7"/>
      <c r="S2602" s="7"/>
      <c r="T2602" s="7"/>
      <c r="U2602" s="7"/>
      <c r="V2602" s="7"/>
      <c r="W2602" s="7"/>
      <c r="X2602" s="7"/>
      <c r="Y2602" s="7"/>
      <c r="Z2602" s="7"/>
    </row>
    <row r="2603" ht="14.25" spans="10:26">
      <c r="J2603" s="7"/>
      <c r="K2603" s="7"/>
      <c r="L2603" s="7"/>
      <c r="M2603" s="7"/>
      <c r="N2603" s="7"/>
      <c r="O2603" s="7"/>
      <c r="P2603" s="7"/>
      <c r="Q2603" s="7"/>
      <c r="R2603" s="7"/>
      <c r="S2603" s="7"/>
      <c r="T2603" s="7"/>
      <c r="U2603" s="7"/>
      <c r="V2603" s="7"/>
      <c r="W2603" s="7"/>
      <c r="X2603" s="7"/>
      <c r="Y2603" s="7"/>
      <c r="Z2603" s="7"/>
    </row>
    <row r="2604" ht="14.25" spans="10:26">
      <c r="J2604" s="7"/>
      <c r="K2604" s="7"/>
      <c r="L2604" s="7"/>
      <c r="M2604" s="7"/>
      <c r="N2604" s="7"/>
      <c r="O2604" s="7"/>
      <c r="P2604" s="7"/>
      <c r="Q2604" s="7"/>
      <c r="R2604" s="7"/>
      <c r="S2604" s="7"/>
      <c r="T2604" s="7"/>
      <c r="U2604" s="7"/>
      <c r="V2604" s="7"/>
      <c r="W2604" s="7"/>
      <c r="X2604" s="7"/>
      <c r="Y2604" s="7"/>
      <c r="Z2604" s="7"/>
    </row>
    <row r="2605" ht="14.25" spans="10:26">
      <c r="J2605" s="7"/>
      <c r="K2605" s="7"/>
      <c r="L2605" s="7"/>
      <c r="M2605" s="7"/>
      <c r="N2605" s="7"/>
      <c r="O2605" s="7"/>
      <c r="P2605" s="7"/>
      <c r="Q2605" s="7"/>
      <c r="R2605" s="7"/>
      <c r="S2605" s="7"/>
      <c r="T2605" s="7"/>
      <c r="U2605" s="7"/>
      <c r="V2605" s="7"/>
      <c r="W2605" s="7"/>
      <c r="X2605" s="7"/>
      <c r="Y2605" s="7"/>
      <c r="Z2605" s="7"/>
    </row>
    <row r="2606" ht="14.25" spans="10:26">
      <c r="J2606" s="7"/>
      <c r="K2606" s="7"/>
      <c r="L2606" s="7"/>
      <c r="M2606" s="7"/>
      <c r="N2606" s="7"/>
      <c r="O2606" s="7"/>
      <c r="P2606" s="7"/>
      <c r="Q2606" s="7"/>
      <c r="R2606" s="7"/>
      <c r="S2606" s="7"/>
      <c r="T2606" s="7"/>
      <c r="U2606" s="7"/>
      <c r="V2606" s="7"/>
      <c r="W2606" s="7"/>
      <c r="X2606" s="7"/>
      <c r="Y2606" s="7"/>
      <c r="Z2606" s="7"/>
    </row>
    <row r="2607" ht="14.25" spans="10:26">
      <c r="J2607" s="7"/>
      <c r="K2607" s="7"/>
      <c r="L2607" s="7"/>
      <c r="M2607" s="7"/>
      <c r="N2607" s="7"/>
      <c r="O2607" s="7"/>
      <c r="P2607" s="7"/>
      <c r="Q2607" s="7"/>
      <c r="R2607" s="7"/>
      <c r="S2607" s="7"/>
      <c r="T2607" s="7"/>
      <c r="U2607" s="7"/>
      <c r="V2607" s="7"/>
      <c r="W2607" s="7"/>
      <c r="X2607" s="7"/>
      <c r="Y2607" s="7"/>
      <c r="Z2607" s="7"/>
    </row>
    <row r="2608" ht="14.25" spans="10:26">
      <c r="J2608" s="7"/>
      <c r="K2608" s="7"/>
      <c r="L2608" s="7"/>
      <c r="M2608" s="7"/>
      <c r="N2608" s="7"/>
      <c r="O2608" s="7"/>
      <c r="P2608" s="7"/>
      <c r="Q2608" s="7"/>
      <c r="R2608" s="7"/>
      <c r="S2608" s="7"/>
      <c r="T2608" s="7"/>
      <c r="U2608" s="7"/>
      <c r="V2608" s="7"/>
      <c r="W2608" s="7"/>
      <c r="X2608" s="7"/>
      <c r="Y2608" s="7"/>
      <c r="Z2608" s="7"/>
    </row>
    <row r="2609" ht="14.25" spans="10:26">
      <c r="J2609" s="7"/>
      <c r="K2609" s="7"/>
      <c r="L2609" s="7"/>
      <c r="M2609" s="7"/>
      <c r="N2609" s="7"/>
      <c r="O2609" s="7"/>
      <c r="P2609" s="7"/>
      <c r="Q2609" s="7"/>
      <c r="R2609" s="7"/>
      <c r="S2609" s="7"/>
      <c r="T2609" s="7"/>
      <c r="U2609" s="7"/>
      <c r="V2609" s="7"/>
      <c r="W2609" s="7"/>
      <c r="X2609" s="7"/>
      <c r="Y2609" s="7"/>
      <c r="Z2609" s="7"/>
    </row>
    <row r="2610" ht="14.25" spans="10:26">
      <c r="J2610" s="7"/>
      <c r="K2610" s="7"/>
      <c r="L2610" s="7"/>
      <c r="M2610" s="7"/>
      <c r="N2610" s="7"/>
      <c r="O2610" s="7"/>
      <c r="P2610" s="7"/>
      <c r="Q2610" s="7"/>
      <c r="R2610" s="7"/>
      <c r="S2610" s="7"/>
      <c r="T2610" s="7"/>
      <c r="U2610" s="7"/>
      <c r="V2610" s="7"/>
      <c r="W2610" s="7"/>
      <c r="X2610" s="7"/>
      <c r="Y2610" s="7"/>
      <c r="Z2610" s="7"/>
    </row>
    <row r="2611" ht="14.25" spans="10:26">
      <c r="J2611" s="7"/>
      <c r="K2611" s="7"/>
      <c r="L2611" s="7"/>
      <c r="M2611" s="7"/>
      <c r="N2611" s="7"/>
      <c r="O2611" s="7"/>
      <c r="P2611" s="7"/>
      <c r="Q2611" s="7"/>
      <c r="R2611" s="7"/>
      <c r="S2611" s="7"/>
      <c r="T2611" s="7"/>
      <c r="U2611" s="7"/>
      <c r="V2611" s="7"/>
      <c r="W2611" s="7"/>
      <c r="X2611" s="7"/>
      <c r="Y2611" s="7"/>
      <c r="Z2611" s="7"/>
    </row>
    <row r="2612" ht="14.25" spans="10:26">
      <c r="J2612" s="7"/>
      <c r="K2612" s="7"/>
      <c r="L2612" s="7"/>
      <c r="M2612" s="7"/>
      <c r="N2612" s="7"/>
      <c r="O2612" s="7"/>
      <c r="P2612" s="7"/>
      <c r="Q2612" s="7"/>
      <c r="R2612" s="7"/>
      <c r="S2612" s="7"/>
      <c r="T2612" s="7"/>
      <c r="U2612" s="7"/>
      <c r="V2612" s="7"/>
      <c r="W2612" s="7"/>
      <c r="X2612" s="7"/>
      <c r="Y2612" s="7"/>
      <c r="Z2612" s="7"/>
    </row>
    <row r="2613" ht="14.25" spans="10:26">
      <c r="J2613" s="7"/>
      <c r="K2613" s="7"/>
      <c r="L2613" s="7"/>
      <c r="M2613" s="7"/>
      <c r="N2613" s="7"/>
      <c r="O2613" s="7"/>
      <c r="P2613" s="7"/>
      <c r="Q2613" s="7"/>
      <c r="R2613" s="7"/>
      <c r="S2613" s="7"/>
      <c r="T2613" s="7"/>
      <c r="U2613" s="7"/>
      <c r="V2613" s="7"/>
      <c r="W2613" s="7"/>
      <c r="X2613" s="7"/>
      <c r="Y2613" s="7"/>
      <c r="Z2613" s="7"/>
    </row>
    <row r="2614" ht="14.25" spans="10:26">
      <c r="J2614" s="7"/>
      <c r="K2614" s="7"/>
      <c r="L2614" s="7"/>
      <c r="M2614" s="7"/>
      <c r="N2614" s="7"/>
      <c r="O2614" s="7"/>
      <c r="P2614" s="7"/>
      <c r="Q2614" s="7"/>
      <c r="R2614" s="7"/>
      <c r="S2614" s="7"/>
      <c r="T2614" s="7"/>
      <c r="U2614" s="7"/>
      <c r="V2614" s="7"/>
      <c r="W2614" s="7"/>
      <c r="X2614" s="7"/>
      <c r="Y2614" s="7"/>
      <c r="Z2614" s="7"/>
    </row>
    <row r="2615" ht="14.25" spans="10:26">
      <c r="J2615" s="7"/>
      <c r="K2615" s="7"/>
      <c r="L2615" s="7"/>
      <c r="M2615" s="7"/>
      <c r="N2615" s="7"/>
      <c r="O2615" s="7"/>
      <c r="P2615" s="7"/>
      <c r="Q2615" s="7"/>
      <c r="R2615" s="7"/>
      <c r="S2615" s="7"/>
      <c r="T2615" s="7"/>
      <c r="U2615" s="7"/>
      <c r="V2615" s="7"/>
      <c r="W2615" s="7"/>
      <c r="X2615" s="7"/>
      <c r="Y2615" s="7"/>
      <c r="Z2615" s="7"/>
    </row>
    <row r="2616" ht="14.25" spans="10:26">
      <c r="J2616" s="7"/>
      <c r="K2616" s="7"/>
      <c r="L2616" s="7"/>
      <c r="M2616" s="7"/>
      <c r="N2616" s="7"/>
      <c r="O2616" s="7"/>
      <c r="P2616" s="7"/>
      <c r="Q2616" s="7"/>
      <c r="R2616" s="7"/>
      <c r="S2616" s="7"/>
      <c r="T2616" s="7"/>
      <c r="U2616" s="7"/>
      <c r="V2616" s="7"/>
      <c r="W2616" s="7"/>
      <c r="X2616" s="7"/>
      <c r="Y2616" s="7"/>
      <c r="Z2616" s="7"/>
    </row>
    <row r="2617" ht="14.25" spans="10:26">
      <c r="J2617" s="7"/>
      <c r="K2617" s="7"/>
      <c r="L2617" s="7"/>
      <c r="M2617" s="7"/>
      <c r="N2617" s="7"/>
      <c r="O2617" s="7"/>
      <c r="P2617" s="7"/>
      <c r="Q2617" s="7"/>
      <c r="R2617" s="7"/>
      <c r="S2617" s="7"/>
      <c r="T2617" s="7"/>
      <c r="U2617" s="7"/>
      <c r="V2617" s="7"/>
      <c r="W2617" s="7"/>
      <c r="X2617" s="7"/>
      <c r="Y2617" s="7"/>
      <c r="Z2617" s="7"/>
    </row>
    <row r="2618" ht="14.25" spans="10:26">
      <c r="J2618" s="7"/>
      <c r="K2618" s="7"/>
      <c r="L2618" s="7"/>
      <c r="M2618" s="7"/>
      <c r="N2618" s="7"/>
      <c r="O2618" s="7"/>
      <c r="P2618" s="7"/>
      <c r="Q2618" s="7"/>
      <c r="R2618" s="7"/>
      <c r="S2618" s="7"/>
      <c r="T2618" s="7"/>
      <c r="U2618" s="7"/>
      <c r="V2618" s="7"/>
      <c r="W2618" s="7"/>
      <c r="X2618" s="7"/>
      <c r="Y2618" s="7"/>
      <c r="Z2618" s="7"/>
    </row>
    <row r="2619" ht="14.25" spans="10:26">
      <c r="J2619" s="7"/>
      <c r="K2619" s="7"/>
      <c r="L2619" s="7"/>
      <c r="M2619" s="7"/>
      <c r="N2619" s="7"/>
      <c r="O2619" s="7"/>
      <c r="P2619" s="7"/>
      <c r="Q2619" s="7"/>
      <c r="R2619" s="7"/>
      <c r="S2619" s="7"/>
      <c r="T2619" s="7"/>
      <c r="U2619" s="7"/>
      <c r="V2619" s="7"/>
      <c r="W2619" s="7"/>
      <c r="X2619" s="7"/>
      <c r="Y2619" s="7"/>
      <c r="Z2619" s="7"/>
    </row>
    <row r="2620" ht="14.25" spans="10:26">
      <c r="J2620" s="7"/>
      <c r="K2620" s="7"/>
      <c r="L2620" s="7"/>
      <c r="M2620" s="7"/>
      <c r="N2620" s="7"/>
      <c r="O2620" s="7"/>
      <c r="P2620" s="7"/>
      <c r="Q2620" s="7"/>
      <c r="R2620" s="7"/>
      <c r="S2620" s="7"/>
      <c r="T2620" s="7"/>
      <c r="U2620" s="7"/>
      <c r="V2620" s="7"/>
      <c r="W2620" s="7"/>
      <c r="X2620" s="7"/>
      <c r="Y2620" s="7"/>
      <c r="Z2620" s="7"/>
    </row>
    <row r="2621" ht="14.25" spans="10:26">
      <c r="J2621" s="7"/>
      <c r="K2621" s="7"/>
      <c r="L2621" s="7"/>
      <c r="M2621" s="7"/>
      <c r="N2621" s="7"/>
      <c r="O2621" s="7"/>
      <c r="P2621" s="7"/>
      <c r="Q2621" s="7"/>
      <c r="R2621" s="7"/>
      <c r="S2621" s="7"/>
      <c r="T2621" s="7"/>
      <c r="U2621" s="7"/>
      <c r="V2621" s="7"/>
      <c r="W2621" s="7"/>
      <c r="X2621" s="7"/>
      <c r="Y2621" s="7"/>
      <c r="Z2621" s="7"/>
    </row>
    <row r="2622" ht="14.25" spans="10:26">
      <c r="J2622" s="7"/>
      <c r="K2622" s="7"/>
      <c r="L2622" s="7"/>
      <c r="M2622" s="7"/>
      <c r="N2622" s="7"/>
      <c r="O2622" s="7"/>
      <c r="P2622" s="7"/>
      <c r="Q2622" s="7"/>
      <c r="R2622" s="7"/>
      <c r="S2622" s="7"/>
      <c r="T2622" s="7"/>
      <c r="U2622" s="7"/>
      <c r="V2622" s="7"/>
      <c r="W2622" s="7"/>
      <c r="X2622" s="7"/>
      <c r="Y2622" s="7"/>
      <c r="Z2622" s="7"/>
    </row>
    <row r="2623" ht="14.25" spans="10:26">
      <c r="J2623" s="7"/>
      <c r="K2623" s="7"/>
      <c r="L2623" s="7"/>
      <c r="M2623" s="7"/>
      <c r="N2623" s="7"/>
      <c r="O2623" s="7"/>
      <c r="P2623" s="7"/>
      <c r="Q2623" s="7"/>
      <c r="R2623" s="7"/>
      <c r="S2623" s="7"/>
      <c r="T2623" s="7"/>
      <c r="U2623" s="7"/>
      <c r="V2623" s="7"/>
      <c r="W2623" s="7"/>
      <c r="X2623" s="7"/>
      <c r="Y2623" s="7"/>
      <c r="Z2623" s="7"/>
    </row>
    <row r="2624" ht="14.25" spans="10:26">
      <c r="J2624" s="7"/>
      <c r="K2624" s="7"/>
      <c r="L2624" s="7"/>
      <c r="M2624" s="7"/>
      <c r="N2624" s="7"/>
      <c r="O2624" s="7"/>
      <c r="P2624" s="7"/>
      <c r="Q2624" s="7"/>
      <c r="R2624" s="7"/>
      <c r="S2624" s="7"/>
      <c r="T2624" s="7"/>
      <c r="U2624" s="7"/>
      <c r="V2624" s="7"/>
      <c r="W2624" s="7"/>
      <c r="X2624" s="7"/>
      <c r="Y2624" s="7"/>
      <c r="Z2624" s="7"/>
    </row>
    <row r="2625" ht="14.25" spans="10:26">
      <c r="J2625" s="7"/>
      <c r="K2625" s="7"/>
      <c r="L2625" s="7"/>
      <c r="M2625" s="7"/>
      <c r="N2625" s="7"/>
      <c r="O2625" s="7"/>
      <c r="P2625" s="7"/>
      <c r="Q2625" s="7"/>
      <c r="R2625" s="7"/>
      <c r="S2625" s="7"/>
      <c r="T2625" s="7"/>
      <c r="U2625" s="7"/>
      <c r="V2625" s="7"/>
      <c r="W2625" s="7"/>
      <c r="X2625" s="7"/>
      <c r="Y2625" s="7"/>
      <c r="Z2625" s="7"/>
    </row>
    <row r="2626" ht="14.25" spans="10:26">
      <c r="J2626" s="7"/>
      <c r="K2626" s="7"/>
      <c r="L2626" s="7"/>
      <c r="M2626" s="7"/>
      <c r="N2626" s="7"/>
      <c r="O2626" s="7"/>
      <c r="P2626" s="7"/>
      <c r="Q2626" s="7"/>
      <c r="R2626" s="7"/>
      <c r="S2626" s="7"/>
      <c r="T2626" s="7"/>
      <c r="U2626" s="7"/>
      <c r="V2626" s="7"/>
      <c r="W2626" s="7"/>
      <c r="X2626" s="7"/>
      <c r="Y2626" s="7"/>
      <c r="Z2626" s="7"/>
    </row>
    <row r="2627" ht="14.25" spans="10:26">
      <c r="J2627" s="7"/>
      <c r="K2627" s="7"/>
      <c r="L2627" s="7"/>
      <c r="M2627" s="7"/>
      <c r="N2627" s="7"/>
      <c r="O2627" s="7"/>
      <c r="P2627" s="7"/>
      <c r="Q2627" s="7"/>
      <c r="R2627" s="7"/>
      <c r="S2627" s="7"/>
      <c r="T2627" s="7"/>
      <c r="U2627" s="7"/>
      <c r="V2627" s="7"/>
      <c r="W2627" s="7"/>
      <c r="X2627" s="7"/>
      <c r="Y2627" s="7"/>
      <c r="Z2627" s="7"/>
    </row>
    <row r="2628" ht="14.25" spans="10:26">
      <c r="J2628" s="7"/>
      <c r="K2628" s="7"/>
      <c r="L2628" s="7"/>
      <c r="M2628" s="7"/>
      <c r="N2628" s="7"/>
      <c r="O2628" s="7"/>
      <c r="P2628" s="7"/>
      <c r="Q2628" s="7"/>
      <c r="R2628" s="7"/>
      <c r="S2628" s="7"/>
      <c r="T2628" s="7"/>
      <c r="U2628" s="7"/>
      <c r="V2628" s="7"/>
      <c r="W2628" s="7"/>
      <c r="X2628" s="7"/>
      <c r="Y2628" s="7"/>
      <c r="Z2628" s="7"/>
    </row>
    <row r="2629" ht="14.25" spans="10:26">
      <c r="J2629" s="7"/>
      <c r="K2629" s="7"/>
      <c r="L2629" s="7"/>
      <c r="M2629" s="7"/>
      <c r="N2629" s="7"/>
      <c r="O2629" s="7"/>
      <c r="P2629" s="7"/>
      <c r="Q2629" s="7"/>
      <c r="R2629" s="7"/>
      <c r="S2629" s="7"/>
      <c r="T2629" s="7"/>
      <c r="U2629" s="7"/>
      <c r="V2629" s="7"/>
      <c r="W2629" s="7"/>
      <c r="X2629" s="7"/>
      <c r="Y2629" s="7"/>
      <c r="Z2629" s="7"/>
    </row>
    <row r="2630" ht="14.25" spans="10:26">
      <c r="J2630" s="7"/>
      <c r="K2630" s="7"/>
      <c r="L2630" s="7"/>
      <c r="M2630" s="7"/>
      <c r="N2630" s="7"/>
      <c r="O2630" s="7"/>
      <c r="P2630" s="7"/>
      <c r="Q2630" s="7"/>
      <c r="R2630" s="7"/>
      <c r="S2630" s="7"/>
      <c r="T2630" s="7"/>
      <c r="U2630" s="7"/>
      <c r="V2630" s="7"/>
      <c r="W2630" s="7"/>
      <c r="X2630" s="7"/>
      <c r="Y2630" s="7"/>
      <c r="Z2630" s="7"/>
    </row>
    <row r="2631" ht="14.25" spans="10:26">
      <c r="J2631" s="7"/>
      <c r="K2631" s="7"/>
      <c r="L2631" s="7"/>
      <c r="M2631" s="7"/>
      <c r="N2631" s="7"/>
      <c r="O2631" s="7"/>
      <c r="P2631" s="7"/>
      <c r="Q2631" s="7"/>
      <c r="R2631" s="7"/>
      <c r="S2631" s="7"/>
      <c r="T2631" s="7"/>
      <c r="U2631" s="7"/>
      <c r="V2631" s="7"/>
      <c r="W2631" s="7"/>
      <c r="X2631" s="7"/>
      <c r="Y2631" s="7"/>
      <c r="Z2631" s="7"/>
    </row>
    <row r="2632" ht="14.25" spans="10:26">
      <c r="J2632" s="7"/>
      <c r="K2632" s="7"/>
      <c r="L2632" s="7"/>
      <c r="M2632" s="7"/>
      <c r="N2632" s="7"/>
      <c r="O2632" s="7"/>
      <c r="P2632" s="7"/>
      <c r="Q2632" s="7"/>
      <c r="R2632" s="7"/>
      <c r="S2632" s="7"/>
      <c r="T2632" s="7"/>
      <c r="U2632" s="7"/>
      <c r="V2632" s="7"/>
      <c r="W2632" s="7"/>
      <c r="X2632" s="7"/>
      <c r="Y2632" s="7"/>
      <c r="Z2632" s="7"/>
    </row>
    <row r="2633" ht="14.25" spans="10:26">
      <c r="J2633" s="7"/>
      <c r="K2633" s="7"/>
      <c r="L2633" s="7"/>
      <c r="M2633" s="7"/>
      <c r="N2633" s="7"/>
      <c r="O2633" s="7"/>
      <c r="P2633" s="7"/>
      <c r="Q2633" s="7"/>
      <c r="R2633" s="7"/>
      <c r="S2633" s="7"/>
      <c r="T2633" s="7"/>
      <c r="U2633" s="7"/>
      <c r="V2633" s="7"/>
      <c r="W2633" s="7"/>
      <c r="X2633" s="7"/>
      <c r="Y2633" s="7"/>
      <c r="Z2633" s="7"/>
    </row>
    <row r="2634" ht="14.25" spans="10:26">
      <c r="J2634" s="7"/>
      <c r="K2634" s="7"/>
      <c r="L2634" s="7"/>
      <c r="M2634" s="7"/>
      <c r="N2634" s="7"/>
      <c r="O2634" s="7"/>
      <c r="P2634" s="7"/>
      <c r="Q2634" s="7"/>
      <c r="R2634" s="7"/>
      <c r="S2634" s="7"/>
      <c r="T2634" s="7"/>
      <c r="U2634" s="7"/>
      <c r="V2634" s="7"/>
      <c r="W2634" s="7"/>
      <c r="X2634" s="7"/>
      <c r="Y2634" s="7"/>
      <c r="Z2634" s="7"/>
    </row>
    <row r="2635" ht="14.25" spans="10:26">
      <c r="J2635" s="7"/>
      <c r="K2635" s="7"/>
      <c r="L2635" s="7"/>
      <c r="M2635" s="7"/>
      <c r="N2635" s="7"/>
      <c r="O2635" s="7"/>
      <c r="P2635" s="7"/>
      <c r="Q2635" s="7"/>
      <c r="R2635" s="7"/>
      <c r="S2635" s="7"/>
      <c r="T2635" s="7"/>
      <c r="U2635" s="7"/>
      <c r="V2635" s="7"/>
      <c r="W2635" s="7"/>
      <c r="X2635" s="7"/>
      <c r="Y2635" s="7"/>
      <c r="Z2635" s="7"/>
    </row>
    <row r="2636" ht="14.25" spans="10:26">
      <c r="J2636" s="7"/>
      <c r="K2636" s="7"/>
      <c r="L2636" s="7"/>
      <c r="M2636" s="7"/>
      <c r="N2636" s="7"/>
      <c r="O2636" s="7"/>
      <c r="P2636" s="7"/>
      <c r="Q2636" s="7"/>
      <c r="R2636" s="7"/>
      <c r="S2636" s="7"/>
      <c r="T2636" s="7"/>
      <c r="U2636" s="7"/>
      <c r="V2636" s="7"/>
      <c r="W2636" s="7"/>
      <c r="X2636" s="7"/>
      <c r="Y2636" s="7"/>
      <c r="Z2636" s="7"/>
    </row>
    <row r="2637" ht="14.25" spans="10:26">
      <c r="J2637" s="7"/>
      <c r="K2637" s="7"/>
      <c r="L2637" s="7"/>
      <c r="M2637" s="7"/>
      <c r="N2637" s="7"/>
      <c r="O2637" s="7"/>
      <c r="P2637" s="7"/>
      <c r="Q2637" s="7"/>
      <c r="R2637" s="7"/>
      <c r="S2637" s="7"/>
      <c r="T2637" s="7"/>
      <c r="U2637" s="7"/>
      <c r="V2637" s="7"/>
      <c r="W2637" s="7"/>
      <c r="X2637" s="7"/>
      <c r="Y2637" s="7"/>
      <c r="Z2637" s="7"/>
    </row>
    <row r="2638" ht="14.25" spans="10:26">
      <c r="J2638" s="7"/>
      <c r="K2638" s="7"/>
      <c r="L2638" s="7"/>
      <c r="M2638" s="7"/>
      <c r="N2638" s="7"/>
      <c r="O2638" s="7"/>
      <c r="P2638" s="7"/>
      <c r="Q2638" s="7"/>
      <c r="R2638" s="7"/>
      <c r="S2638" s="7"/>
      <c r="T2638" s="7"/>
      <c r="U2638" s="7"/>
      <c r="V2638" s="7"/>
      <c r="W2638" s="7"/>
      <c r="X2638" s="7"/>
      <c r="Y2638" s="7"/>
      <c r="Z2638" s="7"/>
    </row>
    <row r="2639" ht="14.25" spans="10:26">
      <c r="J2639" s="7"/>
      <c r="K2639" s="7"/>
      <c r="L2639" s="7"/>
      <c r="M2639" s="7"/>
      <c r="N2639" s="7"/>
      <c r="O2639" s="7"/>
      <c r="P2639" s="7"/>
      <c r="Q2639" s="7"/>
      <c r="R2639" s="7"/>
      <c r="S2639" s="7"/>
      <c r="T2639" s="7"/>
      <c r="U2639" s="7"/>
      <c r="V2639" s="7"/>
      <c r="W2639" s="7"/>
      <c r="X2639" s="7"/>
      <c r="Y2639" s="7"/>
      <c r="Z2639" s="7"/>
    </row>
    <row r="2640" ht="14.25" spans="10:26">
      <c r="J2640" s="7"/>
      <c r="K2640" s="7"/>
      <c r="L2640" s="7"/>
      <c r="M2640" s="7"/>
      <c r="N2640" s="7"/>
      <c r="O2640" s="7"/>
      <c r="P2640" s="7"/>
      <c r="Q2640" s="7"/>
      <c r="R2640" s="7"/>
      <c r="S2640" s="7"/>
      <c r="T2640" s="7"/>
      <c r="U2640" s="7"/>
      <c r="V2640" s="7"/>
      <c r="W2640" s="7"/>
      <c r="X2640" s="7"/>
      <c r="Y2640" s="7"/>
      <c r="Z2640" s="7"/>
    </row>
    <row r="2641" ht="14.25" spans="10:26">
      <c r="J2641" s="7"/>
      <c r="K2641" s="7"/>
      <c r="L2641" s="7"/>
      <c r="M2641" s="7"/>
      <c r="N2641" s="7"/>
      <c r="O2641" s="7"/>
      <c r="P2641" s="7"/>
      <c r="Q2641" s="7"/>
      <c r="R2641" s="7"/>
      <c r="S2641" s="7"/>
      <c r="T2641" s="7"/>
      <c r="U2641" s="7"/>
      <c r="V2641" s="7"/>
      <c r="W2641" s="7"/>
      <c r="X2641" s="7"/>
      <c r="Y2641" s="7"/>
      <c r="Z2641" s="7"/>
    </row>
    <row r="2642" ht="14.25" spans="10:26">
      <c r="J2642" s="7"/>
      <c r="K2642" s="7"/>
      <c r="L2642" s="7"/>
      <c r="M2642" s="7"/>
      <c r="N2642" s="7"/>
      <c r="O2642" s="7"/>
      <c r="P2642" s="7"/>
      <c r="Q2642" s="7"/>
      <c r="R2642" s="7"/>
      <c r="S2642" s="7"/>
      <c r="T2642" s="7"/>
      <c r="U2642" s="7"/>
      <c r="V2642" s="7"/>
      <c r="W2642" s="7"/>
      <c r="X2642" s="7"/>
      <c r="Y2642" s="7"/>
      <c r="Z2642" s="7"/>
    </row>
    <row r="2643" ht="14.25" spans="10:26">
      <c r="J2643" s="7"/>
      <c r="K2643" s="7"/>
      <c r="L2643" s="7"/>
      <c r="M2643" s="7"/>
      <c r="N2643" s="7"/>
      <c r="O2643" s="7"/>
      <c r="P2643" s="7"/>
      <c r="Q2643" s="7"/>
      <c r="R2643" s="7"/>
      <c r="S2643" s="7"/>
      <c r="T2643" s="7"/>
      <c r="U2643" s="7"/>
      <c r="V2643" s="7"/>
      <c r="W2643" s="7"/>
      <c r="X2643" s="7"/>
      <c r="Y2643" s="7"/>
      <c r="Z2643" s="7"/>
    </row>
    <row r="2644" ht="14.25" spans="10:26">
      <c r="J2644" s="7"/>
      <c r="K2644" s="7"/>
      <c r="L2644" s="7"/>
      <c r="M2644" s="7"/>
      <c r="N2644" s="7"/>
      <c r="O2644" s="7"/>
      <c r="P2644" s="7"/>
      <c r="Q2644" s="7"/>
      <c r="R2644" s="7"/>
      <c r="S2644" s="7"/>
      <c r="T2644" s="7"/>
      <c r="U2644" s="7"/>
      <c r="V2644" s="7"/>
      <c r="W2644" s="7"/>
      <c r="X2644" s="7"/>
      <c r="Y2644" s="7"/>
      <c r="Z2644" s="7"/>
    </row>
    <row r="2645" ht="14.25" spans="10:26">
      <c r="J2645" s="7"/>
      <c r="K2645" s="7"/>
      <c r="L2645" s="7"/>
      <c r="M2645" s="7"/>
      <c r="N2645" s="7"/>
      <c r="O2645" s="7"/>
      <c r="P2645" s="7"/>
      <c r="Q2645" s="7"/>
      <c r="R2645" s="7"/>
      <c r="S2645" s="7"/>
      <c r="T2645" s="7"/>
      <c r="U2645" s="7"/>
      <c r="V2645" s="7"/>
      <c r="W2645" s="7"/>
      <c r="X2645" s="7"/>
      <c r="Y2645" s="7"/>
      <c r="Z2645" s="7"/>
    </row>
    <row r="2646" ht="14.25" spans="10:26">
      <c r="J2646" s="7"/>
      <c r="K2646" s="7"/>
      <c r="L2646" s="7"/>
      <c r="M2646" s="7"/>
      <c r="N2646" s="7"/>
      <c r="O2646" s="7"/>
      <c r="P2646" s="7"/>
      <c r="Q2646" s="7"/>
      <c r="R2646" s="7"/>
      <c r="S2646" s="7"/>
      <c r="T2646" s="7"/>
      <c r="U2646" s="7"/>
      <c r="V2646" s="7"/>
      <c r="W2646" s="7"/>
      <c r="X2646" s="7"/>
      <c r="Y2646" s="7"/>
      <c r="Z2646" s="7"/>
    </row>
    <row r="2647" ht="14.25" spans="10:26">
      <c r="J2647" s="7"/>
      <c r="K2647" s="7"/>
      <c r="L2647" s="7"/>
      <c r="M2647" s="7"/>
      <c r="N2647" s="7"/>
      <c r="O2647" s="7"/>
      <c r="P2647" s="7"/>
      <c r="Q2647" s="7"/>
      <c r="R2647" s="7"/>
      <c r="S2647" s="7"/>
      <c r="T2647" s="7"/>
      <c r="U2647" s="7"/>
      <c r="V2647" s="7"/>
      <c r="W2647" s="7"/>
      <c r="X2647" s="7"/>
      <c r="Y2647" s="7"/>
      <c r="Z2647" s="7"/>
    </row>
    <row r="2648" ht="14.25" spans="10:26">
      <c r="J2648" s="7"/>
      <c r="K2648" s="7"/>
      <c r="L2648" s="7"/>
      <c r="M2648" s="7"/>
      <c r="N2648" s="7"/>
      <c r="O2648" s="7"/>
      <c r="P2648" s="7"/>
      <c r="Q2648" s="7"/>
      <c r="R2648" s="7"/>
      <c r="S2648" s="7"/>
      <c r="T2648" s="7"/>
      <c r="U2648" s="7"/>
      <c r="V2648" s="7"/>
      <c r="W2648" s="7"/>
      <c r="X2648" s="7"/>
      <c r="Y2648" s="7"/>
      <c r="Z2648" s="7"/>
    </row>
    <row r="2649" ht="14.25" spans="10:26">
      <c r="J2649" s="7"/>
      <c r="K2649" s="7"/>
      <c r="L2649" s="7"/>
      <c r="M2649" s="7"/>
      <c r="N2649" s="7"/>
      <c r="O2649" s="7"/>
      <c r="P2649" s="7"/>
      <c r="Q2649" s="7"/>
      <c r="R2649" s="7"/>
      <c r="S2649" s="7"/>
      <c r="T2649" s="7"/>
      <c r="U2649" s="7"/>
      <c r="V2649" s="7"/>
      <c r="W2649" s="7"/>
      <c r="X2649" s="7"/>
      <c r="Y2649" s="7"/>
      <c r="Z2649" s="7"/>
    </row>
    <row r="2650" ht="14.25" spans="10:26">
      <c r="J2650" s="7"/>
      <c r="K2650" s="7"/>
      <c r="L2650" s="7"/>
      <c r="M2650" s="7"/>
      <c r="N2650" s="7"/>
      <c r="O2650" s="7"/>
      <c r="P2650" s="7"/>
      <c r="Q2650" s="7"/>
      <c r="R2650" s="7"/>
      <c r="S2650" s="7"/>
      <c r="T2650" s="7"/>
      <c r="U2650" s="7"/>
      <c r="V2650" s="7"/>
      <c r="W2650" s="7"/>
      <c r="X2650" s="7"/>
      <c r="Y2650" s="7"/>
      <c r="Z2650" s="7"/>
    </row>
    <row r="2651" ht="14.25" spans="10:26">
      <c r="J2651" s="7"/>
      <c r="K2651" s="7"/>
      <c r="L2651" s="7"/>
      <c r="M2651" s="7"/>
      <c r="N2651" s="7"/>
      <c r="O2651" s="7"/>
      <c r="P2651" s="7"/>
      <c r="Q2651" s="7"/>
      <c r="R2651" s="7"/>
      <c r="S2651" s="7"/>
      <c r="T2651" s="7"/>
      <c r="U2651" s="7"/>
      <c r="V2651" s="7"/>
      <c r="W2651" s="7"/>
      <c r="X2651" s="7"/>
      <c r="Y2651" s="7"/>
      <c r="Z2651" s="7"/>
    </row>
    <row r="2652" ht="14.25" spans="10:26">
      <c r="J2652" s="7"/>
      <c r="K2652" s="7"/>
      <c r="L2652" s="7"/>
      <c r="M2652" s="7"/>
      <c r="N2652" s="7"/>
      <c r="O2652" s="7"/>
      <c r="P2652" s="7"/>
      <c r="Q2652" s="7"/>
      <c r="R2652" s="7"/>
      <c r="S2652" s="7"/>
      <c r="T2652" s="7"/>
      <c r="U2652" s="7"/>
      <c r="V2652" s="7"/>
      <c r="W2652" s="7"/>
      <c r="X2652" s="7"/>
      <c r="Y2652" s="7"/>
      <c r="Z2652" s="7"/>
    </row>
    <row r="2653" ht="14.25" spans="10:26">
      <c r="J2653" s="7"/>
      <c r="K2653" s="7"/>
      <c r="L2653" s="7"/>
      <c r="M2653" s="7"/>
      <c r="N2653" s="7"/>
      <c r="O2653" s="7"/>
      <c r="P2653" s="7"/>
      <c r="Q2653" s="7"/>
      <c r="R2653" s="7"/>
      <c r="S2653" s="7"/>
      <c r="T2653" s="7"/>
      <c r="U2653" s="7"/>
      <c r="V2653" s="7"/>
      <c r="W2653" s="7"/>
      <c r="X2653" s="7"/>
      <c r="Y2653" s="7"/>
      <c r="Z2653" s="7"/>
    </row>
    <row r="2654" ht="14.25" spans="10:26">
      <c r="J2654" s="7"/>
      <c r="K2654" s="7"/>
      <c r="L2654" s="7"/>
      <c r="M2654" s="7"/>
      <c r="N2654" s="7"/>
      <c r="O2654" s="7"/>
      <c r="P2654" s="7"/>
      <c r="Q2654" s="7"/>
      <c r="R2654" s="7"/>
      <c r="S2654" s="7"/>
      <c r="T2654" s="7"/>
      <c r="U2654" s="7"/>
      <c r="V2654" s="7"/>
      <c r="W2654" s="7"/>
      <c r="X2654" s="7"/>
      <c r="Y2654" s="7"/>
      <c r="Z2654" s="7"/>
    </row>
    <row r="2655" ht="14.25" spans="10:26">
      <c r="J2655" s="7"/>
      <c r="K2655" s="7"/>
      <c r="L2655" s="7"/>
      <c r="M2655" s="7"/>
      <c r="N2655" s="7"/>
      <c r="O2655" s="7"/>
      <c r="P2655" s="7"/>
      <c r="Q2655" s="7"/>
      <c r="R2655" s="7"/>
      <c r="S2655" s="7"/>
      <c r="T2655" s="7"/>
      <c r="U2655" s="7"/>
      <c r="V2655" s="7"/>
      <c r="W2655" s="7"/>
      <c r="X2655" s="7"/>
      <c r="Y2655" s="7"/>
      <c r="Z2655" s="7"/>
    </row>
    <row r="2656" ht="14.25" spans="10:26">
      <c r="J2656" s="7"/>
      <c r="K2656" s="7"/>
      <c r="L2656" s="7"/>
      <c r="M2656" s="7"/>
      <c r="N2656" s="7"/>
      <c r="O2656" s="7"/>
      <c r="P2656" s="7"/>
      <c r="Q2656" s="7"/>
      <c r="R2656" s="7"/>
      <c r="S2656" s="7"/>
      <c r="T2656" s="7"/>
      <c r="U2656" s="7"/>
      <c r="V2656" s="7"/>
      <c r="W2656" s="7"/>
      <c r="X2656" s="7"/>
      <c r="Y2656" s="7"/>
      <c r="Z2656" s="7"/>
    </row>
    <row r="2657" ht="14.25" spans="10:26">
      <c r="J2657" s="7"/>
      <c r="K2657" s="7"/>
      <c r="L2657" s="7"/>
      <c r="M2657" s="7"/>
      <c r="N2657" s="7"/>
      <c r="O2657" s="7"/>
      <c r="P2657" s="7"/>
      <c r="Q2657" s="7"/>
      <c r="R2657" s="7"/>
      <c r="S2657" s="7"/>
      <c r="T2657" s="7"/>
      <c r="U2657" s="7"/>
      <c r="V2657" s="7"/>
      <c r="W2657" s="7"/>
      <c r="X2657" s="7"/>
      <c r="Y2657" s="7"/>
      <c r="Z2657" s="7"/>
    </row>
    <row r="2658" ht="14.25" spans="10:26">
      <c r="J2658" s="7"/>
      <c r="K2658" s="7"/>
      <c r="L2658" s="7"/>
      <c r="M2658" s="7"/>
      <c r="N2658" s="7"/>
      <c r="O2658" s="7"/>
      <c r="P2658" s="7"/>
      <c r="Q2658" s="7"/>
      <c r="R2658" s="7"/>
      <c r="S2658" s="7"/>
      <c r="T2658" s="7"/>
      <c r="U2658" s="7"/>
      <c r="V2658" s="7"/>
      <c r="W2658" s="7"/>
      <c r="X2658" s="7"/>
      <c r="Y2658" s="7"/>
      <c r="Z2658" s="7"/>
    </row>
    <row r="2659" ht="14.25" spans="10:26">
      <c r="J2659" s="7"/>
      <c r="K2659" s="7"/>
      <c r="L2659" s="7"/>
      <c r="M2659" s="7"/>
      <c r="N2659" s="7"/>
      <c r="O2659" s="7"/>
      <c r="P2659" s="7"/>
      <c r="Q2659" s="7"/>
      <c r="R2659" s="7"/>
      <c r="S2659" s="7"/>
      <c r="T2659" s="7"/>
      <c r="U2659" s="7"/>
      <c r="V2659" s="7"/>
      <c r="W2659" s="7"/>
      <c r="X2659" s="7"/>
      <c r="Y2659" s="7"/>
      <c r="Z2659" s="7"/>
    </row>
    <row r="2660" ht="14.25" spans="10:26">
      <c r="J2660" s="7"/>
      <c r="K2660" s="7"/>
      <c r="L2660" s="7"/>
      <c r="M2660" s="7"/>
      <c r="N2660" s="7"/>
      <c r="O2660" s="7"/>
      <c r="P2660" s="7"/>
      <c r="Q2660" s="7"/>
      <c r="R2660" s="7"/>
      <c r="S2660" s="7"/>
      <c r="T2660" s="7"/>
      <c r="U2660" s="7"/>
      <c r="V2660" s="7"/>
      <c r="W2660" s="7"/>
      <c r="X2660" s="7"/>
      <c r="Y2660" s="7"/>
      <c r="Z2660" s="7"/>
    </row>
    <row r="2661" ht="14.25" spans="10:26">
      <c r="J2661" s="7"/>
      <c r="K2661" s="7"/>
      <c r="L2661" s="7"/>
      <c r="M2661" s="7"/>
      <c r="N2661" s="7"/>
      <c r="O2661" s="7"/>
      <c r="P2661" s="7"/>
      <c r="Q2661" s="7"/>
      <c r="R2661" s="7"/>
      <c r="S2661" s="7"/>
      <c r="T2661" s="7"/>
      <c r="U2661" s="7"/>
      <c r="V2661" s="7"/>
      <c r="W2661" s="7"/>
      <c r="X2661" s="7"/>
      <c r="Y2661" s="7"/>
      <c r="Z2661" s="7"/>
    </row>
    <row r="2662" ht="14.25" spans="10:26">
      <c r="J2662" s="7"/>
      <c r="K2662" s="7"/>
      <c r="L2662" s="7"/>
      <c r="M2662" s="7"/>
      <c r="N2662" s="7"/>
      <c r="O2662" s="7"/>
      <c r="P2662" s="7"/>
      <c r="Q2662" s="7"/>
      <c r="R2662" s="7"/>
      <c r="S2662" s="7"/>
      <c r="T2662" s="7"/>
      <c r="U2662" s="7"/>
      <c r="V2662" s="7"/>
      <c r="W2662" s="7"/>
      <c r="X2662" s="7"/>
      <c r="Y2662" s="7"/>
      <c r="Z2662" s="7"/>
    </row>
    <row r="2663" ht="14.25" spans="10:26">
      <c r="J2663" s="7"/>
      <c r="K2663" s="7"/>
      <c r="L2663" s="7"/>
      <c r="M2663" s="7"/>
      <c r="N2663" s="7"/>
      <c r="O2663" s="7"/>
      <c r="P2663" s="7"/>
      <c r="Q2663" s="7"/>
      <c r="R2663" s="7"/>
      <c r="S2663" s="7"/>
      <c r="T2663" s="7"/>
      <c r="U2663" s="7"/>
      <c r="V2663" s="7"/>
      <c r="W2663" s="7"/>
      <c r="X2663" s="7"/>
      <c r="Y2663" s="7"/>
      <c r="Z2663" s="7"/>
    </row>
    <row r="2664" ht="14.25" spans="10:26">
      <c r="J2664" s="7"/>
      <c r="K2664" s="7"/>
      <c r="L2664" s="7"/>
      <c r="M2664" s="7"/>
      <c r="N2664" s="7"/>
      <c r="O2664" s="7"/>
      <c r="P2664" s="7"/>
      <c r="Q2664" s="7"/>
      <c r="R2664" s="7"/>
      <c r="S2664" s="7"/>
      <c r="T2664" s="7"/>
      <c r="U2664" s="7"/>
      <c r="V2664" s="7"/>
      <c r="W2664" s="7"/>
      <c r="X2664" s="7"/>
      <c r="Y2664" s="7"/>
      <c r="Z2664" s="7"/>
    </row>
    <row r="2665" ht="14.25" spans="10:26">
      <c r="J2665" s="7"/>
      <c r="K2665" s="7"/>
      <c r="L2665" s="7"/>
      <c r="M2665" s="7"/>
      <c r="N2665" s="7"/>
      <c r="O2665" s="7"/>
      <c r="P2665" s="7"/>
      <c r="Q2665" s="7"/>
      <c r="R2665" s="7"/>
      <c r="S2665" s="7"/>
      <c r="T2665" s="7"/>
      <c r="U2665" s="7"/>
      <c r="V2665" s="7"/>
      <c r="W2665" s="7"/>
      <c r="X2665" s="7"/>
      <c r="Y2665" s="7"/>
      <c r="Z2665" s="7"/>
    </row>
    <row r="2666" ht="14.25" spans="10:26">
      <c r="J2666" s="7"/>
      <c r="K2666" s="7"/>
      <c r="L2666" s="7"/>
      <c r="M2666" s="7"/>
      <c r="N2666" s="7"/>
      <c r="O2666" s="7"/>
      <c r="P2666" s="7"/>
      <c r="Q2666" s="7"/>
      <c r="R2666" s="7"/>
      <c r="S2666" s="7"/>
      <c r="T2666" s="7"/>
      <c r="U2666" s="7"/>
      <c r="V2666" s="7"/>
      <c r="W2666" s="7"/>
      <c r="X2666" s="7"/>
      <c r="Y2666" s="7"/>
      <c r="Z2666" s="7"/>
    </row>
    <row r="2667" ht="14.25" spans="10:26">
      <c r="J2667" s="7"/>
      <c r="K2667" s="7"/>
      <c r="L2667" s="7"/>
      <c r="M2667" s="7"/>
      <c r="N2667" s="7"/>
      <c r="O2667" s="7"/>
      <c r="P2667" s="7"/>
      <c r="Q2667" s="7"/>
      <c r="R2667" s="7"/>
      <c r="S2667" s="7"/>
      <c r="T2667" s="7"/>
      <c r="U2667" s="7"/>
      <c r="V2667" s="7"/>
      <c r="W2667" s="7"/>
      <c r="X2667" s="7"/>
      <c r="Y2667" s="7"/>
      <c r="Z2667" s="7"/>
    </row>
    <row r="2668" ht="14.25" spans="10:26">
      <c r="J2668" s="7"/>
      <c r="K2668" s="7"/>
      <c r="L2668" s="7"/>
      <c r="M2668" s="7"/>
      <c r="N2668" s="7"/>
      <c r="O2668" s="7"/>
      <c r="P2668" s="7"/>
      <c r="Q2668" s="7"/>
      <c r="R2668" s="7"/>
      <c r="S2668" s="7"/>
      <c r="T2668" s="7"/>
      <c r="U2668" s="7"/>
      <c r="V2668" s="7"/>
      <c r="W2668" s="7"/>
      <c r="X2668" s="7"/>
      <c r="Y2668" s="7"/>
      <c r="Z2668" s="7"/>
    </row>
    <row r="2669" ht="14.25" spans="10:26">
      <c r="J2669" s="7"/>
      <c r="K2669" s="7"/>
      <c r="L2669" s="7"/>
      <c r="M2669" s="7"/>
      <c r="N2669" s="7"/>
      <c r="O2669" s="7"/>
      <c r="P2669" s="7"/>
      <c r="Q2669" s="7"/>
      <c r="R2669" s="7"/>
      <c r="S2669" s="7"/>
      <c r="T2669" s="7"/>
      <c r="U2669" s="7"/>
      <c r="V2669" s="7"/>
      <c r="W2669" s="7"/>
      <c r="X2669" s="7"/>
      <c r="Y2669" s="7"/>
      <c r="Z2669" s="7"/>
    </row>
    <row r="2670" ht="14.25" spans="10:26">
      <c r="J2670" s="7"/>
      <c r="K2670" s="7"/>
      <c r="L2670" s="7"/>
      <c r="M2670" s="7"/>
      <c r="N2670" s="7"/>
      <c r="O2670" s="7"/>
      <c r="P2670" s="7"/>
      <c r="Q2670" s="7"/>
      <c r="R2670" s="7"/>
      <c r="S2670" s="7"/>
      <c r="T2670" s="7"/>
      <c r="U2670" s="7"/>
      <c r="V2670" s="7"/>
      <c r="W2670" s="7"/>
      <c r="X2670" s="7"/>
      <c r="Y2670" s="7"/>
      <c r="Z2670" s="7"/>
    </row>
    <row r="2671" ht="14.25" spans="10:26">
      <c r="J2671" s="7"/>
      <c r="K2671" s="7"/>
      <c r="L2671" s="7"/>
      <c r="M2671" s="7"/>
      <c r="N2671" s="7"/>
      <c r="O2671" s="7"/>
      <c r="P2671" s="7"/>
      <c r="Q2671" s="7"/>
      <c r="R2671" s="7"/>
      <c r="S2671" s="7"/>
      <c r="T2671" s="7"/>
      <c r="U2671" s="7"/>
      <c r="V2671" s="7"/>
      <c r="W2671" s="7"/>
      <c r="X2671" s="7"/>
      <c r="Y2671" s="7"/>
      <c r="Z2671" s="7"/>
    </row>
    <row r="2672" ht="14.25" spans="10:26">
      <c r="J2672" s="7"/>
      <c r="K2672" s="7"/>
      <c r="L2672" s="7"/>
      <c r="M2672" s="7"/>
      <c r="N2672" s="7"/>
      <c r="O2672" s="7"/>
      <c r="P2672" s="7"/>
      <c r="Q2672" s="7"/>
      <c r="R2672" s="7"/>
      <c r="S2672" s="7"/>
      <c r="T2672" s="7"/>
      <c r="U2672" s="7"/>
      <c r="V2672" s="7"/>
      <c r="W2672" s="7"/>
      <c r="X2672" s="7"/>
      <c r="Y2672" s="7"/>
      <c r="Z2672" s="7"/>
    </row>
    <row r="2673" ht="14.25" spans="10:26">
      <c r="J2673" s="7"/>
      <c r="K2673" s="7"/>
      <c r="L2673" s="7"/>
      <c r="M2673" s="7"/>
      <c r="N2673" s="7"/>
      <c r="O2673" s="7"/>
      <c r="P2673" s="7"/>
      <c r="Q2673" s="7"/>
      <c r="R2673" s="7"/>
      <c r="S2673" s="7"/>
      <c r="T2673" s="7"/>
      <c r="U2673" s="7"/>
      <c r="V2673" s="7"/>
      <c r="W2673" s="7"/>
      <c r="X2673" s="7"/>
      <c r="Y2673" s="7"/>
      <c r="Z2673" s="7"/>
    </row>
    <row r="2674" ht="14.25" spans="10:26">
      <c r="J2674" s="7"/>
      <c r="K2674" s="7"/>
      <c r="L2674" s="7"/>
      <c r="M2674" s="7"/>
      <c r="N2674" s="7"/>
      <c r="O2674" s="7"/>
      <c r="P2674" s="7"/>
      <c r="Q2674" s="7"/>
      <c r="R2674" s="7"/>
      <c r="S2674" s="7"/>
      <c r="T2674" s="7"/>
      <c r="U2674" s="7"/>
      <c r="V2674" s="7"/>
      <c r="W2674" s="7"/>
      <c r="X2674" s="7"/>
      <c r="Y2674" s="7"/>
      <c r="Z2674" s="7"/>
    </row>
    <row r="2675" ht="14.25" spans="10:26">
      <c r="J2675" s="7"/>
      <c r="K2675" s="7"/>
      <c r="L2675" s="7"/>
      <c r="M2675" s="7"/>
      <c r="N2675" s="7"/>
      <c r="O2675" s="7"/>
      <c r="P2675" s="7"/>
      <c r="Q2675" s="7"/>
      <c r="R2675" s="7"/>
      <c r="S2675" s="7"/>
      <c r="T2675" s="7"/>
      <c r="U2675" s="7"/>
      <c r="V2675" s="7"/>
      <c r="W2675" s="7"/>
      <c r="X2675" s="7"/>
      <c r="Y2675" s="7"/>
      <c r="Z2675" s="7"/>
    </row>
    <row r="2676" ht="14.25" spans="10:26">
      <c r="J2676" s="7"/>
      <c r="K2676" s="7"/>
      <c r="L2676" s="7"/>
      <c r="M2676" s="7"/>
      <c r="N2676" s="7"/>
      <c r="O2676" s="7"/>
      <c r="P2676" s="7"/>
      <c r="Q2676" s="7"/>
      <c r="R2676" s="7"/>
      <c r="S2676" s="7"/>
      <c r="T2676" s="7"/>
      <c r="U2676" s="7"/>
      <c r="V2676" s="7"/>
      <c r="W2676" s="7"/>
      <c r="X2676" s="7"/>
      <c r="Y2676" s="7"/>
      <c r="Z2676" s="7"/>
    </row>
    <row r="2677" ht="14.25" spans="10:26">
      <c r="J2677" s="7"/>
      <c r="K2677" s="7"/>
      <c r="L2677" s="7"/>
      <c r="M2677" s="7"/>
      <c r="N2677" s="7"/>
      <c r="O2677" s="7"/>
      <c r="P2677" s="7"/>
      <c r="Q2677" s="7"/>
      <c r="R2677" s="7"/>
      <c r="S2677" s="7"/>
      <c r="T2677" s="7"/>
      <c r="U2677" s="7"/>
      <c r="V2677" s="7"/>
      <c r="W2677" s="7"/>
      <c r="X2677" s="7"/>
      <c r="Y2677" s="7"/>
      <c r="Z2677" s="7"/>
    </row>
    <row r="2678" ht="14.25" spans="10:26">
      <c r="J2678" s="7"/>
      <c r="K2678" s="7"/>
      <c r="L2678" s="7"/>
      <c r="M2678" s="7"/>
      <c r="N2678" s="7"/>
      <c r="O2678" s="7"/>
      <c r="P2678" s="7"/>
      <c r="Q2678" s="7"/>
      <c r="R2678" s="7"/>
      <c r="S2678" s="7"/>
      <c r="T2678" s="7"/>
      <c r="U2678" s="7"/>
      <c r="V2678" s="7"/>
      <c r="W2678" s="7"/>
      <c r="X2678" s="7"/>
      <c r="Y2678" s="7"/>
      <c r="Z2678" s="7"/>
    </row>
    <row r="2679" ht="14.25" spans="10:26">
      <c r="J2679" s="7"/>
      <c r="K2679" s="7"/>
      <c r="L2679" s="7"/>
      <c r="M2679" s="7"/>
      <c r="N2679" s="7"/>
      <c r="O2679" s="7"/>
      <c r="P2679" s="7"/>
      <c r="Q2679" s="7"/>
      <c r="R2679" s="7"/>
      <c r="S2679" s="7"/>
      <c r="T2679" s="7"/>
      <c r="U2679" s="7"/>
      <c r="V2679" s="7"/>
      <c r="W2679" s="7"/>
      <c r="X2679" s="7"/>
      <c r="Y2679" s="7"/>
      <c r="Z2679" s="7"/>
    </row>
    <row r="2680" ht="14.25" spans="10:26">
      <c r="J2680" s="7"/>
      <c r="K2680" s="7"/>
      <c r="L2680" s="7"/>
      <c r="M2680" s="7"/>
      <c r="N2680" s="7"/>
      <c r="O2680" s="7"/>
      <c r="P2680" s="7"/>
      <c r="Q2680" s="7"/>
      <c r="R2680" s="7"/>
      <c r="S2680" s="7"/>
      <c r="T2680" s="7"/>
      <c r="U2680" s="7"/>
      <c r="V2680" s="7"/>
      <c r="W2680" s="7"/>
      <c r="X2680" s="7"/>
      <c r="Y2680" s="7"/>
      <c r="Z2680" s="7"/>
    </row>
    <row r="2681" ht="14.25" spans="10:26">
      <c r="J2681" s="7"/>
      <c r="K2681" s="7"/>
      <c r="L2681" s="7"/>
      <c r="M2681" s="7"/>
      <c r="N2681" s="7"/>
      <c r="O2681" s="7"/>
      <c r="P2681" s="7"/>
      <c r="Q2681" s="7"/>
      <c r="R2681" s="7"/>
      <c r="S2681" s="7"/>
      <c r="T2681" s="7"/>
      <c r="U2681" s="7"/>
      <c r="V2681" s="7"/>
      <c r="W2681" s="7"/>
      <c r="X2681" s="7"/>
      <c r="Y2681" s="7"/>
      <c r="Z2681" s="7"/>
    </row>
    <row r="2682" ht="14.25" spans="10:26">
      <c r="J2682" s="7"/>
      <c r="K2682" s="7"/>
      <c r="L2682" s="7"/>
      <c r="M2682" s="7"/>
      <c r="N2682" s="7"/>
      <c r="O2682" s="7"/>
      <c r="P2682" s="7"/>
      <c r="Q2682" s="7"/>
      <c r="R2682" s="7"/>
      <c r="S2682" s="7"/>
      <c r="T2682" s="7"/>
      <c r="U2682" s="7"/>
      <c r="V2682" s="7"/>
      <c r="W2682" s="7"/>
      <c r="X2682" s="7"/>
      <c r="Y2682" s="7"/>
      <c r="Z2682" s="7"/>
    </row>
    <row r="2683" ht="14.25" spans="10:26">
      <c r="J2683" s="7"/>
      <c r="K2683" s="7"/>
      <c r="L2683" s="7"/>
      <c r="M2683" s="7"/>
      <c r="N2683" s="7"/>
      <c r="O2683" s="7"/>
      <c r="P2683" s="7"/>
      <c r="Q2683" s="7"/>
      <c r="R2683" s="7"/>
      <c r="S2683" s="7"/>
      <c r="T2683" s="7"/>
      <c r="U2683" s="7"/>
      <c r="V2683" s="7"/>
      <c r="W2683" s="7"/>
      <c r="X2683" s="7"/>
      <c r="Y2683" s="7"/>
      <c r="Z2683" s="7"/>
    </row>
    <row r="2684" ht="14.25" spans="10:26">
      <c r="J2684" s="7"/>
      <c r="K2684" s="7"/>
      <c r="L2684" s="7"/>
      <c r="M2684" s="7"/>
      <c r="N2684" s="7"/>
      <c r="O2684" s="7"/>
      <c r="P2684" s="7"/>
      <c r="Q2684" s="7"/>
      <c r="R2684" s="7"/>
      <c r="S2684" s="7"/>
      <c r="T2684" s="7"/>
      <c r="U2684" s="7"/>
      <c r="V2684" s="7"/>
      <c r="W2684" s="7"/>
      <c r="X2684" s="7"/>
      <c r="Y2684" s="7"/>
      <c r="Z2684" s="7"/>
    </row>
    <row r="2685" ht="14.25" spans="10:26">
      <c r="J2685" s="7"/>
      <c r="K2685" s="7"/>
      <c r="L2685" s="7"/>
      <c r="M2685" s="7"/>
      <c r="N2685" s="7"/>
      <c r="O2685" s="7"/>
      <c r="P2685" s="7"/>
      <c r="Q2685" s="7"/>
      <c r="R2685" s="7"/>
      <c r="S2685" s="7"/>
      <c r="T2685" s="7"/>
      <c r="U2685" s="7"/>
      <c r="V2685" s="7"/>
      <c r="W2685" s="7"/>
      <c r="X2685" s="7"/>
      <c r="Y2685" s="7"/>
      <c r="Z2685" s="7"/>
    </row>
    <row r="2686" ht="14.25" spans="10:26">
      <c r="J2686" s="7"/>
      <c r="K2686" s="7"/>
      <c r="L2686" s="7"/>
      <c r="M2686" s="7"/>
      <c r="N2686" s="7"/>
      <c r="O2686" s="7"/>
      <c r="P2686" s="7"/>
      <c r="Q2686" s="7"/>
      <c r="R2686" s="7"/>
      <c r="S2686" s="7"/>
      <c r="T2686" s="7"/>
      <c r="U2686" s="7"/>
      <c r="V2686" s="7"/>
      <c r="W2686" s="7"/>
      <c r="X2686" s="7"/>
      <c r="Y2686" s="7"/>
      <c r="Z2686" s="7"/>
    </row>
    <row r="2687" ht="14.25" spans="10:26">
      <c r="J2687" s="7"/>
      <c r="K2687" s="7"/>
      <c r="L2687" s="7"/>
      <c r="M2687" s="7"/>
      <c r="N2687" s="7"/>
      <c r="O2687" s="7"/>
      <c r="P2687" s="7"/>
      <c r="Q2687" s="7"/>
      <c r="R2687" s="7"/>
      <c r="S2687" s="7"/>
      <c r="T2687" s="7"/>
      <c r="U2687" s="7"/>
      <c r="V2687" s="7"/>
      <c r="W2687" s="7"/>
      <c r="X2687" s="7"/>
      <c r="Y2687" s="7"/>
      <c r="Z2687" s="7"/>
    </row>
    <row r="2688" ht="14.25" spans="10:26">
      <c r="J2688" s="7"/>
      <c r="K2688" s="7"/>
      <c r="L2688" s="7"/>
      <c r="M2688" s="7"/>
      <c r="N2688" s="7"/>
      <c r="O2688" s="7"/>
      <c r="P2688" s="7"/>
      <c r="Q2688" s="7"/>
      <c r="R2688" s="7"/>
      <c r="S2688" s="7"/>
      <c r="T2688" s="7"/>
      <c r="U2688" s="7"/>
      <c r="V2688" s="7"/>
      <c r="W2688" s="7"/>
      <c r="X2688" s="7"/>
      <c r="Y2688" s="7"/>
      <c r="Z2688" s="7"/>
    </row>
    <row r="2689" ht="14.25" spans="10:26">
      <c r="J2689" s="7"/>
      <c r="K2689" s="7"/>
      <c r="L2689" s="7"/>
      <c r="M2689" s="7"/>
      <c r="N2689" s="7"/>
      <c r="O2689" s="7"/>
      <c r="P2689" s="7"/>
      <c r="Q2689" s="7"/>
      <c r="R2689" s="7"/>
      <c r="S2689" s="7"/>
      <c r="T2689" s="7"/>
      <c r="U2689" s="7"/>
      <c r="V2689" s="7"/>
      <c r="W2689" s="7"/>
      <c r="X2689" s="7"/>
      <c r="Y2689" s="7"/>
      <c r="Z2689" s="7"/>
    </row>
    <row r="2690" ht="14.25" spans="10:26">
      <c r="J2690" s="7"/>
      <c r="K2690" s="7"/>
      <c r="L2690" s="7"/>
      <c r="M2690" s="7"/>
      <c r="N2690" s="7"/>
      <c r="O2690" s="7"/>
      <c r="P2690" s="7"/>
      <c r="Q2690" s="7"/>
      <c r="R2690" s="7"/>
      <c r="S2690" s="7"/>
      <c r="T2690" s="7"/>
      <c r="U2690" s="7"/>
      <c r="V2690" s="7"/>
      <c r="W2690" s="7"/>
      <c r="X2690" s="7"/>
      <c r="Y2690" s="7"/>
      <c r="Z2690" s="7"/>
    </row>
    <row r="2691" ht="14.25" spans="10:26">
      <c r="J2691" s="7"/>
      <c r="K2691" s="7"/>
      <c r="L2691" s="7"/>
      <c r="M2691" s="7"/>
      <c r="N2691" s="7"/>
      <c r="O2691" s="7"/>
      <c r="P2691" s="7"/>
      <c r="Q2691" s="7"/>
      <c r="R2691" s="7"/>
      <c r="S2691" s="7"/>
      <c r="T2691" s="7"/>
      <c r="U2691" s="7"/>
      <c r="V2691" s="7"/>
      <c r="W2691" s="7"/>
      <c r="X2691" s="7"/>
      <c r="Y2691" s="7"/>
      <c r="Z2691" s="7"/>
    </row>
    <row r="2692" ht="14.25" spans="10:26">
      <c r="J2692" s="7"/>
      <c r="K2692" s="7"/>
      <c r="L2692" s="7"/>
      <c r="M2692" s="7"/>
      <c r="N2692" s="7"/>
      <c r="O2692" s="7"/>
      <c r="P2692" s="7"/>
      <c r="Q2692" s="7"/>
      <c r="R2692" s="7"/>
      <c r="S2692" s="7"/>
      <c r="T2692" s="7"/>
      <c r="U2692" s="7"/>
      <c r="V2692" s="7"/>
      <c r="W2692" s="7"/>
      <c r="X2692" s="7"/>
      <c r="Y2692" s="7"/>
      <c r="Z2692" s="7"/>
    </row>
    <row r="2693" ht="14.25" spans="10:26">
      <c r="J2693" s="7"/>
      <c r="K2693" s="7"/>
      <c r="L2693" s="7"/>
      <c r="M2693" s="7"/>
      <c r="N2693" s="7"/>
      <c r="O2693" s="7"/>
      <c r="P2693" s="7"/>
      <c r="Q2693" s="7"/>
      <c r="R2693" s="7"/>
      <c r="S2693" s="7"/>
      <c r="T2693" s="7"/>
      <c r="U2693" s="7"/>
      <c r="V2693" s="7"/>
      <c r="W2693" s="7"/>
      <c r="X2693" s="7"/>
      <c r="Y2693" s="7"/>
      <c r="Z2693" s="7"/>
    </row>
    <row r="2694" ht="14.25" spans="10:26">
      <c r="J2694" s="7"/>
      <c r="K2694" s="7"/>
      <c r="L2694" s="7"/>
      <c r="M2694" s="7"/>
      <c r="N2694" s="7"/>
      <c r="O2694" s="7"/>
      <c r="P2694" s="7"/>
      <c r="Q2694" s="7"/>
      <c r="R2694" s="7"/>
      <c r="S2694" s="7"/>
      <c r="T2694" s="7"/>
      <c r="U2694" s="7"/>
      <c r="V2694" s="7"/>
      <c r="W2694" s="7"/>
      <c r="X2694" s="7"/>
      <c r="Y2694" s="7"/>
      <c r="Z2694" s="7"/>
    </row>
    <row r="2695" ht="14.25" spans="10:26">
      <c r="J2695" s="7"/>
      <c r="K2695" s="7"/>
      <c r="L2695" s="7"/>
      <c r="M2695" s="7"/>
      <c r="N2695" s="7"/>
      <c r="O2695" s="7"/>
      <c r="P2695" s="7"/>
      <c r="Q2695" s="7"/>
      <c r="R2695" s="7"/>
      <c r="S2695" s="7"/>
      <c r="T2695" s="7"/>
      <c r="U2695" s="7"/>
      <c r="V2695" s="7"/>
      <c r="W2695" s="7"/>
      <c r="X2695" s="7"/>
      <c r="Y2695" s="7"/>
      <c r="Z2695" s="7"/>
    </row>
    <row r="2696" ht="14.25" spans="10:26">
      <c r="J2696" s="7"/>
      <c r="K2696" s="7"/>
      <c r="L2696" s="7"/>
      <c r="M2696" s="7"/>
      <c r="N2696" s="7"/>
      <c r="O2696" s="7"/>
      <c r="P2696" s="7"/>
      <c r="Q2696" s="7"/>
      <c r="R2696" s="7"/>
      <c r="S2696" s="7"/>
      <c r="T2696" s="7"/>
      <c r="U2696" s="7"/>
      <c r="V2696" s="7"/>
      <c r="W2696" s="7"/>
      <c r="X2696" s="7"/>
      <c r="Y2696" s="7"/>
      <c r="Z2696" s="7"/>
    </row>
    <row r="2697" ht="14.25" spans="10:26">
      <c r="J2697" s="7"/>
      <c r="K2697" s="7"/>
      <c r="L2697" s="7"/>
      <c r="M2697" s="7"/>
      <c r="N2697" s="7"/>
      <c r="O2697" s="7"/>
      <c r="P2697" s="7"/>
      <c r="Q2697" s="7"/>
      <c r="R2697" s="7"/>
      <c r="S2697" s="7"/>
      <c r="T2697" s="7"/>
      <c r="U2697" s="7"/>
      <c r="V2697" s="7"/>
      <c r="W2697" s="7"/>
      <c r="X2697" s="7"/>
      <c r="Y2697" s="7"/>
      <c r="Z2697" s="7"/>
    </row>
    <row r="2698" ht="14.25" spans="10:26">
      <c r="J2698" s="7"/>
      <c r="K2698" s="7"/>
      <c r="L2698" s="7"/>
      <c r="M2698" s="7"/>
      <c r="N2698" s="7"/>
      <c r="O2698" s="7"/>
      <c r="P2698" s="7"/>
      <c r="Q2698" s="7"/>
      <c r="R2698" s="7"/>
      <c r="S2698" s="7"/>
      <c r="T2698" s="7"/>
      <c r="U2698" s="7"/>
      <c r="V2698" s="7"/>
      <c r="W2698" s="7"/>
      <c r="X2698" s="7"/>
      <c r="Y2698" s="7"/>
      <c r="Z2698" s="7"/>
    </row>
    <row r="2699" ht="14.25" spans="10:26">
      <c r="J2699" s="7"/>
      <c r="K2699" s="7"/>
      <c r="L2699" s="7"/>
      <c r="M2699" s="7"/>
      <c r="N2699" s="7"/>
      <c r="O2699" s="7"/>
      <c r="P2699" s="7"/>
      <c r="Q2699" s="7"/>
      <c r="R2699" s="7"/>
      <c r="S2699" s="7"/>
      <c r="T2699" s="7"/>
      <c r="U2699" s="7"/>
      <c r="V2699" s="7"/>
      <c r="W2699" s="7"/>
      <c r="X2699" s="7"/>
      <c r="Y2699" s="7"/>
      <c r="Z2699" s="7"/>
    </row>
    <row r="2700" ht="14.25" spans="10:26">
      <c r="J2700" s="7"/>
      <c r="K2700" s="7"/>
      <c r="L2700" s="7"/>
      <c r="M2700" s="7"/>
      <c r="N2700" s="7"/>
      <c r="O2700" s="7"/>
      <c r="P2700" s="7"/>
      <c r="Q2700" s="7"/>
      <c r="R2700" s="7"/>
      <c r="S2700" s="7"/>
      <c r="T2700" s="7"/>
      <c r="U2700" s="7"/>
      <c r="V2700" s="7"/>
      <c r="W2700" s="7"/>
      <c r="X2700" s="7"/>
      <c r="Y2700" s="7"/>
      <c r="Z2700" s="7"/>
    </row>
    <row r="2701" ht="14.25" spans="10:26">
      <c r="J2701" s="7"/>
      <c r="K2701" s="7"/>
      <c r="L2701" s="7"/>
      <c r="M2701" s="7"/>
      <c r="N2701" s="7"/>
      <c r="O2701" s="7"/>
      <c r="P2701" s="7"/>
      <c r="Q2701" s="7"/>
      <c r="R2701" s="7"/>
      <c r="S2701" s="7"/>
      <c r="T2701" s="7"/>
      <c r="U2701" s="7"/>
      <c r="V2701" s="7"/>
      <c r="W2701" s="7"/>
      <c r="X2701" s="7"/>
      <c r="Y2701" s="7"/>
      <c r="Z2701" s="7"/>
    </row>
    <row r="2702" ht="14.25" spans="10:26">
      <c r="J2702" s="7"/>
      <c r="K2702" s="7"/>
      <c r="L2702" s="7"/>
      <c r="M2702" s="7"/>
      <c r="N2702" s="7"/>
      <c r="O2702" s="7"/>
      <c r="P2702" s="7"/>
      <c r="Q2702" s="7"/>
      <c r="R2702" s="7"/>
      <c r="S2702" s="7"/>
      <c r="T2702" s="7"/>
      <c r="U2702" s="7"/>
      <c r="V2702" s="7"/>
      <c r="W2702" s="7"/>
      <c r="X2702" s="7"/>
      <c r="Y2702" s="7"/>
      <c r="Z2702" s="7"/>
    </row>
    <row r="2703" ht="14.25" spans="10:26">
      <c r="J2703" s="7"/>
      <c r="K2703" s="7"/>
      <c r="L2703" s="7"/>
      <c r="M2703" s="7"/>
      <c r="N2703" s="7"/>
      <c r="O2703" s="7"/>
      <c r="P2703" s="7"/>
      <c r="Q2703" s="7"/>
      <c r="R2703" s="7"/>
      <c r="S2703" s="7"/>
      <c r="T2703" s="7"/>
      <c r="U2703" s="7"/>
      <c r="V2703" s="7"/>
      <c r="W2703" s="7"/>
      <c r="X2703" s="7"/>
      <c r="Y2703" s="7"/>
      <c r="Z2703" s="7"/>
    </row>
    <row r="2704" ht="14.25" spans="10:26">
      <c r="J2704" s="7"/>
      <c r="K2704" s="7"/>
      <c r="L2704" s="7"/>
      <c r="M2704" s="7"/>
      <c r="N2704" s="7"/>
      <c r="O2704" s="7"/>
      <c r="P2704" s="7"/>
      <c r="Q2704" s="7"/>
      <c r="R2704" s="7"/>
      <c r="S2704" s="7"/>
      <c r="T2704" s="7"/>
      <c r="U2704" s="7"/>
      <c r="V2704" s="7"/>
      <c r="W2704" s="7"/>
      <c r="X2704" s="7"/>
      <c r="Y2704" s="7"/>
      <c r="Z2704" s="7"/>
    </row>
    <row r="2705" ht="14.25" spans="10:26">
      <c r="J2705" s="7"/>
      <c r="K2705" s="7"/>
      <c r="L2705" s="7"/>
      <c r="M2705" s="7"/>
      <c r="N2705" s="7"/>
      <c r="O2705" s="7"/>
      <c r="P2705" s="7"/>
      <c r="Q2705" s="7"/>
      <c r="R2705" s="7"/>
      <c r="S2705" s="7"/>
      <c r="T2705" s="7"/>
      <c r="U2705" s="7"/>
      <c r="V2705" s="7"/>
      <c r="W2705" s="7"/>
      <c r="X2705" s="7"/>
      <c r="Y2705" s="7"/>
      <c r="Z2705" s="7"/>
    </row>
    <row r="2706" ht="14.25" spans="10:26">
      <c r="J2706" s="7"/>
      <c r="K2706" s="7"/>
      <c r="L2706" s="7"/>
      <c r="M2706" s="7"/>
      <c r="N2706" s="7"/>
      <c r="O2706" s="7"/>
      <c r="P2706" s="7"/>
      <c r="Q2706" s="7"/>
      <c r="R2706" s="7"/>
      <c r="S2706" s="7"/>
      <c r="T2706" s="7"/>
      <c r="U2706" s="7"/>
      <c r="V2706" s="7"/>
      <c r="W2706" s="7"/>
      <c r="X2706" s="7"/>
      <c r="Y2706" s="7"/>
      <c r="Z2706" s="7"/>
    </row>
    <row r="2707" ht="14.25" spans="10:26">
      <c r="J2707" s="7"/>
      <c r="K2707" s="7"/>
      <c r="L2707" s="7"/>
      <c r="M2707" s="7"/>
      <c r="N2707" s="7"/>
      <c r="O2707" s="7"/>
      <c r="P2707" s="7"/>
      <c r="Q2707" s="7"/>
      <c r="R2707" s="7"/>
      <c r="S2707" s="7"/>
      <c r="T2707" s="7"/>
      <c r="U2707" s="7"/>
      <c r="V2707" s="7"/>
      <c r="W2707" s="7"/>
      <c r="X2707" s="7"/>
      <c r="Y2707" s="7"/>
      <c r="Z2707" s="7"/>
    </row>
    <row r="2708" ht="14.25" spans="10:26">
      <c r="J2708" s="7"/>
      <c r="K2708" s="7"/>
      <c r="L2708" s="7"/>
      <c r="M2708" s="7"/>
      <c r="N2708" s="7"/>
      <c r="O2708" s="7"/>
      <c r="P2708" s="7"/>
      <c r="Q2708" s="7"/>
      <c r="R2708" s="7"/>
      <c r="S2708" s="7"/>
      <c r="T2708" s="7"/>
      <c r="U2708" s="7"/>
      <c r="V2708" s="7"/>
      <c r="W2708" s="7"/>
      <c r="X2708" s="7"/>
      <c r="Y2708" s="7"/>
      <c r="Z2708" s="7"/>
    </row>
    <row r="2709" ht="14.25" spans="10:26">
      <c r="J2709" s="7"/>
      <c r="K2709" s="7"/>
      <c r="L2709" s="7"/>
      <c r="M2709" s="7"/>
      <c r="N2709" s="7"/>
      <c r="O2709" s="7"/>
      <c r="P2709" s="7"/>
      <c r="Q2709" s="7"/>
      <c r="R2709" s="7"/>
      <c r="S2709" s="7"/>
      <c r="T2709" s="7"/>
      <c r="U2709" s="7"/>
      <c r="V2709" s="7"/>
      <c r="W2709" s="7"/>
      <c r="X2709" s="7"/>
      <c r="Y2709" s="7"/>
      <c r="Z2709" s="7"/>
    </row>
    <row r="2710" ht="14.25" spans="10:26">
      <c r="J2710" s="7"/>
      <c r="K2710" s="7"/>
      <c r="L2710" s="7"/>
      <c r="M2710" s="7"/>
      <c r="N2710" s="7"/>
      <c r="O2710" s="7"/>
      <c r="P2710" s="7"/>
      <c r="Q2710" s="7"/>
      <c r="R2710" s="7"/>
      <c r="S2710" s="7"/>
      <c r="T2710" s="7"/>
      <c r="U2710" s="7"/>
      <c r="V2710" s="7"/>
      <c r="W2710" s="7"/>
      <c r="X2710" s="7"/>
      <c r="Y2710" s="7"/>
      <c r="Z2710" s="7"/>
    </row>
    <row r="2711" ht="14.25" spans="10:26">
      <c r="J2711" s="7"/>
      <c r="K2711" s="7"/>
      <c r="L2711" s="7"/>
      <c r="M2711" s="7"/>
      <c r="N2711" s="7"/>
      <c r="O2711" s="7"/>
      <c r="P2711" s="7"/>
      <c r="Q2711" s="7"/>
      <c r="R2711" s="7"/>
      <c r="S2711" s="7"/>
      <c r="T2711" s="7"/>
      <c r="U2711" s="7"/>
      <c r="V2711" s="7"/>
      <c r="W2711" s="7"/>
      <c r="X2711" s="7"/>
      <c r="Y2711" s="7"/>
      <c r="Z2711" s="7"/>
    </row>
    <row r="2712" ht="14.25" spans="10:26">
      <c r="J2712" s="7"/>
      <c r="K2712" s="7"/>
      <c r="L2712" s="7"/>
      <c r="M2712" s="7"/>
      <c r="N2712" s="7"/>
      <c r="O2712" s="7"/>
      <c r="P2712" s="7"/>
      <c r="Q2712" s="7"/>
      <c r="R2712" s="7"/>
      <c r="S2712" s="7"/>
      <c r="T2712" s="7"/>
      <c r="U2712" s="7"/>
      <c r="V2712" s="7"/>
      <c r="W2712" s="7"/>
      <c r="X2712" s="7"/>
      <c r="Y2712" s="7"/>
      <c r="Z2712" s="7"/>
    </row>
    <row r="2713" ht="14.25" spans="10:26">
      <c r="J2713" s="7"/>
      <c r="K2713" s="7"/>
      <c r="L2713" s="7"/>
      <c r="M2713" s="7"/>
      <c r="N2713" s="7"/>
      <c r="O2713" s="7"/>
      <c r="P2713" s="7"/>
      <c r="Q2713" s="7"/>
      <c r="R2713" s="7"/>
      <c r="S2713" s="7"/>
      <c r="T2713" s="7"/>
      <c r="U2713" s="7"/>
      <c r="V2713" s="7"/>
      <c r="W2713" s="7"/>
      <c r="X2713" s="7"/>
      <c r="Y2713" s="7"/>
      <c r="Z2713" s="7"/>
    </row>
    <row r="2714" ht="14.25" spans="10:26">
      <c r="J2714" s="7"/>
      <c r="K2714" s="7"/>
      <c r="L2714" s="7"/>
      <c r="M2714" s="7"/>
      <c r="N2714" s="7"/>
      <c r="O2714" s="7"/>
      <c r="P2714" s="7"/>
      <c r="Q2714" s="7"/>
      <c r="R2714" s="7"/>
      <c r="S2714" s="7"/>
      <c r="T2714" s="7"/>
      <c r="U2714" s="7"/>
      <c r="V2714" s="7"/>
      <c r="W2714" s="7"/>
      <c r="X2714" s="7"/>
      <c r="Y2714" s="7"/>
      <c r="Z2714" s="7"/>
    </row>
    <row r="2715" ht="14.25" spans="10:26">
      <c r="J2715" s="7"/>
      <c r="K2715" s="7"/>
      <c r="L2715" s="7"/>
      <c r="M2715" s="7"/>
      <c r="N2715" s="7"/>
      <c r="O2715" s="7"/>
      <c r="P2715" s="7"/>
      <c r="Q2715" s="7"/>
      <c r="R2715" s="7"/>
      <c r="S2715" s="7"/>
      <c r="T2715" s="7"/>
      <c r="U2715" s="7"/>
      <c r="V2715" s="7"/>
      <c r="W2715" s="7"/>
      <c r="X2715" s="7"/>
      <c r="Y2715" s="7"/>
      <c r="Z2715" s="7"/>
    </row>
    <row r="2716" ht="14.25" spans="10:26">
      <c r="J2716" s="7"/>
      <c r="K2716" s="7"/>
      <c r="L2716" s="7"/>
      <c r="M2716" s="7"/>
      <c r="N2716" s="7"/>
      <c r="O2716" s="7"/>
      <c r="P2716" s="7"/>
      <c r="Q2716" s="7"/>
      <c r="R2716" s="7"/>
      <c r="S2716" s="7"/>
      <c r="T2716" s="7"/>
      <c r="U2716" s="7"/>
      <c r="V2716" s="7"/>
      <c r="W2716" s="7"/>
      <c r="X2716" s="7"/>
      <c r="Y2716" s="7"/>
      <c r="Z2716" s="7"/>
    </row>
    <row r="2717" ht="14.25" spans="10:26">
      <c r="J2717" s="7"/>
      <c r="K2717" s="7"/>
      <c r="L2717" s="7"/>
      <c r="M2717" s="7"/>
      <c r="N2717" s="7"/>
      <c r="O2717" s="7"/>
      <c r="P2717" s="7"/>
      <c r="Q2717" s="7"/>
      <c r="R2717" s="7"/>
      <c r="S2717" s="7"/>
      <c r="T2717" s="7"/>
      <c r="U2717" s="7"/>
      <c r="V2717" s="7"/>
      <c r="W2717" s="7"/>
      <c r="X2717" s="7"/>
      <c r="Y2717" s="7"/>
      <c r="Z2717" s="7"/>
    </row>
    <row r="2718" ht="14.25" spans="10:26">
      <c r="J2718" s="7"/>
      <c r="K2718" s="7"/>
      <c r="L2718" s="7"/>
      <c r="M2718" s="7"/>
      <c r="N2718" s="7"/>
      <c r="O2718" s="7"/>
      <c r="P2718" s="7"/>
      <c r="Q2718" s="7"/>
      <c r="R2718" s="7"/>
      <c r="S2718" s="7"/>
      <c r="T2718" s="7"/>
      <c r="U2718" s="7"/>
      <c r="V2718" s="7"/>
      <c r="W2718" s="7"/>
      <c r="X2718" s="7"/>
      <c r="Y2718" s="7"/>
      <c r="Z2718" s="7"/>
    </row>
    <row r="2719" ht="14.25" spans="10:26">
      <c r="J2719" s="7"/>
      <c r="K2719" s="7"/>
      <c r="L2719" s="7"/>
      <c r="M2719" s="7"/>
      <c r="N2719" s="7"/>
      <c r="O2719" s="7"/>
      <c r="P2719" s="7"/>
      <c r="Q2719" s="7"/>
      <c r="R2719" s="7"/>
      <c r="S2719" s="7"/>
      <c r="T2719" s="7"/>
      <c r="U2719" s="7"/>
      <c r="V2719" s="7"/>
      <c r="W2719" s="7"/>
      <c r="X2719" s="7"/>
      <c r="Y2719" s="7"/>
      <c r="Z2719" s="7"/>
    </row>
    <row r="2720" ht="14.25" spans="10:26">
      <c r="J2720" s="7"/>
      <c r="K2720" s="7"/>
      <c r="L2720" s="7"/>
      <c r="M2720" s="7"/>
      <c r="N2720" s="7"/>
      <c r="O2720" s="7"/>
      <c r="P2720" s="7"/>
      <c r="Q2720" s="7"/>
      <c r="R2720" s="7"/>
      <c r="S2720" s="7"/>
      <c r="T2720" s="7"/>
      <c r="U2720" s="7"/>
      <c r="V2720" s="7"/>
      <c r="W2720" s="7"/>
      <c r="X2720" s="7"/>
      <c r="Y2720" s="7"/>
      <c r="Z2720" s="7"/>
    </row>
    <row r="2721" ht="14.25" spans="10:26">
      <c r="J2721" s="7"/>
      <c r="K2721" s="7"/>
      <c r="L2721" s="7"/>
      <c r="M2721" s="7"/>
      <c r="N2721" s="7"/>
      <c r="O2721" s="7"/>
      <c r="P2721" s="7"/>
      <c r="Q2721" s="7"/>
      <c r="R2721" s="7"/>
      <c r="S2721" s="7"/>
      <c r="T2721" s="7"/>
      <c r="U2721" s="7"/>
      <c r="V2721" s="7"/>
      <c r="W2721" s="7"/>
      <c r="X2721" s="7"/>
      <c r="Y2721" s="7"/>
      <c r="Z2721" s="7"/>
    </row>
    <row r="2722" ht="14.25" spans="10:26">
      <c r="J2722" s="7"/>
      <c r="K2722" s="7"/>
      <c r="L2722" s="7"/>
      <c r="M2722" s="7"/>
      <c r="N2722" s="7"/>
      <c r="O2722" s="7"/>
      <c r="P2722" s="7"/>
      <c r="Q2722" s="7"/>
      <c r="R2722" s="7"/>
      <c r="S2722" s="7"/>
      <c r="T2722" s="7"/>
      <c r="U2722" s="7"/>
      <c r="V2722" s="7"/>
      <c r="W2722" s="7"/>
      <c r="X2722" s="7"/>
      <c r="Y2722" s="7"/>
      <c r="Z2722" s="7"/>
    </row>
    <row r="2723" ht="14.25" spans="10:26">
      <c r="J2723" s="7"/>
      <c r="K2723" s="7"/>
      <c r="L2723" s="7"/>
      <c r="M2723" s="7"/>
      <c r="N2723" s="7"/>
      <c r="O2723" s="7"/>
      <c r="P2723" s="7"/>
      <c r="Q2723" s="7"/>
      <c r="R2723" s="7"/>
      <c r="S2723" s="7"/>
      <c r="T2723" s="7"/>
      <c r="U2723" s="7"/>
      <c r="V2723" s="7"/>
      <c r="W2723" s="7"/>
      <c r="X2723" s="7"/>
      <c r="Y2723" s="7"/>
      <c r="Z2723" s="7"/>
    </row>
    <row r="2724" ht="14.25" spans="10:26">
      <c r="J2724" s="7"/>
      <c r="K2724" s="7"/>
      <c r="L2724" s="7"/>
      <c r="M2724" s="7"/>
      <c r="N2724" s="7"/>
      <c r="O2724" s="7"/>
      <c r="P2724" s="7"/>
      <c r="Q2724" s="7"/>
      <c r="R2724" s="7"/>
      <c r="S2724" s="7"/>
      <c r="T2724" s="7"/>
      <c r="U2724" s="7"/>
      <c r="V2724" s="7"/>
      <c r="W2724" s="7"/>
      <c r="X2724" s="7"/>
      <c r="Y2724" s="7"/>
      <c r="Z2724" s="7"/>
    </row>
    <row r="2725" ht="14.25" spans="10:26">
      <c r="J2725" s="7"/>
      <c r="K2725" s="7"/>
      <c r="L2725" s="7"/>
      <c r="M2725" s="7"/>
      <c r="N2725" s="7"/>
      <c r="O2725" s="7"/>
      <c r="P2725" s="7"/>
      <c r="Q2725" s="7"/>
      <c r="R2725" s="7"/>
      <c r="S2725" s="7"/>
      <c r="T2725" s="7"/>
      <c r="U2725" s="7"/>
      <c r="V2725" s="7"/>
      <c r="W2725" s="7"/>
      <c r="X2725" s="7"/>
      <c r="Y2725" s="7"/>
      <c r="Z2725" s="7"/>
    </row>
    <row r="2726" ht="14.25" spans="10:26">
      <c r="J2726" s="7"/>
      <c r="K2726" s="7"/>
      <c r="L2726" s="7"/>
      <c r="M2726" s="7"/>
      <c r="N2726" s="7"/>
      <c r="O2726" s="7"/>
      <c r="P2726" s="7"/>
      <c r="Q2726" s="7"/>
      <c r="R2726" s="7"/>
      <c r="S2726" s="7"/>
      <c r="T2726" s="7"/>
      <c r="U2726" s="7"/>
      <c r="V2726" s="7"/>
      <c r="W2726" s="7"/>
      <c r="X2726" s="7"/>
      <c r="Y2726" s="7"/>
      <c r="Z2726" s="7"/>
    </row>
    <row r="2727" ht="14.25" spans="10:26">
      <c r="J2727" s="7"/>
      <c r="K2727" s="7"/>
      <c r="L2727" s="7"/>
      <c r="M2727" s="7"/>
      <c r="N2727" s="7"/>
      <c r="O2727" s="7"/>
      <c r="P2727" s="7"/>
      <c r="Q2727" s="7"/>
      <c r="R2727" s="7"/>
      <c r="S2727" s="7"/>
      <c r="T2727" s="7"/>
      <c r="U2727" s="7"/>
      <c r="V2727" s="7"/>
      <c r="W2727" s="7"/>
      <c r="X2727" s="7"/>
      <c r="Y2727" s="7"/>
      <c r="Z2727" s="7"/>
    </row>
    <row r="2728" ht="14.25" spans="10:26">
      <c r="J2728" s="7"/>
      <c r="K2728" s="7"/>
      <c r="L2728" s="7"/>
      <c r="M2728" s="7"/>
      <c r="N2728" s="7"/>
      <c r="O2728" s="7"/>
      <c r="P2728" s="7"/>
      <c r="Q2728" s="7"/>
      <c r="R2728" s="7"/>
      <c r="S2728" s="7"/>
      <c r="T2728" s="7"/>
      <c r="U2728" s="7"/>
      <c r="V2728" s="7"/>
      <c r="W2728" s="7"/>
      <c r="X2728" s="7"/>
      <c r="Y2728" s="7"/>
      <c r="Z2728" s="7"/>
    </row>
    <row r="2729" ht="14.25" spans="10:26">
      <c r="J2729" s="7"/>
      <c r="K2729" s="7"/>
      <c r="L2729" s="7"/>
      <c r="M2729" s="7"/>
      <c r="N2729" s="7"/>
      <c r="O2729" s="7"/>
      <c r="P2729" s="7"/>
      <c r="Q2729" s="7"/>
      <c r="R2729" s="7"/>
      <c r="S2729" s="7"/>
      <c r="T2729" s="7"/>
      <c r="U2729" s="7"/>
      <c r="V2729" s="7"/>
      <c r="W2729" s="7"/>
      <c r="X2729" s="7"/>
      <c r="Y2729" s="7"/>
      <c r="Z2729" s="7"/>
    </row>
    <row r="2730" ht="14.25" spans="10:26">
      <c r="J2730" s="7"/>
      <c r="K2730" s="7"/>
      <c r="L2730" s="7"/>
      <c r="M2730" s="7"/>
      <c r="N2730" s="7"/>
      <c r="O2730" s="7"/>
      <c r="P2730" s="7"/>
      <c r="Q2730" s="7"/>
      <c r="R2730" s="7"/>
      <c r="S2730" s="7"/>
      <c r="T2730" s="7"/>
      <c r="U2730" s="7"/>
      <c r="V2730" s="7"/>
      <c r="W2730" s="7"/>
      <c r="X2730" s="7"/>
      <c r="Y2730" s="7"/>
      <c r="Z2730" s="7"/>
    </row>
    <row r="2731" ht="14.25" spans="10:26">
      <c r="J2731" s="7"/>
      <c r="K2731" s="7"/>
      <c r="L2731" s="7"/>
      <c r="M2731" s="7"/>
      <c r="N2731" s="7"/>
      <c r="O2731" s="7"/>
      <c r="P2731" s="7"/>
      <c r="Q2731" s="7"/>
      <c r="R2731" s="7"/>
      <c r="S2731" s="7"/>
      <c r="T2731" s="7"/>
      <c r="U2731" s="7"/>
      <c r="V2731" s="7"/>
      <c r="W2731" s="7"/>
      <c r="X2731" s="7"/>
      <c r="Y2731" s="7"/>
      <c r="Z2731" s="7"/>
    </row>
    <row r="2732" ht="14.25" spans="10:26">
      <c r="J2732" s="7"/>
      <c r="K2732" s="7"/>
      <c r="L2732" s="7"/>
      <c r="M2732" s="7"/>
      <c r="N2732" s="7"/>
      <c r="O2732" s="7"/>
      <c r="P2732" s="7"/>
      <c r="Q2732" s="7"/>
      <c r="R2732" s="7"/>
      <c r="S2732" s="7"/>
      <c r="T2732" s="7"/>
      <c r="U2732" s="7"/>
      <c r="V2732" s="7"/>
      <c r="W2732" s="7"/>
      <c r="X2732" s="7"/>
      <c r="Y2732" s="7"/>
      <c r="Z2732" s="7"/>
    </row>
    <row r="2733" ht="14.25" spans="10:26">
      <c r="J2733" s="7"/>
      <c r="K2733" s="7"/>
      <c r="L2733" s="7"/>
      <c r="M2733" s="7"/>
      <c r="N2733" s="7"/>
      <c r="O2733" s="7"/>
      <c r="P2733" s="7"/>
      <c r="Q2733" s="7"/>
      <c r="R2733" s="7"/>
      <c r="S2733" s="7"/>
      <c r="T2733" s="7"/>
      <c r="U2733" s="7"/>
      <c r="V2733" s="7"/>
      <c r="W2733" s="7"/>
      <c r="X2733" s="7"/>
      <c r="Y2733" s="7"/>
      <c r="Z2733" s="7"/>
    </row>
    <row r="2734" ht="14.25" spans="10:26">
      <c r="J2734" s="7"/>
      <c r="K2734" s="7"/>
      <c r="L2734" s="7"/>
      <c r="M2734" s="7"/>
      <c r="N2734" s="7"/>
      <c r="O2734" s="7"/>
      <c r="P2734" s="7"/>
      <c r="Q2734" s="7"/>
      <c r="R2734" s="7"/>
      <c r="S2734" s="7"/>
      <c r="T2734" s="7"/>
      <c r="U2734" s="7"/>
      <c r="V2734" s="7"/>
      <c r="W2734" s="7"/>
      <c r="X2734" s="7"/>
      <c r="Y2734" s="7"/>
      <c r="Z2734" s="7"/>
    </row>
    <row r="2735" ht="14.25" spans="10:26">
      <c r="J2735" s="7"/>
      <c r="K2735" s="7"/>
      <c r="L2735" s="7"/>
      <c r="M2735" s="7"/>
      <c r="N2735" s="7"/>
      <c r="O2735" s="7"/>
      <c r="P2735" s="7"/>
      <c r="Q2735" s="7"/>
      <c r="R2735" s="7"/>
      <c r="S2735" s="7"/>
      <c r="T2735" s="7"/>
      <c r="U2735" s="7"/>
      <c r="V2735" s="7"/>
      <c r="W2735" s="7"/>
      <c r="X2735" s="7"/>
      <c r="Y2735" s="7"/>
      <c r="Z2735" s="7"/>
    </row>
    <row r="2736" ht="14.25" spans="10:26">
      <c r="J2736" s="7"/>
      <c r="K2736" s="7"/>
      <c r="L2736" s="7"/>
      <c r="M2736" s="7"/>
      <c r="N2736" s="7"/>
      <c r="O2736" s="7"/>
      <c r="P2736" s="7"/>
      <c r="Q2736" s="7"/>
      <c r="R2736" s="7"/>
      <c r="S2736" s="7"/>
      <c r="T2736" s="7"/>
      <c r="U2736" s="7"/>
      <c r="V2736" s="7"/>
      <c r="W2736" s="7"/>
      <c r="X2736" s="7"/>
      <c r="Y2736" s="7"/>
      <c r="Z2736" s="7"/>
    </row>
    <row r="2737" ht="14.25" spans="10:26">
      <c r="J2737" s="7"/>
      <c r="K2737" s="7"/>
      <c r="L2737" s="7"/>
      <c r="M2737" s="7"/>
      <c r="N2737" s="7"/>
      <c r="O2737" s="7"/>
      <c r="P2737" s="7"/>
      <c r="Q2737" s="7"/>
      <c r="R2737" s="7"/>
      <c r="S2737" s="7"/>
      <c r="T2737" s="7"/>
      <c r="U2737" s="7"/>
      <c r="V2737" s="7"/>
      <c r="W2737" s="7"/>
      <c r="X2737" s="7"/>
      <c r="Y2737" s="7"/>
      <c r="Z2737" s="7"/>
    </row>
    <row r="2738" ht="14.25" spans="10:26">
      <c r="J2738" s="7"/>
      <c r="K2738" s="7"/>
      <c r="L2738" s="7"/>
      <c r="M2738" s="7"/>
      <c r="N2738" s="7"/>
      <c r="O2738" s="7"/>
      <c r="P2738" s="7"/>
      <c r="Q2738" s="7"/>
      <c r="R2738" s="7"/>
      <c r="S2738" s="7"/>
      <c r="T2738" s="7"/>
      <c r="U2738" s="7"/>
      <c r="V2738" s="7"/>
      <c r="W2738" s="7"/>
      <c r="X2738" s="7"/>
      <c r="Y2738" s="7"/>
      <c r="Z2738" s="7"/>
    </row>
    <row r="2739" ht="14.25" spans="10:26">
      <c r="J2739" s="7"/>
      <c r="K2739" s="7"/>
      <c r="L2739" s="7"/>
      <c r="M2739" s="7"/>
      <c r="N2739" s="7"/>
      <c r="O2739" s="7"/>
      <c r="P2739" s="7"/>
      <c r="Q2739" s="7"/>
      <c r="R2739" s="7"/>
      <c r="S2739" s="7"/>
      <c r="T2739" s="7"/>
      <c r="U2739" s="7"/>
      <c r="V2739" s="7"/>
      <c r="W2739" s="7"/>
      <c r="X2739" s="7"/>
      <c r="Y2739" s="7"/>
      <c r="Z2739" s="7"/>
    </row>
    <row r="2740" ht="14.25" spans="10:26">
      <c r="J2740" s="7"/>
      <c r="K2740" s="7"/>
      <c r="L2740" s="7"/>
      <c r="M2740" s="7"/>
      <c r="N2740" s="7"/>
      <c r="O2740" s="7"/>
      <c r="P2740" s="7"/>
      <c r="Q2740" s="7"/>
      <c r="R2740" s="7"/>
      <c r="S2740" s="7"/>
      <c r="T2740" s="7"/>
      <c r="U2740" s="7"/>
      <c r="V2740" s="7"/>
      <c r="W2740" s="7"/>
      <c r="X2740" s="7"/>
      <c r="Y2740" s="7"/>
      <c r="Z2740" s="7"/>
    </row>
    <row r="2741" ht="14.25" spans="10:26">
      <c r="J2741" s="7"/>
      <c r="K2741" s="7"/>
      <c r="L2741" s="7"/>
      <c r="M2741" s="7"/>
      <c r="N2741" s="7"/>
      <c r="O2741" s="7"/>
      <c r="P2741" s="7"/>
      <c r="Q2741" s="7"/>
      <c r="R2741" s="7"/>
      <c r="S2741" s="7"/>
      <c r="T2741" s="7"/>
      <c r="U2741" s="7"/>
      <c r="V2741" s="7"/>
      <c r="W2741" s="7"/>
      <c r="X2741" s="7"/>
      <c r="Y2741" s="7"/>
      <c r="Z2741" s="7"/>
    </row>
    <row r="2742" ht="14.25" spans="10:26">
      <c r="J2742" s="7"/>
      <c r="K2742" s="7"/>
      <c r="L2742" s="7"/>
      <c r="M2742" s="7"/>
      <c r="N2742" s="7"/>
      <c r="O2742" s="7"/>
      <c r="P2742" s="7"/>
      <c r="Q2742" s="7"/>
      <c r="R2742" s="7"/>
      <c r="S2742" s="7"/>
      <c r="T2742" s="7"/>
      <c r="U2742" s="7"/>
      <c r="V2742" s="7"/>
      <c r="W2742" s="7"/>
      <c r="X2742" s="7"/>
      <c r="Y2742" s="7"/>
      <c r="Z2742" s="7"/>
    </row>
    <row r="2743" ht="14.25" spans="10:26">
      <c r="J2743" s="7"/>
      <c r="K2743" s="7"/>
      <c r="L2743" s="7"/>
      <c r="M2743" s="7"/>
      <c r="N2743" s="7"/>
      <c r="O2743" s="7"/>
      <c r="P2743" s="7"/>
      <c r="Q2743" s="7"/>
      <c r="R2743" s="7"/>
      <c r="S2743" s="7"/>
      <c r="T2743" s="7"/>
      <c r="U2743" s="7"/>
      <c r="V2743" s="7"/>
      <c r="W2743" s="7"/>
      <c r="X2743" s="7"/>
      <c r="Y2743" s="7"/>
      <c r="Z2743" s="7"/>
    </row>
    <row r="2744" ht="14.25" spans="10:26">
      <c r="J2744" s="7"/>
      <c r="K2744" s="7"/>
      <c r="L2744" s="7"/>
      <c r="M2744" s="7"/>
      <c r="N2744" s="7"/>
      <c r="O2744" s="7"/>
      <c r="P2744" s="7"/>
      <c r="Q2744" s="7"/>
      <c r="R2744" s="7"/>
      <c r="S2744" s="7"/>
      <c r="T2744" s="7"/>
      <c r="U2744" s="7"/>
      <c r="V2744" s="7"/>
      <c r="W2744" s="7"/>
      <c r="X2744" s="7"/>
      <c r="Y2744" s="7"/>
      <c r="Z2744" s="7"/>
    </row>
    <row r="2745" ht="14.25" spans="10:26">
      <c r="J2745" s="7"/>
      <c r="K2745" s="7"/>
      <c r="L2745" s="7"/>
      <c r="M2745" s="7"/>
      <c r="N2745" s="7"/>
      <c r="O2745" s="7"/>
      <c r="P2745" s="7"/>
      <c r="Q2745" s="7"/>
      <c r="R2745" s="7"/>
      <c r="S2745" s="7"/>
      <c r="T2745" s="7"/>
      <c r="U2745" s="7"/>
      <c r="V2745" s="7"/>
      <c r="W2745" s="7"/>
      <c r="X2745" s="7"/>
      <c r="Y2745" s="7"/>
      <c r="Z2745" s="7"/>
    </row>
    <row r="2746" ht="14.25" spans="10:26">
      <c r="J2746" s="7"/>
      <c r="K2746" s="7"/>
      <c r="L2746" s="7"/>
      <c r="M2746" s="7"/>
      <c r="N2746" s="7"/>
      <c r="O2746" s="7"/>
      <c r="P2746" s="7"/>
      <c r="Q2746" s="7"/>
      <c r="R2746" s="7"/>
      <c r="S2746" s="7"/>
      <c r="T2746" s="7"/>
      <c r="U2746" s="7"/>
      <c r="V2746" s="7"/>
      <c r="W2746" s="7"/>
      <c r="X2746" s="7"/>
      <c r="Y2746" s="7"/>
      <c r="Z2746" s="7"/>
    </row>
    <row r="2747" ht="14.25" spans="10:26">
      <c r="J2747" s="7"/>
      <c r="K2747" s="7"/>
      <c r="L2747" s="7"/>
      <c r="M2747" s="7"/>
      <c r="N2747" s="7"/>
      <c r="O2747" s="7"/>
      <c r="P2747" s="7"/>
      <c r="Q2747" s="7"/>
      <c r="R2747" s="7"/>
      <c r="S2747" s="7"/>
      <c r="T2747" s="7"/>
      <c r="U2747" s="7"/>
      <c r="V2747" s="7"/>
      <c r="W2747" s="7"/>
      <c r="X2747" s="7"/>
      <c r="Y2747" s="7"/>
      <c r="Z2747" s="7"/>
    </row>
    <row r="2748" ht="14.25" spans="10:26">
      <c r="J2748" s="7"/>
      <c r="K2748" s="7"/>
      <c r="L2748" s="7"/>
      <c r="M2748" s="7"/>
      <c r="N2748" s="7"/>
      <c r="O2748" s="7"/>
      <c r="P2748" s="7"/>
      <c r="Q2748" s="7"/>
      <c r="R2748" s="7"/>
      <c r="S2748" s="7"/>
      <c r="T2748" s="7"/>
      <c r="U2748" s="7"/>
      <c r="V2748" s="7"/>
      <c r="W2748" s="7"/>
      <c r="X2748" s="7"/>
      <c r="Y2748" s="7"/>
      <c r="Z2748" s="7"/>
    </row>
    <row r="2749" ht="14.25" spans="10:26">
      <c r="J2749" s="7"/>
      <c r="K2749" s="7"/>
      <c r="L2749" s="7"/>
      <c r="M2749" s="7"/>
      <c r="N2749" s="7"/>
      <c r="O2749" s="7"/>
      <c r="P2749" s="7"/>
      <c r="Q2749" s="7"/>
      <c r="R2749" s="7"/>
      <c r="S2749" s="7"/>
      <c r="T2749" s="7"/>
      <c r="U2749" s="7"/>
      <c r="V2749" s="7"/>
      <c r="W2749" s="7"/>
      <c r="X2749" s="7"/>
      <c r="Y2749" s="7"/>
      <c r="Z2749" s="7"/>
    </row>
    <row r="2750" ht="14.25" spans="10:26">
      <c r="J2750" s="7"/>
      <c r="K2750" s="7"/>
      <c r="L2750" s="7"/>
      <c r="M2750" s="7"/>
      <c r="N2750" s="7"/>
      <c r="O2750" s="7"/>
      <c r="P2750" s="7"/>
      <c r="Q2750" s="7"/>
      <c r="R2750" s="7"/>
      <c r="S2750" s="7"/>
      <c r="T2750" s="7"/>
      <c r="U2750" s="7"/>
      <c r="V2750" s="7"/>
      <c r="W2750" s="7"/>
      <c r="X2750" s="7"/>
      <c r="Y2750" s="7"/>
      <c r="Z2750" s="7"/>
    </row>
    <row r="2751" ht="14.25" spans="10:26">
      <c r="J2751" s="7"/>
      <c r="K2751" s="7"/>
      <c r="L2751" s="7"/>
      <c r="M2751" s="7"/>
      <c r="N2751" s="7"/>
      <c r="O2751" s="7"/>
      <c r="P2751" s="7"/>
      <c r="Q2751" s="7"/>
      <c r="R2751" s="7"/>
      <c r="S2751" s="7"/>
      <c r="T2751" s="7"/>
      <c r="U2751" s="7"/>
      <c r="V2751" s="7"/>
      <c r="W2751" s="7"/>
      <c r="X2751" s="7"/>
      <c r="Y2751" s="7"/>
      <c r="Z2751" s="7"/>
    </row>
    <row r="2752" ht="14.25" spans="10:26">
      <c r="J2752" s="7"/>
      <c r="K2752" s="7"/>
      <c r="L2752" s="7"/>
      <c r="M2752" s="7"/>
      <c r="N2752" s="7"/>
      <c r="O2752" s="7"/>
      <c r="P2752" s="7"/>
      <c r="Q2752" s="7"/>
      <c r="R2752" s="7"/>
      <c r="S2752" s="7"/>
      <c r="T2752" s="7"/>
      <c r="U2752" s="7"/>
      <c r="V2752" s="7"/>
      <c r="W2752" s="7"/>
      <c r="X2752" s="7"/>
      <c r="Y2752" s="7"/>
      <c r="Z2752" s="7"/>
    </row>
    <row r="2753" ht="14.25" spans="10:26">
      <c r="J2753" s="7"/>
      <c r="K2753" s="7"/>
      <c r="L2753" s="7"/>
      <c r="M2753" s="7"/>
      <c r="N2753" s="7"/>
      <c r="O2753" s="7"/>
      <c r="P2753" s="7"/>
      <c r="Q2753" s="7"/>
      <c r="R2753" s="7"/>
      <c r="S2753" s="7"/>
      <c r="T2753" s="7"/>
      <c r="U2753" s="7"/>
      <c r="V2753" s="7"/>
      <c r="W2753" s="7"/>
      <c r="X2753" s="7"/>
      <c r="Y2753" s="7"/>
      <c r="Z2753" s="7"/>
    </row>
    <row r="2754" ht="14.25" spans="10:26">
      <c r="J2754" s="7"/>
      <c r="K2754" s="7"/>
      <c r="L2754" s="7"/>
      <c r="M2754" s="7"/>
      <c r="N2754" s="7"/>
      <c r="O2754" s="7"/>
      <c r="P2754" s="7"/>
      <c r="Q2754" s="7"/>
      <c r="R2754" s="7"/>
      <c r="S2754" s="7"/>
      <c r="T2754" s="7"/>
      <c r="U2754" s="7"/>
      <c r="V2754" s="7"/>
      <c r="W2754" s="7"/>
      <c r="X2754" s="7"/>
      <c r="Y2754" s="7"/>
      <c r="Z2754" s="7"/>
    </row>
    <row r="2755" ht="14.25" spans="10:26">
      <c r="J2755" s="7"/>
      <c r="K2755" s="7"/>
      <c r="L2755" s="7"/>
      <c r="M2755" s="7"/>
      <c r="N2755" s="7"/>
      <c r="O2755" s="7"/>
      <c r="P2755" s="7"/>
      <c r="Q2755" s="7"/>
      <c r="R2755" s="7"/>
      <c r="S2755" s="7"/>
      <c r="T2755" s="7"/>
      <c r="U2755" s="7"/>
      <c r="V2755" s="7"/>
      <c r="W2755" s="7"/>
      <c r="X2755" s="7"/>
      <c r="Y2755" s="7"/>
      <c r="Z2755" s="7"/>
    </row>
    <row r="2756" ht="14.25" spans="10:26">
      <c r="J2756" s="7"/>
      <c r="K2756" s="7"/>
      <c r="L2756" s="7"/>
      <c r="M2756" s="7"/>
      <c r="N2756" s="7"/>
      <c r="O2756" s="7"/>
      <c r="P2756" s="7"/>
      <c r="Q2756" s="7"/>
      <c r="R2756" s="7"/>
      <c r="S2756" s="7"/>
      <c r="T2756" s="7"/>
      <c r="U2756" s="7"/>
      <c r="V2756" s="7"/>
      <c r="W2756" s="7"/>
      <c r="X2756" s="7"/>
      <c r="Y2756" s="7"/>
      <c r="Z2756" s="7"/>
    </row>
    <row r="2757" ht="14.25" spans="10:26">
      <c r="J2757" s="7"/>
      <c r="K2757" s="7"/>
      <c r="L2757" s="7"/>
      <c r="M2757" s="7"/>
      <c r="N2757" s="7"/>
      <c r="O2757" s="7"/>
      <c r="P2757" s="7"/>
      <c r="Q2757" s="7"/>
      <c r="R2757" s="7"/>
      <c r="S2757" s="7"/>
      <c r="T2757" s="7"/>
      <c r="U2757" s="7"/>
      <c r="V2757" s="7"/>
      <c r="W2757" s="7"/>
      <c r="X2757" s="7"/>
      <c r="Y2757" s="7"/>
      <c r="Z2757" s="7"/>
    </row>
    <row r="2758" ht="14.25" spans="10:26">
      <c r="J2758" s="7"/>
      <c r="K2758" s="7"/>
      <c r="L2758" s="7"/>
      <c r="M2758" s="7"/>
      <c r="N2758" s="7"/>
      <c r="O2758" s="7"/>
      <c r="P2758" s="7"/>
      <c r="Q2758" s="7"/>
      <c r="R2758" s="7"/>
      <c r="S2758" s="7"/>
      <c r="T2758" s="7"/>
      <c r="U2758" s="7"/>
      <c r="V2758" s="7"/>
      <c r="W2758" s="7"/>
      <c r="X2758" s="7"/>
      <c r="Y2758" s="7"/>
      <c r="Z2758" s="7"/>
    </row>
    <row r="2759" ht="14.25" spans="10:26">
      <c r="J2759" s="7"/>
      <c r="K2759" s="7"/>
      <c r="L2759" s="7"/>
      <c r="M2759" s="7"/>
      <c r="N2759" s="7"/>
      <c r="O2759" s="7"/>
      <c r="P2759" s="7"/>
      <c r="Q2759" s="7"/>
      <c r="R2759" s="7"/>
      <c r="S2759" s="7"/>
      <c r="T2759" s="7"/>
      <c r="U2759" s="7"/>
      <c r="V2759" s="7"/>
      <c r="W2759" s="7"/>
      <c r="X2759" s="7"/>
      <c r="Y2759" s="7"/>
      <c r="Z2759" s="7"/>
    </row>
    <row r="2760" ht="14.25" spans="10:26">
      <c r="J2760" s="7"/>
      <c r="K2760" s="7"/>
      <c r="L2760" s="7"/>
      <c r="M2760" s="7"/>
      <c r="N2760" s="7"/>
      <c r="O2760" s="7"/>
      <c r="P2760" s="7"/>
      <c r="Q2760" s="7"/>
      <c r="R2760" s="7"/>
      <c r="S2760" s="7"/>
      <c r="T2760" s="7"/>
      <c r="U2760" s="7"/>
      <c r="V2760" s="7"/>
      <c r="W2760" s="7"/>
      <c r="X2760" s="7"/>
      <c r="Y2760" s="7"/>
      <c r="Z2760" s="7"/>
    </row>
    <row r="2761" ht="14.25" spans="10:26">
      <c r="J2761" s="7"/>
      <c r="K2761" s="7"/>
      <c r="L2761" s="7"/>
      <c r="M2761" s="7"/>
      <c r="N2761" s="7"/>
      <c r="O2761" s="7"/>
      <c r="P2761" s="7"/>
      <c r="Q2761" s="7"/>
      <c r="R2761" s="7"/>
      <c r="S2761" s="7"/>
      <c r="T2761" s="7"/>
      <c r="U2761" s="7"/>
      <c r="V2761" s="7"/>
      <c r="W2761" s="7"/>
      <c r="X2761" s="7"/>
      <c r="Y2761" s="7"/>
      <c r="Z2761" s="7"/>
    </row>
    <row r="2762" ht="14.25" spans="10:26">
      <c r="J2762" s="7"/>
      <c r="K2762" s="7"/>
      <c r="L2762" s="7"/>
      <c r="M2762" s="7"/>
      <c r="N2762" s="7"/>
      <c r="O2762" s="7"/>
      <c r="P2762" s="7"/>
      <c r="Q2762" s="7"/>
      <c r="R2762" s="7"/>
      <c r="S2762" s="7"/>
      <c r="T2762" s="7"/>
      <c r="U2762" s="7"/>
      <c r="V2762" s="7"/>
      <c r="W2762" s="7"/>
      <c r="X2762" s="7"/>
      <c r="Y2762" s="7"/>
      <c r="Z2762" s="7"/>
    </row>
    <row r="2763" ht="14.25" spans="10:26">
      <c r="J2763" s="7"/>
      <c r="K2763" s="7"/>
      <c r="L2763" s="7"/>
      <c r="M2763" s="7"/>
      <c r="N2763" s="7"/>
      <c r="O2763" s="7"/>
      <c r="P2763" s="7"/>
      <c r="Q2763" s="7"/>
      <c r="R2763" s="7"/>
      <c r="S2763" s="7"/>
      <c r="T2763" s="7"/>
      <c r="U2763" s="7"/>
      <c r="V2763" s="7"/>
      <c r="W2763" s="7"/>
      <c r="X2763" s="7"/>
      <c r="Y2763" s="7"/>
      <c r="Z2763" s="7"/>
    </row>
    <row r="2764" ht="14.25" spans="10:26">
      <c r="J2764" s="7"/>
      <c r="K2764" s="7"/>
      <c r="L2764" s="7"/>
      <c r="M2764" s="7"/>
      <c r="N2764" s="7"/>
      <c r="O2764" s="7"/>
      <c r="P2764" s="7"/>
      <c r="Q2764" s="7"/>
      <c r="R2764" s="7"/>
      <c r="S2764" s="7"/>
      <c r="T2764" s="7"/>
      <c r="U2764" s="7"/>
      <c r="V2764" s="7"/>
      <c r="W2764" s="7"/>
      <c r="X2764" s="7"/>
      <c r="Y2764" s="7"/>
      <c r="Z2764" s="7"/>
    </row>
    <row r="2765" ht="14.25" spans="10:26">
      <c r="J2765" s="7"/>
      <c r="K2765" s="7"/>
      <c r="L2765" s="7"/>
      <c r="M2765" s="7"/>
      <c r="N2765" s="7"/>
      <c r="O2765" s="7"/>
      <c r="P2765" s="7"/>
      <c r="Q2765" s="7"/>
      <c r="R2765" s="7"/>
      <c r="S2765" s="7"/>
      <c r="T2765" s="7"/>
      <c r="U2765" s="7"/>
      <c r="V2765" s="7"/>
      <c r="W2765" s="7"/>
      <c r="X2765" s="7"/>
      <c r="Y2765" s="7"/>
      <c r="Z2765" s="7"/>
    </row>
    <row r="2766" ht="14.25" spans="10:26">
      <c r="J2766" s="7"/>
      <c r="K2766" s="7"/>
      <c r="L2766" s="7"/>
      <c r="M2766" s="7"/>
      <c r="N2766" s="7"/>
      <c r="O2766" s="7"/>
      <c r="P2766" s="7"/>
      <c r="Q2766" s="7"/>
      <c r="R2766" s="7"/>
      <c r="S2766" s="7"/>
      <c r="T2766" s="7"/>
      <c r="U2766" s="7"/>
      <c r="V2766" s="7"/>
      <c r="W2766" s="7"/>
      <c r="X2766" s="7"/>
      <c r="Y2766" s="7"/>
      <c r="Z2766" s="7"/>
    </row>
    <row r="2767" ht="14.25" spans="10:26">
      <c r="J2767" s="7"/>
      <c r="K2767" s="7"/>
      <c r="L2767" s="7"/>
      <c r="M2767" s="7"/>
      <c r="N2767" s="7"/>
      <c r="O2767" s="7"/>
      <c r="P2767" s="7"/>
      <c r="Q2767" s="7"/>
      <c r="R2767" s="7"/>
      <c r="S2767" s="7"/>
      <c r="T2767" s="7"/>
      <c r="U2767" s="7"/>
      <c r="V2767" s="7"/>
      <c r="W2767" s="7"/>
      <c r="X2767" s="7"/>
      <c r="Y2767" s="7"/>
      <c r="Z2767" s="7"/>
    </row>
    <row r="2768" ht="14.25" spans="10:26">
      <c r="J2768" s="7"/>
      <c r="K2768" s="7"/>
      <c r="L2768" s="7"/>
      <c r="M2768" s="7"/>
      <c r="N2768" s="7"/>
      <c r="O2768" s="7"/>
      <c r="P2768" s="7"/>
      <c r="Q2768" s="7"/>
      <c r="R2768" s="7"/>
      <c r="S2768" s="7"/>
      <c r="T2768" s="7"/>
      <c r="U2768" s="7"/>
      <c r="V2768" s="7"/>
      <c r="W2768" s="7"/>
      <c r="X2768" s="7"/>
      <c r="Y2768" s="7"/>
      <c r="Z2768" s="7"/>
    </row>
    <row r="2769" ht="14.25" spans="10:26">
      <c r="J2769" s="7"/>
      <c r="K2769" s="7"/>
      <c r="L2769" s="7"/>
      <c r="M2769" s="7"/>
      <c r="N2769" s="7"/>
      <c r="O2769" s="7"/>
      <c r="P2769" s="7"/>
      <c r="Q2769" s="7"/>
      <c r="R2769" s="7"/>
      <c r="S2769" s="7"/>
      <c r="T2769" s="7"/>
      <c r="U2769" s="7"/>
      <c r="V2769" s="7"/>
      <c r="W2769" s="7"/>
      <c r="X2769" s="7"/>
      <c r="Y2769" s="7"/>
      <c r="Z2769" s="7"/>
    </row>
    <row r="2770" ht="14.25" spans="10:26">
      <c r="J2770" s="7"/>
      <c r="K2770" s="7"/>
      <c r="L2770" s="7"/>
      <c r="M2770" s="7"/>
      <c r="N2770" s="7"/>
      <c r="O2770" s="7"/>
      <c r="P2770" s="7"/>
      <c r="Q2770" s="7"/>
      <c r="R2770" s="7"/>
      <c r="S2770" s="7"/>
      <c r="T2770" s="7"/>
      <c r="U2770" s="7"/>
      <c r="V2770" s="7"/>
      <c r="W2770" s="7"/>
      <c r="X2770" s="7"/>
      <c r="Y2770" s="7"/>
      <c r="Z2770" s="7"/>
    </row>
    <row r="2771" ht="14.25" spans="10:26">
      <c r="J2771" s="7"/>
      <c r="K2771" s="7"/>
      <c r="L2771" s="7"/>
      <c r="M2771" s="7"/>
      <c r="N2771" s="7"/>
      <c r="O2771" s="7"/>
      <c r="P2771" s="7"/>
      <c r="Q2771" s="7"/>
      <c r="R2771" s="7"/>
      <c r="S2771" s="7"/>
      <c r="T2771" s="7"/>
      <c r="U2771" s="7"/>
      <c r="V2771" s="7"/>
      <c r="W2771" s="7"/>
      <c r="X2771" s="7"/>
      <c r="Y2771" s="7"/>
      <c r="Z2771" s="7"/>
    </row>
    <row r="2772" ht="14.25" spans="10:26">
      <c r="J2772" s="7"/>
      <c r="K2772" s="7"/>
      <c r="L2772" s="7"/>
      <c r="M2772" s="7"/>
      <c r="N2772" s="7"/>
      <c r="O2772" s="7"/>
      <c r="P2772" s="7"/>
      <c r="Q2772" s="7"/>
      <c r="R2772" s="7"/>
      <c r="S2772" s="7"/>
      <c r="T2772" s="7"/>
      <c r="U2772" s="7"/>
      <c r="V2772" s="7"/>
      <c r="W2772" s="7"/>
      <c r="X2772" s="7"/>
      <c r="Y2772" s="7"/>
      <c r="Z2772" s="7"/>
    </row>
    <row r="2773" ht="14.25" spans="10:26">
      <c r="J2773" s="7"/>
      <c r="K2773" s="7"/>
      <c r="L2773" s="7"/>
      <c r="M2773" s="7"/>
      <c r="N2773" s="7"/>
      <c r="O2773" s="7"/>
      <c r="P2773" s="7"/>
      <c r="Q2773" s="7"/>
      <c r="R2773" s="7"/>
      <c r="S2773" s="7"/>
      <c r="T2773" s="7"/>
      <c r="U2773" s="7"/>
      <c r="V2773" s="7"/>
      <c r="W2773" s="7"/>
      <c r="X2773" s="7"/>
      <c r="Y2773" s="7"/>
      <c r="Z2773" s="7"/>
    </row>
    <row r="2774" ht="14.25" spans="10:26">
      <c r="J2774" s="7"/>
      <c r="K2774" s="7"/>
      <c r="L2774" s="7"/>
      <c r="M2774" s="7"/>
      <c r="N2774" s="7"/>
      <c r="O2774" s="7"/>
      <c r="P2774" s="7"/>
      <c r="Q2774" s="7"/>
      <c r="R2774" s="7"/>
      <c r="S2774" s="7"/>
      <c r="T2774" s="7"/>
      <c r="U2774" s="7"/>
      <c r="V2774" s="7"/>
      <c r="W2774" s="7"/>
      <c r="X2774" s="7"/>
      <c r="Y2774" s="7"/>
      <c r="Z2774" s="7"/>
    </row>
    <row r="2775" ht="14.25" spans="10:26">
      <c r="J2775" s="7"/>
      <c r="K2775" s="7"/>
      <c r="L2775" s="7"/>
      <c r="M2775" s="7"/>
      <c r="N2775" s="7"/>
      <c r="O2775" s="7"/>
      <c r="P2775" s="7"/>
      <c r="Q2775" s="7"/>
      <c r="R2775" s="7"/>
      <c r="S2775" s="7"/>
      <c r="T2775" s="7"/>
      <c r="U2775" s="7"/>
      <c r="V2775" s="7"/>
      <c r="W2775" s="7"/>
      <c r="X2775" s="7"/>
      <c r="Y2775" s="7"/>
      <c r="Z2775" s="7"/>
    </row>
    <row r="2776" ht="14.25" spans="10:26">
      <c r="J2776" s="7"/>
      <c r="K2776" s="7"/>
      <c r="L2776" s="7"/>
      <c r="M2776" s="7"/>
      <c r="N2776" s="7"/>
      <c r="O2776" s="7"/>
      <c r="P2776" s="7"/>
      <c r="Q2776" s="7"/>
      <c r="R2776" s="7"/>
      <c r="S2776" s="7"/>
      <c r="T2776" s="7"/>
      <c r="U2776" s="7"/>
      <c r="V2776" s="7"/>
      <c r="W2776" s="7"/>
      <c r="X2776" s="7"/>
      <c r="Y2776" s="7"/>
      <c r="Z2776" s="7"/>
    </row>
    <row r="2777" ht="14.25" spans="10:26">
      <c r="J2777" s="7"/>
      <c r="K2777" s="7"/>
      <c r="L2777" s="7"/>
      <c r="M2777" s="7"/>
      <c r="N2777" s="7"/>
      <c r="O2777" s="7"/>
      <c r="P2777" s="7"/>
      <c r="Q2777" s="7"/>
      <c r="R2777" s="7"/>
      <c r="S2777" s="7"/>
      <c r="T2777" s="7"/>
      <c r="U2777" s="7"/>
      <c r="V2777" s="7"/>
      <c r="W2777" s="7"/>
      <c r="X2777" s="7"/>
      <c r="Y2777" s="7"/>
      <c r="Z2777" s="7"/>
    </row>
    <row r="2778" ht="14.25" spans="10:26">
      <c r="J2778" s="7"/>
      <c r="K2778" s="7"/>
      <c r="L2778" s="7"/>
      <c r="M2778" s="7"/>
      <c r="N2778" s="7"/>
      <c r="O2778" s="7"/>
      <c r="P2778" s="7"/>
      <c r="Q2778" s="7"/>
      <c r="R2778" s="7"/>
      <c r="S2778" s="7"/>
      <c r="T2778" s="7"/>
      <c r="U2778" s="7"/>
      <c r="V2778" s="7"/>
      <c r="W2778" s="7"/>
      <c r="X2778" s="7"/>
      <c r="Y2778" s="7"/>
      <c r="Z2778" s="7"/>
    </row>
    <row r="2779" ht="14.25" spans="10:26">
      <c r="J2779" s="7"/>
      <c r="K2779" s="7"/>
      <c r="L2779" s="7"/>
      <c r="M2779" s="7"/>
      <c r="N2779" s="7"/>
      <c r="O2779" s="7"/>
      <c r="P2779" s="7"/>
      <c r="Q2779" s="7"/>
      <c r="R2779" s="7"/>
      <c r="S2779" s="7"/>
      <c r="T2779" s="7"/>
      <c r="U2779" s="7"/>
      <c r="V2779" s="7"/>
      <c r="W2779" s="7"/>
      <c r="X2779" s="7"/>
      <c r="Y2779" s="7"/>
      <c r="Z2779" s="7"/>
    </row>
    <row r="2780" ht="14.25" spans="10:26">
      <c r="J2780" s="7"/>
      <c r="K2780" s="7"/>
      <c r="L2780" s="7"/>
      <c r="M2780" s="7"/>
      <c r="N2780" s="7"/>
      <c r="O2780" s="7"/>
      <c r="P2780" s="7"/>
      <c r="Q2780" s="7"/>
      <c r="R2780" s="7"/>
      <c r="S2780" s="7"/>
      <c r="T2780" s="7"/>
      <c r="U2780" s="7"/>
      <c r="V2780" s="7"/>
      <c r="W2780" s="7"/>
      <c r="X2780" s="7"/>
      <c r="Y2780" s="7"/>
      <c r="Z2780" s="7"/>
    </row>
    <row r="2781" ht="14.25" spans="10:26">
      <c r="J2781" s="7"/>
      <c r="K2781" s="7"/>
      <c r="L2781" s="7"/>
      <c r="M2781" s="7"/>
      <c r="N2781" s="7"/>
      <c r="O2781" s="7"/>
      <c r="P2781" s="7"/>
      <c r="Q2781" s="7"/>
      <c r="R2781" s="7"/>
      <c r="S2781" s="7"/>
      <c r="T2781" s="7"/>
      <c r="U2781" s="7"/>
      <c r="V2781" s="7"/>
      <c r="W2781" s="7"/>
      <c r="X2781" s="7"/>
      <c r="Y2781" s="7"/>
      <c r="Z2781" s="7"/>
    </row>
    <row r="2782" ht="14.25" spans="10:26">
      <c r="J2782" s="7"/>
      <c r="K2782" s="7"/>
      <c r="L2782" s="7"/>
      <c r="M2782" s="7"/>
      <c r="N2782" s="7"/>
      <c r="O2782" s="7"/>
      <c r="P2782" s="7"/>
      <c r="Q2782" s="7"/>
      <c r="R2782" s="7"/>
      <c r="S2782" s="7"/>
      <c r="T2782" s="7"/>
      <c r="U2782" s="7"/>
      <c r="V2782" s="7"/>
      <c r="W2782" s="7"/>
      <c r="X2782" s="7"/>
      <c r="Y2782" s="7"/>
      <c r="Z2782" s="7"/>
    </row>
    <row r="2783" ht="14.25" spans="10:26">
      <c r="J2783" s="7"/>
      <c r="K2783" s="7"/>
      <c r="L2783" s="7"/>
      <c r="M2783" s="7"/>
      <c r="N2783" s="7"/>
      <c r="O2783" s="7"/>
      <c r="P2783" s="7"/>
      <c r="Q2783" s="7"/>
      <c r="R2783" s="7"/>
      <c r="S2783" s="7"/>
      <c r="T2783" s="7"/>
      <c r="U2783" s="7"/>
      <c r="V2783" s="7"/>
      <c r="W2783" s="7"/>
      <c r="X2783" s="7"/>
      <c r="Y2783" s="7"/>
      <c r="Z2783" s="7"/>
    </row>
    <row r="2784" ht="14.25" spans="10:26">
      <c r="J2784" s="7"/>
      <c r="K2784" s="7"/>
      <c r="L2784" s="7"/>
      <c r="M2784" s="7"/>
      <c r="N2784" s="7"/>
      <c r="O2784" s="7"/>
      <c r="P2784" s="7"/>
      <c r="Q2784" s="7"/>
      <c r="R2784" s="7"/>
      <c r="S2784" s="7"/>
      <c r="T2784" s="7"/>
      <c r="U2784" s="7"/>
      <c r="V2784" s="7"/>
      <c r="W2784" s="7"/>
      <c r="X2784" s="7"/>
      <c r="Y2784" s="7"/>
      <c r="Z2784" s="7"/>
    </row>
    <row r="2785" ht="14.25" spans="10:26">
      <c r="J2785" s="7"/>
      <c r="K2785" s="7"/>
      <c r="L2785" s="7"/>
      <c r="M2785" s="7"/>
      <c r="N2785" s="7"/>
      <c r="O2785" s="7"/>
      <c r="P2785" s="7"/>
      <c r="Q2785" s="7"/>
      <c r="R2785" s="7"/>
      <c r="S2785" s="7"/>
      <c r="T2785" s="7"/>
      <c r="U2785" s="7"/>
      <c r="V2785" s="7"/>
      <c r="W2785" s="7"/>
      <c r="X2785" s="7"/>
      <c r="Y2785" s="7"/>
      <c r="Z2785" s="7"/>
    </row>
    <row r="2786" ht="14.25" spans="10:26">
      <c r="J2786" s="7"/>
      <c r="K2786" s="7"/>
      <c r="L2786" s="7"/>
      <c r="M2786" s="7"/>
      <c r="N2786" s="7"/>
      <c r="O2786" s="7"/>
      <c r="P2786" s="7"/>
      <c r="Q2786" s="7"/>
      <c r="R2786" s="7"/>
      <c r="S2786" s="7"/>
      <c r="T2786" s="7"/>
      <c r="U2786" s="7"/>
      <c r="V2786" s="7"/>
      <c r="W2786" s="7"/>
      <c r="X2786" s="7"/>
      <c r="Y2786" s="7"/>
      <c r="Z2786" s="7"/>
    </row>
    <row r="2787" ht="14.25" spans="10:26">
      <c r="J2787" s="7"/>
      <c r="K2787" s="7"/>
      <c r="L2787" s="7"/>
      <c r="M2787" s="7"/>
      <c r="N2787" s="7"/>
      <c r="O2787" s="7"/>
      <c r="P2787" s="7"/>
      <c r="Q2787" s="7"/>
      <c r="R2787" s="7"/>
      <c r="S2787" s="7"/>
      <c r="T2787" s="7"/>
      <c r="U2787" s="7"/>
      <c r="V2787" s="7"/>
      <c r="W2787" s="7"/>
      <c r="X2787" s="7"/>
      <c r="Y2787" s="7"/>
      <c r="Z2787" s="7"/>
    </row>
    <row r="2788" ht="14.25" spans="10:26">
      <c r="J2788" s="7"/>
      <c r="K2788" s="7"/>
      <c r="L2788" s="7"/>
      <c r="M2788" s="7"/>
      <c r="N2788" s="7"/>
      <c r="O2788" s="7"/>
      <c r="P2788" s="7"/>
      <c r="Q2788" s="7"/>
      <c r="R2788" s="7"/>
      <c r="S2788" s="7"/>
      <c r="T2788" s="7"/>
      <c r="U2788" s="7"/>
      <c r="V2788" s="7"/>
      <c r="W2788" s="7"/>
      <c r="X2788" s="7"/>
      <c r="Y2788" s="7"/>
      <c r="Z2788" s="7"/>
    </row>
    <row r="2789" ht="14.25" spans="10:26">
      <c r="J2789" s="7"/>
      <c r="K2789" s="7"/>
      <c r="L2789" s="7"/>
      <c r="M2789" s="7"/>
      <c r="N2789" s="7"/>
      <c r="O2789" s="7"/>
      <c r="P2789" s="7"/>
      <c r="Q2789" s="7"/>
      <c r="R2789" s="7"/>
      <c r="S2789" s="7"/>
      <c r="T2789" s="7"/>
      <c r="U2789" s="7"/>
      <c r="V2789" s="7"/>
      <c r="W2789" s="7"/>
      <c r="X2789" s="7"/>
      <c r="Y2789" s="7"/>
      <c r="Z2789" s="7"/>
    </row>
    <row r="2790" ht="14.25" spans="10:26">
      <c r="J2790" s="7"/>
      <c r="K2790" s="7"/>
      <c r="L2790" s="7"/>
      <c r="M2790" s="7"/>
      <c r="N2790" s="7"/>
      <c r="O2790" s="7"/>
      <c r="P2790" s="7"/>
      <c r="Q2790" s="7"/>
      <c r="R2790" s="7"/>
      <c r="S2790" s="7"/>
      <c r="T2790" s="7"/>
      <c r="U2790" s="7"/>
      <c r="V2790" s="7"/>
      <c r="W2790" s="7"/>
      <c r="X2790" s="7"/>
      <c r="Y2790" s="7"/>
      <c r="Z2790" s="7"/>
    </row>
    <row r="2791" ht="14.25" spans="10:26">
      <c r="J2791" s="7"/>
      <c r="K2791" s="7"/>
      <c r="L2791" s="7"/>
      <c r="M2791" s="7"/>
      <c r="N2791" s="7"/>
      <c r="O2791" s="7"/>
      <c r="P2791" s="7"/>
      <c r="Q2791" s="7"/>
      <c r="R2791" s="7"/>
      <c r="S2791" s="7"/>
      <c r="T2791" s="7"/>
      <c r="U2791" s="7"/>
      <c r="V2791" s="7"/>
      <c r="W2791" s="7"/>
      <c r="X2791" s="7"/>
      <c r="Y2791" s="7"/>
      <c r="Z2791" s="7"/>
    </row>
    <row r="2792" ht="14.25" spans="10:26">
      <c r="J2792" s="7"/>
      <c r="K2792" s="7"/>
      <c r="L2792" s="7"/>
      <c r="M2792" s="7"/>
      <c r="N2792" s="7"/>
      <c r="O2792" s="7"/>
      <c r="P2792" s="7"/>
      <c r="Q2792" s="7"/>
      <c r="R2792" s="7"/>
      <c r="S2792" s="7"/>
      <c r="T2792" s="7"/>
      <c r="U2792" s="7"/>
      <c r="V2792" s="7"/>
      <c r="W2792" s="7"/>
      <c r="X2792" s="7"/>
      <c r="Y2792" s="7"/>
      <c r="Z2792" s="7"/>
    </row>
    <row r="2793" ht="14.25" spans="10:26">
      <c r="J2793" s="7"/>
      <c r="K2793" s="7"/>
      <c r="L2793" s="7"/>
      <c r="M2793" s="7"/>
      <c r="N2793" s="7"/>
      <c r="O2793" s="7"/>
      <c r="P2793" s="7"/>
      <c r="Q2793" s="7"/>
      <c r="R2793" s="7"/>
      <c r="S2793" s="7"/>
      <c r="T2793" s="7"/>
      <c r="U2793" s="7"/>
      <c r="V2793" s="7"/>
      <c r="W2793" s="7"/>
      <c r="X2793" s="7"/>
      <c r="Y2793" s="7"/>
      <c r="Z2793" s="7"/>
    </row>
    <row r="2794" ht="14.25" spans="10:26">
      <c r="J2794" s="7"/>
      <c r="K2794" s="7"/>
      <c r="L2794" s="7"/>
      <c r="M2794" s="7"/>
      <c r="N2794" s="7"/>
      <c r="O2794" s="7"/>
      <c r="P2794" s="7"/>
      <c r="Q2794" s="7"/>
      <c r="R2794" s="7"/>
      <c r="S2794" s="7"/>
      <c r="T2794" s="7"/>
      <c r="U2794" s="7"/>
      <c r="V2794" s="7"/>
      <c r="W2794" s="7"/>
      <c r="X2794" s="7"/>
      <c r="Y2794" s="7"/>
      <c r="Z2794" s="7"/>
    </row>
    <row r="2795" ht="14.25" spans="10:26">
      <c r="J2795" s="7"/>
      <c r="K2795" s="7"/>
      <c r="L2795" s="7"/>
      <c r="M2795" s="7"/>
      <c r="N2795" s="7"/>
      <c r="O2795" s="7"/>
      <c r="P2795" s="7"/>
      <c r="Q2795" s="7"/>
      <c r="R2795" s="7"/>
      <c r="S2795" s="7"/>
      <c r="T2795" s="7"/>
      <c r="U2795" s="7"/>
      <c r="V2795" s="7"/>
      <c r="W2795" s="7"/>
      <c r="X2795" s="7"/>
      <c r="Y2795" s="7"/>
      <c r="Z2795" s="7"/>
    </row>
    <row r="2796" ht="14.25" spans="10:26">
      <c r="J2796" s="7"/>
      <c r="K2796" s="7"/>
      <c r="L2796" s="7"/>
      <c r="M2796" s="7"/>
      <c r="N2796" s="7"/>
      <c r="O2796" s="7"/>
      <c r="P2796" s="7"/>
      <c r="Q2796" s="7"/>
      <c r="R2796" s="7"/>
      <c r="S2796" s="7"/>
      <c r="T2796" s="7"/>
      <c r="U2796" s="7"/>
      <c r="V2796" s="7"/>
      <c r="W2796" s="7"/>
      <c r="X2796" s="7"/>
      <c r="Y2796" s="7"/>
      <c r="Z2796" s="7"/>
    </row>
    <row r="2797" ht="14.25" spans="10:26">
      <c r="J2797" s="7"/>
      <c r="K2797" s="7"/>
      <c r="L2797" s="7"/>
      <c r="M2797" s="7"/>
      <c r="N2797" s="7"/>
      <c r="O2797" s="7"/>
      <c r="P2797" s="7"/>
      <c r="Q2797" s="7"/>
      <c r="R2797" s="7"/>
      <c r="S2797" s="7"/>
      <c r="T2797" s="7"/>
      <c r="U2797" s="7"/>
      <c r="V2797" s="7"/>
      <c r="W2797" s="7"/>
      <c r="X2797" s="7"/>
      <c r="Y2797" s="7"/>
      <c r="Z2797" s="7"/>
    </row>
    <row r="2798" ht="14.25" spans="10:26">
      <c r="J2798" s="7"/>
      <c r="K2798" s="7"/>
      <c r="L2798" s="7"/>
      <c r="M2798" s="7"/>
      <c r="N2798" s="7"/>
      <c r="O2798" s="7"/>
      <c r="P2798" s="7"/>
      <c r="Q2798" s="7"/>
      <c r="R2798" s="7"/>
      <c r="S2798" s="7"/>
      <c r="T2798" s="7"/>
      <c r="U2798" s="7"/>
      <c r="V2798" s="7"/>
      <c r="W2798" s="7"/>
      <c r="X2798" s="7"/>
      <c r="Y2798" s="7"/>
      <c r="Z2798" s="7"/>
    </row>
    <row r="2799" ht="14.25" spans="10:26">
      <c r="J2799" s="7"/>
      <c r="K2799" s="7"/>
      <c r="L2799" s="7"/>
      <c r="M2799" s="7"/>
      <c r="N2799" s="7"/>
      <c r="O2799" s="7"/>
      <c r="P2799" s="7"/>
      <c r="Q2799" s="7"/>
      <c r="R2799" s="7"/>
      <c r="S2799" s="7"/>
      <c r="T2799" s="7"/>
      <c r="U2799" s="7"/>
      <c r="V2799" s="7"/>
      <c r="W2799" s="7"/>
      <c r="X2799" s="7"/>
      <c r="Y2799" s="7"/>
      <c r="Z2799" s="7"/>
    </row>
    <row r="2800" ht="14.25" spans="10:26">
      <c r="J2800" s="7"/>
      <c r="K2800" s="7"/>
      <c r="L2800" s="7"/>
      <c r="M2800" s="7"/>
      <c r="N2800" s="7"/>
      <c r="O2800" s="7"/>
      <c r="P2800" s="7"/>
      <c r="Q2800" s="7"/>
      <c r="R2800" s="7"/>
      <c r="S2800" s="7"/>
      <c r="T2800" s="7"/>
      <c r="U2800" s="7"/>
      <c r="V2800" s="7"/>
      <c r="W2800" s="7"/>
      <c r="X2800" s="7"/>
      <c r="Y2800" s="7"/>
      <c r="Z2800" s="7"/>
    </row>
    <row r="2801" ht="14.25" spans="10:26">
      <c r="J2801" s="7"/>
      <c r="K2801" s="7"/>
      <c r="L2801" s="7"/>
      <c r="M2801" s="7"/>
      <c r="N2801" s="7"/>
      <c r="O2801" s="7"/>
      <c r="P2801" s="7"/>
      <c r="Q2801" s="7"/>
      <c r="R2801" s="7"/>
      <c r="S2801" s="7"/>
      <c r="T2801" s="7"/>
      <c r="U2801" s="7"/>
      <c r="V2801" s="7"/>
      <c r="W2801" s="7"/>
      <c r="X2801" s="7"/>
      <c r="Y2801" s="7"/>
      <c r="Z2801" s="7"/>
    </row>
    <row r="2802" ht="14.25" spans="10:26">
      <c r="J2802" s="7"/>
      <c r="K2802" s="7"/>
      <c r="L2802" s="7"/>
      <c r="M2802" s="7"/>
      <c r="N2802" s="7"/>
      <c r="O2802" s="7"/>
      <c r="P2802" s="7"/>
      <c r="Q2802" s="7"/>
      <c r="R2802" s="7"/>
      <c r="S2802" s="7"/>
      <c r="T2802" s="7"/>
      <c r="U2802" s="7"/>
      <c r="V2802" s="7"/>
      <c r="W2802" s="7"/>
      <c r="X2802" s="7"/>
      <c r="Y2802" s="7"/>
      <c r="Z2802" s="7"/>
    </row>
    <row r="2803" ht="14.25" spans="10:26">
      <c r="J2803" s="7"/>
      <c r="K2803" s="7"/>
      <c r="L2803" s="7"/>
      <c r="M2803" s="7"/>
      <c r="N2803" s="7"/>
      <c r="O2803" s="7"/>
      <c r="P2803" s="7"/>
      <c r="Q2803" s="7"/>
      <c r="R2803" s="7"/>
      <c r="S2803" s="7"/>
      <c r="T2803" s="7"/>
      <c r="U2803" s="7"/>
      <c r="V2803" s="7"/>
      <c r="W2803" s="7"/>
      <c r="X2803" s="7"/>
      <c r="Y2803" s="7"/>
      <c r="Z2803" s="7"/>
    </row>
    <row r="2804" ht="14.25" spans="10:26">
      <c r="J2804" s="7"/>
      <c r="K2804" s="7"/>
      <c r="L2804" s="7"/>
      <c r="M2804" s="7"/>
      <c r="N2804" s="7"/>
      <c r="O2804" s="7"/>
      <c r="P2804" s="7"/>
      <c r="Q2804" s="7"/>
      <c r="R2804" s="7"/>
      <c r="S2804" s="7"/>
      <c r="T2804" s="7"/>
      <c r="U2804" s="7"/>
      <c r="V2804" s="7"/>
      <c r="W2804" s="7"/>
      <c r="X2804" s="7"/>
      <c r="Y2804" s="7"/>
      <c r="Z2804" s="7"/>
    </row>
    <row r="2805" ht="14.25" spans="10:26">
      <c r="J2805" s="7"/>
      <c r="K2805" s="7"/>
      <c r="L2805" s="7"/>
      <c r="M2805" s="7"/>
      <c r="N2805" s="7"/>
      <c r="O2805" s="7"/>
      <c r="P2805" s="7"/>
      <c r="Q2805" s="7"/>
      <c r="R2805" s="7"/>
      <c r="S2805" s="7"/>
      <c r="T2805" s="7"/>
      <c r="U2805" s="7"/>
      <c r="V2805" s="7"/>
      <c r="W2805" s="7"/>
      <c r="X2805" s="7"/>
      <c r="Y2805" s="7"/>
      <c r="Z2805" s="7"/>
    </row>
    <row r="2806" ht="14.25" spans="10:26">
      <c r="J2806" s="7"/>
      <c r="K2806" s="7"/>
      <c r="L2806" s="7"/>
      <c r="M2806" s="7"/>
      <c r="N2806" s="7"/>
      <c r="O2806" s="7"/>
      <c r="P2806" s="7"/>
      <c r="Q2806" s="7"/>
      <c r="R2806" s="7"/>
      <c r="S2806" s="7"/>
      <c r="T2806" s="7"/>
      <c r="U2806" s="7"/>
      <c r="V2806" s="7"/>
      <c r="W2806" s="7"/>
      <c r="X2806" s="7"/>
      <c r="Y2806" s="7"/>
      <c r="Z2806" s="7"/>
    </row>
    <row r="2807" ht="14.25" spans="10:26">
      <c r="J2807" s="7"/>
      <c r="K2807" s="7"/>
      <c r="L2807" s="7"/>
      <c r="M2807" s="7"/>
      <c r="N2807" s="7"/>
      <c r="O2807" s="7"/>
      <c r="P2807" s="7"/>
      <c r="Q2807" s="7"/>
      <c r="R2807" s="7"/>
      <c r="S2807" s="7"/>
      <c r="T2807" s="7"/>
      <c r="U2807" s="7"/>
      <c r="V2807" s="7"/>
      <c r="W2807" s="7"/>
      <c r="X2807" s="7"/>
      <c r="Y2807" s="7"/>
      <c r="Z2807" s="7"/>
    </row>
    <row r="2808" ht="14.25" spans="10:26">
      <c r="J2808" s="7"/>
      <c r="K2808" s="7"/>
      <c r="L2808" s="7"/>
      <c r="M2808" s="7"/>
      <c r="N2808" s="7"/>
      <c r="O2808" s="7"/>
      <c r="P2808" s="7"/>
      <c r="Q2808" s="7"/>
      <c r="R2808" s="7"/>
      <c r="S2808" s="7"/>
      <c r="T2808" s="7"/>
      <c r="U2808" s="7"/>
      <c r="V2808" s="7"/>
      <c r="W2808" s="7"/>
      <c r="X2808" s="7"/>
      <c r="Y2808" s="7"/>
      <c r="Z2808" s="7"/>
    </row>
    <row r="2809" ht="14.25" spans="10:26">
      <c r="J2809" s="7"/>
      <c r="K2809" s="7"/>
      <c r="L2809" s="7"/>
      <c r="M2809" s="7"/>
      <c r="N2809" s="7"/>
      <c r="O2809" s="7"/>
      <c r="P2809" s="7"/>
      <c r="Q2809" s="7"/>
      <c r="R2809" s="7"/>
      <c r="S2809" s="7"/>
      <c r="T2809" s="7"/>
      <c r="U2809" s="7"/>
      <c r="V2809" s="7"/>
      <c r="W2809" s="7"/>
      <c r="X2809" s="7"/>
      <c r="Y2809" s="7"/>
      <c r="Z2809" s="7"/>
    </row>
    <row r="2810" ht="14.25" spans="10:26">
      <c r="J2810" s="7"/>
      <c r="K2810" s="7"/>
      <c r="L2810" s="7"/>
      <c r="M2810" s="7"/>
      <c r="N2810" s="7"/>
      <c r="O2810" s="7"/>
      <c r="P2810" s="7"/>
      <c r="Q2810" s="7"/>
      <c r="R2810" s="7"/>
      <c r="S2810" s="7"/>
      <c r="T2810" s="7"/>
      <c r="U2810" s="7"/>
      <c r="V2810" s="7"/>
      <c r="W2810" s="7"/>
      <c r="X2810" s="7"/>
      <c r="Y2810" s="7"/>
      <c r="Z2810" s="7"/>
    </row>
    <row r="2811" ht="14.25" spans="10:26">
      <c r="J2811" s="7"/>
      <c r="K2811" s="7"/>
      <c r="L2811" s="7"/>
      <c r="M2811" s="7"/>
      <c r="N2811" s="7"/>
      <c r="O2811" s="7"/>
      <c r="P2811" s="7"/>
      <c r="Q2811" s="7"/>
      <c r="R2811" s="7"/>
      <c r="S2811" s="7"/>
      <c r="T2811" s="7"/>
      <c r="U2811" s="7"/>
      <c r="V2811" s="7"/>
      <c r="W2811" s="7"/>
      <c r="X2811" s="7"/>
      <c r="Y2811" s="7"/>
      <c r="Z2811" s="7"/>
    </row>
    <row r="2812" ht="14.25" spans="10:26">
      <c r="J2812" s="7"/>
      <c r="K2812" s="7"/>
      <c r="L2812" s="7"/>
      <c r="M2812" s="7"/>
      <c r="N2812" s="7"/>
      <c r="O2812" s="7"/>
      <c r="P2812" s="7"/>
      <c r="Q2812" s="7"/>
      <c r="R2812" s="7"/>
      <c r="S2812" s="7"/>
      <c r="T2812" s="7"/>
      <c r="U2812" s="7"/>
      <c r="V2812" s="7"/>
      <c r="W2812" s="7"/>
      <c r="X2812" s="7"/>
      <c r="Y2812" s="7"/>
      <c r="Z2812" s="7"/>
    </row>
    <row r="2813" ht="14.25" spans="10:26">
      <c r="J2813" s="7"/>
      <c r="K2813" s="7"/>
      <c r="L2813" s="7"/>
      <c r="M2813" s="7"/>
      <c r="N2813" s="7"/>
      <c r="O2813" s="7"/>
      <c r="P2813" s="7"/>
      <c r="Q2813" s="7"/>
      <c r="R2813" s="7"/>
      <c r="S2813" s="7"/>
      <c r="T2813" s="7"/>
      <c r="U2813" s="7"/>
      <c r="V2813" s="7"/>
      <c r="W2813" s="7"/>
      <c r="X2813" s="7"/>
      <c r="Y2813" s="7"/>
      <c r="Z2813" s="7"/>
    </row>
    <row r="2814" ht="14.25" spans="10:26">
      <c r="J2814" s="7"/>
      <c r="K2814" s="7"/>
      <c r="L2814" s="7"/>
      <c r="M2814" s="7"/>
      <c r="N2814" s="7"/>
      <c r="O2814" s="7"/>
      <c r="P2814" s="7"/>
      <c r="Q2814" s="7"/>
      <c r="R2814" s="7"/>
      <c r="S2814" s="7"/>
      <c r="T2814" s="7"/>
      <c r="U2814" s="7"/>
      <c r="V2814" s="7"/>
      <c r="W2814" s="7"/>
      <c r="X2814" s="7"/>
      <c r="Y2814" s="7"/>
      <c r="Z2814" s="7"/>
    </row>
    <row r="2815" ht="14.25" spans="10:26">
      <c r="J2815" s="7"/>
      <c r="K2815" s="7"/>
      <c r="L2815" s="7"/>
      <c r="M2815" s="7"/>
      <c r="N2815" s="7"/>
      <c r="O2815" s="7"/>
      <c r="P2815" s="7"/>
      <c r="Q2815" s="7"/>
      <c r="R2815" s="7"/>
      <c r="S2815" s="7"/>
      <c r="T2815" s="7"/>
      <c r="U2815" s="7"/>
      <c r="V2815" s="7"/>
      <c r="W2815" s="7"/>
      <c r="X2815" s="7"/>
      <c r="Y2815" s="7"/>
      <c r="Z2815" s="7"/>
    </row>
    <row r="2816" ht="14.25" spans="10:26">
      <c r="J2816" s="7"/>
      <c r="K2816" s="7"/>
      <c r="L2816" s="7"/>
      <c r="M2816" s="7"/>
      <c r="N2816" s="7"/>
      <c r="O2816" s="7"/>
      <c r="P2816" s="7"/>
      <c r="Q2816" s="7"/>
      <c r="R2816" s="7"/>
      <c r="S2816" s="7"/>
      <c r="T2816" s="7"/>
      <c r="U2816" s="7"/>
      <c r="V2816" s="7"/>
      <c r="W2816" s="7"/>
      <c r="X2816" s="7"/>
      <c r="Y2816" s="7"/>
      <c r="Z2816" s="7"/>
    </row>
    <row r="2817" ht="14.25" spans="10:26">
      <c r="J2817" s="7"/>
      <c r="K2817" s="7"/>
      <c r="L2817" s="7"/>
      <c r="M2817" s="7"/>
      <c r="N2817" s="7"/>
      <c r="O2817" s="7"/>
      <c r="P2817" s="7"/>
      <c r="Q2817" s="7"/>
      <c r="R2817" s="7"/>
      <c r="S2817" s="7"/>
      <c r="T2817" s="7"/>
      <c r="U2817" s="7"/>
      <c r="V2817" s="7"/>
      <c r="W2817" s="7"/>
      <c r="X2817" s="7"/>
      <c r="Y2817" s="7"/>
      <c r="Z2817" s="7"/>
    </row>
    <row r="2818" ht="14.25" spans="10:26">
      <c r="J2818" s="7"/>
      <c r="K2818" s="7"/>
      <c r="L2818" s="7"/>
      <c r="M2818" s="7"/>
      <c r="N2818" s="7"/>
      <c r="O2818" s="7"/>
      <c r="P2818" s="7"/>
      <c r="Q2818" s="7"/>
      <c r="R2818" s="7"/>
      <c r="S2818" s="7"/>
      <c r="T2818" s="7"/>
      <c r="U2818" s="7"/>
      <c r="V2818" s="7"/>
      <c r="W2818" s="7"/>
      <c r="X2818" s="7"/>
      <c r="Y2818" s="7"/>
      <c r="Z2818" s="7"/>
    </row>
    <row r="2819" ht="14.25" spans="10:26">
      <c r="J2819" s="7"/>
      <c r="K2819" s="7"/>
      <c r="L2819" s="7"/>
      <c r="M2819" s="7"/>
      <c r="N2819" s="7"/>
      <c r="O2819" s="7"/>
      <c r="P2819" s="7"/>
      <c r="Q2819" s="7"/>
      <c r="R2819" s="7"/>
      <c r="S2819" s="7"/>
      <c r="T2819" s="7"/>
      <c r="U2819" s="7"/>
      <c r="V2819" s="7"/>
      <c r="W2819" s="7"/>
      <c r="X2819" s="7"/>
      <c r="Y2819" s="7"/>
      <c r="Z2819" s="7"/>
    </row>
    <row r="2820" ht="14.25" spans="10:26">
      <c r="J2820" s="7"/>
      <c r="K2820" s="7"/>
      <c r="L2820" s="7"/>
      <c r="M2820" s="7"/>
      <c r="N2820" s="7"/>
      <c r="O2820" s="7"/>
      <c r="P2820" s="7"/>
      <c r="Q2820" s="7"/>
      <c r="R2820" s="7"/>
      <c r="S2820" s="7"/>
      <c r="T2820" s="7"/>
      <c r="U2820" s="7"/>
      <c r="V2820" s="7"/>
      <c r="W2820" s="7"/>
      <c r="X2820" s="7"/>
      <c r="Y2820" s="7"/>
      <c r="Z2820" s="7"/>
    </row>
    <row r="2821" ht="14.25" spans="10:26">
      <c r="J2821" s="7"/>
      <c r="K2821" s="7"/>
      <c r="L2821" s="7"/>
      <c r="M2821" s="7"/>
      <c r="N2821" s="7"/>
      <c r="O2821" s="7"/>
      <c r="P2821" s="7"/>
      <c r="Q2821" s="7"/>
      <c r="R2821" s="7"/>
      <c r="S2821" s="7"/>
      <c r="T2821" s="7"/>
      <c r="U2821" s="7"/>
      <c r="V2821" s="7"/>
      <c r="W2821" s="7"/>
      <c r="X2821" s="7"/>
      <c r="Y2821" s="7"/>
      <c r="Z2821" s="7"/>
    </row>
    <row r="2822" ht="14.25" spans="10:26">
      <c r="J2822" s="7"/>
      <c r="K2822" s="7"/>
      <c r="L2822" s="7"/>
      <c r="M2822" s="7"/>
      <c r="N2822" s="7"/>
      <c r="O2822" s="7"/>
      <c r="P2822" s="7"/>
      <c r="Q2822" s="7"/>
      <c r="R2822" s="7"/>
      <c r="S2822" s="7"/>
      <c r="T2822" s="7"/>
      <c r="U2822" s="7"/>
      <c r="V2822" s="7"/>
      <c r="W2822" s="7"/>
      <c r="X2822" s="7"/>
      <c r="Y2822" s="7"/>
      <c r="Z2822" s="7"/>
    </row>
    <row r="2823" ht="14.25" spans="10:26">
      <c r="J2823" s="7"/>
      <c r="K2823" s="7"/>
      <c r="L2823" s="7"/>
      <c r="M2823" s="7"/>
      <c r="N2823" s="7"/>
      <c r="O2823" s="7"/>
      <c r="P2823" s="7"/>
      <c r="Q2823" s="7"/>
      <c r="R2823" s="7"/>
      <c r="S2823" s="7"/>
      <c r="T2823" s="7"/>
      <c r="U2823" s="7"/>
      <c r="V2823" s="7"/>
      <c r="W2823" s="7"/>
      <c r="X2823" s="7"/>
      <c r="Y2823" s="7"/>
      <c r="Z2823" s="7"/>
    </row>
    <row r="2824" ht="14.25" spans="10:26">
      <c r="J2824" s="7"/>
      <c r="K2824" s="7"/>
      <c r="L2824" s="7"/>
      <c r="M2824" s="7"/>
      <c r="N2824" s="7"/>
      <c r="O2824" s="7"/>
      <c r="P2824" s="7"/>
      <c r="Q2824" s="7"/>
      <c r="R2824" s="7"/>
      <c r="S2824" s="7"/>
      <c r="T2824" s="7"/>
      <c r="U2824" s="7"/>
      <c r="V2824" s="7"/>
      <c r="W2824" s="7"/>
      <c r="X2824" s="7"/>
      <c r="Y2824" s="7"/>
      <c r="Z2824" s="7"/>
    </row>
    <row r="2825" ht="14.25" spans="10:26">
      <c r="J2825" s="7"/>
      <c r="K2825" s="7"/>
      <c r="L2825" s="7"/>
      <c r="M2825" s="7"/>
      <c r="N2825" s="7"/>
      <c r="O2825" s="7"/>
      <c r="P2825" s="7"/>
      <c r="Q2825" s="7"/>
      <c r="R2825" s="7"/>
      <c r="S2825" s="7"/>
      <c r="T2825" s="7"/>
      <c r="U2825" s="7"/>
      <c r="V2825" s="7"/>
      <c r="W2825" s="7"/>
      <c r="X2825" s="7"/>
      <c r="Y2825" s="7"/>
      <c r="Z2825" s="7"/>
    </row>
    <row r="2826" ht="14.25" spans="10:26">
      <c r="J2826" s="7"/>
      <c r="K2826" s="7"/>
      <c r="L2826" s="7"/>
      <c r="M2826" s="7"/>
      <c r="N2826" s="7"/>
      <c r="O2826" s="7"/>
      <c r="P2826" s="7"/>
      <c r="Q2826" s="7"/>
      <c r="R2826" s="7"/>
      <c r="S2826" s="7"/>
      <c r="T2826" s="7"/>
      <c r="U2826" s="7"/>
      <c r="V2826" s="7"/>
      <c r="W2826" s="7"/>
      <c r="X2826" s="7"/>
      <c r="Y2826" s="7"/>
      <c r="Z2826" s="7"/>
    </row>
    <row r="2827" ht="14.25" spans="10:26">
      <c r="J2827" s="7"/>
      <c r="K2827" s="7"/>
      <c r="L2827" s="7"/>
      <c r="M2827" s="7"/>
      <c r="N2827" s="7"/>
      <c r="O2827" s="7"/>
      <c r="P2827" s="7"/>
      <c r="Q2827" s="7"/>
      <c r="R2827" s="7"/>
      <c r="S2827" s="7"/>
      <c r="T2827" s="7"/>
      <c r="U2827" s="7"/>
      <c r="V2827" s="7"/>
      <c r="W2827" s="7"/>
      <c r="X2827" s="7"/>
      <c r="Y2827" s="7"/>
      <c r="Z2827" s="7"/>
    </row>
    <row r="2828" ht="14.25" spans="10:26">
      <c r="J2828" s="7"/>
      <c r="K2828" s="7"/>
      <c r="L2828" s="7"/>
      <c r="M2828" s="7"/>
      <c r="N2828" s="7"/>
      <c r="O2828" s="7"/>
      <c r="P2828" s="7"/>
      <c r="Q2828" s="7"/>
      <c r="R2828" s="7"/>
      <c r="S2828" s="7"/>
      <c r="T2828" s="7"/>
      <c r="U2828" s="7"/>
      <c r="V2828" s="7"/>
      <c r="W2828" s="7"/>
      <c r="X2828" s="7"/>
      <c r="Y2828" s="7"/>
      <c r="Z2828" s="7"/>
    </row>
    <row r="2829" ht="14.25" spans="10:26">
      <c r="J2829" s="7"/>
      <c r="K2829" s="7"/>
      <c r="L2829" s="7"/>
      <c r="M2829" s="7"/>
      <c r="N2829" s="7"/>
      <c r="O2829" s="7"/>
      <c r="P2829" s="7"/>
      <c r="Q2829" s="7"/>
      <c r="R2829" s="7"/>
      <c r="S2829" s="7"/>
      <c r="T2829" s="7"/>
      <c r="U2829" s="7"/>
      <c r="V2829" s="7"/>
      <c r="W2829" s="7"/>
      <c r="X2829" s="7"/>
      <c r="Y2829" s="7"/>
      <c r="Z2829" s="7"/>
    </row>
    <row r="2830" ht="14.25" spans="10:26">
      <c r="J2830" s="7"/>
      <c r="K2830" s="7"/>
      <c r="L2830" s="7"/>
      <c r="M2830" s="7"/>
      <c r="N2830" s="7"/>
      <c r="O2830" s="7"/>
      <c r="P2830" s="7"/>
      <c r="Q2830" s="7"/>
      <c r="R2830" s="7"/>
      <c r="S2830" s="7"/>
      <c r="T2830" s="7"/>
      <c r="U2830" s="7"/>
      <c r="V2830" s="7"/>
      <c r="W2830" s="7"/>
      <c r="X2830" s="7"/>
      <c r="Y2830" s="7"/>
      <c r="Z2830" s="7"/>
    </row>
    <row r="2831" ht="14.25" spans="10:26">
      <c r="J2831" s="7"/>
      <c r="K2831" s="7"/>
      <c r="L2831" s="7"/>
      <c r="M2831" s="7"/>
      <c r="N2831" s="7"/>
      <c r="O2831" s="7"/>
      <c r="P2831" s="7"/>
      <c r="Q2831" s="7"/>
      <c r="R2831" s="7"/>
      <c r="S2831" s="7"/>
      <c r="T2831" s="7"/>
      <c r="U2831" s="7"/>
      <c r="V2831" s="7"/>
      <c r="W2831" s="7"/>
      <c r="X2831" s="7"/>
      <c r="Y2831" s="7"/>
      <c r="Z2831" s="7"/>
    </row>
    <row r="2832" ht="14.25" spans="10:26">
      <c r="J2832" s="7"/>
      <c r="K2832" s="7"/>
      <c r="L2832" s="7"/>
      <c r="M2832" s="7"/>
      <c r="N2832" s="7"/>
      <c r="O2832" s="7"/>
      <c r="P2832" s="7"/>
      <c r="Q2832" s="7"/>
      <c r="R2832" s="7"/>
      <c r="S2832" s="7"/>
      <c r="T2832" s="7"/>
      <c r="U2832" s="7"/>
      <c r="V2832" s="7"/>
      <c r="W2832" s="7"/>
      <c r="X2832" s="7"/>
      <c r="Y2832" s="7"/>
      <c r="Z2832" s="7"/>
    </row>
    <row r="2833" ht="14.25" spans="10:26">
      <c r="J2833" s="7"/>
      <c r="K2833" s="7"/>
      <c r="L2833" s="7"/>
      <c r="M2833" s="7"/>
      <c r="N2833" s="7"/>
      <c r="O2833" s="7"/>
      <c r="P2833" s="7"/>
      <c r="Q2833" s="7"/>
      <c r="R2833" s="7"/>
      <c r="S2833" s="7"/>
      <c r="T2833" s="7"/>
      <c r="U2833" s="7"/>
      <c r="V2833" s="7"/>
      <c r="W2833" s="7"/>
      <c r="X2833" s="7"/>
      <c r="Y2833" s="7"/>
      <c r="Z2833" s="7"/>
    </row>
    <row r="2834" ht="14.25" spans="10:26">
      <c r="J2834" s="7"/>
      <c r="K2834" s="7"/>
      <c r="L2834" s="7"/>
      <c r="M2834" s="7"/>
      <c r="N2834" s="7"/>
      <c r="O2834" s="7"/>
      <c r="P2834" s="7"/>
      <c r="Q2834" s="7"/>
      <c r="R2834" s="7"/>
      <c r="S2834" s="7"/>
      <c r="T2834" s="7"/>
      <c r="U2834" s="7"/>
      <c r="V2834" s="7"/>
      <c r="W2834" s="7"/>
      <c r="X2834" s="7"/>
      <c r="Y2834" s="7"/>
      <c r="Z2834" s="7"/>
    </row>
    <row r="2835" ht="14.25" spans="10:26">
      <c r="J2835" s="7"/>
      <c r="K2835" s="7"/>
      <c r="L2835" s="7"/>
      <c r="M2835" s="7"/>
      <c r="N2835" s="7"/>
      <c r="O2835" s="7"/>
      <c r="P2835" s="7"/>
      <c r="Q2835" s="7"/>
      <c r="R2835" s="7"/>
      <c r="S2835" s="7"/>
      <c r="T2835" s="7"/>
      <c r="U2835" s="7"/>
      <c r="V2835" s="7"/>
      <c r="W2835" s="7"/>
      <c r="X2835" s="7"/>
      <c r="Y2835" s="7"/>
      <c r="Z2835" s="7"/>
    </row>
    <row r="2836" ht="14.25" spans="10:26">
      <c r="J2836" s="7"/>
      <c r="K2836" s="7"/>
      <c r="L2836" s="7"/>
      <c r="M2836" s="7"/>
      <c r="N2836" s="7"/>
      <c r="O2836" s="7"/>
      <c r="P2836" s="7"/>
      <c r="Q2836" s="7"/>
      <c r="R2836" s="7"/>
      <c r="S2836" s="7"/>
      <c r="T2836" s="7"/>
      <c r="U2836" s="7"/>
      <c r="V2836" s="7"/>
      <c r="W2836" s="7"/>
      <c r="X2836" s="7"/>
      <c r="Y2836" s="7"/>
      <c r="Z2836" s="7"/>
    </row>
    <row r="2837" ht="14.25" spans="10:26">
      <c r="J2837" s="7"/>
      <c r="K2837" s="7"/>
      <c r="L2837" s="7"/>
      <c r="M2837" s="7"/>
      <c r="N2837" s="7"/>
      <c r="O2837" s="7"/>
      <c r="P2837" s="7"/>
      <c r="Q2837" s="7"/>
      <c r="R2837" s="7"/>
      <c r="S2837" s="7"/>
      <c r="T2837" s="7"/>
      <c r="U2837" s="7"/>
      <c r="V2837" s="7"/>
      <c r="W2837" s="7"/>
      <c r="X2837" s="7"/>
      <c r="Y2837" s="7"/>
      <c r="Z2837" s="7"/>
    </row>
    <row r="2838" ht="14.25" spans="10:26">
      <c r="J2838" s="7"/>
      <c r="K2838" s="7"/>
      <c r="L2838" s="7"/>
      <c r="M2838" s="7"/>
      <c r="N2838" s="7"/>
      <c r="O2838" s="7"/>
      <c r="P2838" s="7"/>
      <c r="Q2838" s="7"/>
      <c r="R2838" s="7"/>
      <c r="S2838" s="7"/>
      <c r="T2838" s="7"/>
      <c r="U2838" s="7"/>
      <c r="V2838" s="7"/>
      <c r="W2838" s="7"/>
      <c r="X2838" s="7"/>
      <c r="Y2838" s="7"/>
      <c r="Z2838" s="7"/>
    </row>
    <row r="2839" ht="14.25" spans="10:26">
      <c r="J2839" s="7"/>
      <c r="K2839" s="7"/>
      <c r="L2839" s="7"/>
      <c r="M2839" s="7"/>
      <c r="N2839" s="7"/>
      <c r="O2839" s="7"/>
      <c r="P2839" s="7"/>
      <c r="Q2839" s="7"/>
      <c r="R2839" s="7"/>
      <c r="S2839" s="7"/>
      <c r="T2839" s="7"/>
      <c r="U2839" s="7"/>
      <c r="V2839" s="7"/>
      <c r="W2839" s="7"/>
      <c r="X2839" s="7"/>
      <c r="Y2839" s="7"/>
      <c r="Z2839" s="7"/>
    </row>
    <row r="2840" ht="14.25" spans="10:26">
      <c r="J2840" s="7"/>
      <c r="K2840" s="7"/>
      <c r="L2840" s="7"/>
      <c r="M2840" s="7"/>
      <c r="N2840" s="7"/>
      <c r="O2840" s="7"/>
      <c r="P2840" s="7"/>
      <c r="Q2840" s="7"/>
      <c r="R2840" s="7"/>
      <c r="S2840" s="7"/>
      <c r="T2840" s="7"/>
      <c r="U2840" s="7"/>
      <c r="V2840" s="7"/>
      <c r="W2840" s="7"/>
      <c r="X2840" s="7"/>
      <c r="Y2840" s="7"/>
      <c r="Z2840" s="7"/>
    </row>
    <row r="2841" ht="14.25" spans="10:26">
      <c r="J2841" s="7"/>
      <c r="K2841" s="7"/>
      <c r="L2841" s="7"/>
      <c r="M2841" s="7"/>
      <c r="N2841" s="7"/>
      <c r="O2841" s="7"/>
      <c r="P2841" s="7"/>
      <c r="Q2841" s="7"/>
      <c r="R2841" s="7"/>
      <c r="S2841" s="7"/>
      <c r="T2841" s="7"/>
      <c r="U2841" s="7"/>
      <c r="V2841" s="7"/>
      <c r="W2841" s="7"/>
      <c r="X2841" s="7"/>
      <c r="Y2841" s="7"/>
      <c r="Z2841" s="7"/>
    </row>
    <row r="2842" ht="14.25" spans="10:26">
      <c r="J2842" s="7"/>
      <c r="K2842" s="7"/>
      <c r="L2842" s="7"/>
      <c r="M2842" s="7"/>
      <c r="N2842" s="7"/>
      <c r="O2842" s="7"/>
      <c r="P2842" s="7"/>
      <c r="Q2842" s="7"/>
      <c r="R2842" s="7"/>
      <c r="S2842" s="7"/>
      <c r="T2842" s="7"/>
      <c r="U2842" s="7"/>
      <c r="V2842" s="7"/>
      <c r="W2842" s="7"/>
      <c r="X2842" s="7"/>
      <c r="Y2842" s="7"/>
      <c r="Z2842" s="7"/>
    </row>
    <row r="2843" ht="14.25" spans="10:26">
      <c r="J2843" s="7"/>
      <c r="K2843" s="7"/>
      <c r="L2843" s="7"/>
      <c r="M2843" s="7"/>
      <c r="N2843" s="7"/>
      <c r="O2843" s="7"/>
      <c r="P2843" s="7"/>
      <c r="Q2843" s="7"/>
      <c r="R2843" s="7"/>
      <c r="S2843" s="7"/>
      <c r="T2843" s="7"/>
      <c r="U2843" s="7"/>
      <c r="V2843" s="7"/>
      <c r="W2843" s="7"/>
      <c r="X2843" s="7"/>
      <c r="Y2843" s="7"/>
      <c r="Z2843" s="7"/>
    </row>
    <row r="2844" ht="14.25" spans="10:26">
      <c r="J2844" s="7"/>
      <c r="K2844" s="7"/>
      <c r="L2844" s="7"/>
      <c r="M2844" s="7"/>
      <c r="N2844" s="7"/>
      <c r="O2844" s="7"/>
      <c r="P2844" s="7"/>
      <c r="Q2844" s="7"/>
      <c r="R2844" s="7"/>
      <c r="S2844" s="7"/>
      <c r="T2844" s="7"/>
      <c r="U2844" s="7"/>
      <c r="V2844" s="7"/>
      <c r="W2844" s="7"/>
      <c r="X2844" s="7"/>
      <c r="Y2844" s="7"/>
      <c r="Z2844" s="7"/>
    </row>
    <row r="2845" ht="14.25" spans="10:26">
      <c r="J2845" s="7"/>
      <c r="K2845" s="7"/>
      <c r="L2845" s="7"/>
      <c r="M2845" s="7"/>
      <c r="N2845" s="7"/>
      <c r="O2845" s="7"/>
      <c r="P2845" s="7"/>
      <c r="Q2845" s="7"/>
      <c r="R2845" s="7"/>
      <c r="S2845" s="7"/>
      <c r="T2845" s="7"/>
      <c r="U2845" s="7"/>
      <c r="V2845" s="7"/>
      <c r="W2845" s="7"/>
      <c r="X2845" s="7"/>
      <c r="Y2845" s="7"/>
      <c r="Z2845" s="7"/>
    </row>
    <row r="2846" ht="14.25" spans="10:26">
      <c r="J2846" s="7"/>
      <c r="K2846" s="7"/>
      <c r="L2846" s="7"/>
      <c r="M2846" s="7"/>
      <c r="N2846" s="7"/>
      <c r="O2846" s="7"/>
      <c r="P2846" s="7"/>
      <c r="Q2846" s="7"/>
      <c r="R2846" s="7"/>
      <c r="S2846" s="7"/>
      <c r="T2846" s="7"/>
      <c r="U2846" s="7"/>
      <c r="V2846" s="7"/>
      <c r="W2846" s="7"/>
      <c r="X2846" s="7"/>
      <c r="Y2846" s="7"/>
      <c r="Z2846" s="7"/>
    </row>
    <row r="2847" ht="14.25" spans="10:26">
      <c r="J2847" s="7"/>
      <c r="K2847" s="7"/>
      <c r="L2847" s="7"/>
      <c r="M2847" s="7"/>
      <c r="N2847" s="7"/>
      <c r="O2847" s="7"/>
      <c r="P2847" s="7"/>
      <c r="Q2847" s="7"/>
      <c r="R2847" s="7"/>
      <c r="S2847" s="7"/>
      <c r="T2847" s="7"/>
      <c r="U2847" s="7"/>
      <c r="V2847" s="7"/>
      <c r="W2847" s="7"/>
      <c r="X2847" s="7"/>
      <c r="Y2847" s="7"/>
      <c r="Z2847" s="7"/>
    </row>
    <row r="2848" ht="14.25" spans="10:26">
      <c r="J2848" s="7"/>
      <c r="K2848" s="7"/>
      <c r="L2848" s="7"/>
      <c r="M2848" s="7"/>
      <c r="N2848" s="7"/>
      <c r="O2848" s="7"/>
      <c r="P2848" s="7"/>
      <c r="Q2848" s="7"/>
      <c r="R2848" s="7"/>
      <c r="S2848" s="7"/>
      <c r="T2848" s="7"/>
      <c r="U2848" s="7"/>
      <c r="V2848" s="7"/>
      <c r="W2848" s="7"/>
      <c r="X2848" s="7"/>
      <c r="Y2848" s="7"/>
      <c r="Z2848" s="7"/>
    </row>
    <row r="2849" ht="14.25" spans="10:26">
      <c r="J2849" s="7"/>
      <c r="K2849" s="7"/>
      <c r="L2849" s="7"/>
      <c r="M2849" s="7"/>
      <c r="N2849" s="7"/>
      <c r="O2849" s="7"/>
      <c r="P2849" s="7"/>
      <c r="Q2849" s="7"/>
      <c r="R2849" s="7"/>
      <c r="S2849" s="7"/>
      <c r="T2849" s="7"/>
      <c r="U2849" s="7"/>
      <c r="V2849" s="7"/>
      <c r="W2849" s="7"/>
      <c r="X2849" s="7"/>
      <c r="Y2849" s="7"/>
      <c r="Z2849" s="7"/>
    </row>
    <row r="2850" ht="14.25" spans="10:26">
      <c r="J2850" s="7"/>
      <c r="K2850" s="7"/>
      <c r="L2850" s="7"/>
      <c r="M2850" s="7"/>
      <c r="N2850" s="7"/>
      <c r="O2850" s="7"/>
      <c r="P2850" s="7"/>
      <c r="Q2850" s="7"/>
      <c r="R2850" s="7"/>
      <c r="S2850" s="7"/>
      <c r="T2850" s="7"/>
      <c r="U2850" s="7"/>
      <c r="V2850" s="7"/>
      <c r="W2850" s="7"/>
      <c r="X2850" s="7"/>
      <c r="Y2850" s="7"/>
      <c r="Z2850" s="7"/>
    </row>
    <row r="2851" ht="14.25" spans="10:26">
      <c r="J2851" s="7"/>
      <c r="K2851" s="7"/>
      <c r="L2851" s="7"/>
      <c r="M2851" s="7"/>
      <c r="N2851" s="7"/>
      <c r="O2851" s="7"/>
      <c r="P2851" s="7"/>
      <c r="Q2851" s="7"/>
      <c r="R2851" s="7"/>
      <c r="S2851" s="7"/>
      <c r="T2851" s="7"/>
      <c r="U2851" s="7"/>
      <c r="V2851" s="7"/>
      <c r="W2851" s="7"/>
      <c r="X2851" s="7"/>
      <c r="Y2851" s="7"/>
      <c r="Z2851" s="7"/>
    </row>
    <row r="2852" ht="14.25" spans="10:26">
      <c r="J2852" s="7"/>
      <c r="K2852" s="7"/>
      <c r="L2852" s="7"/>
      <c r="M2852" s="7"/>
      <c r="N2852" s="7"/>
      <c r="O2852" s="7"/>
      <c r="P2852" s="7"/>
      <c r="Q2852" s="7"/>
      <c r="R2852" s="7"/>
      <c r="S2852" s="7"/>
      <c r="T2852" s="7"/>
      <c r="U2852" s="7"/>
      <c r="V2852" s="7"/>
      <c r="W2852" s="7"/>
      <c r="X2852" s="7"/>
      <c r="Y2852" s="7"/>
      <c r="Z2852" s="7"/>
    </row>
    <row r="2853" ht="14.25" spans="10:26">
      <c r="J2853" s="7"/>
      <c r="K2853" s="7"/>
      <c r="L2853" s="7"/>
      <c r="M2853" s="7"/>
      <c r="N2853" s="7"/>
      <c r="O2853" s="7"/>
      <c r="P2853" s="7"/>
      <c r="Q2853" s="7"/>
      <c r="R2853" s="7"/>
      <c r="S2853" s="7"/>
      <c r="T2853" s="7"/>
      <c r="U2853" s="7"/>
      <c r="V2853" s="7"/>
      <c r="W2853" s="7"/>
      <c r="X2853" s="7"/>
      <c r="Y2853" s="7"/>
      <c r="Z2853" s="7"/>
    </row>
    <row r="2854" ht="14.25" spans="10:26">
      <c r="J2854" s="7"/>
      <c r="K2854" s="7"/>
      <c r="L2854" s="7"/>
      <c r="M2854" s="7"/>
      <c r="N2854" s="7"/>
      <c r="O2854" s="7"/>
      <c r="P2854" s="7"/>
      <c r="Q2854" s="7"/>
      <c r="R2854" s="7"/>
      <c r="S2854" s="7"/>
      <c r="T2854" s="7"/>
      <c r="U2854" s="7"/>
      <c r="V2854" s="7"/>
      <c r="W2854" s="7"/>
      <c r="X2854" s="7"/>
      <c r="Y2854" s="7"/>
      <c r="Z2854" s="7"/>
    </row>
    <row r="2855" ht="14.25" spans="10:26">
      <c r="J2855" s="7"/>
      <c r="K2855" s="7"/>
      <c r="L2855" s="7"/>
      <c r="M2855" s="7"/>
      <c r="N2855" s="7"/>
      <c r="O2855" s="7"/>
      <c r="P2855" s="7"/>
      <c r="Q2855" s="7"/>
      <c r="R2855" s="7"/>
      <c r="S2855" s="7"/>
      <c r="T2855" s="7"/>
      <c r="U2855" s="7"/>
      <c r="V2855" s="7"/>
      <c r="W2855" s="7"/>
      <c r="X2855" s="7"/>
      <c r="Y2855" s="7"/>
      <c r="Z2855" s="7"/>
    </row>
    <row r="2856" ht="14.25" spans="10:26">
      <c r="J2856" s="7"/>
      <c r="K2856" s="7"/>
      <c r="L2856" s="7"/>
      <c r="M2856" s="7"/>
      <c r="N2856" s="7"/>
      <c r="O2856" s="7"/>
      <c r="P2856" s="7"/>
      <c r="Q2856" s="7"/>
      <c r="R2856" s="7"/>
      <c r="S2856" s="7"/>
      <c r="T2856" s="7"/>
      <c r="U2856" s="7"/>
      <c r="V2856" s="7"/>
      <c r="W2856" s="7"/>
      <c r="X2856" s="7"/>
      <c r="Y2856" s="7"/>
      <c r="Z2856" s="7"/>
    </row>
    <row r="2857" ht="14.25" spans="10:26">
      <c r="J2857" s="7"/>
      <c r="K2857" s="7"/>
      <c r="L2857" s="7"/>
      <c r="M2857" s="7"/>
      <c r="N2857" s="7"/>
      <c r="O2857" s="7"/>
      <c r="P2857" s="7"/>
      <c r="Q2857" s="7"/>
      <c r="R2857" s="7"/>
      <c r="S2857" s="7"/>
      <c r="T2857" s="7"/>
      <c r="U2857" s="7"/>
      <c r="V2857" s="7"/>
      <c r="W2857" s="7"/>
      <c r="X2857" s="7"/>
      <c r="Y2857" s="7"/>
      <c r="Z2857" s="7"/>
    </row>
    <row r="2858" ht="14.25" spans="10:26">
      <c r="J2858" s="7"/>
      <c r="K2858" s="7"/>
      <c r="L2858" s="7"/>
      <c r="M2858" s="7"/>
      <c r="N2858" s="7"/>
      <c r="O2858" s="7"/>
      <c r="P2858" s="7"/>
      <c r="Q2858" s="7"/>
      <c r="R2858" s="7"/>
      <c r="S2858" s="7"/>
      <c r="T2858" s="7"/>
      <c r="U2858" s="7"/>
      <c r="V2858" s="7"/>
      <c r="W2858" s="7"/>
      <c r="X2858" s="7"/>
      <c r="Y2858" s="7"/>
      <c r="Z2858" s="7"/>
    </row>
    <row r="2859" ht="14.25" spans="10:26">
      <c r="J2859" s="7"/>
      <c r="K2859" s="7"/>
      <c r="L2859" s="7"/>
      <c r="M2859" s="7"/>
      <c r="N2859" s="7"/>
      <c r="O2859" s="7"/>
      <c r="P2859" s="7"/>
      <c r="Q2859" s="7"/>
      <c r="R2859" s="7"/>
      <c r="S2859" s="7"/>
      <c r="T2859" s="7"/>
      <c r="U2859" s="7"/>
      <c r="V2859" s="7"/>
      <c r="W2859" s="7"/>
      <c r="X2859" s="7"/>
      <c r="Y2859" s="7"/>
      <c r="Z2859" s="7"/>
    </row>
    <row r="2860" ht="14.25" spans="10:26">
      <c r="J2860" s="7"/>
      <c r="K2860" s="7"/>
      <c r="L2860" s="7"/>
      <c r="M2860" s="7"/>
      <c r="N2860" s="7"/>
      <c r="O2860" s="7"/>
      <c r="P2860" s="7"/>
      <c r="Q2860" s="7"/>
      <c r="R2860" s="7"/>
      <c r="S2860" s="7"/>
      <c r="T2860" s="7"/>
      <c r="U2860" s="7"/>
      <c r="V2860" s="7"/>
      <c r="W2860" s="7"/>
      <c r="X2860" s="7"/>
      <c r="Y2860" s="7"/>
      <c r="Z2860" s="7"/>
    </row>
    <row r="2861" ht="14.25" spans="10:26">
      <c r="J2861" s="7"/>
      <c r="K2861" s="7"/>
      <c r="L2861" s="7"/>
      <c r="M2861" s="7"/>
      <c r="N2861" s="7"/>
      <c r="O2861" s="7"/>
      <c r="P2861" s="7"/>
      <c r="Q2861" s="7"/>
      <c r="R2861" s="7"/>
      <c r="S2861" s="7"/>
      <c r="T2861" s="7"/>
      <c r="U2861" s="7"/>
      <c r="V2861" s="7"/>
      <c r="W2861" s="7"/>
      <c r="X2861" s="7"/>
      <c r="Y2861" s="7"/>
      <c r="Z2861" s="7"/>
    </row>
    <row r="2862" ht="14.25" spans="10:26">
      <c r="J2862" s="7"/>
      <c r="K2862" s="7"/>
      <c r="L2862" s="7"/>
      <c r="M2862" s="7"/>
      <c r="N2862" s="7"/>
      <c r="O2862" s="7"/>
      <c r="P2862" s="7"/>
      <c r="Q2862" s="7"/>
      <c r="R2862" s="7"/>
      <c r="S2862" s="7"/>
      <c r="T2862" s="7"/>
      <c r="U2862" s="7"/>
      <c r="V2862" s="7"/>
      <c r="W2862" s="7"/>
      <c r="X2862" s="7"/>
      <c r="Y2862" s="7"/>
      <c r="Z2862" s="7"/>
    </row>
    <row r="2863" ht="14.25" spans="10:26">
      <c r="J2863" s="7"/>
      <c r="K2863" s="7"/>
      <c r="L2863" s="7"/>
      <c r="M2863" s="7"/>
      <c r="N2863" s="7"/>
      <c r="O2863" s="7"/>
      <c r="P2863" s="7"/>
      <c r="Q2863" s="7"/>
      <c r="R2863" s="7"/>
      <c r="S2863" s="7"/>
      <c r="T2863" s="7"/>
      <c r="U2863" s="7"/>
      <c r="V2863" s="7"/>
      <c r="W2863" s="7"/>
      <c r="X2863" s="7"/>
      <c r="Y2863" s="7"/>
      <c r="Z2863" s="7"/>
    </row>
    <row r="2864" ht="14.25" spans="10:26">
      <c r="J2864" s="7"/>
      <c r="K2864" s="7"/>
      <c r="L2864" s="7"/>
      <c r="M2864" s="7"/>
      <c r="N2864" s="7"/>
      <c r="O2864" s="7"/>
      <c r="P2864" s="7"/>
      <c r="Q2864" s="7"/>
      <c r="R2864" s="7"/>
      <c r="S2864" s="7"/>
      <c r="T2864" s="7"/>
      <c r="U2864" s="7"/>
      <c r="V2864" s="7"/>
      <c r="W2864" s="7"/>
      <c r="X2864" s="7"/>
      <c r="Y2864" s="7"/>
      <c r="Z2864" s="7"/>
    </row>
    <row r="2865" ht="14.25" spans="10:26">
      <c r="J2865" s="7"/>
      <c r="K2865" s="7"/>
      <c r="L2865" s="7"/>
      <c r="M2865" s="7"/>
      <c r="N2865" s="7"/>
      <c r="O2865" s="7"/>
      <c r="P2865" s="7"/>
      <c r="Q2865" s="7"/>
      <c r="R2865" s="7"/>
      <c r="S2865" s="7"/>
      <c r="T2865" s="7"/>
      <c r="U2865" s="7"/>
      <c r="V2865" s="7"/>
      <c r="W2865" s="7"/>
      <c r="X2865" s="7"/>
      <c r="Y2865" s="7"/>
      <c r="Z2865" s="7"/>
    </row>
    <row r="2866" ht="14.25" spans="10:26">
      <c r="J2866" s="7"/>
      <c r="K2866" s="7"/>
      <c r="L2866" s="7"/>
      <c r="M2866" s="7"/>
      <c r="N2866" s="7"/>
      <c r="O2866" s="7"/>
      <c r="P2866" s="7"/>
      <c r="Q2866" s="7"/>
      <c r="R2866" s="7"/>
      <c r="S2866" s="7"/>
      <c r="T2866" s="7"/>
      <c r="U2866" s="7"/>
      <c r="V2866" s="7"/>
      <c r="W2866" s="7"/>
      <c r="X2866" s="7"/>
      <c r="Y2866" s="7"/>
      <c r="Z2866" s="7"/>
    </row>
    <row r="2867" ht="14.25" spans="10:26">
      <c r="J2867" s="7"/>
      <c r="K2867" s="7"/>
      <c r="L2867" s="7"/>
      <c r="M2867" s="7"/>
      <c r="N2867" s="7"/>
      <c r="O2867" s="7"/>
      <c r="P2867" s="7"/>
      <c r="Q2867" s="7"/>
      <c r="R2867" s="7"/>
      <c r="S2867" s="7"/>
      <c r="T2867" s="7"/>
      <c r="U2867" s="7"/>
      <c r="V2867" s="7"/>
      <c r="W2867" s="7"/>
      <c r="X2867" s="7"/>
      <c r="Y2867" s="7"/>
      <c r="Z2867" s="7"/>
    </row>
    <row r="2868" ht="14.25" spans="10:26">
      <c r="J2868" s="7"/>
      <c r="K2868" s="7"/>
      <c r="L2868" s="7"/>
      <c r="M2868" s="7"/>
      <c r="N2868" s="7"/>
      <c r="O2868" s="7"/>
      <c r="P2868" s="7"/>
      <c r="Q2868" s="7"/>
      <c r="R2868" s="7"/>
      <c r="S2868" s="7"/>
      <c r="T2868" s="7"/>
      <c r="U2868" s="7"/>
      <c r="V2868" s="7"/>
      <c r="W2868" s="7"/>
      <c r="X2868" s="7"/>
      <c r="Y2868" s="7"/>
      <c r="Z2868" s="7"/>
    </row>
    <row r="2869" ht="14.25" spans="10:26">
      <c r="J2869" s="7"/>
      <c r="K2869" s="7"/>
      <c r="L2869" s="7"/>
      <c r="M2869" s="7"/>
      <c r="N2869" s="7"/>
      <c r="O2869" s="7"/>
      <c r="P2869" s="7"/>
      <c r="Q2869" s="7"/>
      <c r="R2869" s="7"/>
      <c r="S2869" s="7"/>
      <c r="T2869" s="7"/>
      <c r="U2869" s="7"/>
      <c r="V2869" s="7"/>
      <c r="W2869" s="7"/>
      <c r="X2869" s="7"/>
      <c r="Y2869" s="7"/>
      <c r="Z2869" s="7"/>
    </row>
    <row r="2870" ht="14.25" spans="10:26">
      <c r="J2870" s="7"/>
      <c r="K2870" s="7"/>
      <c r="L2870" s="7"/>
      <c r="M2870" s="7"/>
      <c r="N2870" s="7"/>
      <c r="O2870" s="7"/>
      <c r="P2870" s="7"/>
      <c r="Q2870" s="7"/>
      <c r="R2870" s="7"/>
      <c r="S2870" s="7"/>
      <c r="T2870" s="7"/>
      <c r="U2870" s="7"/>
      <c r="V2870" s="7"/>
      <c r="W2870" s="7"/>
      <c r="X2870" s="7"/>
      <c r="Y2870" s="7"/>
      <c r="Z2870" s="7"/>
    </row>
    <row r="2871" ht="14.25" spans="10:26">
      <c r="J2871" s="7"/>
      <c r="K2871" s="7"/>
      <c r="L2871" s="7"/>
      <c r="M2871" s="7"/>
      <c r="N2871" s="7"/>
      <c r="O2871" s="7"/>
      <c r="P2871" s="7"/>
      <c r="Q2871" s="7"/>
      <c r="R2871" s="7"/>
      <c r="S2871" s="7"/>
      <c r="T2871" s="7"/>
      <c r="U2871" s="7"/>
      <c r="V2871" s="7"/>
      <c r="W2871" s="7"/>
      <c r="X2871" s="7"/>
      <c r="Y2871" s="7"/>
      <c r="Z2871" s="7"/>
    </row>
    <row r="2872" ht="14.25" spans="10:26">
      <c r="J2872" s="7"/>
      <c r="K2872" s="7"/>
      <c r="L2872" s="7"/>
      <c r="M2872" s="7"/>
      <c r="N2872" s="7"/>
      <c r="O2872" s="7"/>
      <c r="P2872" s="7"/>
      <c r="Q2872" s="7"/>
      <c r="R2872" s="7"/>
      <c r="S2872" s="7"/>
      <c r="T2872" s="7"/>
      <c r="U2872" s="7"/>
      <c r="V2872" s="7"/>
      <c r="W2872" s="7"/>
      <c r="X2872" s="7"/>
      <c r="Y2872" s="7"/>
      <c r="Z2872" s="7"/>
    </row>
    <row r="2873" ht="14.25" spans="10:26">
      <c r="J2873" s="7"/>
      <c r="K2873" s="7"/>
      <c r="L2873" s="7"/>
      <c r="M2873" s="7"/>
      <c r="N2873" s="7"/>
      <c r="O2873" s="7"/>
      <c r="P2873" s="7"/>
      <c r="Q2873" s="7"/>
      <c r="R2873" s="7"/>
      <c r="S2873" s="7"/>
      <c r="T2873" s="7"/>
      <c r="U2873" s="7"/>
      <c r="V2873" s="7"/>
      <c r="W2873" s="7"/>
      <c r="X2873" s="7"/>
      <c r="Y2873" s="7"/>
      <c r="Z2873" s="7"/>
    </row>
    <row r="2874" ht="14.25" spans="10:26">
      <c r="J2874" s="7"/>
      <c r="K2874" s="7"/>
      <c r="L2874" s="7"/>
      <c r="M2874" s="7"/>
      <c r="N2874" s="7"/>
      <c r="O2874" s="7"/>
      <c r="P2874" s="7"/>
      <c r="Q2874" s="7"/>
      <c r="R2874" s="7"/>
      <c r="S2874" s="7"/>
      <c r="T2874" s="7"/>
      <c r="U2874" s="7"/>
      <c r="V2874" s="7"/>
      <c r="W2874" s="7"/>
      <c r="X2874" s="7"/>
      <c r="Y2874" s="7"/>
      <c r="Z2874" s="7"/>
    </row>
    <row r="2875" ht="14.25" spans="10:26">
      <c r="J2875" s="7"/>
      <c r="K2875" s="7"/>
      <c r="L2875" s="7"/>
      <c r="M2875" s="7"/>
      <c r="N2875" s="7"/>
      <c r="O2875" s="7"/>
      <c r="P2875" s="7"/>
      <c r="Q2875" s="7"/>
      <c r="R2875" s="7"/>
      <c r="S2875" s="7"/>
      <c r="T2875" s="7"/>
      <c r="U2875" s="7"/>
      <c r="V2875" s="7"/>
      <c r="W2875" s="7"/>
      <c r="X2875" s="7"/>
      <c r="Y2875" s="7"/>
      <c r="Z2875" s="7"/>
    </row>
    <row r="2876" ht="14.25" spans="10:26">
      <c r="J2876" s="7"/>
      <c r="K2876" s="7"/>
      <c r="L2876" s="7"/>
      <c r="M2876" s="7"/>
      <c r="N2876" s="7"/>
      <c r="O2876" s="7"/>
      <c r="P2876" s="7"/>
      <c r="Q2876" s="7"/>
      <c r="R2876" s="7"/>
      <c r="S2876" s="7"/>
      <c r="T2876" s="7"/>
      <c r="U2876" s="7"/>
      <c r="V2876" s="7"/>
      <c r="W2876" s="7"/>
      <c r="X2876" s="7"/>
      <c r="Y2876" s="7"/>
      <c r="Z2876" s="7"/>
    </row>
    <row r="2877" ht="14.25" spans="10:26">
      <c r="J2877" s="7"/>
      <c r="K2877" s="7"/>
      <c r="L2877" s="7"/>
      <c r="M2877" s="7"/>
      <c r="N2877" s="7"/>
      <c r="O2877" s="7"/>
      <c r="P2877" s="7"/>
      <c r="Q2877" s="7"/>
      <c r="R2877" s="7"/>
      <c r="S2877" s="7"/>
      <c r="T2877" s="7"/>
      <c r="U2877" s="7"/>
      <c r="V2877" s="7"/>
      <c r="W2877" s="7"/>
      <c r="X2877" s="7"/>
      <c r="Y2877" s="7"/>
      <c r="Z2877" s="7"/>
    </row>
    <row r="2878" ht="14.25" spans="10:26">
      <c r="J2878" s="7"/>
      <c r="K2878" s="7"/>
      <c r="L2878" s="7"/>
      <c r="M2878" s="7"/>
      <c r="N2878" s="7"/>
      <c r="O2878" s="7"/>
      <c r="P2878" s="7"/>
      <c r="Q2878" s="7"/>
      <c r="R2878" s="7"/>
      <c r="S2878" s="7"/>
      <c r="T2878" s="7"/>
      <c r="U2878" s="7"/>
      <c r="V2878" s="7"/>
      <c r="W2878" s="7"/>
      <c r="X2878" s="7"/>
      <c r="Y2878" s="7"/>
      <c r="Z2878" s="7"/>
    </row>
    <row r="2879" ht="14.25" spans="10:26">
      <c r="J2879" s="7"/>
      <c r="K2879" s="7"/>
      <c r="L2879" s="7"/>
      <c r="M2879" s="7"/>
      <c r="N2879" s="7"/>
      <c r="O2879" s="7"/>
      <c r="P2879" s="7"/>
      <c r="Q2879" s="7"/>
      <c r="R2879" s="7"/>
      <c r="S2879" s="7"/>
      <c r="T2879" s="7"/>
      <c r="U2879" s="7"/>
      <c r="V2879" s="7"/>
      <c r="W2879" s="7"/>
      <c r="X2879" s="7"/>
      <c r="Y2879" s="7"/>
      <c r="Z2879" s="7"/>
    </row>
    <row r="2880" ht="14.25" spans="10:26">
      <c r="J2880" s="7"/>
      <c r="K2880" s="7"/>
      <c r="L2880" s="7"/>
      <c r="M2880" s="7"/>
      <c r="N2880" s="7"/>
      <c r="O2880" s="7"/>
      <c r="P2880" s="7"/>
      <c r="Q2880" s="7"/>
      <c r="R2880" s="7"/>
      <c r="S2880" s="7"/>
      <c r="T2880" s="7"/>
      <c r="U2880" s="7"/>
      <c r="V2880" s="7"/>
      <c r="W2880" s="7"/>
      <c r="X2880" s="7"/>
      <c r="Y2880" s="7"/>
      <c r="Z2880" s="7"/>
    </row>
    <row r="2881" ht="14.25" spans="10:26">
      <c r="J2881" s="7"/>
      <c r="K2881" s="7"/>
      <c r="L2881" s="7"/>
      <c r="M2881" s="7"/>
      <c r="N2881" s="7"/>
      <c r="O2881" s="7"/>
      <c r="P2881" s="7"/>
      <c r="Q2881" s="7"/>
      <c r="R2881" s="7"/>
      <c r="S2881" s="7"/>
      <c r="T2881" s="7"/>
      <c r="U2881" s="7"/>
      <c r="V2881" s="7"/>
      <c r="W2881" s="7"/>
      <c r="X2881" s="7"/>
      <c r="Y2881" s="7"/>
      <c r="Z2881" s="7"/>
    </row>
    <row r="2882" ht="14.25" spans="10:26">
      <c r="J2882" s="7"/>
      <c r="K2882" s="7"/>
      <c r="L2882" s="7"/>
      <c r="M2882" s="7"/>
      <c r="N2882" s="7"/>
      <c r="O2882" s="7"/>
      <c r="P2882" s="7"/>
      <c r="Q2882" s="7"/>
      <c r="R2882" s="7"/>
      <c r="S2882" s="7"/>
      <c r="T2882" s="7"/>
      <c r="U2882" s="7"/>
      <c r="V2882" s="7"/>
      <c r="W2882" s="7"/>
      <c r="X2882" s="7"/>
      <c r="Y2882" s="7"/>
      <c r="Z2882" s="7"/>
    </row>
    <row r="2883" ht="14.25" spans="10:26">
      <c r="J2883" s="7"/>
      <c r="K2883" s="7"/>
      <c r="L2883" s="7"/>
      <c r="M2883" s="7"/>
      <c r="N2883" s="7"/>
      <c r="O2883" s="7"/>
      <c r="P2883" s="7"/>
      <c r="Q2883" s="7"/>
      <c r="R2883" s="7"/>
      <c r="S2883" s="7"/>
      <c r="T2883" s="7"/>
      <c r="U2883" s="7"/>
      <c r="V2883" s="7"/>
      <c r="W2883" s="7"/>
      <c r="X2883" s="7"/>
      <c r="Y2883" s="7"/>
      <c r="Z2883" s="7"/>
    </row>
    <row r="2884" ht="14.25" spans="10:26">
      <c r="J2884" s="7"/>
      <c r="K2884" s="7"/>
      <c r="L2884" s="7"/>
      <c r="M2884" s="7"/>
      <c r="N2884" s="7"/>
      <c r="O2884" s="7"/>
      <c r="P2884" s="7"/>
      <c r="Q2884" s="7"/>
      <c r="R2884" s="7"/>
      <c r="S2884" s="7"/>
      <c r="T2884" s="7"/>
      <c r="U2884" s="7"/>
      <c r="V2884" s="7"/>
      <c r="W2884" s="7"/>
      <c r="X2884" s="7"/>
      <c r="Y2884" s="7"/>
      <c r="Z2884" s="7"/>
    </row>
    <row r="2885" ht="14.25" spans="10:26">
      <c r="J2885" s="7"/>
      <c r="K2885" s="7"/>
      <c r="L2885" s="7"/>
      <c r="M2885" s="7"/>
      <c r="N2885" s="7"/>
      <c r="O2885" s="7"/>
      <c r="P2885" s="7"/>
      <c r="Q2885" s="7"/>
      <c r="R2885" s="7"/>
      <c r="S2885" s="7"/>
      <c r="T2885" s="7"/>
      <c r="U2885" s="7"/>
      <c r="V2885" s="7"/>
      <c r="W2885" s="7"/>
      <c r="X2885" s="7"/>
      <c r="Y2885" s="7"/>
      <c r="Z2885" s="7"/>
    </row>
    <row r="2886" ht="14.25" spans="10:26">
      <c r="J2886" s="7"/>
      <c r="K2886" s="7"/>
      <c r="L2886" s="7"/>
      <c r="M2886" s="7"/>
      <c r="N2886" s="7"/>
      <c r="O2886" s="7"/>
      <c r="P2886" s="7"/>
      <c r="Q2886" s="7"/>
      <c r="R2886" s="7"/>
      <c r="S2886" s="7"/>
      <c r="T2886" s="7"/>
      <c r="U2886" s="7"/>
      <c r="V2886" s="7"/>
      <c r="W2886" s="7"/>
      <c r="X2886" s="7"/>
      <c r="Y2886" s="7"/>
      <c r="Z2886" s="7"/>
    </row>
    <row r="2887" ht="14.25" spans="10:26">
      <c r="J2887" s="7"/>
      <c r="K2887" s="7"/>
      <c r="L2887" s="7"/>
      <c r="M2887" s="7"/>
      <c r="N2887" s="7"/>
      <c r="O2887" s="7"/>
      <c r="P2887" s="7"/>
      <c r="Q2887" s="7"/>
      <c r="R2887" s="7"/>
      <c r="S2887" s="7"/>
      <c r="T2887" s="7"/>
      <c r="U2887" s="7"/>
      <c r="V2887" s="7"/>
      <c r="W2887" s="7"/>
      <c r="X2887" s="7"/>
      <c r="Y2887" s="7"/>
      <c r="Z2887" s="7"/>
    </row>
    <row r="2888" ht="14.25" spans="10:26">
      <c r="J2888" s="7"/>
      <c r="K2888" s="7"/>
      <c r="L2888" s="7"/>
      <c r="M2888" s="7"/>
      <c r="N2888" s="7"/>
      <c r="O2888" s="7"/>
      <c r="P2888" s="7"/>
      <c r="Q2888" s="7"/>
      <c r="R2888" s="7"/>
      <c r="S2888" s="7"/>
      <c r="T2888" s="7"/>
      <c r="U2888" s="7"/>
      <c r="V2888" s="7"/>
      <c r="W2888" s="7"/>
      <c r="X2888" s="7"/>
      <c r="Y2888" s="7"/>
      <c r="Z2888" s="7"/>
    </row>
    <row r="2889" ht="14.25" spans="10:26">
      <c r="J2889" s="7"/>
      <c r="K2889" s="7"/>
      <c r="L2889" s="7"/>
      <c r="M2889" s="7"/>
      <c r="N2889" s="7"/>
      <c r="O2889" s="7"/>
      <c r="P2889" s="7"/>
      <c r="Q2889" s="7"/>
      <c r="R2889" s="7"/>
      <c r="S2889" s="7"/>
      <c r="T2889" s="7"/>
      <c r="U2889" s="7"/>
      <c r="V2889" s="7"/>
      <c r="W2889" s="7"/>
      <c r="X2889" s="7"/>
      <c r="Y2889" s="7"/>
      <c r="Z2889" s="7"/>
    </row>
    <row r="2890" ht="14.25" spans="10:26">
      <c r="J2890" s="7"/>
      <c r="K2890" s="7"/>
      <c r="L2890" s="7"/>
      <c r="M2890" s="7"/>
      <c r="N2890" s="7"/>
      <c r="O2890" s="7"/>
      <c r="P2890" s="7"/>
      <c r="Q2890" s="7"/>
      <c r="R2890" s="7"/>
      <c r="S2890" s="7"/>
      <c r="T2890" s="7"/>
      <c r="U2890" s="7"/>
      <c r="V2890" s="7"/>
      <c r="W2890" s="7"/>
      <c r="X2890" s="7"/>
      <c r="Y2890" s="7"/>
      <c r="Z2890" s="7"/>
    </row>
    <row r="2891" ht="14.25" spans="10:26">
      <c r="J2891" s="7"/>
      <c r="K2891" s="7"/>
      <c r="L2891" s="7"/>
      <c r="M2891" s="7"/>
      <c r="N2891" s="7"/>
      <c r="O2891" s="7"/>
      <c r="P2891" s="7"/>
      <c r="Q2891" s="7"/>
      <c r="R2891" s="7"/>
      <c r="S2891" s="7"/>
      <c r="T2891" s="7"/>
      <c r="U2891" s="7"/>
      <c r="V2891" s="7"/>
      <c r="W2891" s="7"/>
      <c r="X2891" s="7"/>
      <c r="Y2891" s="7"/>
      <c r="Z2891" s="7"/>
    </row>
    <row r="2892" ht="14.25" spans="10:26">
      <c r="J2892" s="7"/>
      <c r="K2892" s="7"/>
      <c r="L2892" s="7"/>
      <c r="M2892" s="7"/>
      <c r="N2892" s="7"/>
      <c r="O2892" s="7"/>
      <c r="P2892" s="7"/>
      <c r="Q2892" s="7"/>
      <c r="R2892" s="7"/>
      <c r="S2892" s="7"/>
      <c r="T2892" s="7"/>
      <c r="U2892" s="7"/>
      <c r="V2892" s="7"/>
      <c r="W2892" s="7"/>
      <c r="X2892" s="7"/>
      <c r="Y2892" s="7"/>
      <c r="Z2892" s="7"/>
    </row>
    <row r="2893" ht="14.25" spans="10:26">
      <c r="J2893" s="7"/>
      <c r="K2893" s="7"/>
      <c r="L2893" s="7"/>
      <c r="M2893" s="7"/>
      <c r="N2893" s="7"/>
      <c r="O2893" s="7"/>
      <c r="P2893" s="7"/>
      <c r="Q2893" s="7"/>
      <c r="R2893" s="7"/>
      <c r="S2893" s="7"/>
      <c r="T2893" s="7"/>
      <c r="U2893" s="7"/>
      <c r="V2893" s="7"/>
      <c r="W2893" s="7"/>
      <c r="X2893" s="7"/>
      <c r="Y2893" s="7"/>
      <c r="Z2893" s="7"/>
    </row>
    <row r="2894" ht="14.25" spans="10:26">
      <c r="J2894" s="7"/>
      <c r="K2894" s="7"/>
      <c r="L2894" s="7"/>
      <c r="M2894" s="7"/>
      <c r="N2894" s="7"/>
      <c r="O2894" s="7"/>
      <c r="P2894" s="7"/>
      <c r="Q2894" s="7"/>
      <c r="R2894" s="7"/>
      <c r="S2894" s="7"/>
      <c r="T2894" s="7"/>
      <c r="U2894" s="7"/>
      <c r="V2894" s="7"/>
      <c r="W2894" s="7"/>
      <c r="X2894" s="7"/>
      <c r="Y2894" s="7"/>
      <c r="Z2894" s="7"/>
    </row>
    <row r="2895" ht="14.25" spans="10:26">
      <c r="J2895" s="7"/>
      <c r="K2895" s="7"/>
      <c r="L2895" s="7"/>
      <c r="M2895" s="7"/>
      <c r="N2895" s="7"/>
      <c r="O2895" s="7"/>
      <c r="P2895" s="7"/>
      <c r="Q2895" s="7"/>
      <c r="R2895" s="7"/>
      <c r="S2895" s="7"/>
      <c r="T2895" s="7"/>
      <c r="U2895" s="7"/>
      <c r="V2895" s="7"/>
      <c r="W2895" s="7"/>
      <c r="X2895" s="7"/>
      <c r="Y2895" s="7"/>
      <c r="Z2895" s="7"/>
    </row>
    <row r="2896" ht="14.25" spans="10:26">
      <c r="J2896" s="7"/>
      <c r="K2896" s="7"/>
      <c r="L2896" s="7"/>
      <c r="M2896" s="7"/>
      <c r="N2896" s="7"/>
      <c r="O2896" s="7"/>
      <c r="P2896" s="7"/>
      <c r="Q2896" s="7"/>
      <c r="R2896" s="7"/>
      <c r="S2896" s="7"/>
      <c r="T2896" s="7"/>
      <c r="U2896" s="7"/>
      <c r="V2896" s="7"/>
      <c r="W2896" s="7"/>
      <c r="X2896" s="7"/>
      <c r="Y2896" s="7"/>
      <c r="Z2896" s="7"/>
    </row>
    <row r="2897" ht="14.25" spans="10:26">
      <c r="J2897" s="7"/>
      <c r="K2897" s="7"/>
      <c r="L2897" s="7"/>
      <c r="M2897" s="7"/>
      <c r="N2897" s="7"/>
      <c r="O2897" s="7"/>
      <c r="P2897" s="7"/>
      <c r="Q2897" s="7"/>
      <c r="R2897" s="7"/>
      <c r="S2897" s="7"/>
      <c r="T2897" s="7"/>
      <c r="U2897" s="7"/>
      <c r="V2897" s="7"/>
      <c r="W2897" s="7"/>
      <c r="X2897" s="7"/>
      <c r="Y2897" s="7"/>
      <c r="Z2897" s="7"/>
    </row>
    <row r="2898" ht="14.25" spans="10:26">
      <c r="J2898" s="7"/>
      <c r="K2898" s="7"/>
      <c r="L2898" s="7"/>
      <c r="M2898" s="7"/>
      <c r="N2898" s="7"/>
      <c r="O2898" s="7"/>
      <c r="P2898" s="7"/>
      <c r="Q2898" s="7"/>
      <c r="R2898" s="7"/>
      <c r="S2898" s="7"/>
      <c r="T2898" s="7"/>
      <c r="U2898" s="7"/>
      <c r="V2898" s="7"/>
      <c r="W2898" s="7"/>
      <c r="X2898" s="7"/>
      <c r="Y2898" s="7"/>
      <c r="Z2898" s="7"/>
    </row>
    <row r="2899" ht="14.25" spans="10:26">
      <c r="J2899" s="7"/>
      <c r="K2899" s="7"/>
      <c r="L2899" s="7"/>
      <c r="M2899" s="7"/>
      <c r="N2899" s="7"/>
      <c r="O2899" s="7"/>
      <c r="P2899" s="7"/>
      <c r="Q2899" s="7"/>
      <c r="R2899" s="7"/>
      <c r="S2899" s="7"/>
      <c r="T2899" s="7"/>
      <c r="U2899" s="7"/>
      <c r="V2899" s="7"/>
      <c r="W2899" s="7"/>
      <c r="X2899" s="7"/>
      <c r="Y2899" s="7"/>
      <c r="Z2899" s="7"/>
    </row>
    <row r="2900" ht="14.25" spans="10:26">
      <c r="J2900" s="7"/>
      <c r="K2900" s="7"/>
      <c r="L2900" s="7"/>
      <c r="M2900" s="7"/>
      <c r="N2900" s="7"/>
      <c r="O2900" s="7"/>
      <c r="P2900" s="7"/>
      <c r="Q2900" s="7"/>
      <c r="R2900" s="7"/>
      <c r="S2900" s="7"/>
      <c r="T2900" s="7"/>
      <c r="U2900" s="7"/>
      <c r="V2900" s="7"/>
      <c r="W2900" s="7"/>
      <c r="X2900" s="7"/>
      <c r="Y2900" s="7"/>
      <c r="Z2900" s="7"/>
    </row>
    <row r="2901" ht="14.25" spans="10:26">
      <c r="J2901" s="7"/>
      <c r="K2901" s="7"/>
      <c r="L2901" s="7"/>
      <c r="M2901" s="7"/>
      <c r="N2901" s="7"/>
      <c r="O2901" s="7"/>
      <c r="P2901" s="7"/>
      <c r="Q2901" s="7"/>
      <c r="R2901" s="7"/>
      <c r="S2901" s="7"/>
      <c r="T2901" s="7"/>
      <c r="U2901" s="7"/>
      <c r="V2901" s="7"/>
      <c r="W2901" s="7"/>
      <c r="X2901" s="7"/>
      <c r="Y2901" s="7"/>
      <c r="Z2901" s="7"/>
    </row>
    <row r="2902" ht="14.25" spans="10:26">
      <c r="J2902" s="7"/>
      <c r="K2902" s="7"/>
      <c r="L2902" s="7"/>
      <c r="M2902" s="7"/>
      <c r="N2902" s="7"/>
      <c r="O2902" s="7"/>
      <c r="P2902" s="7"/>
      <c r="Q2902" s="7"/>
      <c r="R2902" s="7"/>
      <c r="S2902" s="7"/>
      <c r="T2902" s="7"/>
      <c r="U2902" s="7"/>
      <c r="V2902" s="7"/>
      <c r="W2902" s="7"/>
      <c r="X2902" s="7"/>
      <c r="Y2902" s="7"/>
      <c r="Z2902" s="7"/>
    </row>
    <row r="2903" ht="14.25" spans="10:26">
      <c r="J2903" s="7"/>
      <c r="K2903" s="7"/>
      <c r="L2903" s="7"/>
      <c r="M2903" s="7"/>
      <c r="N2903" s="7"/>
      <c r="O2903" s="7"/>
      <c r="P2903" s="7"/>
      <c r="Q2903" s="7"/>
      <c r="R2903" s="7"/>
      <c r="S2903" s="7"/>
      <c r="T2903" s="7"/>
      <c r="U2903" s="7"/>
      <c r="V2903" s="7"/>
      <c r="W2903" s="7"/>
      <c r="X2903" s="7"/>
      <c r="Y2903" s="7"/>
      <c r="Z2903" s="7"/>
    </row>
    <row r="2904" ht="14.25" spans="10:26">
      <c r="J2904" s="7"/>
      <c r="K2904" s="7"/>
      <c r="L2904" s="7"/>
      <c r="M2904" s="7"/>
      <c r="N2904" s="7"/>
      <c r="O2904" s="7"/>
      <c r="P2904" s="7"/>
      <c r="Q2904" s="7"/>
      <c r="R2904" s="7"/>
      <c r="S2904" s="7"/>
      <c r="T2904" s="7"/>
      <c r="U2904" s="7"/>
      <c r="V2904" s="7"/>
      <c r="W2904" s="7"/>
      <c r="X2904" s="7"/>
      <c r="Y2904" s="7"/>
      <c r="Z2904" s="7"/>
    </row>
    <row r="2905" ht="14.25" spans="10:26">
      <c r="J2905" s="7"/>
      <c r="K2905" s="7"/>
      <c r="L2905" s="7"/>
      <c r="M2905" s="7"/>
      <c r="N2905" s="7"/>
      <c r="O2905" s="7"/>
      <c r="P2905" s="7"/>
      <c r="Q2905" s="7"/>
      <c r="R2905" s="7"/>
      <c r="S2905" s="7"/>
      <c r="T2905" s="7"/>
      <c r="U2905" s="7"/>
      <c r="V2905" s="7"/>
      <c r="W2905" s="7"/>
      <c r="X2905" s="7"/>
      <c r="Y2905" s="7"/>
      <c r="Z2905" s="7"/>
    </row>
    <row r="2906" ht="14.25" spans="10:26">
      <c r="J2906" s="7"/>
      <c r="K2906" s="7"/>
      <c r="L2906" s="7"/>
      <c r="M2906" s="7"/>
      <c r="N2906" s="7"/>
      <c r="O2906" s="7"/>
      <c r="P2906" s="7"/>
      <c r="Q2906" s="7"/>
      <c r="R2906" s="7"/>
      <c r="S2906" s="7"/>
      <c r="T2906" s="7"/>
      <c r="U2906" s="7"/>
      <c r="V2906" s="7"/>
      <c r="W2906" s="7"/>
      <c r="X2906" s="7"/>
      <c r="Y2906" s="7"/>
      <c r="Z2906" s="7"/>
    </row>
    <row r="2907" ht="14.25" spans="10:26">
      <c r="J2907" s="7"/>
      <c r="K2907" s="7"/>
      <c r="L2907" s="7"/>
      <c r="M2907" s="7"/>
      <c r="N2907" s="7"/>
      <c r="O2907" s="7"/>
      <c r="P2907" s="7"/>
      <c r="Q2907" s="7"/>
      <c r="R2907" s="7"/>
      <c r="S2907" s="7"/>
      <c r="T2907" s="7"/>
      <c r="U2907" s="7"/>
      <c r="V2907" s="7"/>
      <c r="W2907" s="7"/>
      <c r="X2907" s="7"/>
      <c r="Y2907" s="7"/>
      <c r="Z2907" s="7"/>
    </row>
    <row r="2908" ht="14.25" spans="10:26">
      <c r="J2908" s="7"/>
      <c r="K2908" s="7"/>
      <c r="L2908" s="7"/>
      <c r="M2908" s="7"/>
      <c r="N2908" s="7"/>
      <c r="O2908" s="7"/>
      <c r="P2908" s="7"/>
      <c r="Q2908" s="7"/>
      <c r="R2908" s="7"/>
      <c r="S2908" s="7"/>
      <c r="T2908" s="7"/>
      <c r="U2908" s="7"/>
      <c r="V2908" s="7"/>
      <c r="W2908" s="7"/>
      <c r="X2908" s="7"/>
      <c r="Y2908" s="7"/>
      <c r="Z2908" s="7"/>
    </row>
    <row r="2909" ht="14.25" spans="10:26">
      <c r="J2909" s="7"/>
      <c r="K2909" s="7"/>
      <c r="L2909" s="7"/>
      <c r="M2909" s="7"/>
      <c r="N2909" s="7"/>
      <c r="O2909" s="7"/>
      <c r="P2909" s="7"/>
      <c r="Q2909" s="7"/>
      <c r="R2909" s="7"/>
      <c r="S2909" s="7"/>
      <c r="T2909" s="7"/>
      <c r="U2909" s="7"/>
      <c r="V2909" s="7"/>
      <c r="W2909" s="7"/>
      <c r="X2909" s="7"/>
      <c r="Y2909" s="7"/>
      <c r="Z2909" s="7"/>
    </row>
    <row r="2910" ht="14.25" spans="10:26">
      <c r="J2910" s="7"/>
      <c r="K2910" s="7"/>
      <c r="L2910" s="7"/>
      <c r="M2910" s="7"/>
      <c r="N2910" s="7"/>
      <c r="O2910" s="7"/>
      <c r="P2910" s="7"/>
      <c r="Q2910" s="7"/>
      <c r="R2910" s="7"/>
      <c r="S2910" s="7"/>
      <c r="T2910" s="7"/>
      <c r="U2910" s="7"/>
      <c r="V2910" s="7"/>
      <c r="W2910" s="7"/>
      <c r="X2910" s="7"/>
      <c r="Y2910" s="7"/>
      <c r="Z2910" s="7"/>
    </row>
    <row r="2911" ht="14.25" spans="10:26">
      <c r="J2911" s="7"/>
      <c r="K2911" s="7"/>
      <c r="L2911" s="7"/>
      <c r="M2911" s="7"/>
      <c r="N2911" s="7"/>
      <c r="O2911" s="7"/>
      <c r="P2911" s="7"/>
      <c r="Q2911" s="7"/>
      <c r="R2911" s="7"/>
      <c r="S2911" s="7"/>
      <c r="T2911" s="7"/>
      <c r="U2911" s="7"/>
      <c r="V2911" s="7"/>
      <c r="W2911" s="7"/>
      <c r="X2911" s="7"/>
      <c r="Y2911" s="7"/>
      <c r="Z2911" s="7"/>
    </row>
    <row r="2912" ht="14.25" spans="10:26">
      <c r="J2912" s="7"/>
      <c r="K2912" s="7"/>
      <c r="L2912" s="7"/>
      <c r="M2912" s="7"/>
      <c r="N2912" s="7"/>
      <c r="O2912" s="7"/>
      <c r="P2912" s="7"/>
      <c r="Q2912" s="7"/>
      <c r="R2912" s="7"/>
      <c r="S2912" s="7"/>
      <c r="T2912" s="7"/>
      <c r="U2912" s="7"/>
      <c r="V2912" s="7"/>
      <c r="W2912" s="7"/>
      <c r="X2912" s="7"/>
      <c r="Y2912" s="7"/>
      <c r="Z2912" s="7"/>
    </row>
    <row r="2913" ht="14.25" spans="10:26">
      <c r="J2913" s="7"/>
      <c r="K2913" s="7"/>
      <c r="L2913" s="7"/>
      <c r="M2913" s="7"/>
      <c r="N2913" s="7"/>
      <c r="O2913" s="7"/>
      <c r="P2913" s="7"/>
      <c r="Q2913" s="7"/>
      <c r="R2913" s="7"/>
      <c r="S2913" s="7"/>
      <c r="T2913" s="7"/>
      <c r="U2913" s="7"/>
      <c r="V2913" s="7"/>
      <c r="W2913" s="7"/>
      <c r="X2913" s="7"/>
      <c r="Y2913" s="7"/>
      <c r="Z2913" s="7"/>
    </row>
    <row r="2914" ht="14.25" spans="10:26">
      <c r="J2914" s="7"/>
      <c r="K2914" s="7"/>
      <c r="L2914" s="7"/>
      <c r="M2914" s="7"/>
      <c r="N2914" s="7"/>
      <c r="O2914" s="7"/>
      <c r="P2914" s="7"/>
      <c r="Q2914" s="7"/>
      <c r="R2914" s="7"/>
      <c r="S2914" s="7"/>
      <c r="T2914" s="7"/>
      <c r="U2914" s="7"/>
      <c r="V2914" s="7"/>
      <c r="W2914" s="7"/>
      <c r="X2914" s="7"/>
      <c r="Y2914" s="7"/>
      <c r="Z2914" s="7"/>
    </row>
    <row r="2915" ht="14.25" spans="10:26">
      <c r="J2915" s="7"/>
      <c r="K2915" s="7"/>
      <c r="L2915" s="7"/>
      <c r="M2915" s="7"/>
      <c r="N2915" s="7"/>
      <c r="O2915" s="7"/>
      <c r="P2915" s="7"/>
      <c r="Q2915" s="7"/>
      <c r="R2915" s="7"/>
      <c r="S2915" s="7"/>
      <c r="T2915" s="7"/>
      <c r="U2915" s="7"/>
      <c r="V2915" s="7"/>
      <c r="W2915" s="7"/>
      <c r="X2915" s="7"/>
      <c r="Y2915" s="7"/>
      <c r="Z2915" s="7"/>
    </row>
    <row r="2916" ht="14.25" spans="10:26">
      <c r="J2916" s="7"/>
      <c r="K2916" s="7"/>
      <c r="L2916" s="7"/>
      <c r="M2916" s="7"/>
      <c r="N2916" s="7"/>
      <c r="O2916" s="7"/>
      <c r="P2916" s="7"/>
      <c r="Q2916" s="7"/>
      <c r="R2916" s="7"/>
      <c r="S2916" s="7"/>
      <c r="T2916" s="7"/>
      <c r="U2916" s="7"/>
      <c r="V2916" s="7"/>
      <c r="W2916" s="7"/>
      <c r="X2916" s="7"/>
      <c r="Y2916" s="7"/>
      <c r="Z2916" s="7"/>
    </row>
    <row r="2917" ht="14.25" spans="10:26">
      <c r="J2917" s="7"/>
      <c r="K2917" s="7"/>
      <c r="L2917" s="7"/>
      <c r="M2917" s="7"/>
      <c r="N2917" s="7"/>
      <c r="O2917" s="7"/>
      <c r="P2917" s="7"/>
      <c r="Q2917" s="7"/>
      <c r="R2917" s="7"/>
      <c r="S2917" s="7"/>
      <c r="T2917" s="7"/>
      <c r="U2917" s="7"/>
      <c r="V2917" s="7"/>
      <c r="W2917" s="7"/>
      <c r="X2917" s="7"/>
      <c r="Y2917" s="7"/>
      <c r="Z2917" s="7"/>
    </row>
    <row r="2918" ht="14.25" spans="10:26">
      <c r="J2918" s="7"/>
      <c r="K2918" s="7"/>
      <c r="L2918" s="7"/>
      <c r="M2918" s="7"/>
      <c r="N2918" s="7"/>
      <c r="O2918" s="7"/>
      <c r="P2918" s="7"/>
      <c r="Q2918" s="7"/>
      <c r="R2918" s="7"/>
      <c r="S2918" s="7"/>
      <c r="T2918" s="7"/>
      <c r="U2918" s="7"/>
      <c r="V2918" s="7"/>
      <c r="W2918" s="7"/>
      <c r="X2918" s="7"/>
      <c r="Y2918" s="7"/>
      <c r="Z2918" s="7"/>
    </row>
    <row r="2919" ht="14.25" spans="10:26">
      <c r="J2919" s="7"/>
      <c r="K2919" s="7"/>
      <c r="L2919" s="7"/>
      <c r="M2919" s="7"/>
      <c r="N2919" s="7"/>
      <c r="O2919" s="7"/>
      <c r="P2919" s="7"/>
      <c r="Q2919" s="7"/>
      <c r="R2919" s="7"/>
      <c r="S2919" s="7"/>
      <c r="T2919" s="7"/>
      <c r="U2919" s="7"/>
      <c r="V2919" s="7"/>
      <c r="W2919" s="7"/>
      <c r="X2919" s="7"/>
      <c r="Y2919" s="7"/>
      <c r="Z2919" s="7"/>
    </row>
    <row r="2920" ht="14.25" spans="10:26">
      <c r="J2920" s="7"/>
      <c r="K2920" s="7"/>
      <c r="L2920" s="7"/>
      <c r="M2920" s="7"/>
      <c r="N2920" s="7"/>
      <c r="O2920" s="7"/>
      <c r="P2920" s="7"/>
      <c r="Q2920" s="7"/>
      <c r="R2920" s="7"/>
      <c r="S2920" s="7"/>
      <c r="T2920" s="7"/>
      <c r="U2920" s="7"/>
      <c r="V2920" s="7"/>
      <c r="W2920" s="7"/>
      <c r="X2920" s="7"/>
      <c r="Y2920" s="7"/>
      <c r="Z2920" s="7"/>
    </row>
    <row r="2921" ht="14.25" spans="10:26">
      <c r="J2921" s="7"/>
      <c r="K2921" s="7"/>
      <c r="L2921" s="7"/>
      <c r="M2921" s="7"/>
      <c r="N2921" s="7"/>
      <c r="O2921" s="7"/>
      <c r="P2921" s="7"/>
      <c r="Q2921" s="7"/>
      <c r="R2921" s="7"/>
      <c r="S2921" s="7"/>
      <c r="T2921" s="7"/>
      <c r="U2921" s="7"/>
      <c r="V2921" s="7"/>
      <c r="W2921" s="7"/>
      <c r="X2921" s="7"/>
      <c r="Y2921" s="7"/>
      <c r="Z2921" s="7"/>
    </row>
    <row r="2922" ht="14.25" spans="10:26">
      <c r="J2922" s="7"/>
      <c r="K2922" s="7"/>
      <c r="L2922" s="7"/>
      <c r="M2922" s="7"/>
      <c r="N2922" s="7"/>
      <c r="O2922" s="7"/>
      <c r="P2922" s="7"/>
      <c r="Q2922" s="7"/>
      <c r="R2922" s="7"/>
      <c r="S2922" s="7"/>
      <c r="T2922" s="7"/>
      <c r="U2922" s="7"/>
      <c r="V2922" s="7"/>
      <c r="W2922" s="7"/>
      <c r="X2922" s="7"/>
      <c r="Y2922" s="7"/>
      <c r="Z2922" s="7"/>
    </row>
    <row r="2923" ht="14.25" spans="10:26">
      <c r="J2923" s="7"/>
      <c r="K2923" s="7"/>
      <c r="L2923" s="7"/>
      <c r="M2923" s="7"/>
      <c r="N2923" s="7"/>
      <c r="O2923" s="7"/>
      <c r="P2923" s="7"/>
      <c r="Q2923" s="7"/>
      <c r="R2923" s="7"/>
      <c r="S2923" s="7"/>
      <c r="T2923" s="7"/>
      <c r="U2923" s="7"/>
      <c r="V2923" s="7"/>
      <c r="W2923" s="7"/>
      <c r="X2923" s="7"/>
      <c r="Y2923" s="7"/>
      <c r="Z2923" s="7"/>
    </row>
    <row r="2924" ht="14.25" spans="10:26">
      <c r="J2924" s="7"/>
      <c r="K2924" s="7"/>
      <c r="L2924" s="7"/>
      <c r="M2924" s="7"/>
      <c r="N2924" s="7"/>
      <c r="O2924" s="7"/>
      <c r="P2924" s="7"/>
      <c r="Q2924" s="7"/>
      <c r="R2924" s="7"/>
      <c r="S2924" s="7"/>
      <c r="T2924" s="7"/>
      <c r="U2924" s="7"/>
      <c r="V2924" s="7"/>
      <c r="W2924" s="7"/>
      <c r="X2924" s="7"/>
      <c r="Y2924" s="7"/>
      <c r="Z2924" s="7"/>
    </row>
    <row r="2925" ht="14.25" spans="10:26">
      <c r="J2925" s="7"/>
      <c r="K2925" s="7"/>
      <c r="L2925" s="7"/>
      <c r="M2925" s="7"/>
      <c r="N2925" s="7"/>
      <c r="O2925" s="7"/>
      <c r="P2925" s="7"/>
      <c r="Q2925" s="7"/>
      <c r="R2925" s="7"/>
      <c r="S2925" s="7"/>
      <c r="T2925" s="7"/>
      <c r="U2925" s="7"/>
      <c r="V2925" s="7"/>
      <c r="W2925" s="7"/>
      <c r="X2925" s="7"/>
      <c r="Y2925" s="7"/>
      <c r="Z2925" s="7"/>
    </row>
    <row r="2926" ht="14.25" spans="10:26">
      <c r="J2926" s="7"/>
      <c r="K2926" s="7"/>
      <c r="L2926" s="7"/>
      <c r="M2926" s="7"/>
      <c r="N2926" s="7"/>
      <c r="O2926" s="7"/>
      <c r="P2926" s="7"/>
      <c r="Q2926" s="7"/>
      <c r="R2926" s="7"/>
      <c r="S2926" s="7"/>
      <c r="T2926" s="7"/>
      <c r="U2926" s="7"/>
      <c r="V2926" s="7"/>
      <c r="W2926" s="7"/>
      <c r="X2926" s="7"/>
      <c r="Y2926" s="7"/>
      <c r="Z2926" s="7"/>
    </row>
    <row r="2927" ht="14.25" spans="10:26">
      <c r="J2927" s="7"/>
      <c r="K2927" s="7"/>
      <c r="L2927" s="7"/>
      <c r="M2927" s="7"/>
      <c r="N2927" s="7"/>
      <c r="O2927" s="7"/>
      <c r="P2927" s="7"/>
      <c r="Q2927" s="7"/>
      <c r="R2927" s="7"/>
      <c r="S2927" s="7"/>
      <c r="T2927" s="7"/>
      <c r="U2927" s="7"/>
      <c r="V2927" s="7"/>
      <c r="W2927" s="7"/>
      <c r="X2927" s="7"/>
      <c r="Y2927" s="7"/>
      <c r="Z2927" s="7"/>
    </row>
    <row r="2928" ht="14.25" spans="10:26">
      <c r="J2928" s="7"/>
      <c r="K2928" s="7"/>
      <c r="L2928" s="7"/>
      <c r="M2928" s="7"/>
      <c r="N2928" s="7"/>
      <c r="O2928" s="7"/>
      <c r="P2928" s="7"/>
      <c r="Q2928" s="7"/>
      <c r="R2928" s="7"/>
      <c r="S2928" s="7"/>
      <c r="T2928" s="7"/>
      <c r="U2928" s="7"/>
      <c r="V2928" s="7"/>
      <c r="W2928" s="7"/>
      <c r="X2928" s="7"/>
      <c r="Y2928" s="7"/>
      <c r="Z2928" s="7"/>
    </row>
    <row r="2929" ht="14.25" spans="10:26">
      <c r="J2929" s="7"/>
      <c r="K2929" s="7"/>
      <c r="L2929" s="7"/>
      <c r="M2929" s="7"/>
      <c r="N2929" s="7"/>
      <c r="O2929" s="7"/>
      <c r="P2929" s="7"/>
      <c r="Q2929" s="7"/>
      <c r="R2929" s="7"/>
      <c r="S2929" s="7"/>
      <c r="T2929" s="7"/>
      <c r="U2929" s="7"/>
      <c r="V2929" s="7"/>
      <c r="W2929" s="7"/>
      <c r="X2929" s="7"/>
      <c r="Y2929" s="7"/>
      <c r="Z2929" s="7"/>
    </row>
    <row r="2930" ht="14.25" spans="10:26">
      <c r="J2930" s="7"/>
      <c r="K2930" s="7"/>
      <c r="L2930" s="7"/>
      <c r="M2930" s="7"/>
      <c r="N2930" s="7"/>
      <c r="O2930" s="7"/>
      <c r="P2930" s="7"/>
      <c r="Q2930" s="7"/>
      <c r="R2930" s="7"/>
      <c r="S2930" s="7"/>
      <c r="T2930" s="7"/>
      <c r="U2930" s="7"/>
      <c r="V2930" s="7"/>
      <c r="W2930" s="7"/>
      <c r="X2930" s="7"/>
      <c r="Y2930" s="7"/>
      <c r="Z2930" s="7"/>
    </row>
    <row r="2931" ht="14.25" spans="10:26">
      <c r="J2931" s="7"/>
      <c r="K2931" s="7"/>
      <c r="L2931" s="7"/>
      <c r="M2931" s="7"/>
      <c r="N2931" s="7"/>
      <c r="O2931" s="7"/>
      <c r="P2931" s="7"/>
      <c r="Q2931" s="7"/>
      <c r="R2931" s="7"/>
      <c r="S2931" s="7"/>
      <c r="T2931" s="7"/>
      <c r="U2931" s="7"/>
      <c r="V2931" s="7"/>
      <c r="W2931" s="7"/>
      <c r="X2931" s="7"/>
      <c r="Y2931" s="7"/>
      <c r="Z2931" s="7"/>
    </row>
    <row r="2932" ht="14.25" spans="10:26">
      <c r="J2932" s="7"/>
      <c r="K2932" s="7"/>
      <c r="L2932" s="7"/>
      <c r="M2932" s="7"/>
      <c r="N2932" s="7"/>
      <c r="O2932" s="7"/>
      <c r="P2932" s="7"/>
      <c r="Q2932" s="7"/>
      <c r="R2932" s="7"/>
      <c r="S2932" s="7"/>
      <c r="T2932" s="7"/>
      <c r="U2932" s="7"/>
      <c r="V2932" s="7"/>
      <c r="W2932" s="7"/>
      <c r="X2932" s="7"/>
      <c r="Y2932" s="7"/>
      <c r="Z2932" s="7"/>
    </row>
    <row r="2933" ht="14.25" spans="10:26">
      <c r="J2933" s="7"/>
      <c r="K2933" s="7"/>
      <c r="L2933" s="7"/>
      <c r="M2933" s="7"/>
      <c r="N2933" s="7"/>
      <c r="O2933" s="7"/>
      <c r="P2933" s="7"/>
      <c r="Q2933" s="7"/>
      <c r="R2933" s="7"/>
      <c r="S2933" s="7"/>
      <c r="T2933" s="7"/>
      <c r="U2933" s="7"/>
      <c r="V2933" s="7"/>
      <c r="W2933" s="7"/>
      <c r="X2933" s="7"/>
      <c r="Y2933" s="7"/>
      <c r="Z2933" s="7"/>
    </row>
    <row r="2934" ht="14.25" spans="10:26">
      <c r="J2934" s="7"/>
      <c r="K2934" s="7"/>
      <c r="L2934" s="7"/>
      <c r="M2934" s="7"/>
      <c r="N2934" s="7"/>
      <c r="O2934" s="7"/>
      <c r="P2934" s="7"/>
      <c r="Q2934" s="7"/>
      <c r="R2934" s="7"/>
      <c r="S2934" s="7"/>
      <c r="T2934" s="7"/>
      <c r="U2934" s="7"/>
      <c r="V2934" s="7"/>
      <c r="W2934" s="7"/>
      <c r="X2934" s="7"/>
      <c r="Y2934" s="7"/>
      <c r="Z2934" s="7"/>
    </row>
    <row r="2935" ht="14.25" spans="10:26">
      <c r="J2935" s="7"/>
      <c r="K2935" s="7"/>
      <c r="L2935" s="7"/>
      <c r="M2935" s="7"/>
      <c r="N2935" s="7"/>
      <c r="O2935" s="7"/>
      <c r="P2935" s="7"/>
      <c r="Q2935" s="7"/>
      <c r="R2935" s="7"/>
      <c r="S2935" s="7"/>
      <c r="T2935" s="7"/>
      <c r="U2935" s="7"/>
      <c r="V2935" s="7"/>
      <c r="W2935" s="7"/>
      <c r="X2935" s="7"/>
      <c r="Y2935" s="7"/>
      <c r="Z2935" s="7"/>
    </row>
    <row r="2936" ht="14.25" spans="10:26">
      <c r="J2936" s="7"/>
      <c r="K2936" s="7"/>
      <c r="L2936" s="7"/>
      <c r="M2936" s="7"/>
      <c r="N2936" s="7"/>
      <c r="O2936" s="7"/>
      <c r="P2936" s="7"/>
      <c r="Q2936" s="7"/>
      <c r="R2936" s="7"/>
      <c r="S2936" s="7"/>
      <c r="T2936" s="7"/>
      <c r="U2936" s="7"/>
      <c r="V2936" s="7"/>
      <c r="W2936" s="7"/>
      <c r="X2936" s="7"/>
      <c r="Y2936" s="7"/>
      <c r="Z2936" s="7"/>
    </row>
    <row r="2937" ht="14.25" spans="10:26">
      <c r="J2937" s="7"/>
      <c r="K2937" s="7"/>
      <c r="L2937" s="7"/>
      <c r="M2937" s="7"/>
      <c r="N2937" s="7"/>
      <c r="O2937" s="7"/>
      <c r="P2937" s="7"/>
      <c r="Q2937" s="7"/>
      <c r="R2937" s="7"/>
      <c r="S2937" s="7"/>
      <c r="T2937" s="7"/>
      <c r="U2937" s="7"/>
      <c r="V2937" s="7"/>
      <c r="W2937" s="7"/>
      <c r="X2937" s="7"/>
      <c r="Y2937" s="7"/>
      <c r="Z2937" s="7"/>
    </row>
    <row r="2938" ht="14.25" spans="10:26">
      <c r="J2938" s="7"/>
      <c r="K2938" s="7"/>
      <c r="L2938" s="7"/>
      <c r="M2938" s="7"/>
      <c r="N2938" s="7"/>
      <c r="O2938" s="7"/>
      <c r="P2938" s="7"/>
      <c r="Q2938" s="7"/>
      <c r="R2938" s="7"/>
      <c r="S2938" s="7"/>
      <c r="T2938" s="7"/>
      <c r="U2938" s="7"/>
      <c r="V2938" s="7"/>
      <c r="W2938" s="7"/>
      <c r="X2938" s="7"/>
      <c r="Y2938" s="7"/>
      <c r="Z2938" s="7"/>
    </row>
    <row r="2939" ht="14.25" spans="10:26">
      <c r="J2939" s="7"/>
      <c r="K2939" s="7"/>
      <c r="L2939" s="7"/>
      <c r="M2939" s="7"/>
      <c r="N2939" s="7"/>
      <c r="O2939" s="7"/>
      <c r="P2939" s="7"/>
      <c r="Q2939" s="7"/>
      <c r="R2939" s="7"/>
      <c r="S2939" s="7"/>
      <c r="T2939" s="7"/>
      <c r="U2939" s="7"/>
      <c r="V2939" s="7"/>
      <c r="W2939" s="7"/>
      <c r="X2939" s="7"/>
      <c r="Y2939" s="7"/>
      <c r="Z2939" s="7"/>
    </row>
    <row r="2940" ht="14.25" spans="10:26">
      <c r="J2940" s="7"/>
      <c r="K2940" s="7"/>
      <c r="L2940" s="7"/>
      <c r="M2940" s="7"/>
      <c r="N2940" s="7"/>
      <c r="O2940" s="7"/>
      <c r="P2940" s="7"/>
      <c r="Q2940" s="7"/>
      <c r="R2940" s="7"/>
      <c r="S2940" s="7"/>
      <c r="T2940" s="7"/>
      <c r="U2940" s="7"/>
      <c r="V2940" s="7"/>
      <c r="W2940" s="7"/>
      <c r="X2940" s="7"/>
      <c r="Y2940" s="7"/>
      <c r="Z2940" s="7"/>
    </row>
    <row r="2941" ht="14.25" spans="10:26">
      <c r="J2941" s="7"/>
      <c r="K2941" s="7"/>
      <c r="L2941" s="7"/>
      <c r="M2941" s="7"/>
      <c r="N2941" s="7"/>
      <c r="O2941" s="7"/>
      <c r="P2941" s="7"/>
      <c r="Q2941" s="7"/>
      <c r="R2941" s="7"/>
      <c r="S2941" s="7"/>
      <c r="T2941" s="7"/>
      <c r="U2941" s="7"/>
      <c r="V2941" s="7"/>
      <c r="W2941" s="7"/>
      <c r="X2941" s="7"/>
      <c r="Y2941" s="7"/>
      <c r="Z2941" s="7"/>
    </row>
    <row r="2942" ht="14.25" spans="10:26">
      <c r="J2942" s="7"/>
      <c r="K2942" s="7"/>
      <c r="L2942" s="7"/>
      <c r="M2942" s="7"/>
      <c r="N2942" s="7"/>
      <c r="O2942" s="7"/>
      <c r="P2942" s="7"/>
      <c r="Q2942" s="7"/>
      <c r="R2942" s="7"/>
      <c r="S2942" s="7"/>
      <c r="T2942" s="7"/>
      <c r="U2942" s="7"/>
      <c r="V2942" s="7"/>
      <c r="W2942" s="7"/>
      <c r="X2942" s="7"/>
      <c r="Y2942" s="7"/>
      <c r="Z2942" s="7"/>
    </row>
    <row r="2943" ht="14.25" spans="10:26">
      <c r="J2943" s="7"/>
      <c r="K2943" s="7"/>
      <c r="L2943" s="7"/>
      <c r="M2943" s="7"/>
      <c r="N2943" s="7"/>
      <c r="O2943" s="7"/>
      <c r="P2943" s="7"/>
      <c r="Q2943" s="7"/>
      <c r="R2943" s="7"/>
      <c r="S2943" s="7"/>
      <c r="T2943" s="7"/>
      <c r="U2943" s="7"/>
      <c r="V2943" s="7"/>
      <c r="W2943" s="7"/>
      <c r="X2943" s="7"/>
      <c r="Y2943" s="7"/>
      <c r="Z2943" s="7"/>
    </row>
    <row r="2944" ht="14.25" spans="10:26">
      <c r="J2944" s="7"/>
      <c r="K2944" s="7"/>
      <c r="L2944" s="7"/>
      <c r="M2944" s="7"/>
      <c r="N2944" s="7"/>
      <c r="O2944" s="7"/>
      <c r="P2944" s="7"/>
      <c r="Q2944" s="7"/>
      <c r="R2944" s="7"/>
      <c r="S2944" s="7"/>
      <c r="T2944" s="7"/>
      <c r="U2944" s="7"/>
      <c r="V2944" s="7"/>
      <c r="W2944" s="7"/>
      <c r="X2944" s="7"/>
      <c r="Y2944" s="7"/>
      <c r="Z2944" s="7"/>
    </row>
    <row r="2945" ht="14.25" spans="10:26">
      <c r="J2945" s="7"/>
      <c r="K2945" s="7"/>
      <c r="L2945" s="7"/>
      <c r="M2945" s="7"/>
      <c r="N2945" s="7"/>
      <c r="O2945" s="7"/>
      <c r="P2945" s="7"/>
      <c r="Q2945" s="7"/>
      <c r="R2945" s="7"/>
      <c r="S2945" s="7"/>
      <c r="T2945" s="7"/>
      <c r="U2945" s="7"/>
      <c r="V2945" s="7"/>
      <c r="W2945" s="7"/>
      <c r="X2945" s="7"/>
      <c r="Y2945" s="7"/>
      <c r="Z2945" s="7"/>
    </row>
    <row r="2946" ht="14.25" spans="10:26">
      <c r="J2946" s="7"/>
      <c r="K2946" s="7"/>
      <c r="L2946" s="7"/>
      <c r="M2946" s="7"/>
      <c r="N2946" s="7"/>
      <c r="O2946" s="7"/>
      <c r="P2946" s="7"/>
      <c r="Q2946" s="7"/>
      <c r="R2946" s="7"/>
      <c r="S2946" s="7"/>
      <c r="T2946" s="7"/>
      <c r="U2946" s="7"/>
      <c r="V2946" s="7"/>
      <c r="W2946" s="7"/>
      <c r="X2946" s="7"/>
      <c r="Y2946" s="7"/>
      <c r="Z2946" s="7"/>
    </row>
    <row r="2947" ht="14.25" spans="10:26">
      <c r="J2947" s="7"/>
      <c r="K2947" s="7"/>
      <c r="L2947" s="7"/>
      <c r="M2947" s="7"/>
      <c r="N2947" s="7"/>
      <c r="O2947" s="7"/>
      <c r="P2947" s="7"/>
      <c r="Q2947" s="7"/>
      <c r="R2947" s="7"/>
      <c r="S2947" s="7"/>
      <c r="T2947" s="7"/>
      <c r="U2947" s="7"/>
      <c r="V2947" s="7"/>
      <c r="W2947" s="7"/>
      <c r="X2947" s="7"/>
      <c r="Y2947" s="7"/>
      <c r="Z2947" s="7"/>
    </row>
    <row r="2948" ht="14.25" spans="10:26">
      <c r="J2948" s="7"/>
      <c r="K2948" s="7"/>
      <c r="L2948" s="7"/>
      <c r="M2948" s="7"/>
      <c r="N2948" s="7"/>
      <c r="O2948" s="7"/>
      <c r="P2948" s="7"/>
      <c r="Q2948" s="7"/>
      <c r="R2948" s="7"/>
      <c r="S2948" s="7"/>
      <c r="T2948" s="7"/>
      <c r="U2948" s="7"/>
      <c r="V2948" s="7"/>
      <c r="W2948" s="7"/>
      <c r="X2948" s="7"/>
      <c r="Y2948" s="7"/>
      <c r="Z2948" s="7"/>
    </row>
    <row r="2949" ht="14.25" spans="10:26">
      <c r="J2949" s="7"/>
      <c r="K2949" s="7"/>
      <c r="L2949" s="7"/>
      <c r="M2949" s="7"/>
      <c r="N2949" s="7"/>
      <c r="O2949" s="7"/>
      <c r="P2949" s="7"/>
      <c r="Q2949" s="7"/>
      <c r="R2949" s="7"/>
      <c r="S2949" s="7"/>
      <c r="T2949" s="7"/>
      <c r="U2949" s="7"/>
      <c r="V2949" s="7"/>
      <c r="W2949" s="7"/>
      <c r="X2949" s="7"/>
      <c r="Y2949" s="7"/>
      <c r="Z2949" s="7"/>
    </row>
    <row r="2950" ht="14.25" spans="10:26">
      <c r="J2950" s="7"/>
      <c r="K2950" s="7"/>
      <c r="L2950" s="7"/>
      <c r="M2950" s="7"/>
      <c r="N2950" s="7"/>
      <c r="O2950" s="7"/>
      <c r="P2950" s="7"/>
      <c r="Q2950" s="7"/>
      <c r="R2950" s="7"/>
      <c r="S2950" s="7"/>
      <c r="T2950" s="7"/>
      <c r="U2950" s="7"/>
      <c r="V2950" s="7"/>
      <c r="W2950" s="7"/>
      <c r="X2950" s="7"/>
      <c r="Y2950" s="7"/>
      <c r="Z2950" s="7"/>
    </row>
    <row r="2951" ht="14.25" spans="10:26">
      <c r="J2951" s="7"/>
      <c r="K2951" s="7"/>
      <c r="L2951" s="7"/>
      <c r="M2951" s="7"/>
      <c r="N2951" s="7"/>
      <c r="O2951" s="7"/>
      <c r="P2951" s="7"/>
      <c r="Q2951" s="7"/>
      <c r="R2951" s="7"/>
      <c r="S2951" s="7"/>
      <c r="T2951" s="7"/>
      <c r="U2951" s="7"/>
      <c r="V2951" s="7"/>
      <c r="W2951" s="7"/>
      <c r="X2951" s="7"/>
      <c r="Y2951" s="7"/>
      <c r="Z2951" s="7"/>
    </row>
    <row r="2952" ht="14.25" spans="10:26">
      <c r="J2952" s="7"/>
      <c r="K2952" s="7"/>
      <c r="L2952" s="7"/>
      <c r="M2952" s="7"/>
      <c r="N2952" s="7"/>
      <c r="O2952" s="7"/>
      <c r="P2952" s="7"/>
      <c r="Q2952" s="7"/>
      <c r="R2952" s="7"/>
      <c r="S2952" s="7"/>
      <c r="T2952" s="7"/>
      <c r="U2952" s="7"/>
      <c r="V2952" s="7"/>
      <c r="W2952" s="7"/>
      <c r="X2952" s="7"/>
      <c r="Y2952" s="7"/>
      <c r="Z2952" s="7"/>
    </row>
    <row r="2953" ht="14.25" spans="10:26">
      <c r="J2953" s="7"/>
      <c r="K2953" s="7"/>
      <c r="L2953" s="7"/>
      <c r="M2953" s="7"/>
      <c r="N2953" s="7"/>
      <c r="O2953" s="7"/>
      <c r="P2953" s="7"/>
      <c r="Q2953" s="7"/>
      <c r="R2953" s="7"/>
      <c r="S2953" s="7"/>
      <c r="T2953" s="7"/>
      <c r="U2953" s="7"/>
      <c r="V2953" s="7"/>
      <c r="W2953" s="7"/>
      <c r="X2953" s="7"/>
      <c r="Y2953" s="7"/>
      <c r="Z2953" s="7"/>
    </row>
    <row r="2954" ht="14.25" spans="10:26">
      <c r="J2954" s="7"/>
      <c r="K2954" s="7"/>
      <c r="L2954" s="7"/>
      <c r="M2954" s="7"/>
      <c r="N2954" s="7"/>
      <c r="O2954" s="7"/>
      <c r="P2954" s="7"/>
      <c r="Q2954" s="7"/>
      <c r="R2954" s="7"/>
      <c r="S2954" s="7"/>
      <c r="T2954" s="7"/>
      <c r="U2954" s="7"/>
      <c r="V2954" s="7"/>
      <c r="W2954" s="7"/>
      <c r="X2954" s="7"/>
      <c r="Y2954" s="7"/>
      <c r="Z2954" s="7"/>
    </row>
    <row r="2955" ht="14.25" spans="10:26">
      <c r="J2955" s="7"/>
      <c r="K2955" s="7"/>
      <c r="L2955" s="7"/>
      <c r="M2955" s="7"/>
      <c r="N2955" s="7"/>
      <c r="O2955" s="7"/>
      <c r="P2955" s="7"/>
      <c r="Q2955" s="7"/>
      <c r="R2955" s="7"/>
      <c r="S2955" s="7"/>
      <c r="T2955" s="7"/>
      <c r="U2955" s="7"/>
      <c r="V2955" s="7"/>
      <c r="W2955" s="7"/>
      <c r="X2955" s="7"/>
      <c r="Y2955" s="7"/>
      <c r="Z2955" s="7"/>
    </row>
    <row r="2956" ht="14.25" spans="10:26">
      <c r="J2956" s="7"/>
      <c r="K2956" s="7"/>
      <c r="L2956" s="7"/>
      <c r="M2956" s="7"/>
      <c r="N2956" s="7"/>
      <c r="O2956" s="7"/>
      <c r="P2956" s="7"/>
      <c r="Q2956" s="7"/>
      <c r="R2956" s="7"/>
      <c r="S2956" s="7"/>
      <c r="T2956" s="7"/>
      <c r="U2956" s="7"/>
      <c r="V2956" s="7"/>
      <c r="W2956" s="7"/>
      <c r="X2956" s="7"/>
      <c r="Y2956" s="7"/>
      <c r="Z2956" s="7"/>
    </row>
    <row r="2957" ht="14.25" spans="10:26">
      <c r="J2957" s="7"/>
      <c r="K2957" s="7"/>
      <c r="L2957" s="7"/>
      <c r="M2957" s="7"/>
      <c r="N2957" s="7"/>
      <c r="O2957" s="7"/>
      <c r="P2957" s="7"/>
      <c r="Q2957" s="7"/>
      <c r="R2957" s="7"/>
      <c r="S2957" s="7"/>
      <c r="T2957" s="7"/>
      <c r="U2957" s="7"/>
      <c r="V2957" s="7"/>
      <c r="W2957" s="7"/>
      <c r="X2957" s="7"/>
      <c r="Y2957" s="7"/>
      <c r="Z2957" s="7"/>
    </row>
    <row r="2958" ht="14.25" spans="10:26">
      <c r="J2958" s="7"/>
      <c r="K2958" s="7"/>
      <c r="L2958" s="7"/>
      <c r="M2958" s="7"/>
      <c r="N2958" s="7"/>
      <c r="O2958" s="7"/>
      <c r="P2958" s="7"/>
      <c r="Q2958" s="7"/>
      <c r="R2958" s="7"/>
      <c r="S2958" s="7"/>
      <c r="T2958" s="7"/>
      <c r="U2958" s="7"/>
      <c r="V2958" s="7"/>
      <c r="W2958" s="7"/>
      <c r="X2958" s="7"/>
      <c r="Y2958" s="7"/>
      <c r="Z2958" s="7"/>
    </row>
    <row r="2959" ht="14.25" spans="10:26">
      <c r="J2959" s="7"/>
      <c r="K2959" s="7"/>
      <c r="L2959" s="7"/>
      <c r="M2959" s="7"/>
      <c r="N2959" s="7"/>
      <c r="O2959" s="7"/>
      <c r="P2959" s="7"/>
      <c r="Q2959" s="7"/>
      <c r="R2959" s="7"/>
      <c r="S2959" s="7"/>
      <c r="T2959" s="7"/>
      <c r="U2959" s="7"/>
      <c r="V2959" s="7"/>
      <c r="W2959" s="7"/>
      <c r="X2959" s="7"/>
      <c r="Y2959" s="7"/>
      <c r="Z2959" s="7"/>
    </row>
    <row r="2960" ht="14.25" spans="10:26">
      <c r="J2960" s="7"/>
      <c r="K2960" s="7"/>
      <c r="L2960" s="7"/>
      <c r="M2960" s="7"/>
      <c r="N2960" s="7"/>
      <c r="O2960" s="7"/>
      <c r="P2960" s="7"/>
      <c r="Q2960" s="7"/>
      <c r="R2960" s="7"/>
      <c r="S2960" s="7"/>
      <c r="T2960" s="7"/>
      <c r="U2960" s="7"/>
      <c r="V2960" s="7"/>
      <c r="W2960" s="7"/>
      <c r="X2960" s="7"/>
      <c r="Y2960" s="7"/>
      <c r="Z2960" s="7"/>
    </row>
    <row r="2961" ht="14.25" spans="10:26">
      <c r="J2961" s="7"/>
      <c r="K2961" s="7"/>
      <c r="L2961" s="7"/>
      <c r="M2961" s="7"/>
      <c r="N2961" s="7"/>
      <c r="O2961" s="7"/>
      <c r="P2961" s="7"/>
      <c r="Q2961" s="7"/>
      <c r="R2961" s="7"/>
      <c r="S2961" s="7"/>
      <c r="T2961" s="7"/>
      <c r="U2961" s="7"/>
      <c r="V2961" s="7"/>
      <c r="W2961" s="7"/>
      <c r="X2961" s="7"/>
      <c r="Y2961" s="7"/>
      <c r="Z2961" s="7"/>
    </row>
    <row r="2962" ht="14.25" spans="10:26">
      <c r="J2962" s="7"/>
      <c r="K2962" s="7"/>
      <c r="L2962" s="7"/>
      <c r="M2962" s="7"/>
      <c r="N2962" s="7"/>
      <c r="O2962" s="7"/>
      <c r="P2962" s="7"/>
      <c r="Q2962" s="7"/>
      <c r="R2962" s="7"/>
      <c r="S2962" s="7"/>
      <c r="T2962" s="7"/>
      <c r="U2962" s="7"/>
      <c r="V2962" s="7"/>
      <c r="W2962" s="7"/>
      <c r="X2962" s="7"/>
      <c r="Y2962" s="7"/>
      <c r="Z2962" s="7"/>
    </row>
    <row r="2963" ht="14.25" spans="10:26">
      <c r="J2963" s="7"/>
      <c r="K2963" s="7"/>
      <c r="L2963" s="7"/>
      <c r="M2963" s="7"/>
      <c r="N2963" s="7"/>
      <c r="O2963" s="7"/>
      <c r="P2963" s="7"/>
      <c r="Q2963" s="7"/>
      <c r="R2963" s="7"/>
      <c r="S2963" s="7"/>
      <c r="T2963" s="7"/>
      <c r="U2963" s="7"/>
      <c r="V2963" s="7"/>
      <c r="W2963" s="7"/>
      <c r="X2963" s="7"/>
      <c r="Y2963" s="7"/>
      <c r="Z2963" s="7"/>
    </row>
    <row r="2964" ht="14.25" spans="10:26">
      <c r="J2964" s="7"/>
      <c r="K2964" s="7"/>
      <c r="L2964" s="7"/>
      <c r="M2964" s="7"/>
      <c r="N2964" s="7"/>
      <c r="O2964" s="7"/>
      <c r="P2964" s="7"/>
      <c r="Q2964" s="7"/>
      <c r="R2964" s="7"/>
      <c r="S2964" s="7"/>
      <c r="T2964" s="7"/>
      <c r="U2964" s="7"/>
      <c r="V2964" s="7"/>
      <c r="W2964" s="7"/>
      <c r="X2964" s="7"/>
      <c r="Y2964" s="7"/>
      <c r="Z2964" s="7"/>
    </row>
    <row r="2965" ht="14.25" spans="10:26">
      <c r="J2965" s="7"/>
      <c r="K2965" s="7"/>
      <c r="L2965" s="7"/>
      <c r="M2965" s="7"/>
      <c r="N2965" s="7"/>
      <c r="O2965" s="7"/>
      <c r="P2965" s="7"/>
      <c r="Q2965" s="7"/>
      <c r="R2965" s="7"/>
      <c r="S2965" s="7"/>
      <c r="T2965" s="7"/>
      <c r="U2965" s="7"/>
      <c r="V2965" s="7"/>
      <c r="W2965" s="7"/>
      <c r="X2965" s="7"/>
      <c r="Y2965" s="7"/>
      <c r="Z2965" s="7"/>
    </row>
    <row r="2966" ht="14.25" spans="10:26">
      <c r="J2966" s="7"/>
      <c r="K2966" s="7"/>
      <c r="L2966" s="7"/>
      <c r="M2966" s="7"/>
      <c r="N2966" s="7"/>
      <c r="O2966" s="7"/>
      <c r="P2966" s="7"/>
      <c r="Q2966" s="7"/>
      <c r="R2966" s="7"/>
      <c r="S2966" s="7"/>
      <c r="T2966" s="7"/>
      <c r="U2966" s="7"/>
      <c r="V2966" s="7"/>
      <c r="W2966" s="7"/>
      <c r="X2966" s="7"/>
      <c r="Y2966" s="7"/>
      <c r="Z2966" s="7"/>
    </row>
    <row r="2967" ht="14.25" spans="10:26">
      <c r="J2967" s="7"/>
      <c r="K2967" s="7"/>
      <c r="L2967" s="7"/>
      <c r="M2967" s="7"/>
      <c r="N2967" s="7"/>
      <c r="O2967" s="7"/>
      <c r="P2967" s="7"/>
      <c r="Q2967" s="7"/>
      <c r="R2967" s="7"/>
      <c r="S2967" s="7"/>
      <c r="T2967" s="7"/>
      <c r="U2967" s="7"/>
      <c r="V2967" s="7"/>
      <c r="W2967" s="7"/>
      <c r="X2967" s="7"/>
      <c r="Y2967" s="7"/>
      <c r="Z2967" s="7"/>
    </row>
    <row r="2968" ht="14.25" spans="10:26">
      <c r="J2968" s="7"/>
      <c r="K2968" s="7"/>
      <c r="L2968" s="7"/>
      <c r="M2968" s="7"/>
      <c r="N2968" s="7"/>
      <c r="O2968" s="7"/>
      <c r="P2968" s="7"/>
      <c r="Q2968" s="7"/>
      <c r="R2968" s="7"/>
      <c r="S2968" s="7"/>
      <c r="T2968" s="7"/>
      <c r="U2968" s="7"/>
      <c r="V2968" s="7"/>
      <c r="W2968" s="7"/>
      <c r="X2968" s="7"/>
      <c r="Y2968" s="7"/>
      <c r="Z2968" s="7"/>
    </row>
    <row r="2969" ht="14.25" spans="10:26">
      <c r="J2969" s="7"/>
      <c r="K2969" s="7"/>
      <c r="L2969" s="7"/>
      <c r="M2969" s="7"/>
      <c r="N2969" s="7"/>
      <c r="O2969" s="7"/>
      <c r="P2969" s="7"/>
      <c r="Q2969" s="7"/>
      <c r="R2969" s="7"/>
      <c r="S2969" s="7"/>
      <c r="T2969" s="7"/>
      <c r="U2969" s="7"/>
      <c r="V2969" s="7"/>
      <c r="W2969" s="7"/>
      <c r="X2969" s="7"/>
      <c r="Y2969" s="7"/>
      <c r="Z2969" s="7"/>
    </row>
    <row r="2970" ht="14.25" spans="10:26">
      <c r="J2970" s="7"/>
      <c r="K2970" s="7"/>
      <c r="L2970" s="7"/>
      <c r="M2970" s="7"/>
      <c r="N2970" s="7"/>
      <c r="O2970" s="7"/>
      <c r="P2970" s="7"/>
      <c r="Q2970" s="7"/>
      <c r="R2970" s="7"/>
      <c r="S2970" s="7"/>
      <c r="T2970" s="7"/>
      <c r="U2970" s="7"/>
      <c r="V2970" s="7"/>
      <c r="W2970" s="7"/>
      <c r="X2970" s="7"/>
      <c r="Y2970" s="7"/>
      <c r="Z2970" s="7"/>
    </row>
    <row r="2971" ht="14.25" spans="10:26">
      <c r="J2971" s="7"/>
      <c r="K2971" s="7"/>
      <c r="L2971" s="7"/>
      <c r="M2971" s="7"/>
      <c r="N2971" s="7"/>
      <c r="O2971" s="7"/>
      <c r="P2971" s="7"/>
      <c r="Q2971" s="7"/>
      <c r="R2971" s="7"/>
      <c r="S2971" s="7"/>
      <c r="T2971" s="7"/>
      <c r="U2971" s="7"/>
      <c r="V2971" s="7"/>
      <c r="W2971" s="7"/>
      <c r="X2971" s="7"/>
      <c r="Y2971" s="7"/>
      <c r="Z2971" s="7"/>
    </row>
    <row r="2972" ht="14.25" spans="10:26">
      <c r="J2972" s="7"/>
      <c r="K2972" s="7"/>
      <c r="L2972" s="7"/>
      <c r="M2972" s="7"/>
      <c r="N2972" s="7"/>
      <c r="O2972" s="7"/>
      <c r="P2972" s="7"/>
      <c r="Q2972" s="7"/>
      <c r="R2972" s="7"/>
      <c r="S2972" s="7"/>
      <c r="T2972" s="7"/>
      <c r="U2972" s="7"/>
      <c r="V2972" s="7"/>
      <c r="W2972" s="7"/>
      <c r="X2972" s="7"/>
      <c r="Y2972" s="7"/>
      <c r="Z2972" s="7"/>
    </row>
    <row r="2973" ht="14.25" spans="10:26">
      <c r="J2973" s="7"/>
      <c r="K2973" s="7"/>
      <c r="L2973" s="7"/>
      <c r="M2973" s="7"/>
      <c r="N2973" s="7"/>
      <c r="O2973" s="7"/>
      <c r="P2973" s="7"/>
      <c r="Q2973" s="7"/>
      <c r="R2973" s="7"/>
      <c r="S2973" s="7"/>
      <c r="T2973" s="7"/>
      <c r="U2973" s="7"/>
      <c r="V2973" s="7"/>
      <c r="W2973" s="7"/>
      <c r="X2973" s="7"/>
      <c r="Y2973" s="7"/>
      <c r="Z2973" s="7"/>
    </row>
    <row r="2974" ht="14.25" spans="10:26">
      <c r="J2974" s="7"/>
      <c r="K2974" s="7"/>
      <c r="L2974" s="7"/>
      <c r="M2974" s="7"/>
      <c r="N2974" s="7"/>
      <c r="O2974" s="7"/>
      <c r="P2974" s="7"/>
      <c r="Q2974" s="7"/>
      <c r="R2974" s="7"/>
      <c r="S2974" s="7"/>
      <c r="T2974" s="7"/>
      <c r="U2974" s="7"/>
      <c r="V2974" s="7"/>
      <c r="W2974" s="7"/>
      <c r="X2974" s="7"/>
      <c r="Y2974" s="7"/>
      <c r="Z2974" s="7"/>
    </row>
    <row r="2975" ht="14.25" spans="10:26">
      <c r="J2975" s="7"/>
      <c r="K2975" s="7"/>
      <c r="L2975" s="7"/>
      <c r="M2975" s="7"/>
      <c r="N2975" s="7"/>
      <c r="O2975" s="7"/>
      <c r="P2975" s="7"/>
      <c r="Q2975" s="7"/>
      <c r="R2975" s="7"/>
      <c r="S2975" s="7"/>
      <c r="T2975" s="7"/>
      <c r="U2975" s="7"/>
      <c r="V2975" s="7"/>
      <c r="W2975" s="7"/>
      <c r="X2975" s="7"/>
      <c r="Y2975" s="7"/>
      <c r="Z2975" s="7"/>
    </row>
    <row r="2976" ht="14.25" spans="10:26">
      <c r="J2976" s="7"/>
      <c r="K2976" s="7"/>
      <c r="L2976" s="7"/>
      <c r="M2976" s="7"/>
      <c r="N2976" s="7"/>
      <c r="O2976" s="7"/>
      <c r="P2976" s="7"/>
      <c r="Q2976" s="7"/>
      <c r="R2976" s="7"/>
      <c r="S2976" s="7"/>
      <c r="T2976" s="7"/>
      <c r="U2976" s="7"/>
      <c r="V2976" s="7"/>
      <c r="W2976" s="7"/>
      <c r="X2976" s="7"/>
      <c r="Y2976" s="7"/>
      <c r="Z2976" s="7"/>
    </row>
    <row r="2977" ht="14.25" spans="10:26">
      <c r="J2977" s="7"/>
      <c r="K2977" s="7"/>
      <c r="L2977" s="7"/>
      <c r="M2977" s="7"/>
      <c r="N2977" s="7"/>
      <c r="O2977" s="7"/>
      <c r="P2977" s="7"/>
      <c r="Q2977" s="7"/>
      <c r="R2977" s="7"/>
      <c r="S2977" s="7"/>
      <c r="T2977" s="7"/>
      <c r="U2977" s="7"/>
      <c r="V2977" s="7"/>
      <c r="W2977" s="7"/>
      <c r="X2977" s="7"/>
      <c r="Y2977" s="7"/>
      <c r="Z2977" s="7"/>
    </row>
    <row r="2978" ht="14.25" spans="10:26">
      <c r="J2978" s="7"/>
      <c r="K2978" s="7"/>
      <c r="L2978" s="7"/>
      <c r="M2978" s="7"/>
      <c r="N2978" s="7"/>
      <c r="O2978" s="7"/>
      <c r="P2978" s="7"/>
      <c r="Q2978" s="7"/>
      <c r="R2978" s="7"/>
      <c r="S2978" s="7"/>
      <c r="T2978" s="7"/>
      <c r="U2978" s="7"/>
      <c r="V2978" s="7"/>
      <c r="W2978" s="7"/>
      <c r="X2978" s="7"/>
      <c r="Y2978" s="7"/>
      <c r="Z2978" s="7"/>
    </row>
    <row r="2979" ht="14.25" spans="10:26">
      <c r="J2979" s="7"/>
      <c r="K2979" s="7"/>
      <c r="L2979" s="7"/>
      <c r="M2979" s="7"/>
      <c r="N2979" s="7"/>
      <c r="O2979" s="7"/>
      <c r="P2979" s="7"/>
      <c r="Q2979" s="7"/>
      <c r="R2979" s="7"/>
      <c r="S2979" s="7"/>
      <c r="T2979" s="7"/>
      <c r="U2979" s="7"/>
      <c r="V2979" s="7"/>
      <c r="W2979" s="7"/>
      <c r="X2979" s="7"/>
      <c r="Y2979" s="7"/>
      <c r="Z2979" s="7"/>
    </row>
    <row r="2980" ht="14.25" spans="10:26">
      <c r="J2980" s="7"/>
      <c r="K2980" s="7"/>
      <c r="L2980" s="7"/>
      <c r="M2980" s="7"/>
      <c r="N2980" s="7"/>
      <c r="O2980" s="7"/>
      <c r="P2980" s="7"/>
      <c r="Q2980" s="7"/>
      <c r="R2980" s="7"/>
      <c r="S2980" s="7"/>
      <c r="T2980" s="7"/>
      <c r="U2980" s="7"/>
      <c r="V2980" s="7"/>
      <c r="W2980" s="7"/>
      <c r="X2980" s="7"/>
      <c r="Y2980" s="7"/>
      <c r="Z2980" s="7"/>
    </row>
    <row r="2981" ht="14.25" spans="10:26">
      <c r="J2981" s="7"/>
      <c r="K2981" s="7"/>
      <c r="L2981" s="7"/>
      <c r="M2981" s="7"/>
      <c r="N2981" s="7"/>
      <c r="O2981" s="7"/>
      <c r="P2981" s="7"/>
      <c r="Q2981" s="7"/>
      <c r="R2981" s="7"/>
      <c r="S2981" s="7"/>
      <c r="T2981" s="7"/>
      <c r="U2981" s="7"/>
      <c r="V2981" s="7"/>
      <c r="W2981" s="7"/>
      <c r="X2981" s="7"/>
      <c r="Y2981" s="7"/>
      <c r="Z2981" s="7"/>
    </row>
    <row r="2982" ht="14.25" spans="10:26">
      <c r="J2982" s="7"/>
      <c r="K2982" s="7"/>
      <c r="L2982" s="7"/>
      <c r="M2982" s="7"/>
      <c r="N2982" s="7"/>
      <c r="O2982" s="7"/>
      <c r="P2982" s="7"/>
      <c r="Q2982" s="7"/>
      <c r="R2982" s="7"/>
      <c r="S2982" s="7"/>
      <c r="T2982" s="7"/>
      <c r="U2982" s="7"/>
      <c r="V2982" s="7"/>
      <c r="W2982" s="7"/>
      <c r="X2982" s="7"/>
      <c r="Y2982" s="7"/>
      <c r="Z2982" s="7"/>
    </row>
    <row r="2983" ht="14.25" spans="10:26">
      <c r="J2983" s="7"/>
      <c r="K2983" s="7"/>
      <c r="L2983" s="7"/>
      <c r="M2983" s="7"/>
      <c r="N2983" s="7"/>
      <c r="O2983" s="7"/>
      <c r="P2983" s="7"/>
      <c r="Q2983" s="7"/>
      <c r="R2983" s="7"/>
      <c r="S2983" s="7"/>
      <c r="T2983" s="7"/>
      <c r="U2983" s="7"/>
      <c r="V2983" s="7"/>
      <c r="W2983" s="7"/>
      <c r="X2983" s="7"/>
      <c r="Y2983" s="7"/>
      <c r="Z2983" s="7"/>
    </row>
    <row r="2984" ht="14.25" spans="10:26">
      <c r="J2984" s="7"/>
      <c r="K2984" s="7"/>
      <c r="L2984" s="7"/>
      <c r="M2984" s="7"/>
      <c r="N2984" s="7"/>
      <c r="O2984" s="7"/>
      <c r="P2984" s="7"/>
      <c r="Q2984" s="7"/>
      <c r="R2984" s="7"/>
      <c r="S2984" s="7"/>
      <c r="T2984" s="7"/>
      <c r="U2984" s="7"/>
      <c r="V2984" s="7"/>
      <c r="W2984" s="7"/>
      <c r="X2984" s="7"/>
      <c r="Y2984" s="7"/>
      <c r="Z2984" s="7"/>
    </row>
    <row r="2985" ht="14.25" spans="10:26">
      <c r="J2985" s="7"/>
      <c r="K2985" s="7"/>
      <c r="L2985" s="7"/>
      <c r="M2985" s="7"/>
      <c r="N2985" s="7"/>
      <c r="O2985" s="7"/>
      <c r="P2985" s="7"/>
      <c r="Q2985" s="7"/>
      <c r="R2985" s="7"/>
      <c r="S2985" s="7"/>
      <c r="T2985" s="7"/>
      <c r="U2985" s="7"/>
      <c r="V2985" s="7"/>
      <c r="W2985" s="7"/>
      <c r="X2985" s="7"/>
      <c r="Y2985" s="7"/>
      <c r="Z2985" s="7"/>
    </row>
    <row r="2986" ht="14.25" spans="10:26">
      <c r="J2986" s="7"/>
      <c r="K2986" s="7"/>
      <c r="L2986" s="7"/>
      <c r="M2986" s="7"/>
      <c r="N2986" s="7"/>
      <c r="O2986" s="7"/>
      <c r="P2986" s="7"/>
      <c r="Q2986" s="7"/>
      <c r="R2986" s="7"/>
      <c r="S2986" s="7"/>
      <c r="T2986" s="7"/>
      <c r="U2986" s="7"/>
      <c r="V2986" s="7"/>
      <c r="W2986" s="7"/>
      <c r="X2986" s="7"/>
      <c r="Y2986" s="7"/>
      <c r="Z2986" s="7"/>
    </row>
    <row r="2987" ht="14.25" spans="10:26">
      <c r="J2987" s="7"/>
      <c r="K2987" s="7"/>
      <c r="L2987" s="7"/>
      <c r="M2987" s="7"/>
      <c r="N2987" s="7"/>
      <c r="O2987" s="7"/>
      <c r="P2987" s="7"/>
      <c r="Q2987" s="7"/>
      <c r="R2987" s="7"/>
      <c r="S2987" s="7"/>
      <c r="T2987" s="7"/>
      <c r="U2987" s="7"/>
      <c r="V2987" s="7"/>
      <c r="W2987" s="7"/>
      <c r="X2987" s="7"/>
      <c r="Y2987" s="7"/>
      <c r="Z2987" s="7"/>
    </row>
    <row r="2988" ht="14.25" spans="10:26">
      <c r="J2988" s="7"/>
      <c r="K2988" s="7"/>
      <c r="L2988" s="7"/>
      <c r="M2988" s="7"/>
      <c r="N2988" s="7"/>
      <c r="O2988" s="7"/>
      <c r="P2988" s="7"/>
      <c r="Q2988" s="7"/>
      <c r="R2988" s="7"/>
      <c r="S2988" s="7"/>
      <c r="T2988" s="7"/>
      <c r="U2988" s="7"/>
      <c r="V2988" s="7"/>
      <c r="W2988" s="7"/>
      <c r="X2988" s="7"/>
      <c r="Y2988" s="7"/>
      <c r="Z2988" s="7"/>
    </row>
    <row r="2989" ht="14.25" spans="10:26">
      <c r="J2989" s="7"/>
      <c r="K2989" s="7"/>
      <c r="L2989" s="7"/>
      <c r="M2989" s="7"/>
      <c r="N2989" s="7"/>
      <c r="O2989" s="7"/>
      <c r="P2989" s="7"/>
      <c r="Q2989" s="7"/>
      <c r="R2989" s="7"/>
      <c r="S2989" s="7"/>
      <c r="T2989" s="7"/>
      <c r="U2989" s="7"/>
      <c r="V2989" s="7"/>
      <c r="W2989" s="7"/>
      <c r="X2989" s="7"/>
      <c r="Y2989" s="7"/>
      <c r="Z2989" s="7"/>
    </row>
    <row r="2990" ht="14.25" spans="10:26">
      <c r="J2990" s="7"/>
      <c r="K2990" s="7"/>
      <c r="L2990" s="7"/>
      <c r="M2990" s="7"/>
      <c r="N2990" s="7"/>
      <c r="O2990" s="7"/>
      <c r="P2990" s="7"/>
      <c r="Q2990" s="7"/>
      <c r="R2990" s="7"/>
      <c r="S2990" s="7"/>
      <c r="T2990" s="7"/>
      <c r="U2990" s="7"/>
      <c r="V2990" s="7"/>
      <c r="W2990" s="7"/>
      <c r="X2990" s="7"/>
      <c r="Y2990" s="7"/>
      <c r="Z2990" s="7"/>
    </row>
    <row r="2991" ht="14.25" spans="10:26">
      <c r="J2991" s="7"/>
      <c r="K2991" s="7"/>
      <c r="L2991" s="7"/>
      <c r="M2991" s="7"/>
      <c r="N2991" s="7"/>
      <c r="O2991" s="7"/>
      <c r="P2991" s="7"/>
      <c r="Q2991" s="7"/>
      <c r="R2991" s="7"/>
      <c r="S2991" s="7"/>
      <c r="T2991" s="7"/>
      <c r="U2991" s="7"/>
      <c r="V2991" s="7"/>
      <c r="W2991" s="7"/>
      <c r="X2991" s="7"/>
      <c r="Y2991" s="7"/>
      <c r="Z2991" s="7"/>
    </row>
    <row r="2992" ht="14.25" spans="10:26">
      <c r="J2992" s="7"/>
      <c r="K2992" s="7"/>
      <c r="L2992" s="7"/>
      <c r="M2992" s="7"/>
      <c r="N2992" s="7"/>
      <c r="O2992" s="7"/>
      <c r="P2992" s="7"/>
      <c r="Q2992" s="7"/>
      <c r="R2992" s="7"/>
      <c r="S2992" s="7"/>
      <c r="T2992" s="7"/>
      <c r="U2992" s="7"/>
      <c r="V2992" s="7"/>
      <c r="W2992" s="7"/>
      <c r="X2992" s="7"/>
      <c r="Y2992" s="7"/>
      <c r="Z2992" s="7"/>
    </row>
    <row r="2993" ht="14.25" spans="10:26">
      <c r="J2993" s="7"/>
      <c r="K2993" s="7"/>
      <c r="L2993" s="7"/>
      <c r="M2993" s="7"/>
      <c r="N2993" s="7"/>
      <c r="O2993" s="7"/>
      <c r="P2993" s="7"/>
      <c r="Q2993" s="7"/>
      <c r="R2993" s="7"/>
      <c r="S2993" s="7"/>
      <c r="T2993" s="7"/>
      <c r="U2993" s="7"/>
      <c r="V2993" s="7"/>
      <c r="W2993" s="7"/>
      <c r="X2993" s="7"/>
      <c r="Y2993" s="7"/>
      <c r="Z2993" s="7"/>
    </row>
    <row r="2994" ht="14.25" spans="10:26">
      <c r="J2994" s="7"/>
      <c r="K2994" s="7"/>
      <c r="L2994" s="7"/>
      <c r="M2994" s="7"/>
      <c r="N2994" s="7"/>
      <c r="O2994" s="7"/>
      <c r="P2994" s="7"/>
      <c r="Q2994" s="7"/>
      <c r="R2994" s="7"/>
      <c r="S2994" s="7"/>
      <c r="T2994" s="7"/>
      <c r="U2994" s="7"/>
      <c r="V2994" s="7"/>
      <c r="W2994" s="7"/>
      <c r="X2994" s="7"/>
      <c r="Y2994" s="7"/>
      <c r="Z2994" s="7"/>
    </row>
    <row r="2995" ht="14.25" spans="10:26">
      <c r="J2995" s="7"/>
      <c r="K2995" s="7"/>
      <c r="L2995" s="7"/>
      <c r="M2995" s="7"/>
      <c r="N2995" s="7"/>
      <c r="O2995" s="7"/>
      <c r="P2995" s="7"/>
      <c r="Q2995" s="7"/>
      <c r="R2995" s="7"/>
      <c r="S2995" s="7"/>
      <c r="T2995" s="7"/>
      <c r="U2995" s="7"/>
      <c r="V2995" s="7"/>
      <c r="W2995" s="7"/>
      <c r="X2995" s="7"/>
      <c r="Y2995" s="7"/>
      <c r="Z2995" s="7"/>
    </row>
    <row r="2996" ht="14.25" spans="10:26">
      <c r="J2996" s="7"/>
      <c r="K2996" s="7"/>
      <c r="L2996" s="7"/>
      <c r="M2996" s="7"/>
      <c r="N2996" s="7"/>
      <c r="O2996" s="7"/>
      <c r="P2996" s="7"/>
      <c r="Q2996" s="7"/>
      <c r="R2996" s="7"/>
      <c r="S2996" s="7"/>
      <c r="T2996" s="7"/>
      <c r="U2996" s="7"/>
      <c r="V2996" s="7"/>
      <c r="W2996" s="7"/>
      <c r="X2996" s="7"/>
      <c r="Y2996" s="7"/>
      <c r="Z2996" s="7"/>
    </row>
    <row r="2997" ht="14.25" spans="10:26">
      <c r="J2997" s="7"/>
      <c r="K2997" s="7"/>
      <c r="L2997" s="7"/>
      <c r="M2997" s="7"/>
      <c r="N2997" s="7"/>
      <c r="O2997" s="7"/>
      <c r="P2997" s="7"/>
      <c r="Q2997" s="7"/>
      <c r="R2997" s="7"/>
      <c r="S2997" s="7"/>
      <c r="T2997" s="7"/>
      <c r="U2997" s="7"/>
      <c r="V2997" s="7"/>
      <c r="W2997" s="7"/>
      <c r="X2997" s="7"/>
      <c r="Y2997" s="7"/>
      <c r="Z2997" s="7"/>
    </row>
    <row r="2998" ht="14.25" spans="10:26">
      <c r="J2998" s="7"/>
      <c r="K2998" s="7"/>
      <c r="L2998" s="7"/>
      <c r="M2998" s="7"/>
      <c r="N2998" s="7"/>
      <c r="O2998" s="7"/>
      <c r="P2998" s="7"/>
      <c r="Q2998" s="7"/>
      <c r="R2998" s="7"/>
      <c r="S2998" s="7"/>
      <c r="T2998" s="7"/>
      <c r="U2998" s="7"/>
      <c r="V2998" s="7"/>
      <c r="W2998" s="7"/>
      <c r="X2998" s="7"/>
      <c r="Y2998" s="7"/>
      <c r="Z2998" s="7"/>
    </row>
    <row r="2999" ht="14.25" spans="10:26">
      <c r="J2999" s="7"/>
      <c r="K2999" s="7"/>
      <c r="L2999" s="7"/>
      <c r="M2999" s="7"/>
      <c r="N2999" s="7"/>
      <c r="O2999" s="7"/>
      <c r="P2999" s="7"/>
      <c r="Q2999" s="7"/>
      <c r="R2999" s="7"/>
      <c r="S2999" s="7"/>
      <c r="T2999" s="7"/>
      <c r="U2999" s="7"/>
      <c r="V2999" s="7"/>
      <c r="W2999" s="7"/>
      <c r="X2999" s="7"/>
      <c r="Y2999" s="7"/>
      <c r="Z2999" s="7"/>
    </row>
    <row r="3000" ht="14.25" spans="10:26">
      <c r="J3000" s="7"/>
      <c r="K3000" s="7"/>
      <c r="L3000" s="7"/>
      <c r="M3000" s="7"/>
      <c r="N3000" s="7"/>
      <c r="O3000" s="7"/>
      <c r="P3000" s="7"/>
      <c r="Q3000" s="7"/>
      <c r="R3000" s="7"/>
      <c r="S3000" s="7"/>
      <c r="T3000" s="7"/>
      <c r="U3000" s="7"/>
      <c r="V3000" s="7"/>
      <c r="W3000" s="7"/>
      <c r="X3000" s="7"/>
      <c r="Y3000" s="7"/>
      <c r="Z3000" s="7"/>
    </row>
    <row r="3001" ht="14.25" spans="10:26">
      <c r="J3001" s="7"/>
      <c r="K3001" s="7"/>
      <c r="L3001" s="7"/>
      <c r="M3001" s="7"/>
      <c r="N3001" s="7"/>
      <c r="O3001" s="7"/>
      <c r="P3001" s="7"/>
      <c r="Q3001" s="7"/>
      <c r="R3001" s="7"/>
      <c r="S3001" s="7"/>
      <c r="T3001" s="7"/>
      <c r="U3001" s="7"/>
      <c r="V3001" s="7"/>
      <c r="W3001" s="7"/>
      <c r="X3001" s="7"/>
      <c r="Y3001" s="7"/>
      <c r="Z3001" s="7"/>
    </row>
    <row r="3002" ht="14.25" spans="10:26">
      <c r="J3002" s="7"/>
      <c r="K3002" s="7"/>
      <c r="L3002" s="7"/>
      <c r="M3002" s="7"/>
      <c r="N3002" s="7"/>
      <c r="O3002" s="7"/>
      <c r="P3002" s="7"/>
      <c r="Q3002" s="7"/>
      <c r="R3002" s="7"/>
      <c r="S3002" s="7"/>
      <c r="T3002" s="7"/>
      <c r="U3002" s="7"/>
      <c r="V3002" s="7"/>
      <c r="W3002" s="7"/>
      <c r="X3002" s="7"/>
      <c r="Y3002" s="7"/>
      <c r="Z3002" s="7"/>
    </row>
    <row r="3003" ht="14.25" spans="10:26">
      <c r="J3003" s="7"/>
      <c r="K3003" s="7"/>
      <c r="L3003" s="7"/>
      <c r="M3003" s="7"/>
      <c r="N3003" s="7"/>
      <c r="O3003" s="7"/>
      <c r="P3003" s="7"/>
      <c r="Q3003" s="7"/>
      <c r="R3003" s="7"/>
      <c r="S3003" s="7"/>
      <c r="T3003" s="7"/>
      <c r="U3003" s="7"/>
      <c r="V3003" s="7"/>
      <c r="W3003" s="7"/>
      <c r="X3003" s="7"/>
      <c r="Y3003" s="7"/>
      <c r="Z3003" s="7"/>
    </row>
    <row r="3004" ht="14.25" spans="10:26">
      <c r="J3004" s="7"/>
      <c r="K3004" s="7"/>
      <c r="L3004" s="7"/>
      <c r="M3004" s="7"/>
      <c r="N3004" s="7"/>
      <c r="O3004" s="7"/>
      <c r="P3004" s="7"/>
      <c r="Q3004" s="7"/>
      <c r="R3004" s="7"/>
      <c r="S3004" s="7"/>
      <c r="T3004" s="7"/>
      <c r="U3004" s="7"/>
      <c r="V3004" s="7"/>
      <c r="W3004" s="7"/>
      <c r="X3004" s="7"/>
      <c r="Y3004" s="7"/>
      <c r="Z3004" s="7"/>
    </row>
    <row r="3005" ht="14.25" spans="10:26">
      <c r="J3005" s="7"/>
      <c r="K3005" s="7"/>
      <c r="L3005" s="7"/>
      <c r="M3005" s="7"/>
      <c r="N3005" s="7"/>
      <c r="O3005" s="7"/>
      <c r="P3005" s="7"/>
      <c r="Q3005" s="7"/>
      <c r="R3005" s="7"/>
      <c r="S3005" s="7"/>
      <c r="T3005" s="7"/>
      <c r="U3005" s="7"/>
      <c r="V3005" s="7"/>
      <c r="W3005" s="7"/>
      <c r="X3005" s="7"/>
      <c r="Y3005" s="7"/>
      <c r="Z3005" s="7"/>
    </row>
    <row r="3006" ht="14.25" spans="10:26">
      <c r="J3006" s="7"/>
      <c r="K3006" s="7"/>
      <c r="L3006" s="7"/>
      <c r="M3006" s="7"/>
      <c r="N3006" s="7"/>
      <c r="O3006" s="7"/>
      <c r="P3006" s="7"/>
      <c r="Q3006" s="7"/>
      <c r="R3006" s="7"/>
      <c r="S3006" s="7"/>
      <c r="T3006" s="7"/>
      <c r="U3006" s="7"/>
      <c r="V3006" s="7"/>
      <c r="W3006" s="7"/>
      <c r="X3006" s="7"/>
      <c r="Y3006" s="7"/>
      <c r="Z3006" s="7"/>
    </row>
    <row r="3007" ht="14.25" spans="10:26">
      <c r="J3007" s="7"/>
      <c r="K3007" s="7"/>
      <c r="L3007" s="7"/>
      <c r="M3007" s="7"/>
      <c r="N3007" s="7"/>
      <c r="O3007" s="7"/>
      <c r="P3007" s="7"/>
      <c r="Q3007" s="7"/>
      <c r="R3007" s="7"/>
      <c r="S3007" s="7"/>
      <c r="T3007" s="7"/>
      <c r="U3007" s="7"/>
      <c r="V3007" s="7"/>
      <c r="W3007" s="7"/>
      <c r="X3007" s="7"/>
      <c r="Y3007" s="7"/>
      <c r="Z3007" s="7"/>
    </row>
    <row r="3008" ht="14.25" spans="10:26">
      <c r="J3008" s="7"/>
      <c r="K3008" s="7"/>
      <c r="L3008" s="7"/>
      <c r="M3008" s="7"/>
      <c r="N3008" s="7"/>
      <c r="O3008" s="7"/>
      <c r="P3008" s="7"/>
      <c r="Q3008" s="7"/>
      <c r="R3008" s="7"/>
      <c r="S3008" s="7"/>
      <c r="T3008" s="7"/>
      <c r="U3008" s="7"/>
      <c r="V3008" s="7"/>
      <c r="W3008" s="7"/>
      <c r="X3008" s="7"/>
      <c r="Y3008" s="7"/>
      <c r="Z3008" s="7"/>
    </row>
    <row r="3009" ht="14.25" spans="10:26">
      <c r="J3009" s="7"/>
      <c r="K3009" s="7"/>
      <c r="L3009" s="7"/>
      <c r="M3009" s="7"/>
      <c r="N3009" s="7"/>
      <c r="O3009" s="7"/>
      <c r="P3009" s="7"/>
      <c r="Q3009" s="7"/>
      <c r="R3009" s="7"/>
      <c r="S3009" s="7"/>
      <c r="T3009" s="7"/>
      <c r="U3009" s="7"/>
      <c r="V3009" s="7"/>
      <c r="W3009" s="7"/>
      <c r="X3009" s="7"/>
      <c r="Y3009" s="7"/>
      <c r="Z3009" s="7"/>
    </row>
    <row r="3010" ht="14.25" spans="10:26">
      <c r="J3010" s="7"/>
      <c r="K3010" s="7"/>
      <c r="L3010" s="7"/>
      <c r="M3010" s="7"/>
      <c r="N3010" s="7"/>
      <c r="O3010" s="7"/>
      <c r="P3010" s="7"/>
      <c r="Q3010" s="7"/>
      <c r="R3010" s="7"/>
      <c r="S3010" s="7"/>
      <c r="T3010" s="7"/>
      <c r="U3010" s="7"/>
      <c r="V3010" s="7"/>
      <c r="W3010" s="7"/>
      <c r="X3010" s="7"/>
      <c r="Y3010" s="7"/>
      <c r="Z3010" s="7"/>
    </row>
    <row r="3011" ht="14.25" spans="10:26">
      <c r="J3011" s="7"/>
      <c r="K3011" s="7"/>
      <c r="L3011" s="7"/>
      <c r="M3011" s="7"/>
      <c r="N3011" s="7"/>
      <c r="O3011" s="7"/>
      <c r="P3011" s="7"/>
      <c r="Q3011" s="7"/>
      <c r="R3011" s="7"/>
      <c r="S3011" s="7"/>
      <c r="T3011" s="7"/>
      <c r="U3011" s="7"/>
      <c r="V3011" s="7"/>
      <c r="W3011" s="7"/>
      <c r="X3011" s="7"/>
      <c r="Y3011" s="7"/>
      <c r="Z3011" s="7"/>
    </row>
    <row r="3012" ht="14.25" spans="10:26">
      <c r="J3012" s="7"/>
      <c r="K3012" s="7"/>
      <c r="L3012" s="7"/>
      <c r="M3012" s="7"/>
      <c r="N3012" s="7"/>
      <c r="O3012" s="7"/>
      <c r="P3012" s="7"/>
      <c r="Q3012" s="7"/>
      <c r="R3012" s="7"/>
      <c r="S3012" s="7"/>
      <c r="T3012" s="7"/>
      <c r="U3012" s="7"/>
      <c r="V3012" s="7"/>
      <c r="W3012" s="7"/>
      <c r="X3012" s="7"/>
      <c r="Y3012" s="7"/>
      <c r="Z3012" s="7"/>
    </row>
    <row r="3013" ht="14.25" spans="10:26">
      <c r="J3013" s="7"/>
      <c r="K3013" s="7"/>
      <c r="L3013" s="7"/>
      <c r="M3013" s="7"/>
      <c r="N3013" s="7"/>
      <c r="O3013" s="7"/>
      <c r="P3013" s="7"/>
      <c r="Q3013" s="7"/>
      <c r="R3013" s="7"/>
      <c r="S3013" s="7"/>
      <c r="T3013" s="7"/>
      <c r="U3013" s="7"/>
      <c r="V3013" s="7"/>
      <c r="W3013" s="7"/>
      <c r="X3013" s="7"/>
      <c r="Y3013" s="7"/>
      <c r="Z3013" s="7"/>
    </row>
    <row r="3014" ht="14.25" spans="10:26">
      <c r="J3014" s="7"/>
      <c r="K3014" s="7"/>
      <c r="L3014" s="7"/>
      <c r="M3014" s="7"/>
      <c r="N3014" s="7"/>
      <c r="O3014" s="7"/>
      <c r="P3014" s="7"/>
      <c r="Q3014" s="7"/>
      <c r="R3014" s="7"/>
      <c r="S3014" s="7"/>
      <c r="T3014" s="7"/>
      <c r="U3014" s="7"/>
      <c r="V3014" s="7"/>
      <c r="W3014" s="7"/>
      <c r="X3014" s="7"/>
      <c r="Y3014" s="7"/>
      <c r="Z3014" s="7"/>
    </row>
    <row r="3015" ht="14.25" spans="10:26">
      <c r="J3015" s="7"/>
      <c r="K3015" s="7"/>
      <c r="L3015" s="7"/>
      <c r="M3015" s="7"/>
      <c r="N3015" s="7"/>
      <c r="O3015" s="7"/>
      <c r="P3015" s="7"/>
      <c r="Q3015" s="7"/>
      <c r="R3015" s="7"/>
      <c r="S3015" s="7"/>
      <c r="T3015" s="7"/>
      <c r="U3015" s="7"/>
      <c r="V3015" s="7"/>
      <c r="W3015" s="7"/>
      <c r="X3015" s="7"/>
      <c r="Y3015" s="7"/>
      <c r="Z3015" s="7"/>
    </row>
    <row r="3016" ht="14.25" spans="10:26">
      <c r="J3016" s="7"/>
      <c r="K3016" s="7"/>
      <c r="L3016" s="7"/>
      <c r="M3016" s="7"/>
      <c r="N3016" s="7"/>
      <c r="O3016" s="7"/>
      <c r="P3016" s="7"/>
      <c r="Q3016" s="7"/>
      <c r="R3016" s="7"/>
      <c r="S3016" s="7"/>
      <c r="T3016" s="7"/>
      <c r="U3016" s="7"/>
      <c r="V3016" s="7"/>
      <c r="W3016" s="7"/>
      <c r="X3016" s="7"/>
      <c r="Y3016" s="7"/>
      <c r="Z3016" s="7"/>
    </row>
    <row r="3017" ht="14.25" spans="10:26">
      <c r="J3017" s="7"/>
      <c r="K3017" s="7"/>
      <c r="L3017" s="7"/>
      <c r="M3017" s="7"/>
      <c r="N3017" s="7"/>
      <c r="O3017" s="7"/>
      <c r="P3017" s="7"/>
      <c r="Q3017" s="7"/>
      <c r="R3017" s="7"/>
      <c r="S3017" s="7"/>
      <c r="T3017" s="7"/>
      <c r="U3017" s="7"/>
      <c r="V3017" s="7"/>
      <c r="W3017" s="7"/>
      <c r="X3017" s="7"/>
      <c r="Y3017" s="7"/>
      <c r="Z3017" s="7"/>
    </row>
    <row r="3018" ht="14.25" spans="10:26">
      <c r="J3018" s="7"/>
      <c r="K3018" s="7"/>
      <c r="L3018" s="7"/>
      <c r="M3018" s="7"/>
      <c r="N3018" s="7"/>
      <c r="O3018" s="7"/>
      <c r="P3018" s="7"/>
      <c r="Q3018" s="7"/>
      <c r="R3018" s="7"/>
      <c r="S3018" s="7"/>
      <c r="T3018" s="7"/>
      <c r="U3018" s="7"/>
      <c r="V3018" s="7"/>
      <c r="W3018" s="7"/>
      <c r="X3018" s="7"/>
      <c r="Y3018" s="7"/>
      <c r="Z3018" s="7"/>
    </row>
    <row r="3019" ht="14.25" spans="10:26">
      <c r="J3019" s="7"/>
      <c r="K3019" s="7"/>
      <c r="L3019" s="7"/>
      <c r="M3019" s="7"/>
      <c r="N3019" s="7"/>
      <c r="O3019" s="7"/>
      <c r="P3019" s="7"/>
      <c r="Q3019" s="7"/>
      <c r="R3019" s="7"/>
      <c r="S3019" s="7"/>
      <c r="T3019" s="7"/>
      <c r="U3019" s="7"/>
      <c r="V3019" s="7"/>
      <c r="W3019" s="7"/>
      <c r="X3019" s="7"/>
      <c r="Y3019" s="7"/>
      <c r="Z3019" s="7"/>
    </row>
    <row r="3020" ht="14.25" spans="10:26">
      <c r="J3020" s="7"/>
      <c r="K3020" s="7"/>
      <c r="L3020" s="7"/>
      <c r="M3020" s="7"/>
      <c r="N3020" s="7"/>
      <c r="O3020" s="7"/>
      <c r="P3020" s="7"/>
      <c r="Q3020" s="7"/>
      <c r="R3020" s="7"/>
      <c r="S3020" s="7"/>
      <c r="T3020" s="7"/>
      <c r="U3020" s="7"/>
      <c r="V3020" s="7"/>
      <c r="W3020" s="7"/>
      <c r="X3020" s="7"/>
      <c r="Y3020" s="7"/>
      <c r="Z3020" s="7"/>
    </row>
    <row r="3021" ht="14.25" spans="10:26">
      <c r="J3021" s="7"/>
      <c r="K3021" s="7"/>
      <c r="L3021" s="7"/>
      <c r="M3021" s="7"/>
      <c r="N3021" s="7"/>
      <c r="O3021" s="7"/>
      <c r="P3021" s="7"/>
      <c r="Q3021" s="7"/>
      <c r="R3021" s="7"/>
      <c r="S3021" s="7"/>
      <c r="T3021" s="7"/>
      <c r="U3021" s="7"/>
      <c r="V3021" s="7"/>
      <c r="W3021" s="7"/>
      <c r="X3021" s="7"/>
      <c r="Y3021" s="7"/>
      <c r="Z3021" s="7"/>
    </row>
    <row r="3022" ht="14.25" spans="10:26">
      <c r="J3022" s="7"/>
      <c r="K3022" s="7"/>
      <c r="L3022" s="7"/>
      <c r="M3022" s="7"/>
      <c r="N3022" s="7"/>
      <c r="O3022" s="7"/>
      <c r="P3022" s="7"/>
      <c r="Q3022" s="7"/>
      <c r="R3022" s="7"/>
      <c r="S3022" s="7"/>
      <c r="T3022" s="7"/>
      <c r="U3022" s="7"/>
      <c r="V3022" s="7"/>
      <c r="W3022" s="7"/>
      <c r="X3022" s="7"/>
      <c r="Y3022" s="7"/>
      <c r="Z3022" s="7"/>
    </row>
    <row r="3023" ht="14.25" spans="10:26">
      <c r="J3023" s="7"/>
      <c r="K3023" s="7"/>
      <c r="L3023" s="7"/>
      <c r="M3023" s="7"/>
      <c r="N3023" s="7"/>
      <c r="O3023" s="7"/>
      <c r="P3023" s="7"/>
      <c r="Q3023" s="7"/>
      <c r="R3023" s="7"/>
      <c r="S3023" s="7"/>
      <c r="T3023" s="7"/>
      <c r="U3023" s="7"/>
      <c r="V3023" s="7"/>
      <c r="W3023" s="7"/>
      <c r="X3023" s="7"/>
      <c r="Y3023" s="7"/>
      <c r="Z3023" s="7"/>
    </row>
    <row r="3024" ht="14.25" spans="10:26">
      <c r="J3024" s="7"/>
      <c r="K3024" s="7"/>
      <c r="L3024" s="7"/>
      <c r="M3024" s="7"/>
      <c r="N3024" s="7"/>
      <c r="O3024" s="7"/>
      <c r="P3024" s="7"/>
      <c r="Q3024" s="7"/>
      <c r="R3024" s="7"/>
      <c r="S3024" s="7"/>
      <c r="T3024" s="7"/>
      <c r="U3024" s="7"/>
      <c r="V3024" s="7"/>
      <c r="W3024" s="7"/>
      <c r="X3024" s="7"/>
      <c r="Y3024" s="7"/>
      <c r="Z3024" s="7"/>
    </row>
    <row r="3025" ht="14.25" spans="10:26">
      <c r="J3025" s="7"/>
      <c r="K3025" s="7"/>
      <c r="L3025" s="7"/>
      <c r="M3025" s="7"/>
      <c r="N3025" s="7"/>
      <c r="O3025" s="7"/>
      <c r="P3025" s="7"/>
      <c r="Q3025" s="7"/>
      <c r="R3025" s="7"/>
      <c r="S3025" s="7"/>
      <c r="T3025" s="7"/>
      <c r="U3025" s="7"/>
      <c r="V3025" s="7"/>
      <c r="W3025" s="7"/>
      <c r="X3025" s="7"/>
      <c r="Y3025" s="7"/>
      <c r="Z3025" s="7"/>
    </row>
    <row r="3026" ht="14.25" spans="10:26">
      <c r="J3026" s="7"/>
      <c r="K3026" s="7"/>
      <c r="L3026" s="7"/>
      <c r="M3026" s="7"/>
      <c r="N3026" s="7"/>
      <c r="O3026" s="7"/>
      <c r="P3026" s="7"/>
      <c r="Q3026" s="7"/>
      <c r="R3026" s="7"/>
      <c r="S3026" s="7"/>
      <c r="T3026" s="7"/>
      <c r="U3026" s="7"/>
      <c r="V3026" s="7"/>
      <c r="W3026" s="7"/>
      <c r="X3026" s="7"/>
      <c r="Y3026" s="7"/>
      <c r="Z3026" s="7"/>
    </row>
    <row r="3027" ht="14.25" spans="10:26">
      <c r="J3027" s="7"/>
      <c r="K3027" s="7"/>
      <c r="L3027" s="7"/>
      <c r="M3027" s="7"/>
      <c r="N3027" s="7"/>
      <c r="O3027" s="7"/>
      <c r="P3027" s="7"/>
      <c r="Q3027" s="7"/>
      <c r="R3027" s="7"/>
      <c r="S3027" s="7"/>
      <c r="T3027" s="7"/>
      <c r="U3027" s="7"/>
      <c r="V3027" s="7"/>
      <c r="W3027" s="7"/>
      <c r="X3027" s="7"/>
      <c r="Y3027" s="7"/>
      <c r="Z3027" s="7"/>
    </row>
    <row r="3028" ht="14.25" spans="10:26">
      <c r="J3028" s="7"/>
      <c r="K3028" s="7"/>
      <c r="L3028" s="7"/>
      <c r="M3028" s="7"/>
      <c r="N3028" s="7"/>
      <c r="O3028" s="7"/>
      <c r="P3028" s="7"/>
      <c r="Q3028" s="7"/>
      <c r="R3028" s="7"/>
      <c r="S3028" s="7"/>
      <c r="T3028" s="7"/>
      <c r="U3028" s="7"/>
      <c r="V3028" s="7"/>
      <c r="W3028" s="7"/>
      <c r="X3028" s="7"/>
      <c r="Y3028" s="7"/>
      <c r="Z3028" s="7"/>
    </row>
    <row r="3029" ht="14.25" spans="10:26">
      <c r="J3029" s="7"/>
      <c r="K3029" s="7"/>
      <c r="L3029" s="7"/>
      <c r="M3029" s="7"/>
      <c r="N3029" s="7"/>
      <c r="O3029" s="7"/>
      <c r="P3029" s="7"/>
      <c r="Q3029" s="7"/>
      <c r="R3029" s="7"/>
      <c r="S3029" s="7"/>
      <c r="T3029" s="7"/>
      <c r="U3029" s="7"/>
      <c r="V3029" s="7"/>
      <c r="W3029" s="7"/>
      <c r="X3029" s="7"/>
      <c r="Y3029" s="7"/>
      <c r="Z3029" s="7"/>
    </row>
    <row r="3030" ht="14.25" spans="10:26">
      <c r="J3030" s="7"/>
      <c r="K3030" s="7"/>
      <c r="L3030" s="7"/>
      <c r="M3030" s="7"/>
      <c r="N3030" s="7"/>
      <c r="O3030" s="7"/>
      <c r="P3030" s="7"/>
      <c r="Q3030" s="7"/>
      <c r="R3030" s="7"/>
      <c r="S3030" s="7"/>
      <c r="T3030" s="7"/>
      <c r="U3030" s="7"/>
      <c r="V3030" s="7"/>
      <c r="W3030" s="7"/>
      <c r="X3030" s="7"/>
      <c r="Y3030" s="7"/>
      <c r="Z3030" s="7"/>
    </row>
    <row r="3031" ht="14.25" spans="10:26">
      <c r="J3031" s="7"/>
      <c r="K3031" s="7"/>
      <c r="L3031" s="7"/>
      <c r="M3031" s="7"/>
      <c r="N3031" s="7"/>
      <c r="O3031" s="7"/>
      <c r="P3031" s="7"/>
      <c r="Q3031" s="7"/>
      <c r="R3031" s="7"/>
      <c r="S3031" s="7"/>
      <c r="T3031" s="7"/>
      <c r="U3031" s="7"/>
      <c r="V3031" s="7"/>
      <c r="W3031" s="7"/>
      <c r="X3031" s="7"/>
      <c r="Y3031" s="7"/>
      <c r="Z3031" s="7"/>
    </row>
    <row r="3032" ht="14.25" spans="10:26">
      <c r="J3032" s="7"/>
      <c r="K3032" s="7"/>
      <c r="L3032" s="7"/>
      <c r="M3032" s="7"/>
      <c r="N3032" s="7"/>
      <c r="O3032" s="7"/>
      <c r="P3032" s="7"/>
      <c r="Q3032" s="7"/>
      <c r="R3032" s="7"/>
      <c r="S3032" s="7"/>
      <c r="T3032" s="7"/>
      <c r="U3032" s="7"/>
      <c r="V3032" s="7"/>
      <c r="W3032" s="7"/>
      <c r="X3032" s="7"/>
      <c r="Y3032" s="7"/>
      <c r="Z3032" s="7"/>
    </row>
    <row r="3033" ht="14.25" spans="10:26">
      <c r="J3033" s="7"/>
      <c r="K3033" s="7"/>
      <c r="L3033" s="7"/>
      <c r="M3033" s="7"/>
      <c r="N3033" s="7"/>
      <c r="O3033" s="7"/>
      <c r="P3033" s="7"/>
      <c r="Q3033" s="7"/>
      <c r="R3033" s="7"/>
      <c r="S3033" s="7"/>
      <c r="T3033" s="7"/>
      <c r="U3033" s="7"/>
      <c r="V3033" s="7"/>
      <c r="W3033" s="7"/>
      <c r="X3033" s="7"/>
      <c r="Y3033" s="7"/>
      <c r="Z3033" s="7"/>
    </row>
    <row r="3034" ht="14.25" spans="10:26">
      <c r="J3034" s="7"/>
      <c r="K3034" s="7"/>
      <c r="L3034" s="7"/>
      <c r="M3034" s="7"/>
      <c r="N3034" s="7"/>
      <c r="O3034" s="7"/>
      <c r="P3034" s="7"/>
      <c r="Q3034" s="7"/>
      <c r="R3034" s="7"/>
      <c r="S3034" s="7"/>
      <c r="T3034" s="7"/>
      <c r="U3034" s="7"/>
      <c r="V3034" s="7"/>
      <c r="W3034" s="7"/>
      <c r="X3034" s="7"/>
      <c r="Y3034" s="7"/>
      <c r="Z3034" s="7"/>
    </row>
    <row r="3035" ht="14.25" spans="10:26">
      <c r="J3035" s="7"/>
      <c r="K3035" s="7"/>
      <c r="L3035" s="7"/>
      <c r="M3035" s="7"/>
      <c r="N3035" s="7"/>
      <c r="O3035" s="7"/>
      <c r="P3035" s="7"/>
      <c r="Q3035" s="7"/>
      <c r="R3035" s="7"/>
      <c r="S3035" s="7"/>
      <c r="T3035" s="7"/>
      <c r="U3035" s="7"/>
      <c r="V3035" s="7"/>
      <c r="W3035" s="7"/>
      <c r="X3035" s="7"/>
      <c r="Y3035" s="7"/>
      <c r="Z3035" s="7"/>
    </row>
    <row r="3036" ht="14.25" spans="10:26">
      <c r="J3036" s="7"/>
      <c r="K3036" s="7"/>
      <c r="L3036" s="7"/>
      <c r="M3036" s="7"/>
      <c r="N3036" s="7"/>
      <c r="O3036" s="7"/>
      <c r="P3036" s="7"/>
      <c r="Q3036" s="7"/>
      <c r="R3036" s="7"/>
      <c r="S3036" s="7"/>
      <c r="T3036" s="7"/>
      <c r="U3036" s="7"/>
      <c r="V3036" s="7"/>
      <c r="W3036" s="7"/>
      <c r="X3036" s="7"/>
      <c r="Y3036" s="7"/>
      <c r="Z3036" s="7"/>
    </row>
    <row r="3037" ht="14.25" spans="10:26">
      <c r="J3037" s="7"/>
      <c r="K3037" s="7"/>
      <c r="L3037" s="7"/>
      <c r="M3037" s="7"/>
      <c r="N3037" s="7"/>
      <c r="O3037" s="7"/>
      <c r="P3037" s="7"/>
      <c r="Q3037" s="7"/>
      <c r="R3037" s="7"/>
      <c r="S3037" s="7"/>
      <c r="T3037" s="7"/>
      <c r="U3037" s="7"/>
      <c r="V3037" s="7"/>
      <c r="W3037" s="7"/>
      <c r="X3037" s="7"/>
      <c r="Y3037" s="7"/>
      <c r="Z3037" s="7"/>
    </row>
    <row r="3038" ht="14.25" spans="10:26">
      <c r="J3038" s="7"/>
      <c r="K3038" s="7"/>
      <c r="L3038" s="7"/>
      <c r="M3038" s="7"/>
      <c r="N3038" s="7"/>
      <c r="O3038" s="7"/>
      <c r="P3038" s="7"/>
      <c r="Q3038" s="7"/>
      <c r="R3038" s="7"/>
      <c r="S3038" s="7"/>
      <c r="T3038" s="7"/>
      <c r="U3038" s="7"/>
      <c r="V3038" s="7"/>
      <c r="W3038" s="7"/>
      <c r="X3038" s="7"/>
      <c r="Y3038" s="7"/>
      <c r="Z3038" s="7"/>
    </row>
    <row r="3039" ht="14.25" spans="10:26">
      <c r="J3039" s="7"/>
      <c r="K3039" s="7"/>
      <c r="L3039" s="7"/>
      <c r="M3039" s="7"/>
      <c r="N3039" s="7"/>
      <c r="O3039" s="7"/>
      <c r="P3039" s="7"/>
      <c r="Q3039" s="7"/>
      <c r="R3039" s="7"/>
      <c r="S3039" s="7"/>
      <c r="T3039" s="7"/>
      <c r="U3039" s="7"/>
      <c r="V3039" s="7"/>
      <c r="W3039" s="7"/>
      <c r="X3039" s="7"/>
      <c r="Y3039" s="7"/>
      <c r="Z3039" s="7"/>
    </row>
    <row r="3040" ht="14.25" spans="10:26">
      <c r="J3040" s="7"/>
      <c r="K3040" s="7"/>
      <c r="L3040" s="7"/>
      <c r="M3040" s="7"/>
      <c r="N3040" s="7"/>
      <c r="O3040" s="7"/>
      <c r="P3040" s="7"/>
      <c r="Q3040" s="7"/>
      <c r="R3040" s="7"/>
      <c r="S3040" s="7"/>
      <c r="T3040" s="7"/>
      <c r="U3040" s="7"/>
      <c r="V3040" s="7"/>
      <c r="W3040" s="7"/>
      <c r="X3040" s="7"/>
      <c r="Y3040" s="7"/>
      <c r="Z3040" s="7"/>
    </row>
    <row r="3041" ht="14.25" spans="10:26">
      <c r="J3041" s="7"/>
      <c r="K3041" s="7"/>
      <c r="L3041" s="7"/>
      <c r="M3041" s="7"/>
      <c r="N3041" s="7"/>
      <c r="O3041" s="7"/>
      <c r="P3041" s="7"/>
      <c r="Q3041" s="7"/>
      <c r="R3041" s="7"/>
      <c r="S3041" s="7"/>
      <c r="T3041" s="7"/>
      <c r="U3041" s="7"/>
      <c r="V3041" s="7"/>
      <c r="W3041" s="7"/>
      <c r="X3041" s="7"/>
      <c r="Y3041" s="7"/>
      <c r="Z3041" s="7"/>
    </row>
    <row r="3042" ht="14.25" spans="10:26">
      <c r="J3042" s="7"/>
      <c r="K3042" s="7"/>
      <c r="L3042" s="7"/>
      <c r="M3042" s="7"/>
      <c r="N3042" s="7"/>
      <c r="O3042" s="7"/>
      <c r="P3042" s="7"/>
      <c r="Q3042" s="7"/>
      <c r="R3042" s="7"/>
      <c r="S3042" s="7"/>
      <c r="T3042" s="7"/>
      <c r="U3042" s="7"/>
      <c r="V3042" s="7"/>
      <c r="W3042" s="7"/>
      <c r="X3042" s="7"/>
      <c r="Y3042" s="7"/>
      <c r="Z3042" s="7"/>
    </row>
    <row r="3043" ht="14.25" spans="10:26">
      <c r="J3043" s="7"/>
      <c r="K3043" s="7"/>
      <c r="L3043" s="7"/>
      <c r="M3043" s="7"/>
      <c r="N3043" s="7"/>
      <c r="O3043" s="7"/>
      <c r="P3043" s="7"/>
      <c r="Q3043" s="7"/>
      <c r="R3043" s="7"/>
      <c r="S3043" s="7"/>
      <c r="T3043" s="7"/>
      <c r="U3043" s="7"/>
      <c r="V3043" s="7"/>
      <c r="W3043" s="7"/>
      <c r="X3043" s="7"/>
      <c r="Y3043" s="7"/>
      <c r="Z3043" s="7"/>
    </row>
    <row r="3044" ht="14.25" spans="10:26">
      <c r="J3044" s="7"/>
      <c r="K3044" s="7"/>
      <c r="L3044" s="7"/>
      <c r="M3044" s="7"/>
      <c r="N3044" s="7"/>
      <c r="O3044" s="7"/>
      <c r="P3044" s="7"/>
      <c r="Q3044" s="7"/>
      <c r="R3044" s="7"/>
      <c r="S3044" s="7"/>
      <c r="T3044" s="7"/>
      <c r="U3044" s="7"/>
      <c r="V3044" s="7"/>
      <c r="W3044" s="7"/>
      <c r="X3044" s="7"/>
      <c r="Y3044" s="7"/>
      <c r="Z3044" s="7"/>
    </row>
    <row r="3045" ht="14.25" spans="10:26">
      <c r="J3045" s="7"/>
      <c r="K3045" s="7"/>
      <c r="L3045" s="7"/>
      <c r="M3045" s="7"/>
      <c r="N3045" s="7"/>
      <c r="O3045" s="7"/>
      <c r="P3045" s="7"/>
      <c r="Q3045" s="7"/>
      <c r="R3045" s="7"/>
      <c r="S3045" s="7"/>
      <c r="T3045" s="7"/>
      <c r="U3045" s="7"/>
      <c r="V3045" s="7"/>
      <c r="W3045" s="7"/>
      <c r="X3045" s="7"/>
      <c r="Y3045" s="7"/>
      <c r="Z3045" s="7"/>
    </row>
    <row r="3046" ht="14.25" spans="10:26">
      <c r="J3046" s="7"/>
      <c r="K3046" s="7"/>
      <c r="L3046" s="7"/>
      <c r="M3046" s="7"/>
      <c r="N3046" s="7"/>
      <c r="O3046" s="7"/>
      <c r="P3046" s="7"/>
      <c r="Q3046" s="7"/>
      <c r="R3046" s="7"/>
      <c r="S3046" s="7"/>
      <c r="T3046" s="7"/>
      <c r="U3046" s="7"/>
      <c r="V3046" s="7"/>
      <c r="W3046" s="7"/>
      <c r="X3046" s="7"/>
      <c r="Y3046" s="7"/>
      <c r="Z3046" s="7"/>
    </row>
    <row r="3047" ht="14.25" spans="10:26">
      <c r="J3047" s="7"/>
      <c r="K3047" s="7"/>
      <c r="L3047" s="7"/>
      <c r="M3047" s="7"/>
      <c r="N3047" s="7"/>
      <c r="O3047" s="7"/>
      <c r="P3047" s="7"/>
      <c r="Q3047" s="7"/>
      <c r="R3047" s="7"/>
      <c r="S3047" s="7"/>
      <c r="T3047" s="7"/>
      <c r="U3047" s="7"/>
      <c r="V3047" s="7"/>
      <c r="W3047" s="7"/>
      <c r="X3047" s="7"/>
      <c r="Y3047" s="7"/>
      <c r="Z3047" s="7"/>
    </row>
    <row r="3048" ht="14.25" spans="10:26">
      <c r="J3048" s="7"/>
      <c r="K3048" s="7"/>
      <c r="L3048" s="7"/>
      <c r="M3048" s="7"/>
      <c r="N3048" s="7"/>
      <c r="O3048" s="7"/>
      <c r="P3048" s="7"/>
      <c r="Q3048" s="7"/>
      <c r="R3048" s="7"/>
      <c r="S3048" s="7"/>
      <c r="T3048" s="7"/>
      <c r="U3048" s="7"/>
      <c r="V3048" s="7"/>
      <c r="W3048" s="7"/>
      <c r="X3048" s="7"/>
      <c r="Y3048" s="7"/>
      <c r="Z3048" s="7"/>
    </row>
    <row r="3049" ht="14.25" spans="10:26">
      <c r="J3049" s="7"/>
      <c r="K3049" s="7"/>
      <c r="L3049" s="7"/>
      <c r="M3049" s="7"/>
      <c r="N3049" s="7"/>
      <c r="O3049" s="7"/>
      <c r="P3049" s="7"/>
      <c r="Q3049" s="7"/>
      <c r="R3049" s="7"/>
      <c r="S3049" s="7"/>
      <c r="T3049" s="7"/>
      <c r="U3049" s="7"/>
      <c r="V3049" s="7"/>
      <c r="W3049" s="7"/>
      <c r="X3049" s="7"/>
      <c r="Y3049" s="7"/>
      <c r="Z3049" s="7"/>
    </row>
    <row r="3050" ht="14.25" spans="10:26">
      <c r="J3050" s="7"/>
      <c r="K3050" s="7"/>
      <c r="L3050" s="7"/>
      <c r="M3050" s="7"/>
      <c r="N3050" s="7"/>
      <c r="O3050" s="7"/>
      <c r="P3050" s="7"/>
      <c r="Q3050" s="7"/>
      <c r="R3050" s="7"/>
      <c r="S3050" s="7"/>
      <c r="T3050" s="7"/>
      <c r="U3050" s="7"/>
      <c r="V3050" s="7"/>
      <c r="W3050" s="7"/>
      <c r="X3050" s="7"/>
      <c r="Y3050" s="7"/>
      <c r="Z3050" s="7"/>
    </row>
    <row r="3051" ht="14.25" spans="10:26">
      <c r="J3051" s="7"/>
      <c r="K3051" s="7"/>
      <c r="L3051" s="7"/>
      <c r="M3051" s="7"/>
      <c r="N3051" s="7"/>
      <c r="O3051" s="7"/>
      <c r="P3051" s="7"/>
      <c r="Q3051" s="7"/>
      <c r="R3051" s="7"/>
      <c r="S3051" s="7"/>
      <c r="T3051" s="7"/>
      <c r="U3051" s="7"/>
      <c r="V3051" s="7"/>
      <c r="W3051" s="7"/>
      <c r="X3051" s="7"/>
      <c r="Y3051" s="7"/>
      <c r="Z3051" s="7"/>
    </row>
    <row r="3052" ht="14.25" spans="10:26">
      <c r="J3052" s="7"/>
      <c r="K3052" s="7"/>
      <c r="L3052" s="7"/>
      <c r="M3052" s="7"/>
      <c r="N3052" s="7"/>
      <c r="O3052" s="7"/>
      <c r="P3052" s="7"/>
      <c r="Q3052" s="7"/>
      <c r="R3052" s="7"/>
      <c r="S3052" s="7"/>
      <c r="T3052" s="7"/>
      <c r="U3052" s="7"/>
      <c r="V3052" s="7"/>
      <c r="W3052" s="7"/>
      <c r="X3052" s="7"/>
      <c r="Y3052" s="7"/>
      <c r="Z3052" s="7"/>
    </row>
    <row r="3053" ht="14.25" spans="10:26">
      <c r="J3053" s="7"/>
      <c r="K3053" s="7"/>
      <c r="L3053" s="7"/>
      <c r="M3053" s="7"/>
      <c r="N3053" s="7"/>
      <c r="O3053" s="7"/>
      <c r="P3053" s="7"/>
      <c r="Q3053" s="7"/>
      <c r="R3053" s="7"/>
      <c r="S3053" s="7"/>
      <c r="T3053" s="7"/>
      <c r="U3053" s="7"/>
      <c r="V3053" s="7"/>
      <c r="W3053" s="7"/>
      <c r="X3053" s="7"/>
      <c r="Y3053" s="7"/>
      <c r="Z3053" s="7"/>
    </row>
    <row r="3054" ht="14.25" spans="10:26">
      <c r="J3054" s="7"/>
      <c r="K3054" s="7"/>
      <c r="L3054" s="7"/>
      <c r="M3054" s="7"/>
      <c r="N3054" s="7"/>
      <c r="O3054" s="7"/>
      <c r="P3054" s="7"/>
      <c r="Q3054" s="7"/>
      <c r="R3054" s="7"/>
      <c r="S3054" s="7"/>
      <c r="T3054" s="7"/>
      <c r="U3054" s="7"/>
      <c r="V3054" s="7"/>
      <c r="W3054" s="7"/>
      <c r="X3054" s="7"/>
      <c r="Y3054" s="7"/>
      <c r="Z3054" s="7"/>
    </row>
    <row r="3055" ht="14.25" spans="10:26">
      <c r="J3055" s="7"/>
      <c r="K3055" s="7"/>
      <c r="L3055" s="7"/>
      <c r="M3055" s="7"/>
      <c r="N3055" s="7"/>
      <c r="O3055" s="7"/>
      <c r="P3055" s="7"/>
      <c r="Q3055" s="7"/>
      <c r="R3055" s="7"/>
      <c r="S3055" s="7"/>
      <c r="T3055" s="7"/>
      <c r="U3055" s="7"/>
      <c r="V3055" s="7"/>
      <c r="W3055" s="7"/>
      <c r="X3055" s="7"/>
      <c r="Y3055" s="7"/>
      <c r="Z3055" s="7"/>
    </row>
    <row r="3056" ht="14.25" spans="10:26">
      <c r="J3056" s="7"/>
      <c r="K3056" s="7"/>
      <c r="L3056" s="7"/>
      <c r="M3056" s="7"/>
      <c r="N3056" s="7"/>
      <c r="O3056" s="7"/>
      <c r="P3056" s="7"/>
      <c r="Q3056" s="7"/>
      <c r="R3056" s="7"/>
      <c r="S3056" s="7"/>
      <c r="T3056" s="7"/>
      <c r="U3056" s="7"/>
      <c r="V3056" s="7"/>
      <c r="W3056" s="7"/>
      <c r="X3056" s="7"/>
      <c r="Y3056" s="7"/>
      <c r="Z3056" s="7"/>
    </row>
    <row r="3057" ht="14.25" spans="10:26">
      <c r="J3057" s="7"/>
      <c r="K3057" s="7"/>
      <c r="L3057" s="7"/>
      <c r="M3057" s="7"/>
      <c r="N3057" s="7"/>
      <c r="O3057" s="7"/>
      <c r="P3057" s="7"/>
      <c r="Q3057" s="7"/>
      <c r="R3057" s="7"/>
      <c r="S3057" s="7"/>
      <c r="T3057" s="7"/>
      <c r="U3057" s="7"/>
      <c r="V3057" s="7"/>
      <c r="W3057" s="7"/>
      <c r="X3057" s="7"/>
      <c r="Y3057" s="7"/>
      <c r="Z3057" s="7"/>
    </row>
    <row r="3058" ht="14.25" spans="10:26">
      <c r="J3058" s="7"/>
      <c r="K3058" s="7"/>
      <c r="L3058" s="7"/>
      <c r="M3058" s="7"/>
      <c r="N3058" s="7"/>
      <c r="O3058" s="7"/>
      <c r="P3058" s="7"/>
      <c r="Q3058" s="7"/>
      <c r="R3058" s="7"/>
      <c r="S3058" s="7"/>
      <c r="T3058" s="7"/>
      <c r="U3058" s="7"/>
      <c r="V3058" s="7"/>
      <c r="W3058" s="7"/>
      <c r="X3058" s="7"/>
      <c r="Y3058" s="7"/>
      <c r="Z3058" s="7"/>
    </row>
    <row r="3059" ht="14.25" spans="10:26">
      <c r="J3059" s="7"/>
      <c r="K3059" s="7"/>
      <c r="L3059" s="7"/>
      <c r="M3059" s="7"/>
      <c r="N3059" s="7"/>
      <c r="O3059" s="7"/>
      <c r="P3059" s="7"/>
      <c r="Q3059" s="7"/>
      <c r="R3059" s="7"/>
      <c r="S3059" s="7"/>
      <c r="T3059" s="7"/>
      <c r="U3059" s="7"/>
      <c r="V3059" s="7"/>
      <c r="W3059" s="7"/>
      <c r="X3059" s="7"/>
      <c r="Y3059" s="7"/>
      <c r="Z3059" s="7"/>
    </row>
    <row r="3060" ht="14.25" spans="10:26">
      <c r="J3060" s="7"/>
      <c r="K3060" s="7"/>
      <c r="L3060" s="7"/>
      <c r="M3060" s="7"/>
      <c r="N3060" s="7"/>
      <c r="O3060" s="7"/>
      <c r="P3060" s="7"/>
      <c r="Q3060" s="7"/>
      <c r="R3060" s="7"/>
      <c r="S3060" s="7"/>
      <c r="T3060" s="7"/>
      <c r="U3060" s="7"/>
      <c r="V3060" s="7"/>
      <c r="W3060" s="7"/>
      <c r="X3060" s="7"/>
      <c r="Y3060" s="7"/>
      <c r="Z3060" s="7"/>
    </row>
    <row r="3061" ht="14.25" spans="10:26">
      <c r="J3061" s="7"/>
      <c r="K3061" s="7"/>
      <c r="L3061" s="7"/>
      <c r="M3061" s="7"/>
      <c r="N3061" s="7"/>
      <c r="O3061" s="7"/>
      <c r="P3061" s="7"/>
      <c r="Q3061" s="7"/>
      <c r="R3061" s="7"/>
      <c r="S3061" s="7"/>
      <c r="T3061" s="7"/>
      <c r="U3061" s="7"/>
      <c r="V3061" s="7"/>
      <c r="W3061" s="7"/>
      <c r="X3061" s="7"/>
      <c r="Y3061" s="7"/>
      <c r="Z3061" s="7"/>
    </row>
    <row r="3062" ht="14.25" spans="10:26">
      <c r="J3062" s="7"/>
      <c r="K3062" s="7"/>
      <c r="L3062" s="7"/>
      <c r="M3062" s="7"/>
      <c r="N3062" s="7"/>
      <c r="O3062" s="7"/>
      <c r="P3062" s="7"/>
      <c r="Q3062" s="7"/>
      <c r="R3062" s="7"/>
      <c r="S3062" s="7"/>
      <c r="T3062" s="7"/>
      <c r="U3062" s="7"/>
      <c r="V3062" s="7"/>
      <c r="W3062" s="7"/>
      <c r="X3062" s="7"/>
      <c r="Y3062" s="7"/>
      <c r="Z3062" s="7"/>
    </row>
    <row r="3063" ht="14.25" spans="10:26">
      <c r="J3063" s="7"/>
      <c r="K3063" s="7"/>
      <c r="L3063" s="7"/>
      <c r="M3063" s="7"/>
      <c r="N3063" s="7"/>
      <c r="O3063" s="7"/>
      <c r="P3063" s="7"/>
      <c r="Q3063" s="7"/>
      <c r="R3063" s="7"/>
      <c r="S3063" s="7"/>
      <c r="T3063" s="7"/>
      <c r="U3063" s="7"/>
      <c r="V3063" s="7"/>
      <c r="W3063" s="7"/>
      <c r="X3063" s="7"/>
      <c r="Y3063" s="7"/>
      <c r="Z3063" s="7"/>
    </row>
    <row r="3064" ht="14.25" spans="10:26">
      <c r="J3064" s="7"/>
      <c r="K3064" s="7"/>
      <c r="L3064" s="7"/>
      <c r="M3064" s="7"/>
      <c r="N3064" s="7"/>
      <c r="O3064" s="7"/>
      <c r="P3064" s="7"/>
      <c r="Q3064" s="7"/>
      <c r="R3064" s="7"/>
      <c r="S3064" s="7"/>
      <c r="T3064" s="7"/>
      <c r="U3064" s="7"/>
      <c r="V3064" s="7"/>
      <c r="W3064" s="7"/>
      <c r="X3064" s="7"/>
      <c r="Y3064" s="7"/>
      <c r="Z3064" s="7"/>
    </row>
    <row r="3065" ht="14.25" spans="10:26">
      <c r="J3065" s="7"/>
      <c r="K3065" s="7"/>
      <c r="L3065" s="7"/>
      <c r="M3065" s="7"/>
      <c r="N3065" s="7"/>
      <c r="O3065" s="7"/>
      <c r="P3065" s="7"/>
      <c r="Q3065" s="7"/>
      <c r="R3065" s="7"/>
      <c r="S3065" s="7"/>
      <c r="T3065" s="7"/>
      <c r="U3065" s="7"/>
      <c r="V3065" s="7"/>
      <c r="W3065" s="7"/>
      <c r="X3065" s="7"/>
      <c r="Y3065" s="7"/>
      <c r="Z3065" s="7"/>
    </row>
    <row r="3066" ht="14.25" spans="10:26">
      <c r="J3066" s="7"/>
      <c r="K3066" s="7"/>
      <c r="L3066" s="7"/>
      <c r="M3066" s="7"/>
      <c r="N3066" s="7"/>
      <c r="O3066" s="7"/>
      <c r="P3066" s="7"/>
      <c r="Q3066" s="7"/>
      <c r="R3066" s="7"/>
      <c r="S3066" s="7"/>
      <c r="T3066" s="7"/>
      <c r="U3066" s="7"/>
      <c r="V3066" s="7"/>
      <c r="W3066" s="7"/>
      <c r="X3066" s="7"/>
      <c r="Y3066" s="7"/>
      <c r="Z3066" s="7"/>
    </row>
    <row r="3067" ht="14.25" spans="10:26">
      <c r="J3067" s="7"/>
      <c r="K3067" s="7"/>
      <c r="L3067" s="7"/>
      <c r="M3067" s="7"/>
      <c r="N3067" s="7"/>
      <c r="O3067" s="7"/>
      <c r="P3067" s="7"/>
      <c r="Q3067" s="7"/>
      <c r="R3067" s="7"/>
      <c r="S3067" s="7"/>
      <c r="T3067" s="7"/>
      <c r="U3067" s="7"/>
      <c r="V3067" s="7"/>
      <c r="W3067" s="7"/>
      <c r="X3067" s="7"/>
      <c r="Y3067" s="7"/>
      <c r="Z3067" s="7"/>
    </row>
    <row r="3068" ht="14.25" spans="10:26">
      <c r="J3068" s="7"/>
      <c r="K3068" s="7"/>
      <c r="L3068" s="7"/>
      <c r="M3068" s="7"/>
      <c r="N3068" s="7"/>
      <c r="O3068" s="7"/>
      <c r="P3068" s="7"/>
      <c r="Q3068" s="7"/>
      <c r="R3068" s="7"/>
      <c r="S3068" s="7"/>
      <c r="T3068" s="7"/>
      <c r="U3068" s="7"/>
      <c r="V3068" s="7"/>
      <c r="W3068" s="7"/>
      <c r="X3068" s="7"/>
      <c r="Y3068" s="7"/>
      <c r="Z3068" s="7"/>
    </row>
    <row r="3069" ht="14.25" spans="10:26">
      <c r="J3069" s="7"/>
      <c r="K3069" s="7"/>
      <c r="L3069" s="7"/>
      <c r="M3069" s="7"/>
      <c r="N3069" s="7"/>
      <c r="O3069" s="7"/>
      <c r="P3069" s="7"/>
      <c r="Q3069" s="7"/>
      <c r="R3069" s="7"/>
      <c r="S3069" s="7"/>
      <c r="T3069" s="7"/>
      <c r="U3069" s="7"/>
      <c r="V3069" s="7"/>
      <c r="W3069" s="7"/>
      <c r="X3069" s="7"/>
      <c r="Y3069" s="7"/>
      <c r="Z3069" s="7"/>
    </row>
    <row r="3070" ht="14.25" spans="10:26">
      <c r="J3070" s="7"/>
      <c r="K3070" s="7"/>
      <c r="L3070" s="7"/>
      <c r="M3070" s="7"/>
      <c r="N3070" s="7"/>
      <c r="O3070" s="7"/>
      <c r="P3070" s="7"/>
      <c r="Q3070" s="7"/>
      <c r="R3070" s="7"/>
      <c r="S3070" s="7"/>
      <c r="T3070" s="7"/>
      <c r="U3070" s="7"/>
      <c r="V3070" s="7"/>
      <c r="W3070" s="7"/>
      <c r="X3070" s="7"/>
      <c r="Y3070" s="7"/>
      <c r="Z3070" s="7"/>
    </row>
    <row r="3071" ht="14.25" spans="10:26">
      <c r="J3071" s="7"/>
      <c r="K3071" s="7"/>
      <c r="L3071" s="7"/>
      <c r="M3071" s="7"/>
      <c r="N3071" s="7"/>
      <c r="O3071" s="7"/>
      <c r="P3071" s="7"/>
      <c r="Q3071" s="7"/>
      <c r="R3071" s="7"/>
      <c r="S3071" s="7"/>
      <c r="T3071" s="7"/>
      <c r="U3071" s="7"/>
      <c r="V3071" s="7"/>
      <c r="W3071" s="7"/>
      <c r="X3071" s="7"/>
      <c r="Y3071" s="7"/>
      <c r="Z3071" s="7"/>
    </row>
    <row r="3072" ht="14.25" spans="10:26">
      <c r="J3072" s="7"/>
      <c r="K3072" s="7"/>
      <c r="L3072" s="7"/>
      <c r="M3072" s="7"/>
      <c r="N3072" s="7"/>
      <c r="O3072" s="7"/>
      <c r="P3072" s="7"/>
      <c r="Q3072" s="7"/>
      <c r="R3072" s="7"/>
      <c r="S3072" s="7"/>
      <c r="T3072" s="7"/>
      <c r="U3072" s="7"/>
      <c r="V3072" s="7"/>
      <c r="W3072" s="7"/>
      <c r="X3072" s="7"/>
      <c r="Y3072" s="7"/>
      <c r="Z3072" s="7"/>
    </row>
    <row r="3073" ht="14.25" spans="10:26">
      <c r="J3073" s="7"/>
      <c r="K3073" s="7"/>
      <c r="L3073" s="7"/>
      <c r="M3073" s="7"/>
      <c r="N3073" s="7"/>
      <c r="O3073" s="7"/>
      <c r="P3073" s="7"/>
      <c r="Q3073" s="7"/>
      <c r="R3073" s="7"/>
      <c r="S3073" s="7"/>
      <c r="T3073" s="7"/>
      <c r="U3073" s="7"/>
      <c r="V3073" s="7"/>
      <c r="W3073" s="7"/>
      <c r="X3073" s="7"/>
      <c r="Y3073" s="7"/>
      <c r="Z3073" s="7"/>
    </row>
    <row r="3074" ht="14.25" spans="10:26">
      <c r="J3074" s="7"/>
      <c r="K3074" s="7"/>
      <c r="L3074" s="7"/>
      <c r="M3074" s="7"/>
      <c r="N3074" s="7"/>
      <c r="O3074" s="7"/>
      <c r="P3074" s="7"/>
      <c r="Q3074" s="7"/>
      <c r="R3074" s="7"/>
      <c r="S3074" s="7"/>
      <c r="T3074" s="7"/>
      <c r="U3074" s="7"/>
      <c r="V3074" s="7"/>
      <c r="W3074" s="7"/>
      <c r="X3074" s="7"/>
      <c r="Y3074" s="7"/>
      <c r="Z3074" s="7"/>
    </row>
    <row r="3075" ht="14.25" spans="10:26">
      <c r="J3075" s="7"/>
      <c r="K3075" s="7"/>
      <c r="L3075" s="7"/>
      <c r="M3075" s="7"/>
      <c r="N3075" s="7"/>
      <c r="O3075" s="7"/>
      <c r="P3075" s="7"/>
      <c r="Q3075" s="7"/>
      <c r="R3075" s="7"/>
      <c r="S3075" s="7"/>
      <c r="T3075" s="7"/>
      <c r="U3075" s="7"/>
      <c r="V3075" s="7"/>
      <c r="W3075" s="7"/>
      <c r="X3075" s="7"/>
      <c r="Y3075" s="7"/>
      <c r="Z3075" s="7"/>
    </row>
    <row r="3076" ht="14.25" spans="10:26">
      <c r="J3076" s="7"/>
      <c r="K3076" s="7"/>
      <c r="L3076" s="7"/>
      <c r="M3076" s="7"/>
      <c r="N3076" s="7"/>
      <c r="O3076" s="7"/>
      <c r="P3076" s="7"/>
      <c r="Q3076" s="7"/>
      <c r="R3076" s="7"/>
      <c r="S3076" s="7"/>
      <c r="T3076" s="7"/>
      <c r="U3076" s="7"/>
      <c r="V3076" s="7"/>
      <c r="W3076" s="7"/>
      <c r="X3076" s="7"/>
      <c r="Y3076" s="7"/>
      <c r="Z3076" s="7"/>
    </row>
    <row r="3077" ht="14.25" spans="10:26">
      <c r="J3077" s="7"/>
      <c r="K3077" s="7"/>
      <c r="L3077" s="7"/>
      <c r="M3077" s="7"/>
      <c r="N3077" s="7"/>
      <c r="O3077" s="7"/>
      <c r="P3077" s="7"/>
      <c r="Q3077" s="7"/>
      <c r="R3077" s="7"/>
      <c r="S3077" s="7"/>
      <c r="T3077" s="7"/>
      <c r="U3077" s="7"/>
      <c r="V3077" s="7"/>
      <c r="W3077" s="7"/>
      <c r="X3077" s="7"/>
      <c r="Y3077" s="7"/>
      <c r="Z3077" s="7"/>
    </row>
    <row r="3078" ht="14.25" spans="10:26">
      <c r="J3078" s="7"/>
      <c r="K3078" s="7"/>
      <c r="L3078" s="7"/>
      <c r="M3078" s="7"/>
      <c r="N3078" s="7"/>
      <c r="O3078" s="7"/>
      <c r="P3078" s="7"/>
      <c r="Q3078" s="7"/>
      <c r="R3078" s="7"/>
      <c r="S3078" s="7"/>
      <c r="T3078" s="7"/>
      <c r="U3078" s="7"/>
      <c r="V3078" s="7"/>
      <c r="W3078" s="7"/>
      <c r="X3078" s="7"/>
      <c r="Y3078" s="7"/>
      <c r="Z3078" s="7"/>
    </row>
    <row r="3079" ht="14.25" spans="10:26">
      <c r="J3079" s="7"/>
      <c r="K3079" s="7"/>
      <c r="L3079" s="7"/>
      <c r="M3079" s="7"/>
      <c r="N3079" s="7"/>
      <c r="O3079" s="7"/>
      <c r="P3079" s="7"/>
      <c r="Q3079" s="7"/>
      <c r="R3079" s="7"/>
      <c r="S3079" s="7"/>
      <c r="T3079" s="7"/>
      <c r="U3079" s="7"/>
      <c r="V3079" s="7"/>
      <c r="W3079" s="7"/>
      <c r="X3079" s="7"/>
      <c r="Y3079" s="7"/>
      <c r="Z3079" s="7"/>
    </row>
    <row r="3080" ht="14.25" spans="10:26">
      <c r="J3080" s="7"/>
      <c r="K3080" s="7"/>
      <c r="L3080" s="7"/>
      <c r="M3080" s="7"/>
      <c r="N3080" s="7"/>
      <c r="O3080" s="7"/>
      <c r="P3080" s="7"/>
      <c r="Q3080" s="7"/>
      <c r="R3080" s="7"/>
      <c r="S3080" s="7"/>
      <c r="T3080" s="7"/>
      <c r="U3080" s="7"/>
      <c r="V3080" s="7"/>
      <c r="W3080" s="7"/>
      <c r="X3080" s="7"/>
      <c r="Y3080" s="7"/>
      <c r="Z3080" s="7"/>
    </row>
    <row r="3081" ht="14.25" spans="10:26">
      <c r="J3081" s="7"/>
      <c r="K3081" s="7"/>
      <c r="L3081" s="7"/>
      <c r="M3081" s="7"/>
      <c r="N3081" s="7"/>
      <c r="O3081" s="7"/>
      <c r="P3081" s="7"/>
      <c r="Q3081" s="7"/>
      <c r="R3081" s="7"/>
      <c r="S3081" s="7"/>
      <c r="T3081" s="7"/>
      <c r="U3081" s="7"/>
      <c r="V3081" s="7"/>
      <c r="W3081" s="7"/>
      <c r="X3081" s="7"/>
      <c r="Y3081" s="7"/>
      <c r="Z3081" s="7"/>
    </row>
    <row r="3082" ht="14.25" spans="10:26">
      <c r="J3082" s="7"/>
      <c r="K3082" s="7"/>
      <c r="L3082" s="7"/>
      <c r="M3082" s="7"/>
      <c r="N3082" s="7"/>
      <c r="O3082" s="7"/>
      <c r="P3082" s="7"/>
      <c r="Q3082" s="7"/>
      <c r="R3082" s="7"/>
      <c r="S3082" s="7"/>
      <c r="T3082" s="7"/>
      <c r="U3082" s="7"/>
      <c r="V3082" s="7"/>
      <c r="W3082" s="7"/>
      <c r="X3082" s="7"/>
      <c r="Y3082" s="7"/>
      <c r="Z3082" s="7"/>
    </row>
    <row r="3083" ht="14.25" spans="10:26">
      <c r="J3083" s="7"/>
      <c r="K3083" s="7"/>
      <c r="L3083" s="7"/>
      <c r="M3083" s="7"/>
      <c r="N3083" s="7"/>
      <c r="O3083" s="7"/>
      <c r="P3083" s="7"/>
      <c r="Q3083" s="7"/>
      <c r="R3083" s="7"/>
      <c r="S3083" s="7"/>
      <c r="T3083" s="7"/>
      <c r="U3083" s="7"/>
      <c r="V3083" s="7"/>
      <c r="W3083" s="7"/>
      <c r="X3083" s="7"/>
      <c r="Y3083" s="7"/>
      <c r="Z3083" s="7"/>
    </row>
    <row r="3084" ht="14.25" spans="10:26">
      <c r="J3084" s="7"/>
      <c r="K3084" s="7"/>
      <c r="L3084" s="7"/>
      <c r="M3084" s="7"/>
      <c r="N3084" s="7"/>
      <c r="O3084" s="7"/>
      <c r="P3084" s="7"/>
      <c r="Q3084" s="7"/>
      <c r="R3084" s="7"/>
      <c r="S3084" s="7"/>
      <c r="T3084" s="7"/>
      <c r="U3084" s="7"/>
      <c r="V3084" s="7"/>
      <c r="W3084" s="7"/>
      <c r="X3084" s="7"/>
      <c r="Y3084" s="7"/>
      <c r="Z3084" s="7"/>
    </row>
    <row r="3085" ht="14.25" spans="10:26">
      <c r="J3085" s="7"/>
      <c r="K3085" s="7"/>
      <c r="L3085" s="7"/>
      <c r="M3085" s="7"/>
      <c r="N3085" s="7"/>
      <c r="O3085" s="7"/>
      <c r="P3085" s="7"/>
      <c r="Q3085" s="7"/>
      <c r="R3085" s="7"/>
      <c r="S3085" s="7"/>
      <c r="T3085" s="7"/>
      <c r="U3085" s="7"/>
      <c r="V3085" s="7"/>
      <c r="W3085" s="7"/>
      <c r="X3085" s="7"/>
      <c r="Y3085" s="7"/>
      <c r="Z3085" s="7"/>
    </row>
    <row r="3086" ht="14.25" spans="10:26">
      <c r="J3086" s="7"/>
      <c r="K3086" s="7"/>
      <c r="L3086" s="7"/>
      <c r="M3086" s="7"/>
      <c r="N3086" s="7"/>
      <c r="O3086" s="7"/>
      <c r="P3086" s="7"/>
      <c r="Q3086" s="7"/>
      <c r="R3086" s="7"/>
      <c r="S3086" s="7"/>
      <c r="T3086" s="7"/>
      <c r="U3086" s="7"/>
      <c r="V3086" s="7"/>
      <c r="W3086" s="7"/>
      <c r="X3086" s="7"/>
      <c r="Y3086" s="7"/>
      <c r="Z3086" s="7"/>
    </row>
    <row r="3087" ht="14.25" spans="10:26">
      <c r="J3087" s="7"/>
      <c r="K3087" s="7"/>
      <c r="L3087" s="7"/>
      <c r="M3087" s="7"/>
      <c r="N3087" s="7"/>
      <c r="O3087" s="7"/>
      <c r="P3087" s="7"/>
      <c r="Q3087" s="7"/>
      <c r="R3087" s="7"/>
      <c r="S3087" s="7"/>
      <c r="T3087" s="7"/>
      <c r="U3087" s="7"/>
      <c r="V3087" s="7"/>
      <c r="W3087" s="7"/>
      <c r="X3087" s="7"/>
      <c r="Y3087" s="7"/>
      <c r="Z3087" s="7"/>
    </row>
    <row r="3088" ht="14.25" spans="10:26">
      <c r="J3088" s="7"/>
      <c r="K3088" s="7"/>
      <c r="L3088" s="7"/>
      <c r="M3088" s="7"/>
      <c r="N3088" s="7"/>
      <c r="O3088" s="7"/>
      <c r="P3088" s="7"/>
      <c r="Q3088" s="7"/>
      <c r="R3088" s="7"/>
      <c r="S3088" s="7"/>
      <c r="T3088" s="7"/>
      <c r="U3088" s="7"/>
      <c r="V3088" s="7"/>
      <c r="W3088" s="7"/>
      <c r="X3088" s="7"/>
      <c r="Y3088" s="7"/>
      <c r="Z3088" s="7"/>
    </row>
    <row r="3089" ht="14.25" spans="10:26">
      <c r="J3089" s="7"/>
      <c r="K3089" s="7"/>
      <c r="L3089" s="7"/>
      <c r="M3089" s="7"/>
      <c r="N3089" s="7"/>
      <c r="O3089" s="7"/>
      <c r="P3089" s="7"/>
      <c r="Q3089" s="7"/>
      <c r="R3089" s="7"/>
      <c r="S3089" s="7"/>
      <c r="T3089" s="7"/>
      <c r="U3089" s="7"/>
      <c r="V3089" s="7"/>
      <c r="W3089" s="7"/>
      <c r="X3089" s="7"/>
      <c r="Y3089" s="7"/>
      <c r="Z3089" s="7"/>
    </row>
    <row r="3090" ht="14.25" spans="10:26">
      <c r="J3090" s="7"/>
      <c r="K3090" s="7"/>
      <c r="L3090" s="7"/>
      <c r="M3090" s="7"/>
      <c r="N3090" s="7"/>
      <c r="O3090" s="7"/>
      <c r="P3090" s="7"/>
      <c r="Q3090" s="7"/>
      <c r="R3090" s="7"/>
      <c r="S3090" s="7"/>
      <c r="T3090" s="7"/>
      <c r="U3090" s="7"/>
      <c r="V3090" s="7"/>
      <c r="W3090" s="7"/>
      <c r="X3090" s="7"/>
      <c r="Y3090" s="7"/>
      <c r="Z3090" s="7"/>
    </row>
    <row r="3091" ht="14.25" spans="10:26">
      <c r="J3091" s="7"/>
      <c r="K3091" s="7"/>
      <c r="L3091" s="7"/>
      <c r="M3091" s="7"/>
      <c r="N3091" s="7"/>
      <c r="O3091" s="7"/>
      <c r="P3091" s="7"/>
      <c r="Q3091" s="7"/>
      <c r="R3091" s="7"/>
      <c r="S3091" s="7"/>
      <c r="T3091" s="7"/>
      <c r="U3091" s="7"/>
      <c r="V3091" s="7"/>
      <c r="W3091" s="7"/>
      <c r="X3091" s="7"/>
      <c r="Y3091" s="7"/>
      <c r="Z3091" s="7"/>
    </row>
    <row r="3092" ht="14.25" spans="10:26">
      <c r="J3092" s="7"/>
      <c r="K3092" s="7"/>
      <c r="L3092" s="7"/>
      <c r="M3092" s="7"/>
      <c r="N3092" s="7"/>
      <c r="O3092" s="7"/>
      <c r="P3092" s="7"/>
      <c r="Q3092" s="7"/>
      <c r="R3092" s="7"/>
      <c r="S3092" s="7"/>
      <c r="T3092" s="7"/>
      <c r="U3092" s="7"/>
      <c r="V3092" s="7"/>
      <c r="W3092" s="7"/>
      <c r="X3092" s="7"/>
      <c r="Y3092" s="7"/>
      <c r="Z3092" s="7"/>
    </row>
    <row r="3093" ht="14.25" spans="10:26">
      <c r="J3093" s="7"/>
      <c r="K3093" s="7"/>
      <c r="L3093" s="7"/>
      <c r="M3093" s="7"/>
      <c r="N3093" s="7"/>
      <c r="O3093" s="7"/>
      <c r="P3093" s="7"/>
      <c r="Q3093" s="7"/>
      <c r="R3093" s="7"/>
      <c r="S3093" s="7"/>
      <c r="T3093" s="7"/>
      <c r="U3093" s="7"/>
      <c r="V3093" s="7"/>
      <c r="W3093" s="7"/>
      <c r="X3093" s="7"/>
      <c r="Y3093" s="7"/>
      <c r="Z3093" s="7"/>
    </row>
    <row r="3094" ht="14.25" spans="10:26">
      <c r="J3094" s="7"/>
      <c r="K3094" s="7"/>
      <c r="L3094" s="7"/>
      <c r="M3094" s="7"/>
      <c r="N3094" s="7"/>
      <c r="O3094" s="7"/>
      <c r="P3094" s="7"/>
      <c r="Q3094" s="7"/>
      <c r="R3094" s="7"/>
      <c r="S3094" s="7"/>
      <c r="T3094" s="7"/>
      <c r="U3094" s="7"/>
      <c r="V3094" s="7"/>
      <c r="W3094" s="7"/>
      <c r="X3094" s="7"/>
      <c r="Y3094" s="7"/>
      <c r="Z3094" s="7"/>
    </row>
    <row r="3095" ht="14.25" spans="10:26">
      <c r="J3095" s="7"/>
      <c r="K3095" s="7"/>
      <c r="L3095" s="7"/>
      <c r="M3095" s="7"/>
      <c r="N3095" s="7"/>
      <c r="O3095" s="7"/>
      <c r="P3095" s="7"/>
      <c r="Q3095" s="7"/>
      <c r="R3095" s="7"/>
      <c r="S3095" s="7"/>
      <c r="T3095" s="7"/>
      <c r="U3095" s="7"/>
      <c r="V3095" s="7"/>
      <c r="W3095" s="7"/>
      <c r="X3095" s="7"/>
      <c r="Y3095" s="7"/>
      <c r="Z3095" s="7"/>
    </row>
    <row r="3096" ht="14.25" spans="10:26">
      <c r="J3096" s="7"/>
      <c r="K3096" s="7"/>
      <c r="L3096" s="7"/>
      <c r="M3096" s="7"/>
      <c r="N3096" s="7"/>
      <c r="O3096" s="7"/>
      <c r="P3096" s="7"/>
      <c r="Q3096" s="7"/>
      <c r="R3096" s="7"/>
      <c r="S3096" s="7"/>
      <c r="T3096" s="7"/>
      <c r="U3096" s="7"/>
      <c r="V3096" s="7"/>
      <c r="W3096" s="7"/>
      <c r="X3096" s="7"/>
      <c r="Y3096" s="7"/>
      <c r="Z3096" s="7"/>
    </row>
    <row r="3097" ht="14.25" spans="10:26">
      <c r="J3097" s="7"/>
      <c r="K3097" s="7"/>
      <c r="L3097" s="7"/>
      <c r="M3097" s="7"/>
      <c r="N3097" s="7"/>
      <c r="O3097" s="7"/>
      <c r="P3097" s="7"/>
      <c r="Q3097" s="7"/>
      <c r="R3097" s="7"/>
      <c r="S3097" s="7"/>
      <c r="T3097" s="7"/>
      <c r="U3097" s="7"/>
      <c r="V3097" s="7"/>
      <c r="W3097" s="7"/>
      <c r="X3097" s="7"/>
      <c r="Y3097" s="7"/>
      <c r="Z3097" s="7"/>
    </row>
    <row r="3098" ht="14.25" spans="10:26">
      <c r="J3098" s="7"/>
      <c r="K3098" s="7"/>
      <c r="L3098" s="7"/>
      <c r="M3098" s="7"/>
      <c r="N3098" s="7"/>
      <c r="O3098" s="7"/>
      <c r="P3098" s="7"/>
      <c r="Q3098" s="7"/>
      <c r="R3098" s="7"/>
      <c r="S3098" s="7"/>
      <c r="T3098" s="7"/>
      <c r="U3098" s="7"/>
      <c r="V3098" s="7"/>
      <c r="W3098" s="7"/>
      <c r="X3098" s="7"/>
      <c r="Y3098" s="7"/>
      <c r="Z3098" s="7"/>
    </row>
    <row r="3099" ht="14.25" spans="10:26">
      <c r="J3099" s="7"/>
      <c r="K3099" s="7"/>
      <c r="L3099" s="7"/>
      <c r="M3099" s="7"/>
      <c r="N3099" s="7"/>
      <c r="O3099" s="7"/>
      <c r="P3099" s="7"/>
      <c r="Q3099" s="7"/>
      <c r="R3099" s="7"/>
      <c r="S3099" s="7"/>
      <c r="T3099" s="7"/>
      <c r="U3099" s="7"/>
      <c r="V3099" s="7"/>
      <c r="W3099" s="7"/>
      <c r="X3099" s="7"/>
      <c r="Y3099" s="7"/>
      <c r="Z3099" s="7"/>
    </row>
    <row r="3100" ht="14.25" spans="10:26">
      <c r="J3100" s="7"/>
      <c r="K3100" s="7"/>
      <c r="L3100" s="7"/>
      <c r="M3100" s="7"/>
      <c r="N3100" s="7"/>
      <c r="O3100" s="7"/>
      <c r="P3100" s="7"/>
      <c r="Q3100" s="7"/>
      <c r="R3100" s="7"/>
      <c r="S3100" s="7"/>
      <c r="T3100" s="7"/>
      <c r="U3100" s="7"/>
      <c r="V3100" s="7"/>
      <c r="W3100" s="7"/>
      <c r="X3100" s="7"/>
      <c r="Y3100" s="7"/>
      <c r="Z3100" s="7"/>
    </row>
    <row r="3101" ht="14.25" spans="10:26">
      <c r="J3101" s="7"/>
      <c r="K3101" s="7"/>
      <c r="L3101" s="7"/>
      <c r="M3101" s="7"/>
      <c r="N3101" s="7"/>
      <c r="O3101" s="7"/>
      <c r="P3101" s="7"/>
      <c r="Q3101" s="7"/>
      <c r="R3101" s="7"/>
      <c r="S3101" s="7"/>
      <c r="T3101" s="7"/>
      <c r="U3101" s="7"/>
      <c r="V3101" s="7"/>
      <c r="W3101" s="7"/>
      <c r="X3101" s="7"/>
      <c r="Y3101" s="7"/>
      <c r="Z3101" s="7"/>
    </row>
    <row r="3102" ht="14.25" spans="10:26">
      <c r="J3102" s="7"/>
      <c r="K3102" s="7"/>
      <c r="L3102" s="7"/>
      <c r="M3102" s="7"/>
      <c r="N3102" s="7"/>
      <c r="O3102" s="7"/>
      <c r="P3102" s="7"/>
      <c r="Q3102" s="7"/>
      <c r="R3102" s="7"/>
      <c r="S3102" s="7"/>
      <c r="T3102" s="7"/>
      <c r="U3102" s="7"/>
      <c r="V3102" s="7"/>
      <c r="W3102" s="7"/>
      <c r="X3102" s="7"/>
      <c r="Y3102" s="7"/>
      <c r="Z3102" s="7"/>
    </row>
    <row r="3103" ht="14.25" spans="10:26">
      <c r="J3103" s="7"/>
      <c r="K3103" s="7"/>
      <c r="L3103" s="7"/>
      <c r="M3103" s="7"/>
      <c r="N3103" s="7"/>
      <c r="O3103" s="7"/>
      <c r="P3103" s="7"/>
      <c r="Q3103" s="7"/>
      <c r="R3103" s="7"/>
      <c r="S3103" s="7"/>
      <c r="T3103" s="7"/>
      <c r="U3103" s="7"/>
      <c r="V3103" s="7"/>
      <c r="W3103" s="7"/>
      <c r="X3103" s="7"/>
      <c r="Y3103" s="7"/>
      <c r="Z3103" s="7"/>
    </row>
    <row r="3104" ht="14.25" spans="10:26">
      <c r="J3104" s="7"/>
      <c r="K3104" s="7"/>
      <c r="L3104" s="7"/>
      <c r="M3104" s="7"/>
      <c r="N3104" s="7"/>
      <c r="O3104" s="7"/>
      <c r="P3104" s="7"/>
      <c r="Q3104" s="7"/>
      <c r="R3104" s="7"/>
      <c r="S3104" s="7"/>
      <c r="T3104" s="7"/>
      <c r="U3104" s="7"/>
      <c r="V3104" s="7"/>
      <c r="W3104" s="7"/>
      <c r="X3104" s="7"/>
      <c r="Y3104" s="7"/>
      <c r="Z3104" s="7"/>
    </row>
    <row r="3105" ht="14.25" spans="10:26">
      <c r="J3105" s="7"/>
      <c r="K3105" s="7"/>
      <c r="L3105" s="7"/>
      <c r="M3105" s="7"/>
      <c r="N3105" s="7"/>
      <c r="O3105" s="7"/>
      <c r="P3105" s="7"/>
      <c r="Q3105" s="7"/>
      <c r="R3105" s="7"/>
      <c r="S3105" s="7"/>
      <c r="T3105" s="7"/>
      <c r="U3105" s="7"/>
      <c r="V3105" s="7"/>
      <c r="W3105" s="7"/>
      <c r="X3105" s="7"/>
      <c r="Y3105" s="7"/>
      <c r="Z3105" s="7"/>
    </row>
    <row r="3106" ht="14.25" spans="10:26">
      <c r="J3106" s="7"/>
      <c r="K3106" s="7"/>
      <c r="L3106" s="7"/>
      <c r="M3106" s="7"/>
      <c r="N3106" s="7"/>
      <c r="O3106" s="7"/>
      <c r="P3106" s="7"/>
      <c r="Q3106" s="7"/>
      <c r="R3106" s="7"/>
      <c r="S3106" s="7"/>
      <c r="T3106" s="7"/>
      <c r="U3106" s="7"/>
      <c r="V3106" s="7"/>
      <c r="W3106" s="7"/>
      <c r="X3106" s="7"/>
      <c r="Y3106" s="7"/>
      <c r="Z3106" s="7"/>
    </row>
    <row r="3107" ht="14.25" spans="10:26">
      <c r="J3107" s="7"/>
      <c r="K3107" s="7"/>
      <c r="L3107" s="7"/>
      <c r="M3107" s="7"/>
      <c r="N3107" s="7"/>
      <c r="O3107" s="7"/>
      <c r="P3107" s="7"/>
      <c r="Q3107" s="7"/>
      <c r="R3107" s="7"/>
      <c r="S3107" s="7"/>
      <c r="T3107" s="7"/>
      <c r="U3107" s="7"/>
      <c r="V3107" s="7"/>
      <c r="W3107" s="7"/>
      <c r="X3107" s="7"/>
      <c r="Y3107" s="7"/>
      <c r="Z3107" s="7"/>
    </row>
    <row r="3108" ht="14.25" spans="10:26">
      <c r="J3108" s="7"/>
      <c r="K3108" s="7"/>
      <c r="L3108" s="7"/>
      <c r="M3108" s="7"/>
      <c r="N3108" s="7"/>
      <c r="O3108" s="7"/>
      <c r="P3108" s="7"/>
      <c r="Q3108" s="7"/>
      <c r="R3108" s="7"/>
      <c r="S3108" s="7"/>
      <c r="T3108" s="7"/>
      <c r="U3108" s="7"/>
      <c r="V3108" s="7"/>
      <c r="W3108" s="7"/>
      <c r="X3108" s="7"/>
      <c r="Y3108" s="7"/>
      <c r="Z3108" s="7"/>
    </row>
    <row r="3109" ht="14.25" spans="10:26">
      <c r="J3109" s="7"/>
      <c r="K3109" s="7"/>
      <c r="L3109" s="7"/>
      <c r="M3109" s="7"/>
      <c r="N3109" s="7"/>
      <c r="O3109" s="7"/>
      <c r="P3109" s="7"/>
      <c r="Q3109" s="7"/>
      <c r="R3109" s="7"/>
      <c r="S3109" s="7"/>
      <c r="T3109" s="7"/>
      <c r="U3109" s="7"/>
      <c r="V3109" s="7"/>
      <c r="W3109" s="7"/>
      <c r="X3109" s="7"/>
      <c r="Y3109" s="7"/>
      <c r="Z3109" s="7"/>
    </row>
    <row r="3110" ht="14.25" spans="10:26">
      <c r="J3110" s="7"/>
      <c r="K3110" s="7"/>
      <c r="L3110" s="7"/>
      <c r="M3110" s="7"/>
      <c r="N3110" s="7"/>
      <c r="O3110" s="7"/>
      <c r="P3110" s="7"/>
      <c r="Q3110" s="7"/>
      <c r="R3110" s="7"/>
      <c r="S3110" s="7"/>
      <c r="T3110" s="7"/>
      <c r="U3110" s="7"/>
      <c r="V3110" s="7"/>
      <c r="W3110" s="7"/>
      <c r="X3110" s="7"/>
      <c r="Y3110" s="7"/>
      <c r="Z3110" s="7"/>
    </row>
    <row r="3111" ht="14.25" spans="10:26">
      <c r="J3111" s="7"/>
      <c r="K3111" s="7"/>
      <c r="L3111" s="7"/>
      <c r="M3111" s="7"/>
      <c r="N3111" s="7"/>
      <c r="O3111" s="7"/>
      <c r="P3111" s="7"/>
      <c r="Q3111" s="7"/>
      <c r="R3111" s="7"/>
      <c r="S3111" s="7"/>
      <c r="T3111" s="7"/>
      <c r="U3111" s="7"/>
      <c r="V3111" s="7"/>
      <c r="W3111" s="7"/>
      <c r="X3111" s="7"/>
      <c r="Y3111" s="7"/>
      <c r="Z3111" s="7"/>
    </row>
    <row r="3112" ht="14.25" spans="10:26">
      <c r="J3112" s="7"/>
      <c r="K3112" s="7"/>
      <c r="L3112" s="7"/>
      <c r="M3112" s="7"/>
      <c r="N3112" s="7"/>
      <c r="O3112" s="7"/>
      <c r="P3112" s="7"/>
      <c r="Q3112" s="7"/>
      <c r="R3112" s="7"/>
      <c r="S3112" s="7"/>
      <c r="T3112" s="7"/>
      <c r="U3112" s="7"/>
      <c r="V3112" s="7"/>
      <c r="W3112" s="7"/>
      <c r="X3112" s="7"/>
      <c r="Y3112" s="7"/>
      <c r="Z3112" s="7"/>
    </row>
    <row r="3113" ht="14.25" spans="10:26">
      <c r="J3113" s="7"/>
      <c r="K3113" s="7"/>
      <c r="L3113" s="7"/>
      <c r="M3113" s="7"/>
      <c r="N3113" s="7"/>
      <c r="O3113" s="7"/>
      <c r="P3113" s="7"/>
      <c r="Q3113" s="7"/>
      <c r="R3113" s="7"/>
      <c r="S3113" s="7"/>
      <c r="T3113" s="7"/>
      <c r="U3113" s="7"/>
      <c r="V3113" s="7"/>
      <c r="W3113" s="7"/>
      <c r="X3113" s="7"/>
      <c r="Y3113" s="7"/>
      <c r="Z3113" s="7"/>
    </row>
    <row r="3114" ht="14.25" spans="10:26">
      <c r="J3114" s="7"/>
      <c r="K3114" s="7"/>
      <c r="L3114" s="7"/>
      <c r="M3114" s="7"/>
      <c r="N3114" s="7"/>
      <c r="O3114" s="7"/>
      <c r="P3114" s="7"/>
      <c r="Q3114" s="7"/>
      <c r="R3114" s="7"/>
      <c r="S3114" s="7"/>
      <c r="T3114" s="7"/>
      <c r="U3114" s="7"/>
      <c r="V3114" s="7"/>
      <c r="W3114" s="7"/>
      <c r="X3114" s="7"/>
      <c r="Y3114" s="7"/>
      <c r="Z3114" s="7"/>
    </row>
    <row r="3115" ht="14.25" spans="10:26">
      <c r="J3115" s="7"/>
      <c r="K3115" s="7"/>
      <c r="L3115" s="7"/>
      <c r="M3115" s="7"/>
      <c r="N3115" s="7"/>
      <c r="O3115" s="7"/>
      <c r="P3115" s="7"/>
      <c r="Q3115" s="7"/>
      <c r="R3115" s="7"/>
      <c r="S3115" s="7"/>
      <c r="T3115" s="7"/>
      <c r="U3115" s="7"/>
      <c r="V3115" s="7"/>
      <c r="W3115" s="7"/>
      <c r="X3115" s="7"/>
      <c r="Y3115" s="7"/>
      <c r="Z3115" s="7"/>
    </row>
    <row r="3116" ht="14.25" spans="10:26">
      <c r="J3116" s="7"/>
      <c r="K3116" s="7"/>
      <c r="L3116" s="7"/>
      <c r="M3116" s="7"/>
      <c r="N3116" s="7"/>
      <c r="O3116" s="7"/>
      <c r="P3116" s="7"/>
      <c r="Q3116" s="7"/>
      <c r="R3116" s="7"/>
      <c r="S3116" s="7"/>
      <c r="T3116" s="7"/>
      <c r="U3116" s="7"/>
      <c r="V3116" s="7"/>
      <c r="W3116" s="7"/>
      <c r="X3116" s="7"/>
      <c r="Y3116" s="7"/>
      <c r="Z3116" s="7"/>
    </row>
    <row r="3117" ht="14.25" spans="10:26">
      <c r="J3117" s="7"/>
      <c r="K3117" s="7"/>
      <c r="L3117" s="7"/>
      <c r="M3117" s="7"/>
      <c r="N3117" s="7"/>
      <c r="O3117" s="7"/>
      <c r="P3117" s="7"/>
      <c r="Q3117" s="7"/>
      <c r="R3117" s="7"/>
      <c r="S3117" s="7"/>
      <c r="T3117" s="7"/>
      <c r="U3117" s="7"/>
      <c r="V3117" s="7"/>
      <c r="W3117" s="7"/>
      <c r="X3117" s="7"/>
      <c r="Y3117" s="7"/>
      <c r="Z3117" s="7"/>
    </row>
    <row r="3118" ht="14.25" spans="10:26">
      <c r="J3118" s="7"/>
      <c r="K3118" s="7"/>
      <c r="L3118" s="7"/>
      <c r="M3118" s="7"/>
      <c r="N3118" s="7"/>
      <c r="O3118" s="7"/>
      <c r="P3118" s="7"/>
      <c r="Q3118" s="7"/>
      <c r="R3118" s="7"/>
      <c r="S3118" s="7"/>
      <c r="T3118" s="7"/>
      <c r="U3118" s="7"/>
      <c r="V3118" s="7"/>
      <c r="W3118" s="7"/>
      <c r="X3118" s="7"/>
      <c r="Y3118" s="7"/>
      <c r="Z3118" s="7"/>
    </row>
    <row r="3119" ht="14.25" spans="10:26">
      <c r="J3119" s="7"/>
      <c r="K3119" s="7"/>
      <c r="L3119" s="7"/>
      <c r="M3119" s="7"/>
      <c r="N3119" s="7"/>
      <c r="O3119" s="7"/>
      <c r="P3119" s="7"/>
      <c r="Q3119" s="7"/>
      <c r="R3119" s="7"/>
      <c r="S3119" s="7"/>
      <c r="T3119" s="7"/>
      <c r="U3119" s="7"/>
      <c r="V3119" s="7"/>
      <c r="W3119" s="7"/>
      <c r="X3119" s="7"/>
      <c r="Y3119" s="7"/>
      <c r="Z3119" s="7"/>
    </row>
    <row r="3120" ht="14.25" spans="10:26">
      <c r="J3120" s="7"/>
      <c r="K3120" s="7"/>
      <c r="L3120" s="7"/>
      <c r="M3120" s="7"/>
      <c r="N3120" s="7"/>
      <c r="O3120" s="7"/>
      <c r="P3120" s="7"/>
      <c r="Q3120" s="7"/>
      <c r="R3120" s="7"/>
      <c r="S3120" s="7"/>
      <c r="T3120" s="7"/>
      <c r="U3120" s="7"/>
      <c r="V3120" s="7"/>
      <c r="W3120" s="7"/>
      <c r="X3120" s="7"/>
      <c r="Y3120" s="7"/>
      <c r="Z3120" s="7"/>
    </row>
    <row r="3121" ht="14.25" spans="10:26">
      <c r="J3121" s="7"/>
      <c r="K3121" s="7"/>
      <c r="L3121" s="7"/>
      <c r="M3121" s="7"/>
      <c r="N3121" s="7"/>
      <c r="O3121" s="7"/>
      <c r="P3121" s="7"/>
      <c r="Q3121" s="7"/>
      <c r="R3121" s="7"/>
      <c r="S3121" s="7"/>
      <c r="T3121" s="7"/>
      <c r="U3121" s="7"/>
      <c r="V3121" s="7"/>
      <c r="W3121" s="7"/>
      <c r="X3121" s="7"/>
      <c r="Y3121" s="7"/>
      <c r="Z3121" s="7"/>
    </row>
    <row r="3122" ht="14.25" spans="10:26">
      <c r="J3122" s="7"/>
      <c r="K3122" s="7"/>
      <c r="L3122" s="7"/>
      <c r="M3122" s="7"/>
      <c r="N3122" s="7"/>
      <c r="O3122" s="7"/>
      <c r="P3122" s="7"/>
      <c r="Q3122" s="7"/>
      <c r="R3122" s="7"/>
      <c r="S3122" s="7"/>
      <c r="T3122" s="7"/>
      <c r="U3122" s="7"/>
      <c r="V3122" s="7"/>
      <c r="W3122" s="7"/>
      <c r="X3122" s="7"/>
      <c r="Y3122" s="7"/>
      <c r="Z3122" s="7"/>
    </row>
    <row r="3123" ht="14.25" spans="10:26">
      <c r="J3123" s="7"/>
      <c r="K3123" s="7"/>
      <c r="L3123" s="7"/>
      <c r="M3123" s="7"/>
      <c r="N3123" s="7"/>
      <c r="O3123" s="7"/>
      <c r="P3123" s="7"/>
      <c r="Q3123" s="7"/>
      <c r="R3123" s="7"/>
      <c r="S3123" s="7"/>
      <c r="T3123" s="7"/>
      <c r="U3123" s="7"/>
      <c r="V3123" s="7"/>
      <c r="W3123" s="7"/>
      <c r="X3123" s="7"/>
      <c r="Y3123" s="7"/>
      <c r="Z3123" s="7"/>
    </row>
    <row r="3124" ht="14.25" spans="10:26">
      <c r="J3124" s="7"/>
      <c r="K3124" s="7"/>
      <c r="L3124" s="7"/>
      <c r="M3124" s="7"/>
      <c r="N3124" s="7"/>
      <c r="O3124" s="7"/>
      <c r="P3124" s="7"/>
      <c r="Q3124" s="7"/>
      <c r="R3124" s="7"/>
      <c r="S3124" s="7"/>
      <c r="T3124" s="7"/>
      <c r="U3124" s="7"/>
      <c r="V3124" s="7"/>
      <c r="W3124" s="7"/>
      <c r="X3124" s="7"/>
      <c r="Y3124" s="7"/>
      <c r="Z3124" s="7"/>
    </row>
    <row r="3125" ht="14.25" spans="10:26">
      <c r="J3125" s="7"/>
      <c r="K3125" s="7"/>
      <c r="L3125" s="7"/>
      <c r="M3125" s="7"/>
      <c r="N3125" s="7"/>
      <c r="O3125" s="7"/>
      <c r="P3125" s="7"/>
      <c r="Q3125" s="7"/>
      <c r="R3125" s="7"/>
      <c r="S3125" s="7"/>
      <c r="T3125" s="7"/>
      <c r="U3125" s="7"/>
      <c r="V3125" s="7"/>
      <c r="W3125" s="7"/>
      <c r="X3125" s="7"/>
      <c r="Y3125" s="7"/>
      <c r="Z3125" s="7"/>
    </row>
    <row r="3126" ht="14.25" spans="10:26">
      <c r="J3126" s="7"/>
      <c r="K3126" s="7"/>
      <c r="L3126" s="7"/>
      <c r="M3126" s="7"/>
      <c r="N3126" s="7"/>
      <c r="O3126" s="7"/>
      <c r="P3126" s="7"/>
      <c r="Q3126" s="7"/>
      <c r="R3126" s="7"/>
      <c r="S3126" s="7"/>
      <c r="T3126" s="7"/>
      <c r="U3126" s="7"/>
      <c r="V3126" s="7"/>
      <c r="W3126" s="7"/>
      <c r="X3126" s="7"/>
      <c r="Y3126" s="7"/>
      <c r="Z3126" s="7"/>
    </row>
    <row r="3127" ht="14.25" spans="10:26">
      <c r="J3127" s="7"/>
      <c r="K3127" s="7"/>
      <c r="L3127" s="7"/>
      <c r="M3127" s="7"/>
      <c r="N3127" s="7"/>
      <c r="O3127" s="7"/>
      <c r="P3127" s="7"/>
      <c r="Q3127" s="7"/>
      <c r="R3127" s="7"/>
      <c r="S3127" s="7"/>
      <c r="T3127" s="7"/>
      <c r="U3127" s="7"/>
      <c r="V3127" s="7"/>
      <c r="W3127" s="7"/>
      <c r="X3127" s="7"/>
      <c r="Y3127" s="7"/>
      <c r="Z3127" s="7"/>
    </row>
    <row r="3128" ht="14.25" spans="10:26">
      <c r="J3128" s="7"/>
      <c r="K3128" s="7"/>
      <c r="L3128" s="7"/>
      <c r="M3128" s="7"/>
      <c r="N3128" s="7"/>
      <c r="O3128" s="7"/>
      <c r="P3128" s="7"/>
      <c r="Q3128" s="7"/>
      <c r="R3128" s="7"/>
      <c r="S3128" s="7"/>
      <c r="T3128" s="7"/>
      <c r="U3128" s="7"/>
      <c r="V3128" s="7"/>
      <c r="W3128" s="7"/>
      <c r="X3128" s="7"/>
      <c r="Y3128" s="7"/>
      <c r="Z3128" s="7"/>
    </row>
    <row r="3129" ht="14.25" spans="10:26">
      <c r="J3129" s="7"/>
      <c r="K3129" s="7"/>
      <c r="L3129" s="7"/>
      <c r="M3129" s="7"/>
      <c r="N3129" s="7"/>
      <c r="O3129" s="7"/>
      <c r="P3129" s="7"/>
      <c r="Q3129" s="7"/>
      <c r="R3129" s="7"/>
      <c r="S3129" s="7"/>
      <c r="T3129" s="7"/>
      <c r="U3129" s="7"/>
      <c r="V3129" s="7"/>
      <c r="W3129" s="7"/>
      <c r="X3129" s="7"/>
      <c r="Y3129" s="7"/>
      <c r="Z3129" s="7"/>
    </row>
    <row r="3130" ht="14.25" spans="10:26">
      <c r="J3130" s="7"/>
      <c r="K3130" s="7"/>
      <c r="L3130" s="7"/>
      <c r="M3130" s="7"/>
      <c r="N3130" s="7"/>
      <c r="O3130" s="7"/>
      <c r="P3130" s="7"/>
      <c r="Q3130" s="7"/>
      <c r="R3130" s="7"/>
      <c r="S3130" s="7"/>
      <c r="T3130" s="7"/>
      <c r="U3130" s="7"/>
      <c r="V3130" s="7"/>
      <c r="W3130" s="7"/>
      <c r="X3130" s="7"/>
      <c r="Y3130" s="7"/>
      <c r="Z3130" s="7"/>
    </row>
    <row r="3131" ht="14.25" spans="10:26">
      <c r="J3131" s="7"/>
      <c r="K3131" s="7"/>
      <c r="L3131" s="7"/>
      <c r="M3131" s="7"/>
      <c r="N3131" s="7"/>
      <c r="O3131" s="7"/>
      <c r="P3131" s="7"/>
      <c r="Q3131" s="7"/>
      <c r="R3131" s="7"/>
      <c r="S3131" s="7"/>
      <c r="T3131" s="7"/>
      <c r="U3131" s="7"/>
      <c r="V3131" s="7"/>
      <c r="W3131" s="7"/>
      <c r="X3131" s="7"/>
      <c r="Y3131" s="7"/>
      <c r="Z3131" s="7"/>
    </row>
    <row r="3132" ht="14.25" spans="10:26">
      <c r="J3132" s="7"/>
      <c r="K3132" s="7"/>
      <c r="L3132" s="7"/>
      <c r="M3132" s="7"/>
      <c r="N3132" s="7"/>
      <c r="O3132" s="7"/>
      <c r="P3132" s="7"/>
      <c r="Q3132" s="7"/>
      <c r="R3132" s="7"/>
      <c r="S3132" s="7"/>
      <c r="T3132" s="7"/>
      <c r="U3132" s="7"/>
      <c r="V3132" s="7"/>
      <c r="W3132" s="7"/>
      <c r="X3132" s="7"/>
      <c r="Y3132" s="7"/>
      <c r="Z3132" s="7"/>
    </row>
    <row r="3133" ht="14.25" spans="10:26">
      <c r="J3133" s="7"/>
      <c r="K3133" s="7"/>
      <c r="L3133" s="7"/>
      <c r="M3133" s="7"/>
      <c r="N3133" s="7"/>
      <c r="O3133" s="7"/>
      <c r="P3133" s="7"/>
      <c r="Q3133" s="7"/>
      <c r="R3133" s="7"/>
      <c r="S3133" s="7"/>
      <c r="T3133" s="7"/>
      <c r="U3133" s="7"/>
      <c r="V3133" s="7"/>
      <c r="W3133" s="7"/>
      <c r="X3133" s="7"/>
      <c r="Y3133" s="7"/>
      <c r="Z3133" s="7"/>
    </row>
    <row r="3134" ht="14.25" spans="10:26">
      <c r="J3134" s="7"/>
      <c r="K3134" s="7"/>
      <c r="L3134" s="7"/>
      <c r="M3134" s="7"/>
      <c r="N3134" s="7"/>
      <c r="O3134" s="7"/>
      <c r="P3134" s="7"/>
      <c r="Q3134" s="7"/>
      <c r="R3134" s="7"/>
      <c r="S3134" s="7"/>
      <c r="T3134" s="7"/>
      <c r="U3134" s="7"/>
      <c r="V3134" s="7"/>
      <c r="W3134" s="7"/>
      <c r="X3134" s="7"/>
      <c r="Y3134" s="7"/>
      <c r="Z3134" s="7"/>
    </row>
    <row r="3135" ht="14.25" spans="10:26">
      <c r="J3135" s="7"/>
      <c r="K3135" s="7"/>
      <c r="L3135" s="7"/>
      <c r="M3135" s="7"/>
      <c r="N3135" s="7"/>
      <c r="O3135" s="7"/>
      <c r="P3135" s="7"/>
      <c r="Q3135" s="7"/>
      <c r="R3135" s="7"/>
      <c r="S3135" s="7"/>
      <c r="T3135" s="7"/>
      <c r="U3135" s="7"/>
      <c r="V3135" s="7"/>
      <c r="W3135" s="7"/>
      <c r="X3135" s="7"/>
      <c r="Y3135" s="7"/>
      <c r="Z3135" s="7"/>
    </row>
    <row r="3136" ht="14.25" spans="10:26">
      <c r="J3136" s="7"/>
      <c r="K3136" s="7"/>
      <c r="L3136" s="7"/>
      <c r="M3136" s="7"/>
      <c r="N3136" s="7"/>
      <c r="O3136" s="7"/>
      <c r="P3136" s="7"/>
      <c r="Q3136" s="7"/>
      <c r="R3136" s="7"/>
      <c r="S3136" s="7"/>
      <c r="T3136" s="7"/>
      <c r="U3136" s="7"/>
      <c r="V3136" s="7"/>
      <c r="W3136" s="7"/>
      <c r="X3136" s="7"/>
      <c r="Y3136" s="7"/>
      <c r="Z3136" s="7"/>
    </row>
    <row r="3137" ht="14.25" spans="10:26">
      <c r="J3137" s="7"/>
      <c r="K3137" s="7"/>
      <c r="L3137" s="7"/>
      <c r="M3137" s="7"/>
      <c r="N3137" s="7"/>
      <c r="O3137" s="7"/>
      <c r="P3137" s="7"/>
      <c r="Q3137" s="7"/>
      <c r="R3137" s="7"/>
      <c r="S3137" s="7"/>
      <c r="T3137" s="7"/>
      <c r="U3137" s="7"/>
      <c r="V3137" s="7"/>
      <c r="W3137" s="7"/>
      <c r="X3137" s="7"/>
      <c r="Y3137" s="7"/>
      <c r="Z3137" s="7"/>
    </row>
    <row r="3138" ht="14.25" spans="10:26">
      <c r="J3138" s="7"/>
      <c r="K3138" s="7"/>
      <c r="L3138" s="7"/>
      <c r="M3138" s="7"/>
      <c r="N3138" s="7"/>
      <c r="O3138" s="7"/>
      <c r="P3138" s="7"/>
      <c r="Q3138" s="7"/>
      <c r="R3138" s="7"/>
      <c r="S3138" s="7"/>
      <c r="T3138" s="7"/>
      <c r="U3138" s="7"/>
      <c r="V3138" s="7"/>
      <c r="W3138" s="7"/>
      <c r="X3138" s="7"/>
      <c r="Y3138" s="7"/>
      <c r="Z3138" s="7"/>
    </row>
    <row r="3139" ht="14.25" spans="10:26">
      <c r="J3139" s="7"/>
      <c r="K3139" s="7"/>
      <c r="L3139" s="7"/>
      <c r="M3139" s="7"/>
      <c r="N3139" s="7"/>
      <c r="O3139" s="7"/>
      <c r="P3139" s="7"/>
      <c r="Q3139" s="7"/>
      <c r="R3139" s="7"/>
      <c r="S3139" s="7"/>
      <c r="T3139" s="7"/>
      <c r="U3139" s="7"/>
      <c r="V3139" s="7"/>
      <c r="W3139" s="7"/>
      <c r="X3139" s="7"/>
      <c r="Y3139" s="7"/>
      <c r="Z3139" s="7"/>
    </row>
    <row r="3140" ht="14.25" spans="10:26">
      <c r="J3140" s="7"/>
      <c r="K3140" s="7"/>
      <c r="L3140" s="7"/>
      <c r="M3140" s="7"/>
      <c r="N3140" s="7"/>
      <c r="O3140" s="7"/>
      <c r="P3140" s="7"/>
      <c r="Q3140" s="7"/>
      <c r="R3140" s="7"/>
      <c r="S3140" s="7"/>
      <c r="T3140" s="7"/>
      <c r="U3140" s="7"/>
      <c r="V3140" s="7"/>
      <c r="W3140" s="7"/>
      <c r="X3140" s="7"/>
      <c r="Y3140" s="7"/>
      <c r="Z3140" s="7"/>
    </row>
    <row r="3141" ht="14.25" spans="10:26">
      <c r="J3141" s="7"/>
      <c r="K3141" s="7"/>
      <c r="L3141" s="7"/>
      <c r="M3141" s="7"/>
      <c r="N3141" s="7"/>
      <c r="O3141" s="7"/>
      <c r="P3141" s="7"/>
      <c r="Q3141" s="7"/>
      <c r="R3141" s="7"/>
      <c r="S3141" s="7"/>
      <c r="T3141" s="7"/>
      <c r="U3141" s="7"/>
      <c r="V3141" s="7"/>
      <c r="W3141" s="7"/>
      <c r="X3141" s="7"/>
      <c r="Y3141" s="7"/>
      <c r="Z3141" s="7"/>
    </row>
    <row r="3142" ht="14.25" spans="10:26">
      <c r="J3142" s="7"/>
      <c r="K3142" s="7"/>
      <c r="L3142" s="7"/>
      <c r="M3142" s="7"/>
      <c r="N3142" s="7"/>
      <c r="O3142" s="7"/>
      <c r="P3142" s="7"/>
      <c r="Q3142" s="7"/>
      <c r="R3142" s="7"/>
      <c r="S3142" s="7"/>
      <c r="T3142" s="7"/>
      <c r="U3142" s="7"/>
      <c r="V3142" s="7"/>
      <c r="W3142" s="7"/>
      <c r="X3142" s="7"/>
      <c r="Y3142" s="7"/>
      <c r="Z3142" s="7"/>
    </row>
    <row r="3143" ht="14.25" spans="10:26">
      <c r="J3143" s="7"/>
      <c r="K3143" s="7"/>
      <c r="L3143" s="7"/>
      <c r="M3143" s="7"/>
      <c r="N3143" s="7"/>
      <c r="O3143" s="7"/>
      <c r="P3143" s="7"/>
      <c r="Q3143" s="7"/>
      <c r="R3143" s="7"/>
      <c r="S3143" s="7"/>
      <c r="T3143" s="7"/>
      <c r="U3143" s="7"/>
      <c r="V3143" s="7"/>
      <c r="W3143" s="7"/>
      <c r="X3143" s="7"/>
      <c r="Y3143" s="7"/>
      <c r="Z3143" s="7"/>
    </row>
    <row r="3144" ht="14.25" spans="10:26">
      <c r="J3144" s="7"/>
      <c r="K3144" s="7"/>
      <c r="L3144" s="7"/>
      <c r="M3144" s="7"/>
      <c r="N3144" s="7"/>
      <c r="O3144" s="7"/>
      <c r="P3144" s="7"/>
      <c r="Q3144" s="7"/>
      <c r="R3144" s="7"/>
      <c r="S3144" s="7"/>
      <c r="T3144" s="7"/>
      <c r="U3144" s="7"/>
      <c r="V3144" s="7"/>
      <c r="W3144" s="7"/>
      <c r="X3144" s="7"/>
      <c r="Y3144" s="7"/>
      <c r="Z3144" s="7"/>
    </row>
    <row r="3145" ht="14.25" spans="10:26">
      <c r="J3145" s="7"/>
      <c r="K3145" s="7"/>
      <c r="L3145" s="7"/>
      <c r="M3145" s="7"/>
      <c r="N3145" s="7"/>
      <c r="O3145" s="7"/>
      <c r="P3145" s="7"/>
      <c r="Q3145" s="7"/>
      <c r="R3145" s="7"/>
      <c r="S3145" s="7"/>
      <c r="T3145" s="7"/>
      <c r="U3145" s="7"/>
      <c r="V3145" s="7"/>
      <c r="W3145" s="7"/>
      <c r="X3145" s="7"/>
      <c r="Y3145" s="7"/>
      <c r="Z3145" s="7"/>
    </row>
    <row r="3146" ht="14.25" spans="10:26">
      <c r="J3146" s="7"/>
      <c r="K3146" s="7"/>
      <c r="L3146" s="7"/>
      <c r="M3146" s="7"/>
      <c r="N3146" s="7"/>
      <c r="O3146" s="7"/>
      <c r="P3146" s="7"/>
      <c r="Q3146" s="7"/>
      <c r="R3146" s="7"/>
      <c r="S3146" s="7"/>
      <c r="T3146" s="7"/>
      <c r="U3146" s="7"/>
      <c r="V3146" s="7"/>
      <c r="W3146" s="7"/>
      <c r="X3146" s="7"/>
      <c r="Y3146" s="7"/>
      <c r="Z3146" s="7"/>
    </row>
    <row r="3147" ht="14.25" spans="10:26">
      <c r="J3147" s="7"/>
      <c r="K3147" s="7"/>
      <c r="L3147" s="7"/>
      <c r="M3147" s="7"/>
      <c r="N3147" s="7"/>
      <c r="O3147" s="7"/>
      <c r="P3147" s="7"/>
      <c r="Q3147" s="7"/>
      <c r="R3147" s="7"/>
      <c r="S3147" s="7"/>
      <c r="T3147" s="7"/>
      <c r="U3147" s="7"/>
      <c r="V3147" s="7"/>
      <c r="W3147" s="7"/>
      <c r="X3147" s="7"/>
      <c r="Y3147" s="7"/>
      <c r="Z3147" s="7"/>
    </row>
    <row r="3148" ht="14.25" spans="10:26">
      <c r="J3148" s="7"/>
      <c r="K3148" s="7"/>
      <c r="L3148" s="7"/>
      <c r="M3148" s="7"/>
      <c r="N3148" s="7"/>
      <c r="O3148" s="7"/>
      <c r="P3148" s="7"/>
      <c r="Q3148" s="7"/>
      <c r="R3148" s="7"/>
      <c r="S3148" s="7"/>
      <c r="T3148" s="7"/>
      <c r="U3148" s="7"/>
      <c r="V3148" s="7"/>
      <c r="W3148" s="7"/>
      <c r="X3148" s="7"/>
      <c r="Y3148" s="7"/>
      <c r="Z3148" s="7"/>
    </row>
    <row r="3149" ht="14.25" spans="10:26">
      <c r="J3149" s="7"/>
      <c r="K3149" s="7"/>
      <c r="L3149" s="7"/>
      <c r="M3149" s="7"/>
      <c r="N3149" s="7"/>
      <c r="O3149" s="7"/>
      <c r="P3149" s="7"/>
      <c r="Q3149" s="7"/>
      <c r="R3149" s="7"/>
      <c r="S3149" s="7"/>
      <c r="T3149" s="7"/>
      <c r="U3149" s="7"/>
      <c r="V3149" s="7"/>
      <c r="W3149" s="7"/>
      <c r="X3149" s="7"/>
      <c r="Y3149" s="7"/>
      <c r="Z3149" s="7"/>
    </row>
    <row r="3150" ht="14.25" spans="10:26">
      <c r="J3150" s="7"/>
      <c r="K3150" s="7"/>
      <c r="L3150" s="7"/>
      <c r="M3150" s="7"/>
      <c r="N3150" s="7"/>
      <c r="O3150" s="7"/>
      <c r="P3150" s="7"/>
      <c r="Q3150" s="7"/>
      <c r="R3150" s="7"/>
      <c r="S3150" s="7"/>
      <c r="T3150" s="7"/>
      <c r="U3150" s="7"/>
      <c r="V3150" s="7"/>
      <c r="W3150" s="7"/>
      <c r="X3150" s="7"/>
      <c r="Y3150" s="7"/>
      <c r="Z3150" s="7"/>
    </row>
    <row r="3151" ht="14.25" spans="10:26">
      <c r="J3151" s="7"/>
      <c r="K3151" s="7"/>
      <c r="L3151" s="7"/>
      <c r="M3151" s="7"/>
      <c r="N3151" s="7"/>
      <c r="O3151" s="7"/>
      <c r="P3151" s="7"/>
      <c r="Q3151" s="7"/>
      <c r="R3151" s="7"/>
      <c r="S3151" s="7"/>
      <c r="T3151" s="7"/>
      <c r="U3151" s="7"/>
      <c r="V3151" s="7"/>
      <c r="W3151" s="7"/>
      <c r="X3151" s="7"/>
      <c r="Y3151" s="7"/>
      <c r="Z3151" s="7"/>
    </row>
    <row r="3152" ht="14.25" spans="10:26">
      <c r="J3152" s="7"/>
      <c r="K3152" s="7"/>
      <c r="L3152" s="7"/>
      <c r="M3152" s="7"/>
      <c r="N3152" s="7"/>
      <c r="O3152" s="7"/>
      <c r="P3152" s="7"/>
      <c r="Q3152" s="7"/>
      <c r="R3152" s="7"/>
      <c r="S3152" s="7"/>
      <c r="T3152" s="7"/>
      <c r="U3152" s="7"/>
      <c r="V3152" s="7"/>
      <c r="W3152" s="7"/>
      <c r="X3152" s="7"/>
      <c r="Y3152" s="7"/>
      <c r="Z3152" s="7"/>
    </row>
    <row r="3153" ht="14.25" spans="10:26">
      <c r="J3153" s="7"/>
      <c r="K3153" s="7"/>
      <c r="L3153" s="7"/>
      <c r="M3153" s="7"/>
      <c r="N3153" s="7"/>
      <c r="O3153" s="7"/>
      <c r="P3153" s="7"/>
      <c r="Q3153" s="7"/>
      <c r="R3153" s="7"/>
      <c r="S3153" s="7"/>
      <c r="T3153" s="7"/>
      <c r="U3153" s="7"/>
      <c r="V3153" s="7"/>
      <c r="W3153" s="7"/>
      <c r="X3153" s="7"/>
      <c r="Y3153" s="7"/>
      <c r="Z3153" s="7"/>
    </row>
    <row r="3154" ht="14.25" spans="10:26">
      <c r="J3154" s="7"/>
      <c r="K3154" s="7"/>
      <c r="L3154" s="7"/>
      <c r="M3154" s="7"/>
      <c r="N3154" s="7"/>
      <c r="O3154" s="7"/>
      <c r="P3154" s="7"/>
      <c r="Q3154" s="7"/>
      <c r="R3154" s="7"/>
      <c r="S3154" s="7"/>
      <c r="T3154" s="7"/>
      <c r="U3154" s="7"/>
      <c r="V3154" s="7"/>
      <c r="W3154" s="7"/>
      <c r="X3154" s="7"/>
      <c r="Y3154" s="7"/>
      <c r="Z3154" s="7"/>
    </row>
    <row r="3155" ht="14.25" spans="10:26">
      <c r="J3155" s="7"/>
      <c r="K3155" s="7"/>
      <c r="L3155" s="7"/>
      <c r="M3155" s="7"/>
      <c r="N3155" s="7"/>
      <c r="O3155" s="7"/>
      <c r="P3155" s="7"/>
      <c r="Q3155" s="7"/>
      <c r="R3155" s="7"/>
      <c r="S3155" s="7"/>
      <c r="T3155" s="7"/>
      <c r="U3155" s="7"/>
      <c r="V3155" s="7"/>
      <c r="W3155" s="7"/>
      <c r="X3155" s="7"/>
      <c r="Y3155" s="7"/>
      <c r="Z3155" s="7"/>
    </row>
    <row r="3156" ht="14.25" spans="10:26">
      <c r="J3156" s="7"/>
      <c r="K3156" s="7"/>
      <c r="L3156" s="7"/>
      <c r="M3156" s="7"/>
      <c r="N3156" s="7"/>
      <c r="O3156" s="7"/>
      <c r="P3156" s="7"/>
      <c r="Q3156" s="7"/>
      <c r="R3156" s="7"/>
      <c r="S3156" s="7"/>
      <c r="T3156" s="7"/>
      <c r="U3156" s="7"/>
      <c r="V3156" s="7"/>
      <c r="W3156" s="7"/>
      <c r="X3156" s="7"/>
      <c r="Y3156" s="7"/>
      <c r="Z3156" s="7"/>
    </row>
    <row r="3157" ht="14.25" spans="10:26">
      <c r="J3157" s="7"/>
      <c r="K3157" s="7"/>
      <c r="L3157" s="7"/>
      <c r="M3157" s="7"/>
      <c r="N3157" s="7"/>
      <c r="O3157" s="7"/>
      <c r="P3157" s="7"/>
      <c r="Q3157" s="7"/>
      <c r="R3157" s="7"/>
      <c r="S3157" s="7"/>
      <c r="T3157" s="7"/>
      <c r="U3157" s="7"/>
      <c r="V3157" s="7"/>
      <c r="W3157" s="7"/>
      <c r="X3157" s="7"/>
      <c r="Y3157" s="7"/>
      <c r="Z3157" s="7"/>
    </row>
    <row r="3158" ht="14.25" spans="10:26">
      <c r="J3158" s="7"/>
      <c r="K3158" s="7"/>
      <c r="L3158" s="7"/>
      <c r="M3158" s="7"/>
      <c r="N3158" s="7"/>
      <c r="O3158" s="7"/>
      <c r="P3158" s="7"/>
      <c r="Q3158" s="7"/>
      <c r="R3158" s="7"/>
      <c r="S3158" s="7"/>
      <c r="T3158" s="7"/>
      <c r="U3158" s="7"/>
      <c r="V3158" s="7"/>
      <c r="W3158" s="7"/>
      <c r="X3158" s="7"/>
      <c r="Y3158" s="7"/>
      <c r="Z3158" s="7"/>
    </row>
    <row r="3159" ht="14.25" spans="10:26">
      <c r="J3159" s="7"/>
      <c r="K3159" s="7"/>
      <c r="L3159" s="7"/>
      <c r="M3159" s="7"/>
      <c r="N3159" s="7"/>
      <c r="O3159" s="7"/>
      <c r="P3159" s="7"/>
      <c r="Q3159" s="7"/>
      <c r="R3159" s="7"/>
      <c r="S3159" s="7"/>
      <c r="T3159" s="7"/>
      <c r="U3159" s="7"/>
      <c r="V3159" s="7"/>
      <c r="W3159" s="7"/>
      <c r="X3159" s="7"/>
      <c r="Y3159" s="7"/>
      <c r="Z3159" s="7"/>
    </row>
    <row r="3160" ht="14.25" spans="10:26">
      <c r="J3160" s="7"/>
      <c r="K3160" s="7"/>
      <c r="L3160" s="7"/>
      <c r="M3160" s="7"/>
      <c r="N3160" s="7"/>
      <c r="O3160" s="7"/>
      <c r="P3160" s="7"/>
      <c r="Q3160" s="7"/>
      <c r="R3160" s="7"/>
      <c r="S3160" s="7"/>
      <c r="T3160" s="7"/>
      <c r="U3160" s="7"/>
      <c r="V3160" s="7"/>
      <c r="W3160" s="7"/>
      <c r="X3160" s="7"/>
      <c r="Y3160" s="7"/>
      <c r="Z3160" s="7"/>
    </row>
    <row r="3161" ht="14.25" spans="10:26">
      <c r="J3161" s="7"/>
      <c r="K3161" s="7"/>
      <c r="L3161" s="7"/>
      <c r="M3161" s="7"/>
      <c r="N3161" s="7"/>
      <c r="O3161" s="7"/>
      <c r="P3161" s="7"/>
      <c r="Q3161" s="7"/>
      <c r="R3161" s="7"/>
      <c r="S3161" s="7"/>
      <c r="T3161" s="7"/>
      <c r="U3161" s="7"/>
      <c r="V3161" s="7"/>
      <c r="W3161" s="7"/>
      <c r="X3161" s="7"/>
      <c r="Y3161" s="7"/>
      <c r="Z3161" s="7"/>
    </row>
    <row r="3162" ht="14.25" spans="10:26">
      <c r="J3162" s="7"/>
      <c r="K3162" s="7"/>
      <c r="L3162" s="7"/>
      <c r="M3162" s="7"/>
      <c r="N3162" s="7"/>
      <c r="O3162" s="7"/>
      <c r="P3162" s="7"/>
      <c r="Q3162" s="7"/>
      <c r="R3162" s="7"/>
      <c r="S3162" s="7"/>
      <c r="T3162" s="7"/>
      <c r="U3162" s="7"/>
      <c r="V3162" s="7"/>
      <c r="W3162" s="7"/>
      <c r="X3162" s="7"/>
      <c r="Y3162" s="7"/>
      <c r="Z3162" s="7"/>
    </row>
    <row r="3163" ht="14.25" spans="10:26">
      <c r="J3163" s="7"/>
      <c r="K3163" s="7"/>
      <c r="L3163" s="7"/>
      <c r="M3163" s="7"/>
      <c r="N3163" s="7"/>
      <c r="O3163" s="7"/>
      <c r="P3163" s="7"/>
      <c r="Q3163" s="7"/>
      <c r="R3163" s="7"/>
      <c r="S3163" s="7"/>
      <c r="T3163" s="7"/>
      <c r="U3163" s="7"/>
      <c r="V3163" s="7"/>
      <c r="W3163" s="7"/>
      <c r="X3163" s="7"/>
      <c r="Y3163" s="7"/>
      <c r="Z3163" s="7"/>
    </row>
    <row r="3164" ht="14.25" spans="10:26">
      <c r="J3164" s="7"/>
      <c r="K3164" s="7"/>
      <c r="L3164" s="7"/>
      <c r="M3164" s="7"/>
      <c r="N3164" s="7"/>
      <c r="O3164" s="7"/>
      <c r="P3164" s="7"/>
      <c r="Q3164" s="7"/>
      <c r="R3164" s="7"/>
      <c r="S3164" s="7"/>
      <c r="T3164" s="7"/>
      <c r="U3164" s="7"/>
      <c r="V3164" s="7"/>
      <c r="W3164" s="7"/>
      <c r="X3164" s="7"/>
      <c r="Y3164" s="7"/>
      <c r="Z3164" s="7"/>
    </row>
    <row r="3165" ht="14.25" spans="10:26">
      <c r="J3165" s="7"/>
      <c r="K3165" s="7"/>
      <c r="L3165" s="7"/>
      <c r="M3165" s="7"/>
      <c r="N3165" s="7"/>
      <c r="O3165" s="7"/>
      <c r="P3165" s="7"/>
      <c r="Q3165" s="7"/>
      <c r="R3165" s="7"/>
      <c r="S3165" s="7"/>
      <c r="T3165" s="7"/>
      <c r="U3165" s="7"/>
      <c r="V3165" s="7"/>
      <c r="W3165" s="7"/>
      <c r="X3165" s="7"/>
      <c r="Y3165" s="7"/>
      <c r="Z3165" s="7"/>
    </row>
    <row r="3166" ht="14.25" spans="10:26">
      <c r="J3166" s="7"/>
      <c r="K3166" s="7"/>
      <c r="L3166" s="7"/>
      <c r="M3166" s="7"/>
      <c r="N3166" s="7"/>
      <c r="O3166" s="7"/>
      <c r="P3166" s="7"/>
      <c r="Q3166" s="7"/>
      <c r="R3166" s="7"/>
      <c r="S3166" s="7"/>
      <c r="T3166" s="7"/>
      <c r="U3166" s="7"/>
      <c r="V3166" s="7"/>
      <c r="W3166" s="7"/>
      <c r="X3166" s="7"/>
      <c r="Y3166" s="7"/>
      <c r="Z3166" s="7"/>
    </row>
    <row r="3167" ht="14.25" spans="10:26">
      <c r="J3167" s="7"/>
      <c r="K3167" s="7"/>
      <c r="L3167" s="7"/>
      <c r="M3167" s="7"/>
      <c r="N3167" s="7"/>
      <c r="O3167" s="7"/>
      <c r="P3167" s="7"/>
      <c r="Q3167" s="7"/>
      <c r="R3167" s="7"/>
      <c r="S3167" s="7"/>
      <c r="T3167" s="7"/>
      <c r="U3167" s="7"/>
      <c r="V3167" s="7"/>
      <c r="W3167" s="7"/>
      <c r="X3167" s="7"/>
      <c r="Y3167" s="7"/>
      <c r="Z3167" s="7"/>
    </row>
    <row r="3168" ht="14.25" spans="10:26">
      <c r="J3168" s="7"/>
      <c r="K3168" s="7"/>
      <c r="L3168" s="7"/>
      <c r="M3168" s="7"/>
      <c r="N3168" s="7"/>
      <c r="O3168" s="7"/>
      <c r="P3168" s="7"/>
      <c r="Q3168" s="7"/>
      <c r="R3168" s="7"/>
      <c r="S3168" s="7"/>
      <c r="T3168" s="7"/>
      <c r="U3168" s="7"/>
      <c r="V3168" s="7"/>
      <c r="W3168" s="7"/>
      <c r="X3168" s="7"/>
      <c r="Y3168" s="7"/>
      <c r="Z3168" s="7"/>
    </row>
    <row r="3169" ht="14.25" spans="10:26">
      <c r="J3169" s="7"/>
      <c r="K3169" s="7"/>
      <c r="L3169" s="7"/>
      <c r="M3169" s="7"/>
      <c r="N3169" s="7"/>
      <c r="O3169" s="7"/>
      <c r="P3169" s="7"/>
      <c r="Q3169" s="7"/>
      <c r="R3169" s="7"/>
      <c r="S3169" s="7"/>
      <c r="T3169" s="7"/>
      <c r="U3169" s="7"/>
      <c r="V3169" s="7"/>
      <c r="W3169" s="7"/>
      <c r="X3169" s="7"/>
      <c r="Y3169" s="7"/>
      <c r="Z3169" s="7"/>
    </row>
    <row r="3170" ht="14.25" spans="10:26">
      <c r="J3170" s="7"/>
      <c r="K3170" s="7"/>
      <c r="L3170" s="7"/>
      <c r="M3170" s="7"/>
      <c r="N3170" s="7"/>
      <c r="O3170" s="7"/>
      <c r="P3170" s="7"/>
      <c r="Q3170" s="7"/>
      <c r="R3170" s="7"/>
      <c r="S3170" s="7"/>
      <c r="T3170" s="7"/>
      <c r="U3170" s="7"/>
      <c r="V3170" s="7"/>
      <c r="W3170" s="7"/>
      <c r="X3170" s="7"/>
      <c r="Y3170" s="7"/>
      <c r="Z3170" s="7"/>
    </row>
    <row r="3171" ht="14.25" spans="10:26">
      <c r="J3171" s="7"/>
      <c r="K3171" s="7"/>
      <c r="L3171" s="7"/>
      <c r="M3171" s="7"/>
      <c r="N3171" s="7"/>
      <c r="O3171" s="7"/>
      <c r="P3171" s="7"/>
      <c r="Q3171" s="7"/>
      <c r="R3171" s="7"/>
      <c r="S3171" s="7"/>
      <c r="T3171" s="7"/>
      <c r="U3171" s="7"/>
      <c r="V3171" s="7"/>
      <c r="W3171" s="7"/>
      <c r="X3171" s="7"/>
      <c r="Y3171" s="7"/>
      <c r="Z3171" s="7"/>
    </row>
    <row r="3172" ht="14.25" spans="10:26">
      <c r="J3172" s="7"/>
      <c r="K3172" s="7"/>
      <c r="L3172" s="7"/>
      <c r="M3172" s="7"/>
      <c r="N3172" s="7"/>
      <c r="O3172" s="7"/>
      <c r="P3172" s="7"/>
      <c r="Q3172" s="7"/>
      <c r="R3172" s="7"/>
      <c r="S3172" s="7"/>
      <c r="T3172" s="7"/>
      <c r="U3172" s="7"/>
      <c r="V3172" s="7"/>
      <c r="W3172" s="7"/>
      <c r="X3172" s="7"/>
      <c r="Y3172" s="7"/>
      <c r="Z3172" s="7"/>
    </row>
    <row r="3173" ht="14.25" spans="10:26">
      <c r="J3173" s="7"/>
      <c r="K3173" s="7"/>
      <c r="L3173" s="7"/>
      <c r="M3173" s="7"/>
      <c r="N3173" s="7"/>
      <c r="O3173" s="7"/>
      <c r="P3173" s="7"/>
      <c r="Q3173" s="7"/>
      <c r="R3173" s="7"/>
      <c r="S3173" s="7"/>
      <c r="T3173" s="7"/>
      <c r="U3173" s="7"/>
      <c r="V3173" s="7"/>
      <c r="W3173" s="7"/>
      <c r="X3173" s="7"/>
      <c r="Y3173" s="7"/>
      <c r="Z3173" s="7"/>
    </row>
    <row r="3174" ht="14.25" spans="10:26">
      <c r="J3174" s="7"/>
      <c r="K3174" s="7"/>
      <c r="L3174" s="7"/>
      <c r="M3174" s="7"/>
      <c r="N3174" s="7"/>
      <c r="O3174" s="7"/>
      <c r="P3174" s="7"/>
      <c r="Q3174" s="7"/>
      <c r="R3174" s="7"/>
      <c r="S3174" s="7"/>
      <c r="T3174" s="7"/>
      <c r="U3174" s="7"/>
      <c r="V3174" s="7"/>
      <c r="W3174" s="7"/>
      <c r="X3174" s="7"/>
      <c r="Y3174" s="7"/>
      <c r="Z3174" s="7"/>
    </row>
    <row r="3175" ht="14.25" spans="10:26">
      <c r="J3175" s="7"/>
      <c r="K3175" s="7"/>
      <c r="L3175" s="7"/>
      <c r="M3175" s="7"/>
      <c r="N3175" s="7"/>
      <c r="O3175" s="7"/>
      <c r="P3175" s="7"/>
      <c r="Q3175" s="7"/>
      <c r="R3175" s="7"/>
      <c r="S3175" s="7"/>
      <c r="T3175" s="7"/>
      <c r="U3175" s="7"/>
      <c r="V3175" s="7"/>
      <c r="W3175" s="7"/>
      <c r="X3175" s="7"/>
      <c r="Y3175" s="7"/>
      <c r="Z3175" s="7"/>
    </row>
    <row r="3176" ht="14.25" spans="10:26">
      <c r="J3176" s="7"/>
      <c r="K3176" s="7"/>
      <c r="L3176" s="7"/>
      <c r="M3176" s="7"/>
      <c r="N3176" s="7"/>
      <c r="O3176" s="7"/>
      <c r="P3176" s="7"/>
      <c r="Q3176" s="7"/>
      <c r="R3176" s="7"/>
      <c r="S3176" s="7"/>
      <c r="T3176" s="7"/>
      <c r="U3176" s="7"/>
      <c r="V3176" s="7"/>
      <c r="W3176" s="7"/>
      <c r="X3176" s="7"/>
      <c r="Y3176" s="7"/>
      <c r="Z3176" s="7"/>
    </row>
    <row r="3177" ht="14.25" spans="10:26">
      <c r="J3177" s="7"/>
      <c r="K3177" s="7"/>
      <c r="L3177" s="7"/>
      <c r="M3177" s="7"/>
      <c r="N3177" s="7"/>
      <c r="O3177" s="7"/>
      <c r="P3177" s="7"/>
      <c r="Q3177" s="7"/>
      <c r="R3177" s="7"/>
      <c r="S3177" s="7"/>
      <c r="T3177" s="7"/>
      <c r="U3177" s="7"/>
      <c r="V3177" s="7"/>
      <c r="W3177" s="7"/>
      <c r="X3177" s="7"/>
      <c r="Y3177" s="7"/>
      <c r="Z3177" s="7"/>
    </row>
    <row r="3178" ht="14.25" spans="10:26">
      <c r="J3178" s="7"/>
      <c r="K3178" s="7"/>
      <c r="L3178" s="7"/>
      <c r="M3178" s="7"/>
      <c r="N3178" s="7"/>
      <c r="O3178" s="7"/>
      <c r="P3178" s="7"/>
      <c r="Q3178" s="7"/>
      <c r="R3178" s="7"/>
      <c r="S3178" s="7"/>
      <c r="T3178" s="7"/>
      <c r="U3178" s="7"/>
      <c r="V3178" s="7"/>
      <c r="W3178" s="7"/>
      <c r="X3178" s="7"/>
      <c r="Y3178" s="7"/>
      <c r="Z3178" s="7"/>
    </row>
    <row r="3179" ht="14.25" spans="10:26">
      <c r="J3179" s="7"/>
      <c r="K3179" s="7"/>
      <c r="L3179" s="7"/>
      <c r="M3179" s="7"/>
      <c r="N3179" s="7"/>
      <c r="O3179" s="7"/>
      <c r="P3179" s="7"/>
      <c r="Q3179" s="7"/>
      <c r="R3179" s="7"/>
      <c r="S3179" s="7"/>
      <c r="T3179" s="7"/>
      <c r="U3179" s="7"/>
      <c r="V3179" s="7"/>
      <c r="W3179" s="7"/>
      <c r="X3179" s="7"/>
      <c r="Y3179" s="7"/>
      <c r="Z3179" s="7"/>
    </row>
    <row r="3180" ht="14.25" spans="10:26">
      <c r="J3180" s="7"/>
      <c r="K3180" s="7"/>
      <c r="L3180" s="7"/>
      <c r="M3180" s="7"/>
      <c r="N3180" s="7"/>
      <c r="O3180" s="7"/>
      <c r="P3180" s="7"/>
      <c r="Q3180" s="7"/>
      <c r="R3180" s="7"/>
      <c r="S3180" s="7"/>
      <c r="T3180" s="7"/>
      <c r="U3180" s="7"/>
      <c r="V3180" s="7"/>
      <c r="W3180" s="7"/>
      <c r="X3180" s="7"/>
      <c r="Y3180" s="7"/>
      <c r="Z3180" s="7"/>
    </row>
    <row r="3181" ht="14.25" spans="10:26">
      <c r="J3181" s="7"/>
      <c r="K3181" s="7"/>
      <c r="L3181" s="7"/>
      <c r="M3181" s="7"/>
      <c r="N3181" s="7"/>
      <c r="O3181" s="7"/>
      <c r="P3181" s="7"/>
      <c r="Q3181" s="7"/>
      <c r="R3181" s="7"/>
      <c r="S3181" s="7"/>
      <c r="T3181" s="7"/>
      <c r="U3181" s="7"/>
      <c r="V3181" s="7"/>
      <c r="W3181" s="7"/>
      <c r="X3181" s="7"/>
      <c r="Y3181" s="7"/>
      <c r="Z3181" s="7"/>
    </row>
    <row r="3182" ht="14.25" spans="10:26">
      <c r="J3182" s="7"/>
      <c r="K3182" s="7"/>
      <c r="L3182" s="7"/>
      <c r="M3182" s="7"/>
      <c r="N3182" s="7"/>
      <c r="O3182" s="7"/>
      <c r="P3182" s="7"/>
      <c r="Q3182" s="7"/>
      <c r="R3182" s="7"/>
      <c r="S3182" s="7"/>
      <c r="T3182" s="7"/>
      <c r="U3182" s="7"/>
      <c r="V3182" s="7"/>
      <c r="W3182" s="7"/>
      <c r="X3182" s="7"/>
      <c r="Y3182" s="7"/>
      <c r="Z3182" s="7"/>
    </row>
    <row r="3183" ht="14.25" spans="10:26">
      <c r="J3183" s="7"/>
      <c r="K3183" s="7"/>
      <c r="L3183" s="7"/>
      <c r="M3183" s="7"/>
      <c r="N3183" s="7"/>
      <c r="O3183" s="7"/>
      <c r="P3183" s="7"/>
      <c r="Q3183" s="7"/>
      <c r="R3183" s="7"/>
      <c r="S3183" s="7"/>
      <c r="T3183" s="7"/>
      <c r="U3183" s="7"/>
      <c r="V3183" s="7"/>
      <c r="W3183" s="7"/>
      <c r="X3183" s="7"/>
      <c r="Y3183" s="7"/>
      <c r="Z3183" s="7"/>
    </row>
    <row r="3184" ht="14.25" spans="10:26">
      <c r="J3184" s="7"/>
      <c r="K3184" s="7"/>
      <c r="L3184" s="7"/>
      <c r="M3184" s="7"/>
      <c r="N3184" s="7"/>
      <c r="O3184" s="7"/>
      <c r="P3184" s="7"/>
      <c r="Q3184" s="7"/>
      <c r="R3184" s="7"/>
      <c r="S3184" s="7"/>
      <c r="T3184" s="7"/>
      <c r="U3184" s="7"/>
      <c r="V3184" s="7"/>
      <c r="W3184" s="7"/>
      <c r="X3184" s="7"/>
      <c r="Y3184" s="7"/>
      <c r="Z3184" s="7"/>
    </row>
    <row r="3185" ht="14.25" spans="10:26">
      <c r="J3185" s="7"/>
      <c r="K3185" s="7"/>
      <c r="L3185" s="7"/>
      <c r="M3185" s="7"/>
      <c r="N3185" s="7"/>
      <c r="O3185" s="7"/>
      <c r="P3185" s="7"/>
      <c r="Q3185" s="7"/>
      <c r="R3185" s="7"/>
      <c r="S3185" s="7"/>
      <c r="T3185" s="7"/>
      <c r="U3185" s="7"/>
      <c r="V3185" s="7"/>
      <c r="W3185" s="7"/>
      <c r="X3185" s="7"/>
      <c r="Y3185" s="7"/>
      <c r="Z3185" s="7"/>
    </row>
    <row r="3186" ht="14.25" spans="10:26">
      <c r="J3186" s="7"/>
      <c r="K3186" s="7"/>
      <c r="L3186" s="7"/>
      <c r="M3186" s="7"/>
      <c r="N3186" s="7"/>
      <c r="O3186" s="7"/>
      <c r="P3186" s="7"/>
      <c r="Q3186" s="7"/>
      <c r="R3186" s="7"/>
      <c r="S3186" s="7"/>
      <c r="T3186" s="7"/>
      <c r="U3186" s="7"/>
      <c r="V3186" s="7"/>
      <c r="W3186" s="7"/>
      <c r="X3186" s="7"/>
      <c r="Y3186" s="7"/>
      <c r="Z3186" s="7"/>
    </row>
    <row r="3187" ht="14.25" spans="10:26">
      <c r="J3187" s="7"/>
      <c r="K3187" s="7"/>
      <c r="L3187" s="7"/>
      <c r="M3187" s="7"/>
      <c r="N3187" s="7"/>
      <c r="O3187" s="7"/>
      <c r="P3187" s="7"/>
      <c r="Q3187" s="7"/>
      <c r="R3187" s="7"/>
      <c r="S3187" s="7"/>
      <c r="T3187" s="7"/>
      <c r="U3187" s="7"/>
      <c r="V3187" s="7"/>
      <c r="W3187" s="7"/>
      <c r="X3187" s="7"/>
      <c r="Y3187" s="7"/>
      <c r="Z3187" s="7"/>
    </row>
    <row r="3188" ht="14.25" spans="10:26">
      <c r="J3188" s="7"/>
      <c r="K3188" s="7"/>
      <c r="L3188" s="7"/>
      <c r="M3188" s="7"/>
      <c r="N3188" s="7"/>
      <c r="O3188" s="7"/>
      <c r="P3188" s="7"/>
      <c r="Q3188" s="7"/>
      <c r="R3188" s="7"/>
      <c r="S3188" s="7"/>
      <c r="T3188" s="7"/>
      <c r="U3188" s="7"/>
      <c r="V3188" s="7"/>
      <c r="W3188" s="7"/>
      <c r="X3188" s="7"/>
      <c r="Y3188" s="7"/>
      <c r="Z3188" s="7"/>
    </row>
    <row r="3189" ht="14.25" spans="10:26">
      <c r="J3189" s="7"/>
      <c r="K3189" s="7"/>
      <c r="L3189" s="7"/>
      <c r="M3189" s="7"/>
      <c r="N3189" s="7"/>
      <c r="O3189" s="7"/>
      <c r="P3189" s="7"/>
      <c r="Q3189" s="7"/>
      <c r="R3189" s="7"/>
      <c r="S3189" s="7"/>
      <c r="T3189" s="7"/>
      <c r="U3189" s="7"/>
      <c r="V3189" s="7"/>
      <c r="W3189" s="7"/>
      <c r="X3189" s="7"/>
      <c r="Y3189" s="7"/>
      <c r="Z3189" s="7"/>
    </row>
    <row r="3190" ht="14.25" spans="10:26">
      <c r="J3190" s="7"/>
      <c r="K3190" s="7"/>
      <c r="L3190" s="7"/>
      <c r="M3190" s="7"/>
      <c r="N3190" s="7"/>
      <c r="O3190" s="7"/>
      <c r="P3190" s="7"/>
      <c r="Q3190" s="7"/>
      <c r="R3190" s="7"/>
      <c r="S3190" s="7"/>
      <c r="T3190" s="7"/>
      <c r="U3190" s="7"/>
      <c r="V3190" s="7"/>
      <c r="W3190" s="7"/>
      <c r="X3190" s="7"/>
      <c r="Y3190" s="7"/>
      <c r="Z3190" s="7"/>
    </row>
    <row r="3191" ht="14.25" spans="10:26">
      <c r="J3191" s="7"/>
      <c r="K3191" s="7"/>
      <c r="L3191" s="7"/>
      <c r="M3191" s="7"/>
      <c r="N3191" s="7"/>
      <c r="O3191" s="7"/>
      <c r="P3191" s="7"/>
      <c r="Q3191" s="7"/>
      <c r="R3191" s="7"/>
      <c r="S3191" s="7"/>
      <c r="T3191" s="7"/>
      <c r="U3191" s="7"/>
      <c r="V3191" s="7"/>
      <c r="W3191" s="7"/>
      <c r="X3191" s="7"/>
      <c r="Y3191" s="7"/>
      <c r="Z3191" s="7"/>
    </row>
    <row r="3192" ht="14.25" spans="10:26">
      <c r="J3192" s="7"/>
      <c r="K3192" s="7"/>
      <c r="L3192" s="7"/>
      <c r="M3192" s="7"/>
      <c r="N3192" s="7"/>
      <c r="O3192" s="7"/>
      <c r="P3192" s="7"/>
      <c r="Q3192" s="7"/>
      <c r="R3192" s="7"/>
      <c r="S3192" s="7"/>
      <c r="T3192" s="7"/>
      <c r="U3192" s="7"/>
      <c r="V3192" s="7"/>
      <c r="W3192" s="7"/>
      <c r="X3192" s="7"/>
      <c r="Y3192" s="7"/>
      <c r="Z3192" s="7"/>
    </row>
    <row r="3193" ht="14.25" spans="10:26">
      <c r="J3193" s="7"/>
      <c r="K3193" s="7"/>
      <c r="L3193" s="7"/>
      <c r="M3193" s="7"/>
      <c r="N3193" s="7"/>
      <c r="O3193" s="7"/>
      <c r="P3193" s="7"/>
      <c r="Q3193" s="7"/>
      <c r="R3193" s="7"/>
      <c r="S3193" s="7"/>
      <c r="T3193" s="7"/>
      <c r="U3193" s="7"/>
      <c r="V3193" s="7"/>
      <c r="W3193" s="7"/>
      <c r="X3193" s="7"/>
      <c r="Y3193" s="7"/>
      <c r="Z3193" s="7"/>
    </row>
    <row r="3194" ht="14.25" spans="10:26">
      <c r="J3194" s="7"/>
      <c r="K3194" s="7"/>
      <c r="L3194" s="7"/>
      <c r="M3194" s="7"/>
      <c r="N3194" s="7"/>
      <c r="O3194" s="7"/>
      <c r="P3194" s="7"/>
      <c r="Q3194" s="7"/>
      <c r="R3194" s="7"/>
      <c r="S3194" s="7"/>
      <c r="T3194" s="7"/>
      <c r="U3194" s="7"/>
      <c r="V3194" s="7"/>
      <c r="W3194" s="7"/>
      <c r="X3194" s="7"/>
      <c r="Y3194" s="7"/>
      <c r="Z3194" s="7"/>
    </row>
    <row r="3195" ht="14.25" spans="10:26">
      <c r="J3195" s="7"/>
      <c r="K3195" s="7"/>
      <c r="L3195" s="7"/>
      <c r="M3195" s="7"/>
      <c r="N3195" s="7"/>
      <c r="O3195" s="7"/>
      <c r="P3195" s="7"/>
      <c r="Q3195" s="7"/>
      <c r="R3195" s="7"/>
      <c r="S3195" s="7"/>
      <c r="T3195" s="7"/>
      <c r="U3195" s="7"/>
      <c r="V3195" s="7"/>
      <c r="W3195" s="7"/>
      <c r="X3195" s="7"/>
      <c r="Y3195" s="7"/>
      <c r="Z3195" s="7"/>
    </row>
    <row r="3196" ht="14.25" spans="10:26">
      <c r="J3196" s="7"/>
      <c r="K3196" s="7"/>
      <c r="L3196" s="7"/>
      <c r="M3196" s="7"/>
      <c r="N3196" s="7"/>
      <c r="O3196" s="7"/>
      <c r="P3196" s="7"/>
      <c r="Q3196" s="7"/>
      <c r="R3196" s="7"/>
      <c r="S3196" s="7"/>
      <c r="T3196" s="7"/>
      <c r="U3196" s="7"/>
      <c r="V3196" s="7"/>
      <c r="W3196" s="7"/>
      <c r="X3196" s="7"/>
      <c r="Y3196" s="7"/>
      <c r="Z3196" s="7"/>
    </row>
    <row r="3197" ht="14.25" spans="10:26">
      <c r="J3197" s="7"/>
      <c r="K3197" s="7"/>
      <c r="L3197" s="7"/>
      <c r="M3197" s="7"/>
      <c r="N3197" s="7"/>
      <c r="O3197" s="7"/>
      <c r="P3197" s="7"/>
      <c r="Q3197" s="7"/>
      <c r="R3197" s="7"/>
      <c r="S3197" s="7"/>
      <c r="T3197" s="7"/>
      <c r="U3197" s="7"/>
      <c r="V3197" s="7"/>
      <c r="W3197" s="7"/>
      <c r="X3197" s="7"/>
      <c r="Y3197" s="7"/>
      <c r="Z3197" s="7"/>
    </row>
    <row r="3198" ht="14.25" spans="10:26">
      <c r="J3198" s="7"/>
      <c r="K3198" s="7"/>
      <c r="L3198" s="7"/>
      <c r="M3198" s="7"/>
      <c r="N3198" s="7"/>
      <c r="O3198" s="7"/>
      <c r="P3198" s="7"/>
      <c r="Q3198" s="7"/>
      <c r="R3198" s="7"/>
      <c r="S3198" s="7"/>
      <c r="T3198" s="7"/>
      <c r="U3198" s="7"/>
      <c r="V3198" s="7"/>
      <c r="W3198" s="7"/>
      <c r="X3198" s="7"/>
      <c r="Y3198" s="7"/>
      <c r="Z3198" s="7"/>
    </row>
    <row r="3199" ht="14.25" spans="10:26">
      <c r="J3199" s="7"/>
      <c r="K3199" s="7"/>
      <c r="L3199" s="7"/>
      <c r="M3199" s="7"/>
      <c r="N3199" s="7"/>
      <c r="O3199" s="7"/>
      <c r="P3199" s="7"/>
      <c r="Q3199" s="7"/>
      <c r="R3199" s="7"/>
      <c r="S3199" s="7"/>
      <c r="T3199" s="7"/>
      <c r="U3199" s="7"/>
      <c r="V3199" s="7"/>
      <c r="W3199" s="7"/>
      <c r="X3199" s="7"/>
      <c r="Y3199" s="7"/>
      <c r="Z3199" s="7"/>
    </row>
  </sheetData>
  <pageMargins left="0.75" right="0.75" top="1" bottom="1" header="0.5" footer="0.5"/>
  <headerFooter/>
  <drawing r:id="rId2"/>
  <legacyDrawing r:id="rId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6"/>
  <sheetViews>
    <sheetView topLeftCell="A22" workbookViewId="0">
      <selection activeCell="I49" sqref="I49"/>
    </sheetView>
  </sheetViews>
  <sheetFormatPr defaultColWidth="9" defaultRowHeight="13.5" outlineLevelCol="2"/>
  <cols>
    <col min="2" max="2" width="43" customWidth="1"/>
    <col min="3" max="3" width="9" style="1"/>
  </cols>
  <sheetData>
    <row r="1" ht="14.25" spans="1:3">
      <c r="A1" s="9" t="s">
        <v>143</v>
      </c>
      <c r="B1" s="9" t="s">
        <v>360</v>
      </c>
      <c r="C1" s="9" t="s">
        <v>32</v>
      </c>
    </row>
    <row r="2" ht="14.25" spans="1:3">
      <c r="A2" s="9" t="s">
        <v>141</v>
      </c>
      <c r="B2" s="9"/>
      <c r="C2" s="9" t="s">
        <v>142</v>
      </c>
    </row>
    <row r="3" ht="14.25" spans="1:3">
      <c r="A3" s="9" t="s">
        <v>143</v>
      </c>
      <c r="B3" s="9"/>
      <c r="C3" s="9" t="s">
        <v>3189</v>
      </c>
    </row>
    <row r="4" ht="14.25" spans="1:3">
      <c r="A4" s="9" t="s">
        <v>153</v>
      </c>
      <c r="B4" s="9"/>
      <c r="C4" s="9" t="s">
        <v>153</v>
      </c>
    </row>
    <row r="5" spans="1:3">
      <c r="A5">
        <v>1</v>
      </c>
      <c r="B5" t="s">
        <v>3190</v>
      </c>
      <c r="C5" s="1" t="s">
        <v>3191</v>
      </c>
    </row>
    <row r="6" spans="1:3">
      <c r="A6">
        <v>2</v>
      </c>
      <c r="B6" t="s">
        <v>3192</v>
      </c>
      <c r="C6" s="1" t="s">
        <v>3193</v>
      </c>
    </row>
    <row r="7" spans="1:1">
      <c r="A7">
        <v>3</v>
      </c>
    </row>
    <row r="8" spans="1:3">
      <c r="A8">
        <v>4</v>
      </c>
      <c r="B8" t="s">
        <v>3194</v>
      </c>
      <c r="C8" s="1" t="s">
        <v>226</v>
      </c>
    </row>
    <row r="9" spans="1:3">
      <c r="A9">
        <v>5</v>
      </c>
      <c r="B9" t="s">
        <v>3195</v>
      </c>
      <c r="C9" s="1">
        <v>3</v>
      </c>
    </row>
    <row r="10" spans="1:3">
      <c r="A10">
        <v>6</v>
      </c>
      <c r="B10" t="s">
        <v>3196</v>
      </c>
      <c r="C10" s="1" t="s">
        <v>226</v>
      </c>
    </row>
    <row r="11" spans="1:3">
      <c r="A11">
        <v>7</v>
      </c>
      <c r="B11" t="s">
        <v>3197</v>
      </c>
      <c r="C11" s="1">
        <v>8</v>
      </c>
    </row>
    <row r="12" spans="1:3">
      <c r="A12">
        <v>8</v>
      </c>
      <c r="B12" t="s">
        <v>3198</v>
      </c>
      <c r="C12" s="1">
        <v>4</v>
      </c>
    </row>
    <row r="13" spans="1:3">
      <c r="A13">
        <v>9</v>
      </c>
      <c r="B13" t="s">
        <v>3199</v>
      </c>
      <c r="C13" s="1">
        <v>4</v>
      </c>
    </row>
    <row r="14" spans="1:3">
      <c r="A14">
        <v>10</v>
      </c>
      <c r="B14" t="s">
        <v>3200</v>
      </c>
      <c r="C14" s="1" t="s">
        <v>3201</v>
      </c>
    </row>
    <row r="15" spans="1:3">
      <c r="A15">
        <v>11</v>
      </c>
      <c r="B15" t="s">
        <v>3202</v>
      </c>
      <c r="C15" s="1" t="s">
        <v>3203</v>
      </c>
    </row>
    <row r="16" spans="1:3">
      <c r="A16">
        <v>12</v>
      </c>
      <c r="B16" t="s">
        <v>3204</v>
      </c>
      <c r="C16" s="1" t="s">
        <v>3205</v>
      </c>
    </row>
    <row r="17" spans="1:1">
      <c r="A17">
        <v>13</v>
      </c>
    </row>
    <row r="18" spans="1:1">
      <c r="A18">
        <v>14</v>
      </c>
    </row>
    <row r="19" spans="1:1">
      <c r="A19">
        <v>15</v>
      </c>
    </row>
    <row r="20" spans="1:1">
      <c r="A20">
        <v>16</v>
      </c>
    </row>
    <row r="21" spans="1:1">
      <c r="A21">
        <v>17</v>
      </c>
    </row>
    <row r="22" spans="1:3">
      <c r="A22">
        <v>18</v>
      </c>
      <c r="B22" t="s">
        <v>3206</v>
      </c>
      <c r="C22" s="1" t="s">
        <v>536</v>
      </c>
    </row>
    <row r="23" spans="1:3">
      <c r="A23">
        <v>19</v>
      </c>
      <c r="B23" t="s">
        <v>3207</v>
      </c>
      <c r="C23" s="1" t="s">
        <v>536</v>
      </c>
    </row>
    <row r="24" spans="1:3">
      <c r="A24">
        <v>20</v>
      </c>
      <c r="B24" t="s">
        <v>3208</v>
      </c>
      <c r="C24" s="1" t="s">
        <v>3209</v>
      </c>
    </row>
    <row r="25" spans="1:1">
      <c r="A25">
        <v>21</v>
      </c>
    </row>
    <row r="26" spans="1:3">
      <c r="A26">
        <v>22</v>
      </c>
      <c r="B26" t="s">
        <v>3210</v>
      </c>
      <c r="C26" s="1" t="s">
        <v>3211</v>
      </c>
    </row>
    <row r="27" spans="1:3">
      <c r="A27">
        <v>23</v>
      </c>
      <c r="B27" t="s">
        <v>3212</v>
      </c>
      <c r="C27" s="1" t="s">
        <v>3211</v>
      </c>
    </row>
    <row r="28" spans="1:3">
      <c r="A28">
        <v>24</v>
      </c>
      <c r="B28" t="s">
        <v>3213</v>
      </c>
      <c r="C28" s="1" t="s">
        <v>3214</v>
      </c>
    </row>
    <row r="29" spans="1:3">
      <c r="A29">
        <v>25</v>
      </c>
      <c r="B29" t="s">
        <v>3215</v>
      </c>
      <c r="C29" s="1" t="s">
        <v>3211</v>
      </c>
    </row>
    <row r="30" spans="1:3">
      <c r="A30">
        <v>26</v>
      </c>
      <c r="B30" t="s">
        <v>3216</v>
      </c>
      <c r="C30" s="1" t="s">
        <v>3209</v>
      </c>
    </row>
    <row r="31" spans="1:1">
      <c r="A31">
        <v>27</v>
      </c>
    </row>
    <row r="32" spans="1:3">
      <c r="A32">
        <v>28</v>
      </c>
      <c r="B32" t="s">
        <v>3217</v>
      </c>
      <c r="C32" s="1">
        <v>10004</v>
      </c>
    </row>
    <row r="33" spans="1:3">
      <c r="A33">
        <v>29</v>
      </c>
      <c r="B33" t="s">
        <v>3218</v>
      </c>
      <c r="C33" s="1" t="s">
        <v>3219</v>
      </c>
    </row>
    <row r="34" spans="1:3">
      <c r="A34">
        <v>30</v>
      </c>
      <c r="B34" t="s">
        <v>3215</v>
      </c>
      <c r="C34" s="1" t="s">
        <v>3211</v>
      </c>
    </row>
    <row r="35" spans="1:3">
      <c r="A35">
        <v>31</v>
      </c>
      <c r="B35" t="s">
        <v>3220</v>
      </c>
      <c r="C35" s="1" t="s">
        <v>3209</v>
      </c>
    </row>
    <row r="36" spans="1:3">
      <c r="A36">
        <v>32</v>
      </c>
      <c r="B36" t="s">
        <v>3221</v>
      </c>
      <c r="C36" s="1" t="s">
        <v>3222</v>
      </c>
    </row>
    <row r="37" spans="1:3">
      <c r="A37">
        <v>33</v>
      </c>
      <c r="B37" t="s">
        <v>3223</v>
      </c>
      <c r="C37" s="1">
        <v>4</v>
      </c>
    </row>
    <row r="38" spans="1:1">
      <c r="A38">
        <v>34</v>
      </c>
    </row>
    <row r="39" spans="1:3">
      <c r="A39">
        <v>35</v>
      </c>
      <c r="B39" t="s">
        <v>3224</v>
      </c>
      <c r="C39" s="1" t="s">
        <v>3225</v>
      </c>
    </row>
    <row r="40" spans="1:3">
      <c r="A40">
        <v>36</v>
      </c>
      <c r="B40" t="s">
        <v>3226</v>
      </c>
      <c r="C40" s="1">
        <v>2</v>
      </c>
    </row>
    <row r="41" spans="1:3">
      <c r="A41">
        <v>37</v>
      </c>
      <c r="B41" t="s">
        <v>3227</v>
      </c>
      <c r="C41" t="s">
        <v>3228</v>
      </c>
    </row>
    <row r="42" spans="1:3">
      <c r="A42">
        <v>38</v>
      </c>
      <c r="B42" t="s">
        <v>3229</v>
      </c>
      <c r="C42" s="1" t="s">
        <v>3230</v>
      </c>
    </row>
    <row r="43" spans="1:3">
      <c r="A43">
        <v>39</v>
      </c>
      <c r="B43" t="s">
        <v>3231</v>
      </c>
      <c r="C43" s="1" t="s">
        <v>3232</v>
      </c>
    </row>
    <row r="44" spans="1:3">
      <c r="A44">
        <v>40</v>
      </c>
      <c r="B44" t="s">
        <v>3233</v>
      </c>
      <c r="C44" s="1" t="s">
        <v>3234</v>
      </c>
    </row>
    <row r="45" spans="1:3">
      <c r="A45">
        <v>41</v>
      </c>
      <c r="B45" t="s">
        <v>3235</v>
      </c>
      <c r="C45" s="1" t="s">
        <v>1084</v>
      </c>
    </row>
    <row r="46" spans="1:3">
      <c r="A46">
        <v>42</v>
      </c>
      <c r="B46" t="s">
        <v>3236</v>
      </c>
      <c r="C46" t="s">
        <v>3237</v>
      </c>
    </row>
  </sheetData>
  <pageMargins left="0.75" right="0.75" top="1" bottom="1" header="0.5" footer="0.5"/>
  <headerFooter/>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8"/>
  <sheetViews>
    <sheetView zoomScale="85" zoomScaleNormal="85" workbookViewId="0">
      <selection activeCell="AD11" sqref="AD11"/>
    </sheetView>
  </sheetViews>
  <sheetFormatPr defaultColWidth="9" defaultRowHeight="13.5" outlineLevelRow="7" outlineLevelCol="5"/>
  <sheetData>
    <row r="1" spans="1:6">
      <c r="A1" t="s">
        <v>131</v>
      </c>
      <c r="B1" t="s">
        <v>327</v>
      </c>
      <c r="C1" t="s">
        <v>493</v>
      </c>
      <c r="D1" t="s">
        <v>3238</v>
      </c>
      <c r="E1" t="s">
        <v>3239</v>
      </c>
      <c r="F1" t="s">
        <v>3240</v>
      </c>
    </row>
    <row r="2" ht="14.25" spans="1:6">
      <c r="A2" s="7" t="s">
        <v>141</v>
      </c>
      <c r="C2" s="7" t="s">
        <v>141</v>
      </c>
      <c r="D2" t="s">
        <v>142</v>
      </c>
      <c r="E2" t="s">
        <v>142</v>
      </c>
      <c r="F2" t="s">
        <v>142</v>
      </c>
    </row>
    <row r="3" spans="1:6">
      <c r="A3" t="s">
        <v>143</v>
      </c>
      <c r="C3" t="s">
        <v>145</v>
      </c>
      <c r="D3" t="s">
        <v>3241</v>
      </c>
      <c r="E3" t="s">
        <v>3242</v>
      </c>
      <c r="F3" t="s">
        <v>3243</v>
      </c>
    </row>
    <row r="4" ht="14.25" spans="1:6">
      <c r="A4" s="2" t="s">
        <v>153</v>
      </c>
      <c r="C4" s="2" t="s">
        <v>153</v>
      </c>
      <c r="D4" s="2" t="s">
        <v>153</v>
      </c>
      <c r="E4" s="2" t="s">
        <v>153</v>
      </c>
      <c r="F4" s="2" t="s">
        <v>153</v>
      </c>
    </row>
    <row r="5" spans="1:4">
      <c r="A5">
        <v>1</v>
      </c>
      <c r="B5" t="s">
        <v>3244</v>
      </c>
      <c r="C5">
        <v>1</v>
      </c>
      <c r="D5" t="s">
        <v>3245</v>
      </c>
    </row>
    <row r="6" spans="1:6">
      <c r="A6">
        <v>2</v>
      </c>
      <c r="B6" t="s">
        <v>3246</v>
      </c>
      <c r="C6">
        <v>0</v>
      </c>
      <c r="F6" t="s">
        <v>3247</v>
      </c>
    </row>
    <row r="7" spans="1:6">
      <c r="A7">
        <v>3</v>
      </c>
      <c r="B7" t="s">
        <v>3248</v>
      </c>
      <c r="C7">
        <v>0</v>
      </c>
      <c r="E7" t="s">
        <v>3249</v>
      </c>
      <c r="F7" t="s">
        <v>3247</v>
      </c>
    </row>
    <row r="8" spans="1:6">
      <c r="A8">
        <v>4</v>
      </c>
      <c r="B8" t="s">
        <v>3250</v>
      </c>
      <c r="C8">
        <v>0</v>
      </c>
      <c r="F8" t="s">
        <v>3247</v>
      </c>
    </row>
  </sheetData>
  <pageMargins left="0.75" right="0.75" top="1" bottom="1" header="0.5" footer="0.5"/>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5"/>
  <sheetViews>
    <sheetView topLeftCell="A32" workbookViewId="0">
      <selection activeCell="AD11" sqref="AD11"/>
    </sheetView>
  </sheetViews>
  <sheetFormatPr defaultColWidth="9" defaultRowHeight="13.5" outlineLevelCol="2"/>
  <sheetData>
    <row r="1" spans="1:3">
      <c r="A1" t="s">
        <v>3251</v>
      </c>
      <c r="B1" t="s">
        <v>343</v>
      </c>
      <c r="C1" t="s">
        <v>344</v>
      </c>
    </row>
    <row r="2" spans="1:3">
      <c r="A2" t="s">
        <v>141</v>
      </c>
      <c r="B2" t="s">
        <v>141</v>
      </c>
      <c r="C2" t="s">
        <v>141</v>
      </c>
    </row>
    <row r="3" spans="1:3">
      <c r="A3" t="s">
        <v>143</v>
      </c>
      <c r="B3" t="s">
        <v>445</v>
      </c>
      <c r="C3" t="s">
        <v>1433</v>
      </c>
    </row>
    <row r="4" ht="14.25" spans="1:3">
      <c r="A4" s="2" t="s">
        <v>153</v>
      </c>
      <c r="B4" s="2" t="s">
        <v>153</v>
      </c>
      <c r="C4" s="2" t="s">
        <v>153</v>
      </c>
    </row>
    <row r="5" spans="1:3">
      <c r="A5">
        <v>1</v>
      </c>
      <c r="B5">
        <v>4</v>
      </c>
      <c r="C5">
        <v>0</v>
      </c>
    </row>
    <row r="6" spans="1:3">
      <c r="A6">
        <v>2</v>
      </c>
      <c r="B6">
        <v>4</v>
      </c>
      <c r="C6">
        <v>3</v>
      </c>
    </row>
    <row r="7" spans="1:3">
      <c r="A7">
        <v>3</v>
      </c>
      <c r="B7">
        <v>4</v>
      </c>
      <c r="C7">
        <v>6</v>
      </c>
    </row>
    <row r="8" spans="1:3">
      <c r="A8">
        <v>4</v>
      </c>
      <c r="B8">
        <v>4</v>
      </c>
      <c r="C8">
        <v>9</v>
      </c>
    </row>
    <row r="9" spans="1:3">
      <c r="A9">
        <v>5</v>
      </c>
      <c r="B9">
        <v>4</v>
      </c>
      <c r="C9">
        <v>12</v>
      </c>
    </row>
    <row r="10" spans="1:3">
      <c r="A10">
        <v>6</v>
      </c>
      <c r="B10">
        <v>4</v>
      </c>
      <c r="C10">
        <v>15</v>
      </c>
    </row>
    <row r="11" spans="1:3">
      <c r="A11">
        <v>7</v>
      </c>
      <c r="B11">
        <v>4</v>
      </c>
      <c r="C11">
        <v>18</v>
      </c>
    </row>
    <row r="12" spans="1:3">
      <c r="A12">
        <v>8</v>
      </c>
      <c r="B12">
        <v>4</v>
      </c>
      <c r="C12">
        <v>21</v>
      </c>
    </row>
    <row r="13" spans="1:3">
      <c r="A13">
        <v>9</v>
      </c>
      <c r="B13">
        <v>4</v>
      </c>
      <c r="C13">
        <v>24</v>
      </c>
    </row>
    <row r="14" spans="1:3">
      <c r="A14">
        <v>10</v>
      </c>
      <c r="B14">
        <v>4</v>
      </c>
      <c r="C14">
        <v>27</v>
      </c>
    </row>
    <row r="15" spans="1:3">
      <c r="A15">
        <v>11</v>
      </c>
      <c r="B15">
        <v>4</v>
      </c>
      <c r="C15">
        <v>30</v>
      </c>
    </row>
    <row r="16" spans="1:3">
      <c r="A16">
        <v>12</v>
      </c>
      <c r="B16">
        <v>4</v>
      </c>
      <c r="C16">
        <v>33</v>
      </c>
    </row>
    <row r="17" spans="1:3">
      <c r="A17">
        <v>13</v>
      </c>
      <c r="B17">
        <v>4</v>
      </c>
      <c r="C17">
        <v>36</v>
      </c>
    </row>
    <row r="18" spans="1:3">
      <c r="A18">
        <v>14</v>
      </c>
      <c r="B18">
        <v>4</v>
      </c>
      <c r="C18">
        <v>39</v>
      </c>
    </row>
    <row r="19" spans="1:3">
      <c r="A19">
        <v>15</v>
      </c>
      <c r="B19">
        <v>4</v>
      </c>
      <c r="C19">
        <v>42</v>
      </c>
    </row>
    <row r="20" spans="1:3">
      <c r="A20">
        <v>16</v>
      </c>
      <c r="B20">
        <v>4</v>
      </c>
      <c r="C20">
        <v>45</v>
      </c>
    </row>
    <row r="21" spans="1:3">
      <c r="A21">
        <v>17</v>
      </c>
      <c r="B21">
        <v>4</v>
      </c>
      <c r="C21">
        <v>48</v>
      </c>
    </row>
    <row r="22" spans="1:3">
      <c r="A22">
        <v>18</v>
      </c>
      <c r="B22">
        <v>4</v>
      </c>
      <c r="C22">
        <v>51</v>
      </c>
    </row>
    <row r="23" spans="1:3">
      <c r="A23">
        <v>19</v>
      </c>
      <c r="B23">
        <v>4</v>
      </c>
      <c r="C23">
        <v>54</v>
      </c>
    </row>
    <row r="24" spans="1:3">
      <c r="A24">
        <v>20</v>
      </c>
      <c r="B24">
        <v>4</v>
      </c>
      <c r="C24">
        <v>57</v>
      </c>
    </row>
    <row r="25" spans="1:3">
      <c r="A25">
        <v>21</v>
      </c>
      <c r="B25">
        <v>4</v>
      </c>
      <c r="C25">
        <v>60</v>
      </c>
    </row>
    <row r="26" spans="1:3">
      <c r="A26">
        <v>22</v>
      </c>
      <c r="B26">
        <v>4</v>
      </c>
      <c r="C26">
        <v>63</v>
      </c>
    </row>
    <row r="27" spans="1:3">
      <c r="A27">
        <v>23</v>
      </c>
      <c r="B27">
        <v>4</v>
      </c>
      <c r="C27">
        <v>66</v>
      </c>
    </row>
    <row r="28" spans="1:3">
      <c r="A28">
        <v>24</v>
      </c>
      <c r="B28">
        <v>4</v>
      </c>
      <c r="C28">
        <v>69</v>
      </c>
    </row>
    <row r="29" spans="1:3">
      <c r="A29">
        <v>25</v>
      </c>
      <c r="B29">
        <v>4</v>
      </c>
      <c r="C29">
        <v>72</v>
      </c>
    </row>
    <row r="30" spans="1:3">
      <c r="A30">
        <v>26</v>
      </c>
      <c r="B30">
        <v>4</v>
      </c>
      <c r="C30">
        <v>75</v>
      </c>
    </row>
    <row r="31" spans="1:3">
      <c r="A31">
        <v>27</v>
      </c>
      <c r="B31">
        <v>4</v>
      </c>
      <c r="C31">
        <v>78</v>
      </c>
    </row>
    <row r="32" spans="1:3">
      <c r="A32">
        <v>28</v>
      </c>
      <c r="B32">
        <v>4</v>
      </c>
      <c r="C32">
        <v>81</v>
      </c>
    </row>
    <row r="33" spans="1:3">
      <c r="A33">
        <v>29</v>
      </c>
      <c r="B33">
        <v>4</v>
      </c>
      <c r="C33">
        <v>84</v>
      </c>
    </row>
    <row r="34" spans="1:3">
      <c r="A34">
        <v>30</v>
      </c>
      <c r="B34">
        <v>4</v>
      </c>
      <c r="C34">
        <v>87</v>
      </c>
    </row>
    <row r="35" spans="1:3">
      <c r="A35">
        <v>31</v>
      </c>
      <c r="B35">
        <v>4</v>
      </c>
      <c r="C35">
        <v>90</v>
      </c>
    </row>
    <row r="36" spans="1:3">
      <c r="A36">
        <v>32</v>
      </c>
      <c r="B36">
        <v>4</v>
      </c>
      <c r="C36">
        <v>93</v>
      </c>
    </row>
    <row r="37" spans="1:3">
      <c r="A37">
        <v>33</v>
      </c>
      <c r="B37">
        <v>4</v>
      </c>
      <c r="C37">
        <v>96</v>
      </c>
    </row>
    <row r="38" spans="1:3">
      <c r="A38">
        <v>34</v>
      </c>
      <c r="B38">
        <v>4</v>
      </c>
      <c r="C38">
        <v>99</v>
      </c>
    </row>
    <row r="39" spans="1:3">
      <c r="A39">
        <v>35</v>
      </c>
      <c r="B39">
        <v>4</v>
      </c>
      <c r="C39">
        <v>102</v>
      </c>
    </row>
    <row r="40" spans="1:3">
      <c r="A40">
        <v>36</v>
      </c>
      <c r="B40">
        <v>4</v>
      </c>
      <c r="C40">
        <v>105</v>
      </c>
    </row>
    <row r="41" spans="1:3">
      <c r="A41">
        <v>37</v>
      </c>
      <c r="B41">
        <v>4</v>
      </c>
      <c r="C41">
        <v>108</v>
      </c>
    </row>
    <row r="42" spans="1:3">
      <c r="A42">
        <v>38</v>
      </c>
      <c r="B42">
        <v>4</v>
      </c>
      <c r="C42">
        <v>111</v>
      </c>
    </row>
    <row r="43" spans="1:3">
      <c r="A43">
        <v>39</v>
      </c>
      <c r="B43">
        <v>4</v>
      </c>
      <c r="C43">
        <v>114</v>
      </c>
    </row>
    <row r="44" spans="1:3">
      <c r="A44">
        <v>40</v>
      </c>
      <c r="B44">
        <v>4</v>
      </c>
      <c r="C44">
        <v>117</v>
      </c>
    </row>
    <row r="45" spans="1:3">
      <c r="A45">
        <v>41</v>
      </c>
      <c r="B45">
        <v>4</v>
      </c>
      <c r="C45">
        <v>120</v>
      </c>
    </row>
    <row r="46" spans="1:3">
      <c r="A46">
        <v>42</v>
      </c>
      <c r="B46">
        <v>4</v>
      </c>
      <c r="C46">
        <v>123</v>
      </c>
    </row>
    <row r="47" spans="1:3">
      <c r="A47">
        <v>43</v>
      </c>
      <c r="B47">
        <v>4</v>
      </c>
      <c r="C47">
        <v>126</v>
      </c>
    </row>
    <row r="48" spans="1:3">
      <c r="A48">
        <v>44</v>
      </c>
      <c r="B48">
        <v>4</v>
      </c>
      <c r="C48">
        <v>129</v>
      </c>
    </row>
    <row r="49" spans="1:3">
      <c r="A49">
        <v>45</v>
      </c>
      <c r="B49">
        <v>4</v>
      </c>
      <c r="C49">
        <v>132</v>
      </c>
    </row>
    <row r="50" spans="1:3">
      <c r="A50">
        <v>46</v>
      </c>
      <c r="B50">
        <v>4</v>
      </c>
      <c r="C50">
        <v>135</v>
      </c>
    </row>
    <row r="51" spans="1:3">
      <c r="A51">
        <v>47</v>
      </c>
      <c r="B51">
        <v>4</v>
      </c>
      <c r="C51">
        <v>138</v>
      </c>
    </row>
    <row r="52" spans="1:3">
      <c r="A52">
        <v>48</v>
      </c>
      <c r="B52">
        <v>4</v>
      </c>
      <c r="C52">
        <v>141</v>
      </c>
    </row>
    <row r="53" spans="1:3">
      <c r="A53">
        <v>49</v>
      </c>
      <c r="B53">
        <v>4</v>
      </c>
      <c r="C53">
        <v>144</v>
      </c>
    </row>
    <row r="54" spans="1:3">
      <c r="A54">
        <v>50</v>
      </c>
      <c r="B54">
        <v>4</v>
      </c>
      <c r="C54">
        <v>147</v>
      </c>
    </row>
    <row r="55" spans="1:3">
      <c r="A55">
        <v>51</v>
      </c>
      <c r="B55">
        <v>4</v>
      </c>
      <c r="C55">
        <v>150</v>
      </c>
    </row>
  </sheetData>
  <pageMargins left="0.75" right="0.75" top="1" bottom="1" header="0.5" footer="0.5"/>
  <headerFooter/>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4"/>
  <sheetViews>
    <sheetView workbookViewId="0">
      <selection activeCell="AD11" sqref="AD11"/>
    </sheetView>
  </sheetViews>
  <sheetFormatPr defaultColWidth="9" defaultRowHeight="13.5" outlineLevelCol="2"/>
  <sheetData>
    <row r="1" spans="1:3">
      <c r="A1" t="s">
        <v>3112</v>
      </c>
      <c r="B1" t="s">
        <v>343</v>
      </c>
      <c r="C1" t="s">
        <v>344</v>
      </c>
    </row>
    <row r="2" spans="1:3">
      <c r="A2" t="s">
        <v>141</v>
      </c>
      <c r="B2" t="s">
        <v>141</v>
      </c>
      <c r="C2" t="s">
        <v>141</v>
      </c>
    </row>
    <row r="3" spans="1:3">
      <c r="A3" t="s">
        <v>143</v>
      </c>
      <c r="B3" t="s">
        <v>445</v>
      </c>
      <c r="C3" t="s">
        <v>1433</v>
      </c>
    </row>
    <row r="4" ht="14.25" spans="1:3">
      <c r="A4" s="2" t="s">
        <v>153</v>
      </c>
      <c r="B4" s="2" t="s">
        <v>153</v>
      </c>
      <c r="C4" s="2" t="s">
        <v>153</v>
      </c>
    </row>
    <row r="5" spans="1:3">
      <c r="A5">
        <v>1</v>
      </c>
      <c r="B5">
        <v>4</v>
      </c>
      <c r="C5">
        <v>31</v>
      </c>
    </row>
    <row r="6" spans="1:3">
      <c r="A6">
        <v>2</v>
      </c>
      <c r="B6">
        <v>4</v>
      </c>
      <c r="C6">
        <v>33</v>
      </c>
    </row>
    <row r="7" spans="1:3">
      <c r="A7">
        <v>3</v>
      </c>
      <c r="B7">
        <v>4</v>
      </c>
      <c r="C7">
        <v>35</v>
      </c>
    </row>
    <row r="8" spans="1:3">
      <c r="A8">
        <v>4</v>
      </c>
      <c r="B8">
        <v>4</v>
      </c>
      <c r="C8">
        <v>37</v>
      </c>
    </row>
    <row r="9" spans="1:3">
      <c r="A9">
        <v>5</v>
      </c>
      <c r="B9">
        <v>4</v>
      </c>
      <c r="C9">
        <v>39</v>
      </c>
    </row>
    <row r="10" spans="1:3">
      <c r="A10">
        <v>6</v>
      </c>
      <c r="B10">
        <v>4</v>
      </c>
      <c r="C10">
        <v>41</v>
      </c>
    </row>
    <row r="11" spans="1:3">
      <c r="A11">
        <v>7</v>
      </c>
      <c r="B11">
        <v>4</v>
      </c>
      <c r="C11">
        <v>43</v>
      </c>
    </row>
    <row r="12" spans="1:3">
      <c r="A12">
        <v>8</v>
      </c>
      <c r="B12">
        <v>4</v>
      </c>
      <c r="C12">
        <v>45</v>
      </c>
    </row>
    <row r="13" spans="1:3">
      <c r="A13">
        <v>9</v>
      </c>
      <c r="B13">
        <v>4</v>
      </c>
      <c r="C13">
        <v>47</v>
      </c>
    </row>
    <row r="14" spans="1:3">
      <c r="A14">
        <v>10</v>
      </c>
      <c r="B14">
        <v>4</v>
      </c>
      <c r="C14">
        <v>49</v>
      </c>
    </row>
    <row r="15" spans="1:3">
      <c r="A15">
        <v>11</v>
      </c>
      <c r="B15">
        <v>4</v>
      </c>
      <c r="C15">
        <v>51</v>
      </c>
    </row>
    <row r="16" spans="1:3">
      <c r="A16">
        <v>12</v>
      </c>
      <c r="B16">
        <v>4</v>
      </c>
      <c r="C16">
        <v>53</v>
      </c>
    </row>
    <row r="17" spans="1:3">
      <c r="A17">
        <v>13</v>
      </c>
      <c r="B17">
        <v>4</v>
      </c>
      <c r="C17">
        <v>55</v>
      </c>
    </row>
    <row r="18" spans="1:3">
      <c r="A18">
        <v>14</v>
      </c>
      <c r="B18">
        <v>4</v>
      </c>
      <c r="C18">
        <v>57</v>
      </c>
    </row>
    <row r="19" spans="1:3">
      <c r="A19">
        <v>15</v>
      </c>
      <c r="B19">
        <v>4</v>
      </c>
      <c r="C19">
        <v>59</v>
      </c>
    </row>
    <row r="20" spans="1:3">
      <c r="A20">
        <v>16</v>
      </c>
      <c r="B20">
        <v>4</v>
      </c>
      <c r="C20">
        <v>61</v>
      </c>
    </row>
    <row r="21" spans="1:3">
      <c r="A21">
        <v>17</v>
      </c>
      <c r="B21">
        <v>4</v>
      </c>
      <c r="C21">
        <v>63</v>
      </c>
    </row>
    <row r="22" spans="1:3">
      <c r="A22">
        <v>18</v>
      </c>
      <c r="B22">
        <v>4</v>
      </c>
      <c r="C22">
        <v>65</v>
      </c>
    </row>
    <row r="23" spans="1:3">
      <c r="A23">
        <v>19</v>
      </c>
      <c r="B23">
        <v>4</v>
      </c>
      <c r="C23">
        <v>67</v>
      </c>
    </row>
    <row r="24" spans="1:3">
      <c r="A24">
        <v>20</v>
      </c>
      <c r="B24">
        <v>4</v>
      </c>
      <c r="C24">
        <v>69</v>
      </c>
    </row>
    <row r="25" spans="1:3">
      <c r="A25">
        <v>21</v>
      </c>
      <c r="B25">
        <v>4</v>
      </c>
      <c r="C25">
        <v>71</v>
      </c>
    </row>
    <row r="26" spans="1:3">
      <c r="A26">
        <v>22</v>
      </c>
      <c r="B26">
        <v>4</v>
      </c>
      <c r="C26">
        <v>73</v>
      </c>
    </row>
    <row r="27" spans="1:3">
      <c r="A27">
        <v>23</v>
      </c>
      <c r="B27">
        <v>4</v>
      </c>
      <c r="C27">
        <v>75</v>
      </c>
    </row>
    <row r="28" spans="1:3">
      <c r="A28">
        <v>24</v>
      </c>
      <c r="B28">
        <v>4</v>
      </c>
      <c r="C28">
        <v>77</v>
      </c>
    </row>
    <row r="29" spans="1:3">
      <c r="A29">
        <v>25</v>
      </c>
      <c r="B29">
        <v>4</v>
      </c>
      <c r="C29">
        <v>79</v>
      </c>
    </row>
    <row r="30" spans="1:3">
      <c r="A30">
        <v>26</v>
      </c>
      <c r="B30">
        <v>4</v>
      </c>
      <c r="C30">
        <v>81</v>
      </c>
    </row>
    <row r="31" spans="1:3">
      <c r="A31">
        <v>27</v>
      </c>
      <c r="B31">
        <v>4</v>
      </c>
      <c r="C31">
        <v>83</v>
      </c>
    </row>
    <row r="32" spans="1:3">
      <c r="A32">
        <v>28</v>
      </c>
      <c r="B32">
        <v>4</v>
      </c>
      <c r="C32">
        <v>85</v>
      </c>
    </row>
    <row r="33" spans="1:3">
      <c r="A33">
        <v>29</v>
      </c>
      <c r="B33">
        <v>4</v>
      </c>
      <c r="C33">
        <v>87</v>
      </c>
    </row>
    <row r="34" spans="1:3">
      <c r="A34">
        <v>30</v>
      </c>
      <c r="B34">
        <v>4</v>
      </c>
      <c r="C34">
        <v>89</v>
      </c>
    </row>
  </sheetData>
  <pageMargins left="0.75" right="0.75" top="1" bottom="1" header="0.5" footer="0.5"/>
  <headerFooter/>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1"/>
  <sheetViews>
    <sheetView workbookViewId="0">
      <selection activeCell="D3" sqref="A1:E11"/>
    </sheetView>
  </sheetViews>
  <sheetFormatPr defaultColWidth="9" defaultRowHeight="13.5" outlineLevelCol="4"/>
  <cols>
    <col min="4" max="4" width="24.875" customWidth="1"/>
    <col min="7" max="7" width="9" style="1"/>
  </cols>
  <sheetData>
    <row r="1" ht="14.25" spans="1:5">
      <c r="A1" s="2" t="s">
        <v>323</v>
      </c>
      <c r="B1" s="2" t="s">
        <v>3252</v>
      </c>
      <c r="C1" s="2" t="s">
        <v>3253</v>
      </c>
      <c r="D1" s="3" t="s">
        <v>3254</v>
      </c>
      <c r="E1" s="3" t="s">
        <v>3254</v>
      </c>
    </row>
    <row r="2" ht="14.25" spans="1:5">
      <c r="A2" s="2" t="s">
        <v>141</v>
      </c>
      <c r="B2" s="2" t="s">
        <v>141</v>
      </c>
      <c r="C2" s="2" t="s">
        <v>141</v>
      </c>
      <c r="D2" s="3" t="s">
        <v>348</v>
      </c>
      <c r="E2" s="3" t="s">
        <v>348</v>
      </c>
    </row>
    <row r="3" ht="14.25" spans="1:5">
      <c r="A3" s="2" t="s">
        <v>143</v>
      </c>
      <c r="B3" s="2" t="s">
        <v>3255</v>
      </c>
      <c r="C3" s="2" t="s">
        <v>3256</v>
      </c>
      <c r="D3" s="3" t="s">
        <v>3257</v>
      </c>
      <c r="E3" s="3" t="s">
        <v>3010</v>
      </c>
    </row>
    <row r="4" ht="14.25" spans="1:5">
      <c r="A4" s="2" t="s">
        <v>153</v>
      </c>
      <c r="B4" s="2" t="s">
        <v>153</v>
      </c>
      <c r="C4" s="2" t="s">
        <v>153</v>
      </c>
      <c r="D4" s="3" t="s">
        <v>153</v>
      </c>
      <c r="E4" s="3" t="s">
        <v>153</v>
      </c>
    </row>
    <row r="5" spans="1:5">
      <c r="A5" s="46">
        <v>1</v>
      </c>
      <c r="B5" s="46">
        <v>1</v>
      </c>
      <c r="C5" s="46">
        <v>1</v>
      </c>
      <c r="D5" s="1" t="s">
        <v>3258</v>
      </c>
      <c r="E5" s="45" t="s">
        <v>3259</v>
      </c>
    </row>
    <row r="6" spans="1:5">
      <c r="A6" s="46">
        <v>2</v>
      </c>
      <c r="B6" s="46">
        <v>1</v>
      </c>
      <c r="C6" s="46">
        <v>2</v>
      </c>
      <c r="D6" s="1" t="s">
        <v>3260</v>
      </c>
      <c r="E6" s="45" t="s">
        <v>3261</v>
      </c>
    </row>
    <row r="7" spans="1:5">
      <c r="A7" s="46">
        <v>3</v>
      </c>
      <c r="B7" s="46">
        <v>1</v>
      </c>
      <c r="C7" s="46">
        <v>3</v>
      </c>
      <c r="D7" s="1" t="s">
        <v>3262</v>
      </c>
      <c r="E7" s="45" t="s">
        <v>837</v>
      </c>
    </row>
    <row r="8" spans="1:5">
      <c r="A8" s="46">
        <v>4</v>
      </c>
      <c r="B8" s="46">
        <v>1</v>
      </c>
      <c r="C8" s="46">
        <v>4</v>
      </c>
      <c r="D8" s="1" t="s">
        <v>3263</v>
      </c>
      <c r="E8" s="45" t="s">
        <v>3264</v>
      </c>
    </row>
    <row r="9" spans="1:5">
      <c r="A9" s="46">
        <v>5</v>
      </c>
      <c r="B9" s="46">
        <v>1</v>
      </c>
      <c r="C9" s="46">
        <v>5</v>
      </c>
      <c r="D9" s="1" t="s">
        <v>3261</v>
      </c>
      <c r="E9" s="45" t="s">
        <v>3265</v>
      </c>
    </row>
    <row r="10" spans="1:5">
      <c r="A10" s="46">
        <v>6</v>
      </c>
      <c r="B10" s="46">
        <v>1</v>
      </c>
      <c r="C10" s="46">
        <v>6</v>
      </c>
      <c r="D10" s="1" t="s">
        <v>837</v>
      </c>
      <c r="E10" s="45" t="s">
        <v>3266</v>
      </c>
    </row>
    <row r="11" spans="1:5">
      <c r="A11" s="46">
        <v>7</v>
      </c>
      <c r="B11" s="46">
        <v>1</v>
      </c>
      <c r="C11" s="46">
        <v>7</v>
      </c>
      <c r="D11" s="1" t="s">
        <v>3267</v>
      </c>
      <c r="E11" s="45" t="s">
        <v>3268</v>
      </c>
    </row>
  </sheetData>
  <pageMargins left="0.75" right="0.75" top="1" bottom="1" header="0.5" footer="0.5"/>
  <headerFooter/>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4"/>
  <sheetViews>
    <sheetView workbookViewId="0">
      <selection activeCell="C3" sqref="A1:C14"/>
    </sheetView>
  </sheetViews>
  <sheetFormatPr defaultColWidth="9" defaultRowHeight="13.5" outlineLevelCol="2"/>
  <sheetData>
    <row r="1" ht="14.25" spans="1:3">
      <c r="A1" s="7" t="s">
        <v>323</v>
      </c>
      <c r="B1" s="7" t="s">
        <v>3269</v>
      </c>
      <c r="C1" s="9" t="s">
        <v>3270</v>
      </c>
    </row>
    <row r="2" ht="14.25" spans="1:3">
      <c r="A2" s="9" t="s">
        <v>141</v>
      </c>
      <c r="B2" s="9" t="s">
        <v>141</v>
      </c>
      <c r="C2" s="9" t="s">
        <v>348</v>
      </c>
    </row>
    <row r="3" ht="14.25" spans="1:3">
      <c r="A3" s="2" t="s">
        <v>143</v>
      </c>
      <c r="B3" s="9" t="s">
        <v>1167</v>
      </c>
      <c r="C3" s="9" t="s">
        <v>3257</v>
      </c>
    </row>
    <row r="4" ht="14.25" spans="1:3">
      <c r="A4" s="2" t="s">
        <v>153</v>
      </c>
      <c r="B4" s="9" t="s">
        <v>153</v>
      </c>
      <c r="C4" s="9" t="s">
        <v>153</v>
      </c>
    </row>
    <row r="5" spans="1:3">
      <c r="A5">
        <v>1</v>
      </c>
      <c r="B5">
        <v>0</v>
      </c>
      <c r="C5" s="45" t="s">
        <v>3271</v>
      </c>
    </row>
    <row r="6" spans="1:3">
      <c r="A6">
        <v>2</v>
      </c>
      <c r="B6">
        <v>1</v>
      </c>
      <c r="C6" s="45" t="s">
        <v>3260</v>
      </c>
    </row>
    <row r="7" spans="1:3">
      <c r="A7">
        <v>3</v>
      </c>
      <c r="B7">
        <v>0</v>
      </c>
      <c r="C7" s="45" t="s">
        <v>3260</v>
      </c>
    </row>
    <row r="8" spans="1:3">
      <c r="A8">
        <v>4</v>
      </c>
      <c r="B8">
        <v>0</v>
      </c>
      <c r="C8" s="45" t="s">
        <v>3259</v>
      </c>
    </row>
    <row r="9" spans="1:3">
      <c r="A9">
        <v>5</v>
      </c>
      <c r="B9">
        <v>1</v>
      </c>
      <c r="C9" s="45" t="s">
        <v>3272</v>
      </c>
    </row>
    <row r="10" spans="1:3">
      <c r="A10">
        <v>6</v>
      </c>
      <c r="B10">
        <v>0</v>
      </c>
      <c r="C10" s="45" t="s">
        <v>3273</v>
      </c>
    </row>
    <row r="11" spans="1:3">
      <c r="A11">
        <v>7</v>
      </c>
      <c r="B11">
        <v>0</v>
      </c>
      <c r="C11" s="45" t="s">
        <v>823</v>
      </c>
    </row>
    <row r="12" spans="1:3">
      <c r="A12">
        <v>8</v>
      </c>
      <c r="B12">
        <v>1</v>
      </c>
      <c r="C12" s="45" t="s">
        <v>3274</v>
      </c>
    </row>
    <row r="13" spans="1:3">
      <c r="A13">
        <v>9</v>
      </c>
      <c r="B13">
        <v>0</v>
      </c>
      <c r="C13" s="45" t="s">
        <v>3263</v>
      </c>
    </row>
    <row r="14" spans="1:3">
      <c r="A14">
        <v>10</v>
      </c>
      <c r="B14">
        <v>0</v>
      </c>
      <c r="C14" s="45" t="s">
        <v>837</v>
      </c>
    </row>
  </sheetData>
  <pageMargins left="0.75" right="0.75" top="1" bottom="1" header="0.5" footer="0.5"/>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
  <sheetViews>
    <sheetView workbookViewId="0">
      <selection activeCell="H24" sqref="H24"/>
    </sheetView>
  </sheetViews>
  <sheetFormatPr defaultColWidth="9" defaultRowHeight="13.5" outlineLevelCol="2"/>
  <cols>
    <col min="2" max="3" width="14.875" customWidth="1"/>
  </cols>
  <sheetData>
    <row r="1" ht="14.25" spans="1:3">
      <c r="A1" s="7" t="s">
        <v>323</v>
      </c>
      <c r="B1" s="7" t="s">
        <v>3275</v>
      </c>
      <c r="C1" s="9" t="s">
        <v>3270</v>
      </c>
    </row>
    <row r="2" ht="14.25" spans="1:3">
      <c r="A2" s="7" t="s">
        <v>141</v>
      </c>
      <c r="B2" s="7" t="s">
        <v>141</v>
      </c>
      <c r="C2" s="7" t="s">
        <v>348</v>
      </c>
    </row>
    <row r="3" ht="14.25" spans="1:3">
      <c r="A3" s="2" t="s">
        <v>143</v>
      </c>
      <c r="B3" s="7" t="s">
        <v>3276</v>
      </c>
      <c r="C3" s="9" t="s">
        <v>3257</v>
      </c>
    </row>
    <row r="4" ht="14.25" spans="1:3">
      <c r="A4" s="2" t="s">
        <v>153</v>
      </c>
      <c r="B4" s="9" t="s">
        <v>153</v>
      </c>
      <c r="C4" s="9" t="s">
        <v>153</v>
      </c>
    </row>
    <row r="5" spans="1:3">
      <c r="A5">
        <v>1</v>
      </c>
      <c r="B5">
        <v>600000</v>
      </c>
      <c r="C5" s="45" t="s">
        <v>3258</v>
      </c>
    </row>
    <row r="6" spans="1:3">
      <c r="A6">
        <v>2</v>
      </c>
      <c r="B6">
        <v>1200000</v>
      </c>
      <c r="C6" s="45" t="s">
        <v>3277</v>
      </c>
    </row>
    <row r="7" spans="1:3">
      <c r="A7">
        <v>3</v>
      </c>
      <c r="B7">
        <v>1800000</v>
      </c>
      <c r="C7" s="45" t="s">
        <v>3278</v>
      </c>
    </row>
    <row r="8" spans="1:3">
      <c r="A8">
        <v>4</v>
      </c>
      <c r="B8">
        <v>2400000</v>
      </c>
      <c r="C8" s="45" t="s">
        <v>3262</v>
      </c>
    </row>
    <row r="9" spans="1:3">
      <c r="A9">
        <v>5</v>
      </c>
      <c r="B9">
        <v>3000000</v>
      </c>
      <c r="C9" s="45" t="s">
        <v>3260</v>
      </c>
    </row>
    <row r="10" spans="1:3">
      <c r="A10">
        <v>6</v>
      </c>
      <c r="B10">
        <v>3600000</v>
      </c>
      <c r="C10" s="45" t="s">
        <v>3274</v>
      </c>
    </row>
  </sheetData>
  <pageMargins left="0.75" right="0.75" top="1" bottom="1" header="0.5" footer="0.5"/>
  <headerFooter/>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2"/>
  <sheetViews>
    <sheetView workbookViewId="0">
      <selection activeCell="I19" sqref="I19"/>
    </sheetView>
  </sheetViews>
  <sheetFormatPr defaultColWidth="9" defaultRowHeight="13.5"/>
  <cols>
    <col min="3" max="3" width="14.875" customWidth="1"/>
    <col min="9" max="9" width="12.625"/>
  </cols>
  <sheetData>
    <row r="1" ht="14.25" spans="1:9">
      <c r="A1" s="2" t="s">
        <v>131</v>
      </c>
      <c r="B1" s="3" t="s">
        <v>3279</v>
      </c>
      <c r="C1" s="3" t="s">
        <v>3280</v>
      </c>
      <c r="D1" s="2" t="s">
        <v>3281</v>
      </c>
      <c r="E1" s="2" t="s">
        <v>3282</v>
      </c>
      <c r="F1" t="s">
        <v>3044</v>
      </c>
      <c r="G1" t="s">
        <v>3045</v>
      </c>
      <c r="H1" t="s">
        <v>3283</v>
      </c>
      <c r="I1" t="s">
        <v>3284</v>
      </c>
    </row>
    <row r="2" ht="14.25" spans="1:5">
      <c r="A2" s="2" t="s">
        <v>141</v>
      </c>
      <c r="B2" s="3" t="s">
        <v>348</v>
      </c>
      <c r="C2" s="3" t="s">
        <v>348</v>
      </c>
      <c r="D2" s="2" t="s">
        <v>141</v>
      </c>
      <c r="E2" s="2" t="s">
        <v>141</v>
      </c>
    </row>
    <row r="3" ht="14.25" spans="1:5">
      <c r="A3" s="2" t="s">
        <v>143</v>
      </c>
      <c r="B3" s="42" t="s">
        <v>375</v>
      </c>
      <c r="C3" s="3" t="s">
        <v>3285</v>
      </c>
      <c r="D3" s="2" t="s">
        <v>1743</v>
      </c>
      <c r="E3" s="2" t="s">
        <v>3286</v>
      </c>
    </row>
    <row r="4" ht="14.25" spans="1:5">
      <c r="A4" s="2" t="s">
        <v>153</v>
      </c>
      <c r="B4" s="3" t="s">
        <v>153</v>
      </c>
      <c r="C4" s="3" t="s">
        <v>153</v>
      </c>
      <c r="D4" s="2" t="s">
        <v>153</v>
      </c>
      <c r="E4" s="2" t="s">
        <v>153</v>
      </c>
    </row>
    <row r="5" ht="28.5" spans="1:9">
      <c r="A5" s="2">
        <v>1</v>
      </c>
      <c r="B5" s="43" t="s">
        <v>3287</v>
      </c>
      <c r="C5" s="42" t="s">
        <v>3288</v>
      </c>
      <c r="D5" s="2">
        <v>0</v>
      </c>
      <c r="E5" s="2">
        <v>2</v>
      </c>
      <c r="F5">
        <v>780</v>
      </c>
      <c r="G5">
        <v>8</v>
      </c>
      <c r="H5">
        <v>8</v>
      </c>
      <c r="I5">
        <f t="shared" ref="I5:I68" si="0">H5/F5</f>
        <v>0.0102564102564103</v>
      </c>
    </row>
    <row r="6" spans="1:9">
      <c r="A6">
        <v>2</v>
      </c>
      <c r="B6" t="s">
        <v>3289</v>
      </c>
      <c r="C6" t="s">
        <v>3290</v>
      </c>
      <c r="D6">
        <v>0</v>
      </c>
      <c r="E6">
        <v>2</v>
      </c>
      <c r="F6">
        <v>861</v>
      </c>
      <c r="G6">
        <v>8</v>
      </c>
      <c r="H6" s="44">
        <v>8</v>
      </c>
      <c r="I6">
        <f t="shared" si="0"/>
        <v>0.00929152148664344</v>
      </c>
    </row>
    <row r="7" spans="1:9">
      <c r="A7">
        <v>3</v>
      </c>
      <c r="B7" t="s">
        <v>3291</v>
      </c>
      <c r="C7" t="s">
        <v>3292</v>
      </c>
      <c r="D7">
        <v>0</v>
      </c>
      <c r="E7">
        <v>2</v>
      </c>
      <c r="F7">
        <v>1066</v>
      </c>
      <c r="G7">
        <v>10</v>
      </c>
      <c r="H7" s="44">
        <v>10</v>
      </c>
      <c r="I7">
        <f t="shared" si="0"/>
        <v>0.00938086303939963</v>
      </c>
    </row>
    <row r="8" spans="1:9">
      <c r="A8">
        <v>4</v>
      </c>
      <c r="B8" t="s">
        <v>3293</v>
      </c>
      <c r="C8" t="s">
        <v>3294</v>
      </c>
      <c r="D8">
        <v>0</v>
      </c>
      <c r="E8">
        <v>2</v>
      </c>
      <c r="F8">
        <v>1104</v>
      </c>
      <c r="G8">
        <v>10</v>
      </c>
      <c r="H8" s="44">
        <v>9</v>
      </c>
      <c r="I8">
        <f t="shared" si="0"/>
        <v>0.00815217391304348</v>
      </c>
    </row>
    <row r="9" spans="1:9">
      <c r="A9">
        <v>5</v>
      </c>
      <c r="B9" t="s">
        <v>3295</v>
      </c>
      <c r="C9" t="s">
        <v>3296</v>
      </c>
      <c r="D9">
        <v>0</v>
      </c>
      <c r="E9">
        <v>2</v>
      </c>
      <c r="F9">
        <v>2026</v>
      </c>
      <c r="G9">
        <v>16</v>
      </c>
      <c r="H9" s="44">
        <v>9</v>
      </c>
      <c r="I9">
        <f t="shared" si="0"/>
        <v>0.00444225074037512</v>
      </c>
    </row>
    <row r="10" spans="1:9">
      <c r="A10">
        <v>6</v>
      </c>
      <c r="B10" t="s">
        <v>3297</v>
      </c>
      <c r="C10" t="s">
        <v>3298</v>
      </c>
      <c r="D10">
        <v>0</v>
      </c>
      <c r="E10">
        <v>2</v>
      </c>
      <c r="F10">
        <v>1827</v>
      </c>
      <c r="G10">
        <v>16</v>
      </c>
      <c r="H10" s="44">
        <v>9</v>
      </c>
      <c r="I10">
        <f t="shared" si="0"/>
        <v>0.00492610837438424</v>
      </c>
    </row>
    <row r="11" spans="1:9">
      <c r="A11">
        <v>7</v>
      </c>
      <c r="B11" t="s">
        <v>3299</v>
      </c>
      <c r="C11" t="s">
        <v>3300</v>
      </c>
      <c r="D11">
        <v>0</v>
      </c>
      <c r="E11">
        <v>2</v>
      </c>
      <c r="F11">
        <v>1418</v>
      </c>
      <c r="G11">
        <v>12</v>
      </c>
      <c r="H11" s="44">
        <v>10</v>
      </c>
      <c r="I11">
        <f t="shared" si="0"/>
        <v>0.00705218617771509</v>
      </c>
    </row>
    <row r="12" spans="1:9">
      <c r="A12">
        <v>8</v>
      </c>
      <c r="B12" t="s">
        <v>3301</v>
      </c>
      <c r="C12" t="s">
        <v>3302</v>
      </c>
      <c r="D12">
        <v>0</v>
      </c>
      <c r="E12">
        <v>2</v>
      </c>
      <c r="F12">
        <v>1168</v>
      </c>
      <c r="G12">
        <v>10</v>
      </c>
      <c r="H12" s="44">
        <v>9</v>
      </c>
      <c r="I12">
        <f t="shared" si="0"/>
        <v>0.00770547945205479</v>
      </c>
    </row>
    <row r="13" spans="1:9">
      <c r="A13">
        <v>9</v>
      </c>
      <c r="B13" t="s">
        <v>3303</v>
      </c>
      <c r="C13" t="s">
        <v>3304</v>
      </c>
      <c r="D13">
        <v>0</v>
      </c>
      <c r="E13">
        <v>2</v>
      </c>
      <c r="F13">
        <v>1105</v>
      </c>
      <c r="G13">
        <v>10</v>
      </c>
      <c r="H13" s="44">
        <v>10</v>
      </c>
      <c r="I13">
        <f t="shared" si="0"/>
        <v>0.00904977375565611</v>
      </c>
    </row>
    <row r="14" spans="1:9">
      <c r="A14">
        <v>10</v>
      </c>
      <c r="B14" t="s">
        <v>3305</v>
      </c>
      <c r="C14" t="s">
        <v>3306</v>
      </c>
      <c r="D14">
        <v>0</v>
      </c>
      <c r="E14">
        <v>2</v>
      </c>
      <c r="F14">
        <v>1431</v>
      </c>
      <c r="G14">
        <v>12</v>
      </c>
      <c r="H14" s="44">
        <v>10</v>
      </c>
      <c r="I14">
        <f t="shared" si="0"/>
        <v>0.00698812019566737</v>
      </c>
    </row>
    <row r="15" spans="1:9">
      <c r="A15">
        <v>11</v>
      </c>
      <c r="B15" t="s">
        <v>3307</v>
      </c>
      <c r="C15" t="s">
        <v>3308</v>
      </c>
      <c r="D15">
        <v>0</v>
      </c>
      <c r="E15">
        <v>2</v>
      </c>
      <c r="F15">
        <v>1294</v>
      </c>
      <c r="G15">
        <v>12</v>
      </c>
      <c r="H15" s="44">
        <v>10</v>
      </c>
      <c r="I15">
        <f t="shared" si="0"/>
        <v>0.00772797527047913</v>
      </c>
    </row>
    <row r="16" spans="1:9">
      <c r="A16">
        <v>12</v>
      </c>
      <c r="B16" t="s">
        <v>3309</v>
      </c>
      <c r="C16" t="s">
        <v>3310</v>
      </c>
      <c r="D16">
        <v>0</v>
      </c>
      <c r="E16">
        <v>2</v>
      </c>
      <c r="F16">
        <v>1094</v>
      </c>
      <c r="G16">
        <v>10</v>
      </c>
      <c r="H16" s="44">
        <v>10</v>
      </c>
      <c r="I16">
        <f t="shared" si="0"/>
        <v>0.00914076782449726</v>
      </c>
    </row>
    <row r="17" spans="1:9">
      <c r="A17">
        <v>13</v>
      </c>
      <c r="B17" t="s">
        <v>3311</v>
      </c>
      <c r="C17" t="s">
        <v>3312</v>
      </c>
      <c r="D17">
        <v>0</v>
      </c>
      <c r="E17">
        <v>2</v>
      </c>
      <c r="F17">
        <v>1094</v>
      </c>
      <c r="G17">
        <v>10</v>
      </c>
      <c r="H17" s="44">
        <v>9</v>
      </c>
      <c r="I17">
        <f t="shared" si="0"/>
        <v>0.00822669104204753</v>
      </c>
    </row>
    <row r="18" spans="1:9">
      <c r="A18">
        <v>14</v>
      </c>
      <c r="B18" t="s">
        <v>3313</v>
      </c>
      <c r="C18" t="s">
        <v>3314</v>
      </c>
      <c r="D18">
        <v>0</v>
      </c>
      <c r="E18">
        <v>2</v>
      </c>
      <c r="F18">
        <v>1294</v>
      </c>
      <c r="G18">
        <v>12</v>
      </c>
      <c r="H18" s="44">
        <v>11</v>
      </c>
      <c r="I18">
        <f t="shared" si="0"/>
        <v>0.00850077279752705</v>
      </c>
    </row>
    <row r="19" spans="1:9">
      <c r="A19">
        <v>15</v>
      </c>
      <c r="B19" t="s">
        <v>3315</v>
      </c>
      <c r="C19" t="s">
        <v>3316</v>
      </c>
      <c r="D19">
        <v>0</v>
      </c>
      <c r="E19">
        <v>2</v>
      </c>
      <c r="F19">
        <v>1600</v>
      </c>
      <c r="G19">
        <v>16</v>
      </c>
      <c r="H19" s="44">
        <v>10</v>
      </c>
      <c r="I19">
        <f t="shared" si="0"/>
        <v>0.00625</v>
      </c>
    </row>
    <row r="20" spans="1:9">
      <c r="A20">
        <v>16</v>
      </c>
      <c r="B20" t="s">
        <v>3317</v>
      </c>
      <c r="C20" t="s">
        <v>3318</v>
      </c>
      <c r="D20">
        <v>0</v>
      </c>
      <c r="E20">
        <v>2</v>
      </c>
      <c r="F20">
        <v>1694</v>
      </c>
      <c r="G20">
        <v>16</v>
      </c>
      <c r="H20" s="44">
        <v>12</v>
      </c>
      <c r="I20">
        <f t="shared" si="0"/>
        <v>0.00708382526564345</v>
      </c>
    </row>
    <row r="21" spans="1:9">
      <c r="A21">
        <v>17</v>
      </c>
      <c r="B21" t="s">
        <v>3319</v>
      </c>
      <c r="C21" t="s">
        <v>3320</v>
      </c>
      <c r="D21">
        <v>0</v>
      </c>
      <c r="E21">
        <v>2</v>
      </c>
      <c r="F21">
        <v>2094</v>
      </c>
      <c r="G21">
        <v>20</v>
      </c>
      <c r="H21" s="44">
        <v>10</v>
      </c>
      <c r="I21">
        <f t="shared" si="0"/>
        <v>0.00477554918815664</v>
      </c>
    </row>
    <row r="22" spans="1:9">
      <c r="A22">
        <v>18</v>
      </c>
      <c r="B22" t="s">
        <v>3321</v>
      </c>
      <c r="C22" t="s">
        <v>3322</v>
      </c>
      <c r="D22">
        <v>0</v>
      </c>
      <c r="E22">
        <v>2</v>
      </c>
      <c r="F22">
        <v>1994</v>
      </c>
      <c r="G22">
        <v>19</v>
      </c>
      <c r="H22" s="44">
        <v>10</v>
      </c>
      <c r="I22">
        <f t="shared" si="0"/>
        <v>0.00501504513540622</v>
      </c>
    </row>
    <row r="23" spans="1:9">
      <c r="A23">
        <v>19</v>
      </c>
      <c r="B23" t="s">
        <v>3323</v>
      </c>
      <c r="C23" t="s">
        <v>3324</v>
      </c>
      <c r="D23">
        <v>0</v>
      </c>
      <c r="E23">
        <v>2</v>
      </c>
      <c r="F23">
        <v>1600</v>
      </c>
      <c r="G23">
        <v>16</v>
      </c>
      <c r="H23" s="44">
        <v>13</v>
      </c>
      <c r="I23">
        <f t="shared" si="0"/>
        <v>0.008125</v>
      </c>
    </row>
    <row r="24" spans="1:9">
      <c r="A24">
        <v>20</v>
      </c>
      <c r="B24" t="s">
        <v>3325</v>
      </c>
      <c r="C24" t="s">
        <v>3326</v>
      </c>
      <c r="D24">
        <v>0</v>
      </c>
      <c r="E24">
        <v>2</v>
      </c>
      <c r="F24">
        <v>4701</v>
      </c>
      <c r="G24">
        <v>43</v>
      </c>
      <c r="H24" s="44">
        <v>14</v>
      </c>
      <c r="I24">
        <f t="shared" si="0"/>
        <v>0.00297808976813444</v>
      </c>
    </row>
    <row r="25" spans="1:9">
      <c r="A25">
        <v>21</v>
      </c>
      <c r="B25" t="s">
        <v>3327</v>
      </c>
      <c r="C25" t="s">
        <v>3328</v>
      </c>
      <c r="D25">
        <v>0</v>
      </c>
      <c r="E25">
        <v>2</v>
      </c>
      <c r="F25">
        <v>1247</v>
      </c>
      <c r="G25">
        <v>12</v>
      </c>
      <c r="H25" s="44">
        <v>11</v>
      </c>
      <c r="I25">
        <f t="shared" si="0"/>
        <v>0.00882117080994387</v>
      </c>
    </row>
    <row r="26" spans="1:9">
      <c r="A26">
        <v>22</v>
      </c>
      <c r="B26" t="s">
        <v>3329</v>
      </c>
      <c r="C26" t="s">
        <v>3330</v>
      </c>
      <c r="D26">
        <v>0</v>
      </c>
      <c r="E26">
        <v>2</v>
      </c>
      <c r="F26">
        <v>2494</v>
      </c>
      <c r="G26">
        <v>24</v>
      </c>
      <c r="H26" s="44">
        <v>11</v>
      </c>
      <c r="I26">
        <f t="shared" si="0"/>
        <v>0.00441058540497193</v>
      </c>
    </row>
    <row r="27" spans="1:9">
      <c r="A27">
        <v>23</v>
      </c>
      <c r="B27" t="s">
        <v>3331</v>
      </c>
      <c r="C27" t="s">
        <v>3332</v>
      </c>
      <c r="D27">
        <v>0</v>
      </c>
      <c r="E27">
        <v>2</v>
      </c>
      <c r="F27">
        <v>1494</v>
      </c>
      <c r="G27">
        <v>14</v>
      </c>
      <c r="H27" s="44">
        <v>11</v>
      </c>
      <c r="I27">
        <f t="shared" si="0"/>
        <v>0.00736278447121821</v>
      </c>
    </row>
    <row r="28" spans="1:9">
      <c r="A28">
        <v>24</v>
      </c>
      <c r="B28" t="s">
        <v>3333</v>
      </c>
      <c r="C28" t="s">
        <v>3334</v>
      </c>
      <c r="D28">
        <v>0</v>
      </c>
      <c r="E28">
        <v>2</v>
      </c>
      <c r="F28">
        <v>1788</v>
      </c>
      <c r="G28">
        <v>16</v>
      </c>
      <c r="H28" s="44">
        <v>11</v>
      </c>
      <c r="I28">
        <f t="shared" si="0"/>
        <v>0.00615212527964206</v>
      </c>
    </row>
    <row r="29" spans="1:9">
      <c r="A29">
        <v>25</v>
      </c>
      <c r="B29" t="s">
        <v>3335</v>
      </c>
      <c r="C29" t="s">
        <v>3336</v>
      </c>
      <c r="D29">
        <v>0</v>
      </c>
      <c r="E29">
        <v>2</v>
      </c>
      <c r="F29">
        <v>1541</v>
      </c>
      <c r="G29">
        <v>14</v>
      </c>
      <c r="H29" s="44">
        <v>11</v>
      </c>
      <c r="I29">
        <f t="shared" si="0"/>
        <v>0.00713822193380921</v>
      </c>
    </row>
    <row r="30" spans="1:9">
      <c r="A30">
        <v>26</v>
      </c>
      <c r="B30" t="s">
        <v>3337</v>
      </c>
      <c r="C30" t="s">
        <v>3338</v>
      </c>
      <c r="D30">
        <v>0</v>
      </c>
      <c r="E30">
        <v>2</v>
      </c>
      <c r="F30">
        <v>2788</v>
      </c>
      <c r="G30">
        <v>26</v>
      </c>
      <c r="H30" s="44">
        <v>12</v>
      </c>
      <c r="I30">
        <f t="shared" si="0"/>
        <v>0.00430416068866571</v>
      </c>
    </row>
    <row r="31" spans="1:9">
      <c r="A31">
        <v>27</v>
      </c>
      <c r="B31" t="s">
        <v>3339</v>
      </c>
      <c r="C31" t="s">
        <v>3340</v>
      </c>
      <c r="D31">
        <v>0</v>
      </c>
      <c r="E31">
        <v>2</v>
      </c>
      <c r="F31">
        <v>1247</v>
      </c>
      <c r="G31">
        <v>12</v>
      </c>
      <c r="H31" s="44">
        <v>12</v>
      </c>
      <c r="I31">
        <f t="shared" si="0"/>
        <v>0.00962309542902967</v>
      </c>
    </row>
    <row r="32" spans="1:9">
      <c r="A32">
        <v>28</v>
      </c>
      <c r="B32" t="s">
        <v>3341</v>
      </c>
      <c r="C32" t="s">
        <v>3342</v>
      </c>
      <c r="D32">
        <v>0</v>
      </c>
      <c r="E32">
        <v>2</v>
      </c>
      <c r="F32">
        <v>1534</v>
      </c>
      <c r="G32">
        <v>14</v>
      </c>
      <c r="H32" s="44">
        <v>11</v>
      </c>
      <c r="I32">
        <f t="shared" si="0"/>
        <v>0.00717079530638853</v>
      </c>
    </row>
    <row r="33" spans="1:9">
      <c r="A33">
        <v>29</v>
      </c>
      <c r="B33" t="s">
        <v>3343</v>
      </c>
      <c r="C33" t="s">
        <v>3344</v>
      </c>
      <c r="D33">
        <v>0</v>
      </c>
      <c r="E33">
        <v>2</v>
      </c>
      <c r="F33">
        <v>2749</v>
      </c>
      <c r="G33">
        <v>26</v>
      </c>
      <c r="H33" s="44">
        <v>12</v>
      </c>
      <c r="I33">
        <f t="shared" si="0"/>
        <v>0.00436522371771553</v>
      </c>
    </row>
    <row r="34" spans="1:9">
      <c r="A34">
        <v>30</v>
      </c>
      <c r="B34" t="s">
        <v>3345</v>
      </c>
      <c r="C34" t="s">
        <v>3346</v>
      </c>
      <c r="D34">
        <v>0</v>
      </c>
      <c r="E34">
        <v>2</v>
      </c>
      <c r="F34">
        <v>1494</v>
      </c>
      <c r="G34">
        <v>14</v>
      </c>
      <c r="H34" s="44">
        <v>14</v>
      </c>
      <c r="I34">
        <f t="shared" si="0"/>
        <v>0.00937081659973226</v>
      </c>
    </row>
    <row r="35" spans="1:9">
      <c r="A35">
        <v>31</v>
      </c>
      <c r="B35" t="s">
        <v>3347</v>
      </c>
      <c r="C35" t="s">
        <v>3348</v>
      </c>
      <c r="D35">
        <v>0</v>
      </c>
      <c r="E35">
        <v>2</v>
      </c>
      <c r="F35">
        <v>2497</v>
      </c>
      <c r="G35">
        <v>20</v>
      </c>
      <c r="H35" s="44">
        <v>10</v>
      </c>
      <c r="I35">
        <f t="shared" si="0"/>
        <v>0.0040048057669203</v>
      </c>
    </row>
    <row r="36" spans="1:9">
      <c r="A36">
        <v>32</v>
      </c>
      <c r="B36" t="s">
        <v>3349</v>
      </c>
      <c r="C36" t="s">
        <v>3350</v>
      </c>
      <c r="D36">
        <v>0</v>
      </c>
      <c r="E36">
        <v>2</v>
      </c>
      <c r="F36">
        <v>1482</v>
      </c>
      <c r="G36">
        <v>12</v>
      </c>
      <c r="H36" s="44">
        <v>12</v>
      </c>
      <c r="I36">
        <f t="shared" si="0"/>
        <v>0.00809716599190283</v>
      </c>
    </row>
    <row r="37" spans="1:9">
      <c r="A37">
        <v>33</v>
      </c>
      <c r="B37" t="s">
        <v>3351</v>
      </c>
      <c r="C37" t="s">
        <v>3352</v>
      </c>
      <c r="D37">
        <v>0</v>
      </c>
      <c r="E37">
        <v>2</v>
      </c>
      <c r="F37">
        <v>1494</v>
      </c>
      <c r="G37">
        <v>14</v>
      </c>
      <c r="H37" s="44">
        <v>11</v>
      </c>
      <c r="I37">
        <f t="shared" si="0"/>
        <v>0.00736278447121821</v>
      </c>
    </row>
    <row r="38" spans="1:9">
      <c r="A38">
        <v>34</v>
      </c>
      <c r="B38" t="s">
        <v>3353</v>
      </c>
      <c r="C38" t="s">
        <v>3354</v>
      </c>
      <c r="D38">
        <v>0</v>
      </c>
      <c r="E38">
        <v>2</v>
      </c>
      <c r="F38">
        <v>1448</v>
      </c>
      <c r="G38">
        <v>12</v>
      </c>
      <c r="H38" s="44">
        <v>12</v>
      </c>
      <c r="I38">
        <f t="shared" si="0"/>
        <v>0.00828729281767956</v>
      </c>
    </row>
    <row r="39" spans="1:9">
      <c r="A39">
        <v>35</v>
      </c>
      <c r="B39" t="s">
        <v>3355</v>
      </c>
      <c r="C39" t="s">
        <v>3356</v>
      </c>
      <c r="D39">
        <v>0</v>
      </c>
      <c r="E39">
        <v>2</v>
      </c>
      <c r="F39">
        <v>1710</v>
      </c>
      <c r="G39">
        <v>16</v>
      </c>
      <c r="H39" s="44">
        <v>14</v>
      </c>
      <c r="I39">
        <f t="shared" si="0"/>
        <v>0.00818713450292398</v>
      </c>
    </row>
    <row r="40" spans="1:9">
      <c r="A40">
        <v>36</v>
      </c>
      <c r="B40" t="s">
        <v>3357</v>
      </c>
      <c r="C40" t="s">
        <v>3358</v>
      </c>
      <c r="D40">
        <v>0</v>
      </c>
      <c r="E40">
        <v>2</v>
      </c>
      <c r="F40">
        <v>1424</v>
      </c>
      <c r="G40">
        <v>13</v>
      </c>
      <c r="H40" s="44">
        <v>10</v>
      </c>
      <c r="I40">
        <f t="shared" si="0"/>
        <v>0.00702247191011236</v>
      </c>
    </row>
    <row r="41" spans="1:9">
      <c r="A41">
        <v>37</v>
      </c>
      <c r="B41" t="s">
        <v>3359</v>
      </c>
      <c r="C41" t="s">
        <v>3360</v>
      </c>
      <c r="D41">
        <v>0</v>
      </c>
      <c r="E41">
        <v>2</v>
      </c>
      <c r="F41">
        <v>2102</v>
      </c>
      <c r="G41">
        <v>20</v>
      </c>
      <c r="H41" s="44">
        <v>14</v>
      </c>
      <c r="I41">
        <f t="shared" si="0"/>
        <v>0.00666032350142721</v>
      </c>
    </row>
    <row r="42" spans="1:9">
      <c r="A42">
        <v>38</v>
      </c>
      <c r="B42" t="s">
        <v>3361</v>
      </c>
      <c r="C42" t="s">
        <v>3362</v>
      </c>
      <c r="D42">
        <v>0</v>
      </c>
      <c r="E42">
        <v>2</v>
      </c>
      <c r="F42">
        <v>2222</v>
      </c>
      <c r="G42">
        <v>20</v>
      </c>
      <c r="H42" s="44">
        <v>14</v>
      </c>
      <c r="I42">
        <f t="shared" si="0"/>
        <v>0.0063006300630063</v>
      </c>
    </row>
    <row r="43" spans="1:9">
      <c r="A43">
        <v>39</v>
      </c>
      <c r="B43" t="s">
        <v>3363</v>
      </c>
      <c r="C43" t="s">
        <v>3364</v>
      </c>
      <c r="D43">
        <v>0</v>
      </c>
      <c r="E43">
        <v>2</v>
      </c>
      <c r="F43">
        <v>2046</v>
      </c>
      <c r="G43">
        <v>19</v>
      </c>
      <c r="H43" s="44">
        <v>12</v>
      </c>
      <c r="I43">
        <f t="shared" si="0"/>
        <v>0.00586510263929619</v>
      </c>
    </row>
    <row r="44" spans="1:9">
      <c r="A44">
        <v>40</v>
      </c>
      <c r="B44" t="s">
        <v>3365</v>
      </c>
      <c r="C44" t="s">
        <v>3366</v>
      </c>
      <c r="D44">
        <v>0</v>
      </c>
      <c r="E44">
        <v>2</v>
      </c>
      <c r="F44">
        <v>1788</v>
      </c>
      <c r="G44">
        <v>16</v>
      </c>
      <c r="H44" s="44">
        <v>14</v>
      </c>
      <c r="I44">
        <f t="shared" si="0"/>
        <v>0.00782997762863535</v>
      </c>
    </row>
    <row r="45" spans="1:9">
      <c r="A45">
        <v>41</v>
      </c>
      <c r="B45" t="s">
        <v>3367</v>
      </c>
      <c r="C45" t="s">
        <v>3368</v>
      </c>
      <c r="D45">
        <v>0</v>
      </c>
      <c r="E45">
        <v>2</v>
      </c>
      <c r="F45">
        <v>1618</v>
      </c>
      <c r="G45">
        <v>15</v>
      </c>
      <c r="H45" s="44">
        <v>14</v>
      </c>
      <c r="I45">
        <f t="shared" si="0"/>
        <v>0.00865265760197775</v>
      </c>
    </row>
    <row r="46" spans="1:9">
      <c r="A46">
        <v>42</v>
      </c>
      <c r="B46" t="s">
        <v>3369</v>
      </c>
      <c r="C46" t="s">
        <v>3370</v>
      </c>
      <c r="D46">
        <v>0</v>
      </c>
      <c r="E46">
        <v>2</v>
      </c>
      <c r="F46">
        <v>1541</v>
      </c>
      <c r="G46">
        <v>14</v>
      </c>
      <c r="H46" s="44">
        <v>14</v>
      </c>
      <c r="I46">
        <f t="shared" si="0"/>
        <v>0.009085009733939</v>
      </c>
    </row>
    <row r="47" spans="1:9">
      <c r="A47">
        <v>43</v>
      </c>
      <c r="B47" t="s">
        <v>3371</v>
      </c>
      <c r="C47" t="s">
        <v>3372</v>
      </c>
      <c r="D47">
        <v>0</v>
      </c>
      <c r="E47">
        <v>2</v>
      </c>
      <c r="F47">
        <v>1494</v>
      </c>
      <c r="G47">
        <v>14</v>
      </c>
      <c r="H47" s="44">
        <v>14</v>
      </c>
      <c r="I47">
        <f t="shared" si="0"/>
        <v>0.00937081659973226</v>
      </c>
    </row>
    <row r="48" spans="1:9">
      <c r="A48">
        <v>44</v>
      </c>
      <c r="B48" t="s">
        <v>3373</v>
      </c>
      <c r="C48" t="s">
        <v>3374</v>
      </c>
      <c r="D48">
        <v>0</v>
      </c>
      <c r="E48">
        <v>2</v>
      </c>
      <c r="F48">
        <v>1683</v>
      </c>
      <c r="G48">
        <v>16</v>
      </c>
      <c r="H48" s="44">
        <v>14</v>
      </c>
      <c r="I48">
        <f t="shared" si="0"/>
        <v>0.0083184789067142</v>
      </c>
    </row>
    <row r="49" spans="1:9">
      <c r="A49">
        <v>45</v>
      </c>
      <c r="B49" t="s">
        <v>3375</v>
      </c>
      <c r="C49" t="s">
        <v>3376</v>
      </c>
      <c r="D49">
        <v>0</v>
      </c>
      <c r="E49">
        <v>2</v>
      </c>
      <c r="F49">
        <v>1787</v>
      </c>
      <c r="G49">
        <v>16</v>
      </c>
      <c r="H49" s="44">
        <v>14</v>
      </c>
      <c r="I49">
        <f t="shared" si="0"/>
        <v>0.00783435926133184</v>
      </c>
    </row>
    <row r="50" spans="1:9">
      <c r="A50">
        <v>46</v>
      </c>
      <c r="B50" t="s">
        <v>3377</v>
      </c>
      <c r="C50" t="s">
        <v>3378</v>
      </c>
      <c r="D50">
        <v>0</v>
      </c>
      <c r="E50">
        <v>2</v>
      </c>
      <c r="F50">
        <v>2094</v>
      </c>
      <c r="G50">
        <v>20</v>
      </c>
      <c r="H50" s="44">
        <v>14</v>
      </c>
      <c r="I50">
        <f t="shared" si="0"/>
        <v>0.00668576886341929</v>
      </c>
    </row>
    <row r="51" spans="1:9">
      <c r="A51">
        <v>47</v>
      </c>
      <c r="B51" t="s">
        <v>3379</v>
      </c>
      <c r="C51" t="s">
        <v>3380</v>
      </c>
      <c r="D51">
        <v>0</v>
      </c>
      <c r="E51">
        <v>2</v>
      </c>
      <c r="F51">
        <v>1724</v>
      </c>
      <c r="G51">
        <v>16</v>
      </c>
      <c r="H51" s="44">
        <v>14</v>
      </c>
      <c r="I51">
        <f t="shared" si="0"/>
        <v>0.00812064965197216</v>
      </c>
    </row>
    <row r="52" spans="1:9">
      <c r="A52">
        <v>48</v>
      </c>
      <c r="B52" t="s">
        <v>3381</v>
      </c>
      <c r="C52" t="s">
        <v>3382</v>
      </c>
      <c r="D52">
        <v>0</v>
      </c>
      <c r="E52">
        <v>2</v>
      </c>
      <c r="F52">
        <v>1541</v>
      </c>
      <c r="G52">
        <v>14</v>
      </c>
      <c r="H52" s="44">
        <v>14</v>
      </c>
      <c r="I52">
        <f t="shared" si="0"/>
        <v>0.009085009733939</v>
      </c>
    </row>
    <row r="53" spans="1:9">
      <c r="A53">
        <v>49</v>
      </c>
      <c r="B53" t="s">
        <v>3383</v>
      </c>
      <c r="C53" t="s">
        <v>3384</v>
      </c>
      <c r="D53">
        <v>0</v>
      </c>
      <c r="E53">
        <v>2</v>
      </c>
      <c r="F53">
        <v>3130</v>
      </c>
      <c r="G53">
        <v>28</v>
      </c>
      <c r="H53" s="44">
        <v>14</v>
      </c>
      <c r="I53">
        <f t="shared" si="0"/>
        <v>0.00447284345047923</v>
      </c>
    </row>
    <row r="54" spans="1:9">
      <c r="A54">
        <v>50</v>
      </c>
      <c r="B54" t="s">
        <v>3385</v>
      </c>
      <c r="C54" t="s">
        <v>3386</v>
      </c>
      <c r="D54">
        <v>0</v>
      </c>
      <c r="E54">
        <v>2</v>
      </c>
      <c r="F54">
        <v>2000</v>
      </c>
      <c r="G54">
        <v>20</v>
      </c>
      <c r="H54" s="44">
        <v>16</v>
      </c>
      <c r="I54">
        <f t="shared" si="0"/>
        <v>0.008</v>
      </c>
    </row>
    <row r="55" spans="1:9">
      <c r="A55">
        <v>1001</v>
      </c>
      <c r="B55" t="s">
        <v>3387</v>
      </c>
      <c r="C55" t="s">
        <v>3388</v>
      </c>
      <c r="D55">
        <v>0</v>
      </c>
      <c r="E55">
        <v>2</v>
      </c>
      <c r="F55">
        <v>4165</v>
      </c>
      <c r="G55">
        <v>34</v>
      </c>
      <c r="H55">
        <v>22</v>
      </c>
      <c r="I55">
        <f t="shared" si="0"/>
        <v>0.00528211284513806</v>
      </c>
    </row>
    <row r="56" spans="1:9">
      <c r="A56" s="33">
        <v>1011</v>
      </c>
      <c r="B56" s="33" t="s">
        <v>3389</v>
      </c>
      <c r="C56" s="33" t="s">
        <v>3390</v>
      </c>
      <c r="D56">
        <v>0</v>
      </c>
      <c r="E56" s="33">
        <v>2</v>
      </c>
      <c r="F56" s="33">
        <v>3721</v>
      </c>
      <c r="G56" s="33">
        <v>28</v>
      </c>
      <c r="H56" s="33">
        <v>28</v>
      </c>
      <c r="I56">
        <f t="shared" si="0"/>
        <v>0.00752485890889546</v>
      </c>
    </row>
    <row r="57" spans="1:9">
      <c r="A57" s="33">
        <v>1012</v>
      </c>
      <c r="B57" s="33" t="s">
        <v>3391</v>
      </c>
      <c r="C57" s="33" t="s">
        <v>3392</v>
      </c>
      <c r="D57">
        <v>0</v>
      </c>
      <c r="E57" s="33">
        <v>2</v>
      </c>
      <c r="F57" s="33">
        <v>3779</v>
      </c>
      <c r="G57" s="33">
        <v>32</v>
      </c>
      <c r="H57" s="33">
        <v>32</v>
      </c>
      <c r="I57">
        <f t="shared" si="0"/>
        <v>0.00846784863720561</v>
      </c>
    </row>
    <row r="58" spans="1:9">
      <c r="A58" s="33">
        <v>1013</v>
      </c>
      <c r="B58" s="33" t="s">
        <v>3393</v>
      </c>
      <c r="C58" s="33" t="s">
        <v>3394</v>
      </c>
      <c r="D58">
        <v>0</v>
      </c>
      <c r="E58" s="33">
        <v>2</v>
      </c>
      <c r="F58" s="33">
        <v>4179</v>
      </c>
      <c r="G58" s="33">
        <v>36</v>
      </c>
      <c r="H58" s="33">
        <v>34</v>
      </c>
      <c r="I58">
        <f t="shared" si="0"/>
        <v>0.00813591768365638</v>
      </c>
    </row>
    <row r="59" spans="1:9">
      <c r="A59" s="33">
        <f t="shared" ref="A59:A82" si="1">A56+10</f>
        <v>1021</v>
      </c>
      <c r="B59" s="33" t="s">
        <v>3395</v>
      </c>
      <c r="C59" s="33" t="s">
        <v>3396</v>
      </c>
      <c r="D59">
        <v>0</v>
      </c>
      <c r="E59" s="33">
        <v>2</v>
      </c>
      <c r="F59" s="33">
        <v>4262</v>
      </c>
      <c r="G59" s="33">
        <v>36</v>
      </c>
      <c r="H59" s="33">
        <v>32</v>
      </c>
      <c r="I59">
        <f t="shared" si="0"/>
        <v>0.00750821210699202</v>
      </c>
    </row>
    <row r="60" spans="1:9">
      <c r="A60" s="33">
        <f t="shared" si="1"/>
        <v>1022</v>
      </c>
      <c r="B60" s="33" t="s">
        <v>3397</v>
      </c>
      <c r="C60" s="33" t="s">
        <v>3398</v>
      </c>
      <c r="D60">
        <v>0</v>
      </c>
      <c r="E60" s="33">
        <v>2</v>
      </c>
      <c r="F60" s="33">
        <v>5394</v>
      </c>
      <c r="G60" s="33">
        <v>44</v>
      </c>
      <c r="H60" s="33">
        <v>36</v>
      </c>
      <c r="I60">
        <f t="shared" si="0"/>
        <v>0.00667408231368187</v>
      </c>
    </row>
    <row r="61" spans="1:9">
      <c r="A61" s="33">
        <f t="shared" si="1"/>
        <v>1023</v>
      </c>
      <c r="B61" s="33" t="s">
        <v>3399</v>
      </c>
      <c r="C61" s="33" t="s">
        <v>3400</v>
      </c>
      <c r="D61">
        <v>0</v>
      </c>
      <c r="E61" s="33">
        <v>2</v>
      </c>
      <c r="F61" s="33">
        <v>5628</v>
      </c>
      <c r="G61" s="33">
        <v>48</v>
      </c>
      <c r="H61" s="33">
        <v>38</v>
      </c>
      <c r="I61">
        <f t="shared" si="0"/>
        <v>0.00675195451314854</v>
      </c>
    </row>
    <row r="62" spans="1:9">
      <c r="A62" s="33">
        <f t="shared" si="1"/>
        <v>1031</v>
      </c>
      <c r="B62" s="33" t="s">
        <v>3401</v>
      </c>
      <c r="C62" s="33" t="s">
        <v>3402</v>
      </c>
      <c r="D62">
        <v>0</v>
      </c>
      <c r="E62" s="33">
        <v>2</v>
      </c>
      <c r="F62" s="33">
        <v>6091</v>
      </c>
      <c r="G62" s="33">
        <v>46</v>
      </c>
      <c r="H62" s="33">
        <v>32</v>
      </c>
      <c r="I62">
        <f t="shared" si="0"/>
        <v>0.00525365293055328</v>
      </c>
    </row>
    <row r="63" spans="1:9">
      <c r="A63" s="33">
        <f t="shared" si="1"/>
        <v>1032</v>
      </c>
      <c r="B63" s="33" t="s">
        <v>3403</v>
      </c>
      <c r="C63" s="33" t="s">
        <v>3404</v>
      </c>
      <c r="D63">
        <v>0</v>
      </c>
      <c r="E63" s="33">
        <v>2</v>
      </c>
      <c r="F63" s="33">
        <v>6323</v>
      </c>
      <c r="G63" s="33">
        <v>50</v>
      </c>
      <c r="H63" s="33">
        <v>36</v>
      </c>
      <c r="I63">
        <f t="shared" si="0"/>
        <v>0.00569349992092361</v>
      </c>
    </row>
    <row r="64" spans="1:9">
      <c r="A64" s="33">
        <f t="shared" si="1"/>
        <v>1033</v>
      </c>
      <c r="B64" s="33" t="s">
        <v>3405</v>
      </c>
      <c r="C64" s="33" t="s">
        <v>3406</v>
      </c>
      <c r="D64">
        <v>0</v>
      </c>
      <c r="E64" s="33">
        <v>2</v>
      </c>
      <c r="F64" s="33">
        <v>6157</v>
      </c>
      <c r="G64" s="33">
        <v>50</v>
      </c>
      <c r="H64" s="33">
        <v>38</v>
      </c>
      <c r="I64">
        <f t="shared" si="0"/>
        <v>0.00617183693357154</v>
      </c>
    </row>
    <row r="65" spans="1:9">
      <c r="A65" s="33">
        <f t="shared" si="1"/>
        <v>1041</v>
      </c>
      <c r="B65" s="33" t="s">
        <v>3407</v>
      </c>
      <c r="C65" s="33" t="s">
        <v>3408</v>
      </c>
      <c r="D65">
        <v>0</v>
      </c>
      <c r="E65" s="33">
        <v>2</v>
      </c>
      <c r="F65" s="33">
        <v>4276</v>
      </c>
      <c r="G65" s="33">
        <v>32</v>
      </c>
      <c r="H65" s="33">
        <v>32</v>
      </c>
      <c r="I65">
        <f t="shared" si="0"/>
        <v>0.00748362956033676</v>
      </c>
    </row>
    <row r="66" spans="1:9">
      <c r="A66" s="33">
        <f t="shared" si="1"/>
        <v>1042</v>
      </c>
      <c r="B66" s="33" t="s">
        <v>3409</v>
      </c>
      <c r="C66" s="33" t="s">
        <v>3410</v>
      </c>
      <c r="D66">
        <v>0</v>
      </c>
      <c r="E66" s="33">
        <v>2</v>
      </c>
      <c r="F66" s="33">
        <v>4745</v>
      </c>
      <c r="G66" s="33">
        <v>40</v>
      </c>
      <c r="H66" s="33">
        <v>36</v>
      </c>
      <c r="I66">
        <f t="shared" si="0"/>
        <v>0.00758693361433087</v>
      </c>
    </row>
    <row r="67" spans="1:9">
      <c r="A67" s="33">
        <f t="shared" si="1"/>
        <v>1043</v>
      </c>
      <c r="B67" s="33" t="s">
        <v>3411</v>
      </c>
      <c r="C67" s="33" t="s">
        <v>3412</v>
      </c>
      <c r="D67">
        <v>0</v>
      </c>
      <c r="E67" s="33">
        <v>2</v>
      </c>
      <c r="F67" s="33">
        <v>4979</v>
      </c>
      <c r="G67" s="33">
        <v>44</v>
      </c>
      <c r="H67" s="33">
        <v>38</v>
      </c>
      <c r="I67">
        <f t="shared" si="0"/>
        <v>0.00763205462944366</v>
      </c>
    </row>
    <row r="68" spans="1:9">
      <c r="A68" s="33">
        <f t="shared" si="1"/>
        <v>1051</v>
      </c>
      <c r="B68" s="33" t="s">
        <v>3413</v>
      </c>
      <c r="C68" s="33" t="s">
        <v>3414</v>
      </c>
      <c r="D68">
        <v>0</v>
      </c>
      <c r="E68" s="33">
        <v>2</v>
      </c>
      <c r="F68" s="33">
        <v>5291</v>
      </c>
      <c r="G68" s="33">
        <v>38</v>
      </c>
      <c r="H68" s="33">
        <v>26</v>
      </c>
      <c r="I68">
        <f t="shared" si="0"/>
        <v>0.00491400491400491</v>
      </c>
    </row>
    <row r="69" spans="1:9">
      <c r="A69" s="33">
        <f t="shared" si="1"/>
        <v>1052</v>
      </c>
      <c r="B69" s="33" t="s">
        <v>3415</v>
      </c>
      <c r="C69" s="33" t="s">
        <v>3416</v>
      </c>
      <c r="D69">
        <v>0</v>
      </c>
      <c r="E69" s="33">
        <v>2</v>
      </c>
      <c r="F69" s="33">
        <v>6422</v>
      </c>
      <c r="G69" s="33">
        <v>46</v>
      </c>
      <c r="H69" s="33">
        <v>30</v>
      </c>
      <c r="I69">
        <f t="shared" ref="I69:I82" si="2">H69/F69</f>
        <v>0.00467144191840548</v>
      </c>
    </row>
    <row r="70" spans="1:9">
      <c r="A70" s="33">
        <f t="shared" si="1"/>
        <v>1053</v>
      </c>
      <c r="B70" s="33" t="s">
        <v>3417</v>
      </c>
      <c r="C70" s="33" t="s">
        <v>3418</v>
      </c>
      <c r="D70">
        <v>0</v>
      </c>
      <c r="E70" s="33">
        <v>2</v>
      </c>
      <c r="F70" s="33">
        <v>7553</v>
      </c>
      <c r="G70" s="33">
        <v>54</v>
      </c>
      <c r="H70" s="33">
        <v>32</v>
      </c>
      <c r="I70">
        <f t="shared" si="2"/>
        <v>0.00423672712829339</v>
      </c>
    </row>
    <row r="71" spans="1:9">
      <c r="A71" s="33">
        <f t="shared" si="1"/>
        <v>1061</v>
      </c>
      <c r="B71" s="33" t="s">
        <v>3419</v>
      </c>
      <c r="C71" s="33" t="s">
        <v>3420</v>
      </c>
      <c r="D71">
        <v>0</v>
      </c>
      <c r="E71" s="33">
        <v>2</v>
      </c>
      <c r="F71" s="33">
        <v>5028</v>
      </c>
      <c r="G71" s="33">
        <v>42</v>
      </c>
      <c r="H71" s="33">
        <v>34</v>
      </c>
      <c r="I71">
        <f t="shared" si="2"/>
        <v>0.00676213206046142</v>
      </c>
    </row>
    <row r="72" spans="1:9">
      <c r="A72" s="33">
        <f t="shared" si="1"/>
        <v>1062</v>
      </c>
      <c r="B72" s="33" t="s">
        <v>3421</v>
      </c>
      <c r="C72" s="33" t="s">
        <v>3422</v>
      </c>
      <c r="D72">
        <v>0</v>
      </c>
      <c r="E72" s="33">
        <v>2</v>
      </c>
      <c r="F72" s="33">
        <v>5594</v>
      </c>
      <c r="G72" s="33">
        <v>46</v>
      </c>
      <c r="H72" s="33">
        <v>38</v>
      </c>
      <c r="I72">
        <f t="shared" si="2"/>
        <v>0.00679299249195567</v>
      </c>
    </row>
    <row r="73" spans="1:9">
      <c r="A73" s="33">
        <f t="shared" si="1"/>
        <v>1063</v>
      </c>
      <c r="B73" s="33" t="s">
        <v>3423</v>
      </c>
      <c r="C73" s="33" t="s">
        <v>3424</v>
      </c>
      <c r="D73">
        <v>0</v>
      </c>
      <c r="E73" s="33">
        <v>2</v>
      </c>
      <c r="F73" s="33">
        <v>5994</v>
      </c>
      <c r="G73" s="33">
        <v>50</v>
      </c>
      <c r="H73" s="33">
        <v>40</v>
      </c>
      <c r="I73">
        <f t="shared" si="2"/>
        <v>0.00667334000667334</v>
      </c>
    </row>
    <row r="74" spans="1:9">
      <c r="A74" s="33">
        <f t="shared" si="1"/>
        <v>1071</v>
      </c>
      <c r="B74" s="33" t="s">
        <v>3425</v>
      </c>
      <c r="C74" s="33" t="s">
        <v>3426</v>
      </c>
      <c r="D74">
        <v>0</v>
      </c>
      <c r="E74" s="33">
        <v>2</v>
      </c>
      <c r="F74" s="33">
        <v>4828</v>
      </c>
      <c r="G74" s="33">
        <v>40</v>
      </c>
      <c r="H74" s="33">
        <v>34</v>
      </c>
      <c r="I74">
        <f t="shared" si="2"/>
        <v>0.00704225352112676</v>
      </c>
    </row>
    <row r="75" spans="1:9">
      <c r="A75" s="33">
        <f t="shared" si="1"/>
        <v>1072</v>
      </c>
      <c r="B75" s="33" t="s">
        <v>3427</v>
      </c>
      <c r="C75" s="33" t="s">
        <v>3428</v>
      </c>
      <c r="D75">
        <v>0</v>
      </c>
      <c r="E75" s="33">
        <v>2</v>
      </c>
      <c r="F75" s="33">
        <v>5628</v>
      </c>
      <c r="G75" s="33">
        <v>48</v>
      </c>
      <c r="H75" s="33">
        <v>38</v>
      </c>
      <c r="I75">
        <f t="shared" si="2"/>
        <v>0.00675195451314854</v>
      </c>
    </row>
    <row r="76" spans="1:9">
      <c r="A76" s="33">
        <f t="shared" si="1"/>
        <v>1073</v>
      </c>
      <c r="B76" s="33" t="s">
        <v>3429</v>
      </c>
      <c r="C76" s="33" t="s">
        <v>3430</v>
      </c>
      <c r="D76">
        <v>0</v>
      </c>
      <c r="E76" s="33">
        <v>2</v>
      </c>
      <c r="F76" s="33">
        <v>5862</v>
      </c>
      <c r="G76" s="33">
        <v>52</v>
      </c>
      <c r="H76" s="33">
        <v>40</v>
      </c>
      <c r="I76">
        <f t="shared" si="2"/>
        <v>0.00682360968952576</v>
      </c>
    </row>
    <row r="77" spans="1:9">
      <c r="A77" s="33">
        <f t="shared" si="1"/>
        <v>1081</v>
      </c>
      <c r="B77" s="33" t="s">
        <v>3431</v>
      </c>
      <c r="C77" s="33" t="s">
        <v>3432</v>
      </c>
      <c r="D77">
        <v>0</v>
      </c>
      <c r="E77" s="33">
        <v>2</v>
      </c>
      <c r="F77" s="33">
        <v>4111</v>
      </c>
      <c r="G77" s="33">
        <v>32</v>
      </c>
      <c r="H77" s="33">
        <v>32</v>
      </c>
      <c r="I77">
        <f t="shared" si="2"/>
        <v>0.00778399416200438</v>
      </c>
    </row>
    <row r="78" spans="1:9">
      <c r="A78" s="33">
        <f t="shared" si="1"/>
        <v>1082</v>
      </c>
      <c r="B78" s="33" t="s">
        <v>3433</v>
      </c>
      <c r="C78" s="33" t="s">
        <v>3434</v>
      </c>
      <c r="D78">
        <v>0</v>
      </c>
      <c r="E78" s="33">
        <v>2</v>
      </c>
      <c r="F78" s="33">
        <v>7671</v>
      </c>
      <c r="G78" s="33">
        <v>56</v>
      </c>
      <c r="H78" s="33">
        <v>34</v>
      </c>
      <c r="I78">
        <f t="shared" si="2"/>
        <v>0.00443227740842133</v>
      </c>
    </row>
    <row r="79" spans="1:9">
      <c r="A79" s="33">
        <f t="shared" si="1"/>
        <v>1083</v>
      </c>
      <c r="B79" s="33" t="s">
        <v>3435</v>
      </c>
      <c r="C79" s="33" t="s">
        <v>3436</v>
      </c>
      <c r="D79">
        <v>0</v>
      </c>
      <c r="E79" s="33">
        <v>2</v>
      </c>
      <c r="F79" s="33">
        <v>8188</v>
      </c>
      <c r="G79" s="33">
        <v>62</v>
      </c>
      <c r="H79" s="33">
        <v>36</v>
      </c>
      <c r="I79">
        <f t="shared" si="2"/>
        <v>0.00439667806546165</v>
      </c>
    </row>
    <row r="80" spans="1:9">
      <c r="A80" s="33">
        <f t="shared" si="1"/>
        <v>1091</v>
      </c>
      <c r="B80" s="33" t="s">
        <v>3437</v>
      </c>
      <c r="C80" s="33" t="s">
        <v>3438</v>
      </c>
      <c r="D80">
        <v>0</v>
      </c>
      <c r="E80" s="33">
        <v>2</v>
      </c>
      <c r="F80" s="33">
        <v>5691</v>
      </c>
      <c r="G80" s="33">
        <v>42</v>
      </c>
      <c r="H80" s="33">
        <v>30</v>
      </c>
      <c r="I80">
        <f t="shared" si="2"/>
        <v>0.00527148128624143</v>
      </c>
    </row>
    <row r="81" spans="1:9">
      <c r="A81" s="33">
        <f t="shared" si="1"/>
        <v>1092</v>
      </c>
      <c r="B81" s="33" t="s">
        <v>3439</v>
      </c>
      <c r="C81" s="33" t="s">
        <v>3440</v>
      </c>
      <c r="D81">
        <v>0</v>
      </c>
      <c r="E81" s="33">
        <v>2</v>
      </c>
      <c r="F81" s="33">
        <v>4911</v>
      </c>
      <c r="G81" s="33">
        <v>40</v>
      </c>
      <c r="H81" s="33">
        <v>36</v>
      </c>
      <c r="I81">
        <f t="shared" si="2"/>
        <v>0.00733048259010385</v>
      </c>
    </row>
    <row r="82" spans="1:9">
      <c r="A82" s="33">
        <f t="shared" si="1"/>
        <v>1093</v>
      </c>
      <c r="B82" s="33" t="s">
        <v>3441</v>
      </c>
      <c r="C82" s="33" t="s">
        <v>3442</v>
      </c>
      <c r="D82">
        <v>0</v>
      </c>
      <c r="E82" s="33">
        <v>2</v>
      </c>
      <c r="F82" s="33">
        <v>5711</v>
      </c>
      <c r="G82" s="33">
        <v>48</v>
      </c>
      <c r="H82" s="33">
        <v>40</v>
      </c>
      <c r="I82">
        <f t="shared" si="2"/>
        <v>0.00700402731570653</v>
      </c>
    </row>
  </sheetData>
  <pageMargins left="0.75" right="0.75" top="1" bottom="1" header="0.5" footer="0.5"/>
  <headerFooter/>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
  <sheetViews>
    <sheetView workbookViewId="0">
      <selection activeCell="AD11" sqref="AD11"/>
    </sheetView>
  </sheetViews>
  <sheetFormatPr defaultColWidth="9" defaultRowHeight="13.5"/>
  <cols>
    <col min="6" max="6" width="14.875" customWidth="1"/>
    <col min="9" max="9" width="27.5" customWidth="1"/>
  </cols>
  <sheetData>
    <row r="1" ht="14.25" spans="1:9">
      <c r="A1" s="2" t="s">
        <v>131</v>
      </c>
      <c r="B1" s="2" t="s">
        <v>132</v>
      </c>
      <c r="C1" s="2" t="s">
        <v>3443</v>
      </c>
      <c r="D1" s="2" t="s">
        <v>3444</v>
      </c>
      <c r="E1" s="2" t="s">
        <v>785</v>
      </c>
      <c r="F1" s="2" t="s">
        <v>136</v>
      </c>
      <c r="G1" s="2" t="s">
        <v>788</v>
      </c>
      <c r="H1" s="2" t="s">
        <v>3445</v>
      </c>
      <c r="I1" s="2" t="s">
        <v>3446</v>
      </c>
    </row>
    <row r="2" ht="14.25" spans="1:9">
      <c r="A2" s="2" t="s">
        <v>141</v>
      </c>
      <c r="B2" s="2" t="s">
        <v>142</v>
      </c>
      <c r="C2" s="2" t="s">
        <v>141</v>
      </c>
      <c r="D2" s="2" t="s">
        <v>141</v>
      </c>
      <c r="E2" s="2" t="s">
        <v>141</v>
      </c>
      <c r="F2" s="2" t="s">
        <v>142</v>
      </c>
      <c r="G2" s="2" t="s">
        <v>141</v>
      </c>
      <c r="H2" s="2" t="s">
        <v>141</v>
      </c>
      <c r="I2" s="2" t="s">
        <v>142</v>
      </c>
    </row>
    <row r="3" ht="28.5" spans="1:9">
      <c r="A3" s="2" t="s">
        <v>143</v>
      </c>
      <c r="B3" s="2" t="s">
        <v>144</v>
      </c>
      <c r="C3" s="2" t="s">
        <v>3447</v>
      </c>
      <c r="D3" s="38" t="s">
        <v>3448</v>
      </c>
      <c r="E3" s="2" t="s">
        <v>796</v>
      </c>
      <c r="F3" s="2" t="s">
        <v>148</v>
      </c>
      <c r="G3" s="2" t="s">
        <v>3449</v>
      </c>
      <c r="H3" s="2" t="s">
        <v>803</v>
      </c>
      <c r="I3" s="2" t="s">
        <v>361</v>
      </c>
    </row>
    <row r="4" ht="14.25" spans="1:9">
      <c r="A4" s="2" t="s">
        <v>153</v>
      </c>
      <c r="B4" s="2" t="s">
        <v>153</v>
      </c>
      <c r="C4" s="2" t="s">
        <v>153</v>
      </c>
      <c r="D4" s="2" t="s">
        <v>153</v>
      </c>
      <c r="E4" s="2" t="s">
        <v>153</v>
      </c>
      <c r="F4" s="2" t="s">
        <v>153</v>
      </c>
      <c r="G4" s="2" t="s">
        <v>153</v>
      </c>
      <c r="H4" s="2" t="s">
        <v>153</v>
      </c>
      <c r="I4" s="2" t="s">
        <v>153</v>
      </c>
    </row>
    <row r="5" ht="17.25" spans="1:9">
      <c r="A5">
        <v>1</v>
      </c>
      <c r="B5" t="s">
        <v>211</v>
      </c>
      <c r="C5">
        <v>1</v>
      </c>
      <c r="D5" s="1" t="s">
        <v>213</v>
      </c>
      <c r="E5" s="1">
        <v>1</v>
      </c>
      <c r="F5" s="1" t="s">
        <v>212</v>
      </c>
      <c r="G5" s="1">
        <v>1</v>
      </c>
      <c r="H5" s="1" t="s">
        <v>1010</v>
      </c>
      <c r="I5" s="40" t="s">
        <v>3450</v>
      </c>
    </row>
    <row r="6" ht="14.25" spans="1:9">
      <c r="A6">
        <v>2</v>
      </c>
      <c r="B6" s="39" t="s">
        <v>214</v>
      </c>
      <c r="C6">
        <v>1</v>
      </c>
      <c r="D6" s="1" t="s">
        <v>213</v>
      </c>
      <c r="E6" s="1">
        <v>2</v>
      </c>
      <c r="F6" s="1" t="s">
        <v>215</v>
      </c>
      <c r="G6" s="1">
        <v>2</v>
      </c>
      <c r="H6" s="1" t="s">
        <v>1010</v>
      </c>
      <c r="I6" s="40" t="s">
        <v>3451</v>
      </c>
    </row>
    <row r="7" ht="17.25" spans="1:9">
      <c r="A7">
        <v>3</v>
      </c>
      <c r="B7" s="39" t="s">
        <v>216</v>
      </c>
      <c r="C7">
        <v>1</v>
      </c>
      <c r="D7" s="1" t="s">
        <v>213</v>
      </c>
      <c r="E7" s="1">
        <v>3</v>
      </c>
      <c r="F7" s="1" t="s">
        <v>217</v>
      </c>
      <c r="G7" s="1">
        <v>3</v>
      </c>
      <c r="H7" s="1" t="s">
        <v>1010</v>
      </c>
      <c r="I7" s="40" t="s">
        <v>3452</v>
      </c>
    </row>
    <row r="8" ht="14.25" spans="1:9">
      <c r="A8">
        <v>4</v>
      </c>
      <c r="B8" s="39" t="s">
        <v>218</v>
      </c>
      <c r="C8">
        <v>1</v>
      </c>
      <c r="D8" s="1" t="s">
        <v>213</v>
      </c>
      <c r="E8" s="1">
        <v>4</v>
      </c>
      <c r="F8" s="1" t="s">
        <v>219</v>
      </c>
      <c r="G8" s="1">
        <v>4</v>
      </c>
      <c r="H8" s="1" t="s">
        <v>1010</v>
      </c>
      <c r="I8" s="40" t="s">
        <v>3453</v>
      </c>
    </row>
    <row r="9" ht="17.25" spans="1:9">
      <c r="A9">
        <v>5</v>
      </c>
      <c r="B9" s="39" t="s">
        <v>220</v>
      </c>
      <c r="C9">
        <v>0</v>
      </c>
      <c r="D9" s="1" t="s">
        <v>213</v>
      </c>
      <c r="E9" s="1">
        <v>5</v>
      </c>
      <c r="F9" s="1" t="s">
        <v>221</v>
      </c>
      <c r="G9" s="1">
        <v>5</v>
      </c>
      <c r="H9" s="1" t="s">
        <v>1010</v>
      </c>
      <c r="I9" s="41"/>
    </row>
    <row r="10" ht="17.25" spans="1:9">
      <c r="A10">
        <v>6</v>
      </c>
      <c r="B10" s="39" t="s">
        <v>222</v>
      </c>
      <c r="C10">
        <v>0</v>
      </c>
      <c r="D10" s="1" t="s">
        <v>213</v>
      </c>
      <c r="E10" s="1">
        <v>6</v>
      </c>
      <c r="F10" s="1" t="s">
        <v>223</v>
      </c>
      <c r="G10" s="1">
        <v>6</v>
      </c>
      <c r="H10" s="1" t="s">
        <v>1010</v>
      </c>
      <c r="I10" s="41"/>
    </row>
    <row r="11" ht="14.25" spans="1:9">
      <c r="A11">
        <v>7</v>
      </c>
      <c r="B11" s="39" t="s">
        <v>224</v>
      </c>
      <c r="C11">
        <v>1</v>
      </c>
      <c r="D11" s="1" t="s">
        <v>226</v>
      </c>
      <c r="E11" s="1">
        <v>1</v>
      </c>
      <c r="F11" s="1" t="s">
        <v>225</v>
      </c>
      <c r="G11" s="1">
        <v>7</v>
      </c>
      <c r="H11" s="1" t="s">
        <v>1010</v>
      </c>
      <c r="I11" s="40" t="s">
        <v>3454</v>
      </c>
    </row>
    <row r="12" ht="14.25" spans="1:9">
      <c r="A12">
        <v>8</v>
      </c>
      <c r="B12" s="39" t="s">
        <v>227</v>
      </c>
      <c r="C12">
        <v>1</v>
      </c>
      <c r="D12" s="1" t="s">
        <v>226</v>
      </c>
      <c r="E12" s="1">
        <v>2</v>
      </c>
      <c r="F12" s="1" t="s">
        <v>228</v>
      </c>
      <c r="G12" s="1">
        <v>8</v>
      </c>
      <c r="H12" s="1" t="s">
        <v>1010</v>
      </c>
      <c r="I12" s="40" t="s">
        <v>3455</v>
      </c>
    </row>
    <row r="13" ht="14.25" spans="1:9">
      <c r="A13">
        <v>9</v>
      </c>
      <c r="B13" s="39" t="s">
        <v>229</v>
      </c>
      <c r="C13">
        <v>0</v>
      </c>
      <c r="D13" s="1" t="s">
        <v>226</v>
      </c>
      <c r="E13" s="1">
        <v>3</v>
      </c>
      <c r="F13" s="1" t="s">
        <v>230</v>
      </c>
      <c r="G13" s="1">
        <v>9</v>
      </c>
      <c r="H13" s="1" t="s">
        <v>1010</v>
      </c>
      <c r="I13" s="40"/>
    </row>
    <row r="14" ht="17.25" spans="1:9">
      <c r="A14">
        <v>10</v>
      </c>
      <c r="B14" s="39" t="s">
        <v>231</v>
      </c>
      <c r="C14">
        <v>0</v>
      </c>
      <c r="D14" s="1" t="s">
        <v>226</v>
      </c>
      <c r="E14" s="1">
        <v>4</v>
      </c>
      <c r="F14" s="1" t="s">
        <v>232</v>
      </c>
      <c r="G14" s="1">
        <v>10</v>
      </c>
      <c r="H14" s="1" t="s">
        <v>1010</v>
      </c>
      <c r="I14" s="41"/>
    </row>
    <row r="15" ht="14.25" spans="1:9">
      <c r="A15">
        <v>11</v>
      </c>
      <c r="B15" s="39" t="s">
        <v>233</v>
      </c>
      <c r="C15">
        <v>1</v>
      </c>
      <c r="D15" s="1" t="s">
        <v>235</v>
      </c>
      <c r="E15" s="1">
        <v>1</v>
      </c>
      <c r="F15" s="1" t="s">
        <v>234</v>
      </c>
      <c r="G15" s="1">
        <v>11</v>
      </c>
      <c r="H15" s="1" t="s">
        <v>1010</v>
      </c>
      <c r="I15" s="40" t="s">
        <v>3456</v>
      </c>
    </row>
    <row r="16" ht="17.25" spans="1:9">
      <c r="A16">
        <v>12</v>
      </c>
      <c r="B16" s="39" t="s">
        <v>236</v>
      </c>
      <c r="C16">
        <v>0</v>
      </c>
      <c r="D16" s="1" t="s">
        <v>235</v>
      </c>
      <c r="E16" s="1">
        <v>2</v>
      </c>
      <c r="F16" s="1" t="s">
        <v>237</v>
      </c>
      <c r="G16" s="1">
        <v>12</v>
      </c>
      <c r="H16" s="1" t="s">
        <v>1010</v>
      </c>
      <c r="I16" s="41"/>
    </row>
    <row r="24" spans="3:3">
      <c r="C24" s="1"/>
    </row>
    <row r="25" ht="14.25" spans="2:3">
      <c r="B25" s="39"/>
      <c r="C25" s="1"/>
    </row>
    <row r="26" ht="14.25" spans="2:3">
      <c r="B26" s="39"/>
      <c r="C26" s="1"/>
    </row>
    <row r="27" ht="14.25" spans="2:3">
      <c r="B27" s="39"/>
      <c r="C27" s="1"/>
    </row>
    <row r="28" ht="14.25" spans="2:3">
      <c r="B28" s="39"/>
      <c r="C28" s="1"/>
    </row>
    <row r="29" ht="14.25" spans="2:3">
      <c r="B29" s="39"/>
      <c r="C29" s="1"/>
    </row>
    <row r="30" ht="14.25" spans="2:3">
      <c r="B30" s="39"/>
      <c r="C30" s="1"/>
    </row>
    <row r="31" ht="14.25" spans="2:3">
      <c r="B31" s="39"/>
      <c r="C31" s="1"/>
    </row>
    <row r="32" ht="14.25" spans="2:3">
      <c r="B32" s="39"/>
      <c r="C32" s="1"/>
    </row>
    <row r="33" ht="14.25" spans="2:3">
      <c r="B33" s="39"/>
      <c r="C33" s="1"/>
    </row>
    <row r="34" ht="14.25" spans="2:3">
      <c r="B34" s="39"/>
      <c r="C34" s="1"/>
    </row>
    <row r="35" ht="14.25" spans="2:3">
      <c r="B35" s="39"/>
      <c r="C35" s="1"/>
    </row>
  </sheetData>
  <pageMargins left="0.75" right="0.75" top="1" bottom="1" header="0.5" footer="0.5"/>
  <headerFooter/>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I1:EE364"/>
  <sheetViews>
    <sheetView topLeftCell="DH1" workbookViewId="0">
      <selection activeCell="DL43" sqref="DL43"/>
    </sheetView>
  </sheetViews>
  <sheetFormatPr defaultColWidth="9" defaultRowHeight="13.5"/>
  <cols>
    <col min="74" max="74" width="9" style="22"/>
    <col min="75" max="75" width="14.875" customWidth="1"/>
    <col min="76" max="76" width="12.5" customWidth="1"/>
    <col min="77" max="77" width="14.875" customWidth="1"/>
    <col min="78" max="80" width="12.5" customWidth="1"/>
    <col min="81" max="81" width="14.875" customWidth="1"/>
    <col min="82" max="87" width="12.5" customWidth="1"/>
  </cols>
  <sheetData>
    <row r="1" ht="14.25" spans="75:135">
      <c r="BW1" s="2" t="s">
        <v>17</v>
      </c>
      <c r="BX1" s="2" t="s">
        <v>3457</v>
      </c>
      <c r="BY1" s="7" t="s">
        <v>3458</v>
      </c>
      <c r="BZ1" s="7" t="s">
        <v>3459</v>
      </c>
      <c r="CA1" t="s">
        <v>709</v>
      </c>
      <c r="CB1" s="7" t="s">
        <v>3460</v>
      </c>
      <c r="CC1" s="2" t="s">
        <v>3461</v>
      </c>
      <c r="CD1" s="7" t="s">
        <v>3462</v>
      </c>
      <c r="CE1" s="7" t="s">
        <v>710</v>
      </c>
      <c r="CF1" t="s">
        <v>3463</v>
      </c>
      <c r="CG1" s="7" t="s">
        <v>3464</v>
      </c>
      <c r="CH1" s="2" t="s">
        <v>3465</v>
      </c>
      <c r="CI1" s="7" t="s">
        <v>711</v>
      </c>
      <c r="CJ1" s="7" t="s">
        <v>3466</v>
      </c>
      <c r="CK1" t="s">
        <v>3467</v>
      </c>
      <c r="CL1" s="7" t="s">
        <v>3468</v>
      </c>
      <c r="CM1" s="2" t="s">
        <v>3469</v>
      </c>
      <c r="CN1" s="7" t="s">
        <v>3470</v>
      </c>
      <c r="CO1" s="7" t="s">
        <v>3471</v>
      </c>
      <c r="CP1" t="s">
        <v>3472</v>
      </c>
      <c r="CQ1" s="7" t="s">
        <v>3473</v>
      </c>
      <c r="CR1" s="2" t="s">
        <v>3474</v>
      </c>
      <c r="CS1" s="7" t="s">
        <v>3475</v>
      </c>
      <c r="CT1" s="7" t="s">
        <v>3476</v>
      </c>
      <c r="CU1" t="s">
        <v>3477</v>
      </c>
      <c r="CV1" s="7" t="s">
        <v>3478</v>
      </c>
      <c r="CW1" s="2" t="s">
        <v>3479</v>
      </c>
      <c r="CX1" s="7" t="s">
        <v>3480</v>
      </c>
      <c r="CY1" s="7" t="s">
        <v>3481</v>
      </c>
      <c r="CZ1" t="s">
        <v>3482</v>
      </c>
      <c r="DA1" s="7" t="s">
        <v>3483</v>
      </c>
      <c r="DB1" s="2" t="s">
        <v>3484</v>
      </c>
      <c r="DC1" s="7" t="s">
        <v>3485</v>
      </c>
      <c r="DD1" s="7" t="s">
        <v>3486</v>
      </c>
      <c r="DE1" t="s">
        <v>3487</v>
      </c>
      <c r="DF1" s="7" t="s">
        <v>3488</v>
      </c>
      <c r="DG1" s="2" t="s">
        <v>3489</v>
      </c>
      <c r="DH1" s="7" t="s">
        <v>3490</v>
      </c>
      <c r="DI1" s="7" t="s">
        <v>3491</v>
      </c>
      <c r="DJ1" t="s">
        <v>3492</v>
      </c>
      <c r="DK1" s="7" t="s">
        <v>3493</v>
      </c>
      <c r="DL1" s="2" t="s">
        <v>3494</v>
      </c>
      <c r="DM1" s="7" t="s">
        <v>3458</v>
      </c>
      <c r="DN1" s="7" t="s">
        <v>3495</v>
      </c>
      <c r="DO1" t="s">
        <v>3496</v>
      </c>
      <c r="DP1" s="7" t="s">
        <v>3497</v>
      </c>
      <c r="DQ1" s="2" t="s">
        <v>3461</v>
      </c>
      <c r="DR1" s="7" t="s">
        <v>3498</v>
      </c>
      <c r="DS1" s="7" t="s">
        <v>3499</v>
      </c>
      <c r="DU1" s="7"/>
      <c r="DV1" s="2"/>
      <c r="DW1" s="7"/>
      <c r="DX1" s="7"/>
      <c r="DZ1" s="7"/>
      <c r="EA1" s="2"/>
      <c r="EB1" s="7"/>
      <c r="EC1" s="7"/>
      <c r="EE1" s="7"/>
    </row>
    <row r="2" ht="14.25" spans="10:135">
      <c r="J2" t="s">
        <v>465</v>
      </c>
      <c r="K2" s="37"/>
      <c r="L2" s="37"/>
      <c r="M2" s="37">
        <v>2</v>
      </c>
      <c r="N2" t="s">
        <v>465</v>
      </c>
      <c r="O2" s="37"/>
      <c r="P2" s="37"/>
      <c r="Q2" s="37">
        <v>2</v>
      </c>
      <c r="R2" t="s">
        <v>465</v>
      </c>
      <c r="S2" s="37"/>
      <c r="T2" s="37"/>
      <c r="U2" s="37">
        <v>2</v>
      </c>
      <c r="V2" t="s">
        <v>465</v>
      </c>
      <c r="W2" s="37"/>
      <c r="X2" s="37"/>
      <c r="Y2" s="37">
        <v>2</v>
      </c>
      <c r="Z2" t="s">
        <v>465</v>
      </c>
      <c r="AA2" s="37"/>
      <c r="AB2" s="37"/>
      <c r="AC2" s="37">
        <v>2</v>
      </c>
      <c r="AD2" t="s">
        <v>465</v>
      </c>
      <c r="AE2" s="37"/>
      <c r="AF2" s="37"/>
      <c r="AG2" s="37">
        <v>2</v>
      </c>
      <c r="AH2" t="s">
        <v>465</v>
      </c>
      <c r="AI2" s="37"/>
      <c r="AJ2" s="37"/>
      <c r="AK2" s="37">
        <v>2</v>
      </c>
      <c r="AL2" t="s">
        <v>465</v>
      </c>
      <c r="AM2" s="37"/>
      <c r="AN2" s="37"/>
      <c r="AO2" s="37">
        <v>2</v>
      </c>
      <c r="AP2" t="s">
        <v>465</v>
      </c>
      <c r="AQ2" s="37"/>
      <c r="AR2" s="37"/>
      <c r="AS2" s="37">
        <v>2</v>
      </c>
      <c r="AT2" t="s">
        <v>465</v>
      </c>
      <c r="AU2" s="37"/>
      <c r="AV2" s="37"/>
      <c r="AW2" s="37">
        <v>2</v>
      </c>
      <c r="AX2" t="s">
        <v>465</v>
      </c>
      <c r="AY2" s="37"/>
      <c r="AZ2" s="37"/>
      <c r="BA2" s="37">
        <v>2</v>
      </c>
      <c r="BB2" t="s">
        <v>465</v>
      </c>
      <c r="BC2" s="37"/>
      <c r="BD2" s="37"/>
      <c r="BE2" s="37">
        <v>2</v>
      </c>
      <c r="BW2" s="2" t="s">
        <v>141</v>
      </c>
      <c r="BX2" s="2" t="s">
        <v>141</v>
      </c>
      <c r="BY2" s="2" t="s">
        <v>348</v>
      </c>
      <c r="BZ2" s="2" t="s">
        <v>141</v>
      </c>
      <c r="CA2" s="2" t="s">
        <v>141</v>
      </c>
      <c r="CB2" s="2" t="s">
        <v>141</v>
      </c>
      <c r="CC2" s="2" t="s">
        <v>348</v>
      </c>
      <c r="CD2" s="2" t="s">
        <v>141</v>
      </c>
      <c r="CE2" s="2" t="s">
        <v>141</v>
      </c>
      <c r="CF2" s="2" t="s">
        <v>141</v>
      </c>
      <c r="CG2" s="2" t="s">
        <v>348</v>
      </c>
      <c r="CH2" s="2" t="s">
        <v>141</v>
      </c>
      <c r="CI2" s="2" t="s">
        <v>141</v>
      </c>
      <c r="CJ2" s="2" t="s">
        <v>141</v>
      </c>
      <c r="CK2" s="2" t="s">
        <v>348</v>
      </c>
      <c r="CL2" s="2" t="s">
        <v>141</v>
      </c>
      <c r="CM2" s="2" t="s">
        <v>141</v>
      </c>
      <c r="CN2" s="2" t="s">
        <v>141</v>
      </c>
      <c r="CO2" s="2" t="s">
        <v>348</v>
      </c>
      <c r="CP2" s="2" t="s">
        <v>141</v>
      </c>
      <c r="CQ2" s="2" t="s">
        <v>141</v>
      </c>
      <c r="CR2" s="2" t="s">
        <v>141</v>
      </c>
      <c r="CS2" s="2" t="s">
        <v>348</v>
      </c>
      <c r="CT2" s="2" t="s">
        <v>141</v>
      </c>
      <c r="CU2" s="2" t="s">
        <v>141</v>
      </c>
      <c r="CV2" s="2" t="s">
        <v>141</v>
      </c>
      <c r="CW2" s="2" t="s">
        <v>348</v>
      </c>
      <c r="CX2" s="2" t="s">
        <v>141</v>
      </c>
      <c r="CY2" s="2" t="s">
        <v>141</v>
      </c>
      <c r="CZ2" s="2" t="s">
        <v>141</v>
      </c>
      <c r="DA2" s="2" t="s">
        <v>348</v>
      </c>
      <c r="DB2" s="2" t="s">
        <v>141</v>
      </c>
      <c r="DC2" s="2" t="s">
        <v>141</v>
      </c>
      <c r="DD2" s="2" t="s">
        <v>141</v>
      </c>
      <c r="DE2" s="2" t="s">
        <v>348</v>
      </c>
      <c r="DF2" s="2" t="s">
        <v>141</v>
      </c>
      <c r="DG2" s="2" t="s">
        <v>141</v>
      </c>
      <c r="DH2" s="2" t="s">
        <v>141</v>
      </c>
      <c r="DI2" s="2" t="s">
        <v>348</v>
      </c>
      <c r="DJ2" s="2" t="s">
        <v>141</v>
      </c>
      <c r="DK2" s="2" t="s">
        <v>141</v>
      </c>
      <c r="DL2" s="2" t="s">
        <v>141</v>
      </c>
      <c r="DM2" s="2" t="s">
        <v>348</v>
      </c>
      <c r="DN2" s="2" t="s">
        <v>141</v>
      </c>
      <c r="DO2" s="2" t="s">
        <v>141</v>
      </c>
      <c r="DP2" s="2" t="s">
        <v>141</v>
      </c>
      <c r="DQ2" s="2" t="s">
        <v>348</v>
      </c>
      <c r="DR2" s="2" t="s">
        <v>141</v>
      </c>
      <c r="DS2" s="2" t="s">
        <v>141</v>
      </c>
      <c r="DT2" s="2"/>
      <c r="DU2" s="2"/>
      <c r="DV2" s="2"/>
      <c r="DW2" s="2"/>
      <c r="DX2" s="2"/>
      <c r="DY2" s="2"/>
      <c r="DZ2" s="2"/>
      <c r="EA2" s="2"/>
      <c r="EB2" s="2"/>
      <c r="EC2" s="2"/>
      <c r="ED2" s="2"/>
      <c r="EE2" s="2"/>
    </row>
    <row r="3" ht="14.25" spans="10:135">
      <c r="J3" t="s">
        <v>493</v>
      </c>
      <c r="K3" s="37"/>
      <c r="L3" s="37"/>
      <c r="M3" s="37">
        <v>101</v>
      </c>
      <c r="N3" t="s">
        <v>493</v>
      </c>
      <c r="O3" s="37"/>
      <c r="P3" s="37"/>
      <c r="Q3" s="37">
        <v>100</v>
      </c>
      <c r="R3" t="s">
        <v>493</v>
      </c>
      <c r="S3" s="37"/>
      <c r="T3" s="37"/>
      <c r="U3" s="37">
        <v>100</v>
      </c>
      <c r="V3" t="s">
        <v>493</v>
      </c>
      <c r="W3" s="37"/>
      <c r="X3" s="37"/>
      <c r="Y3" s="37">
        <v>100</v>
      </c>
      <c r="Z3" t="s">
        <v>493</v>
      </c>
      <c r="AA3" s="37"/>
      <c r="AB3" s="37"/>
      <c r="AC3" s="37">
        <v>100</v>
      </c>
      <c r="AD3" t="s">
        <v>493</v>
      </c>
      <c r="AE3" s="37"/>
      <c r="AF3" s="37"/>
      <c r="AG3" s="37">
        <v>100</v>
      </c>
      <c r="AH3" t="s">
        <v>493</v>
      </c>
      <c r="AI3" s="37"/>
      <c r="AJ3" s="37"/>
      <c r="AK3" s="37">
        <v>100</v>
      </c>
      <c r="AL3" t="s">
        <v>493</v>
      </c>
      <c r="AM3" s="37"/>
      <c r="AN3" s="37"/>
      <c r="AO3" s="37">
        <v>100</v>
      </c>
      <c r="AP3" t="s">
        <v>493</v>
      </c>
      <c r="AQ3" s="37"/>
      <c r="AR3" s="37"/>
      <c r="AS3" s="37">
        <v>100</v>
      </c>
      <c r="AT3" t="s">
        <v>493</v>
      </c>
      <c r="AU3" s="37"/>
      <c r="AV3" s="37"/>
      <c r="AW3" s="37">
        <v>100</v>
      </c>
      <c r="AX3" t="s">
        <v>493</v>
      </c>
      <c r="AY3" s="37"/>
      <c r="AZ3" s="37"/>
      <c r="BA3" s="37">
        <v>100</v>
      </c>
      <c r="BB3" t="s">
        <v>493</v>
      </c>
      <c r="BC3" s="37"/>
      <c r="BD3" s="37"/>
      <c r="BE3" s="37">
        <v>100</v>
      </c>
      <c r="BW3" s="2" t="s">
        <v>143</v>
      </c>
      <c r="BX3" s="2" t="s">
        <v>3500</v>
      </c>
      <c r="BY3" s="2" t="s">
        <v>3501</v>
      </c>
      <c r="BZ3" s="2" t="s">
        <v>3007</v>
      </c>
      <c r="CA3" s="2" t="s">
        <v>151</v>
      </c>
      <c r="CB3" s="2" t="s">
        <v>3502</v>
      </c>
      <c r="CC3" s="2" t="s">
        <v>3503</v>
      </c>
      <c r="CD3" s="2" t="s">
        <v>3008</v>
      </c>
      <c r="CE3" s="2" t="s">
        <v>152</v>
      </c>
      <c r="CF3" s="2" t="s">
        <v>3504</v>
      </c>
      <c r="CG3" s="2" t="s">
        <v>3505</v>
      </c>
      <c r="CH3" s="2" t="s">
        <v>3506</v>
      </c>
      <c r="CI3" s="2" t="s">
        <v>448</v>
      </c>
      <c r="CJ3" s="2" t="s">
        <v>3507</v>
      </c>
      <c r="CK3" s="2" t="s">
        <v>3508</v>
      </c>
      <c r="CL3" s="2" t="s">
        <v>3509</v>
      </c>
      <c r="CM3" s="2" t="s">
        <v>450</v>
      </c>
      <c r="CN3" s="2" t="s">
        <v>3510</v>
      </c>
      <c r="CO3" s="2" t="s">
        <v>3511</v>
      </c>
      <c r="CP3" s="2" t="s">
        <v>3512</v>
      </c>
      <c r="CQ3" s="2" t="s">
        <v>452</v>
      </c>
      <c r="CR3" s="2" t="s">
        <v>3513</v>
      </c>
      <c r="CS3" s="2" t="s">
        <v>3514</v>
      </c>
      <c r="CT3" s="2" t="s">
        <v>3515</v>
      </c>
      <c r="CU3" s="2" t="s">
        <v>454</v>
      </c>
      <c r="CV3" s="2" t="s">
        <v>3516</v>
      </c>
      <c r="CW3" s="2" t="s">
        <v>3517</v>
      </c>
      <c r="CX3" s="2" t="s">
        <v>3518</v>
      </c>
      <c r="CY3" s="2" t="s">
        <v>456</v>
      </c>
      <c r="CZ3" s="2" t="s">
        <v>3519</v>
      </c>
      <c r="DA3" s="2" t="s">
        <v>3520</v>
      </c>
      <c r="DB3" s="2" t="s">
        <v>3521</v>
      </c>
      <c r="DC3" s="2" t="s">
        <v>458</v>
      </c>
      <c r="DD3" s="2" t="s">
        <v>3522</v>
      </c>
      <c r="DE3" s="2" t="s">
        <v>3523</v>
      </c>
      <c r="DF3" s="2" t="s">
        <v>3524</v>
      </c>
      <c r="DG3" s="2" t="s">
        <v>3525</v>
      </c>
      <c r="DH3" s="2" t="s">
        <v>3526</v>
      </c>
      <c r="DI3" s="2" t="s">
        <v>3527</v>
      </c>
      <c r="DJ3" s="2" t="s">
        <v>3528</v>
      </c>
      <c r="DK3" s="2" t="s">
        <v>3529</v>
      </c>
      <c r="DL3" s="2" t="s">
        <v>3530</v>
      </c>
      <c r="DM3" s="2" t="s">
        <v>3531</v>
      </c>
      <c r="DN3" s="2" t="s">
        <v>3532</v>
      </c>
      <c r="DO3" s="2" t="s">
        <v>3533</v>
      </c>
      <c r="DP3" s="2" t="s">
        <v>3534</v>
      </c>
      <c r="DQ3" s="2" t="s">
        <v>3535</v>
      </c>
      <c r="DR3" s="2" t="s">
        <v>3536</v>
      </c>
      <c r="DS3" s="2" t="s">
        <v>3537</v>
      </c>
      <c r="DT3" s="2"/>
      <c r="DU3" s="2"/>
      <c r="DV3" s="2"/>
      <c r="DW3" s="2"/>
      <c r="DX3" s="2"/>
      <c r="DY3" s="2"/>
      <c r="DZ3" s="2"/>
      <c r="EA3" s="2"/>
      <c r="EB3" s="2"/>
      <c r="EC3" s="2"/>
      <c r="ED3" s="2"/>
      <c r="EE3" s="2"/>
    </row>
    <row r="4" ht="14.25" spans="9:135">
      <c r="I4" t="s">
        <v>17</v>
      </c>
      <c r="J4" s="2" t="s">
        <v>3538</v>
      </c>
      <c r="K4" s="7" t="s">
        <v>3539</v>
      </c>
      <c r="L4" s="7" t="s">
        <v>3540</v>
      </c>
      <c r="M4" s="7" t="s">
        <v>688</v>
      </c>
      <c r="N4" s="2" t="s">
        <v>3538</v>
      </c>
      <c r="O4" s="7" t="s">
        <v>3539</v>
      </c>
      <c r="P4" s="7" t="s">
        <v>3540</v>
      </c>
      <c r="Q4" s="7" t="s">
        <v>688</v>
      </c>
      <c r="R4" s="2" t="s">
        <v>3538</v>
      </c>
      <c r="S4" s="7" t="s">
        <v>3539</v>
      </c>
      <c r="T4" s="7" t="s">
        <v>3540</v>
      </c>
      <c r="U4" s="7" t="s">
        <v>688</v>
      </c>
      <c r="V4" s="2" t="s">
        <v>3538</v>
      </c>
      <c r="W4" s="7" t="s">
        <v>3539</v>
      </c>
      <c r="X4" s="7" t="s">
        <v>3540</v>
      </c>
      <c r="Y4" s="7" t="s">
        <v>688</v>
      </c>
      <c r="Z4" s="2" t="s">
        <v>3538</v>
      </c>
      <c r="AA4" s="7" t="s">
        <v>3539</v>
      </c>
      <c r="AB4" s="7" t="s">
        <v>3540</v>
      </c>
      <c r="AC4" s="7" t="s">
        <v>688</v>
      </c>
      <c r="AD4" s="2" t="s">
        <v>3538</v>
      </c>
      <c r="AE4" s="7" t="s">
        <v>3539</v>
      </c>
      <c r="AF4" s="7" t="s">
        <v>3540</v>
      </c>
      <c r="AG4" s="7" t="s">
        <v>688</v>
      </c>
      <c r="AH4" s="2" t="s">
        <v>3538</v>
      </c>
      <c r="AI4" s="7" t="s">
        <v>3539</v>
      </c>
      <c r="AJ4" s="7" t="s">
        <v>3540</v>
      </c>
      <c r="AK4" s="7" t="s">
        <v>688</v>
      </c>
      <c r="AL4" s="2" t="s">
        <v>3538</v>
      </c>
      <c r="AM4" s="7" t="s">
        <v>3539</v>
      </c>
      <c r="AN4" s="7" t="s">
        <v>3540</v>
      </c>
      <c r="AO4" s="7" t="s">
        <v>688</v>
      </c>
      <c r="AP4" s="2" t="s">
        <v>3538</v>
      </c>
      <c r="AQ4" s="7" t="s">
        <v>3539</v>
      </c>
      <c r="AR4" s="7" t="s">
        <v>3540</v>
      </c>
      <c r="AS4" s="7" t="s">
        <v>688</v>
      </c>
      <c r="AT4" s="2" t="s">
        <v>3538</v>
      </c>
      <c r="AU4" s="7" t="s">
        <v>3539</v>
      </c>
      <c r="AV4" s="7" t="s">
        <v>3540</v>
      </c>
      <c r="AW4" s="7" t="s">
        <v>688</v>
      </c>
      <c r="AX4" s="2" t="s">
        <v>3538</v>
      </c>
      <c r="AY4" s="7" t="s">
        <v>3539</v>
      </c>
      <c r="AZ4" s="7" t="s">
        <v>3540</v>
      </c>
      <c r="BA4" s="7" t="s">
        <v>688</v>
      </c>
      <c r="BB4" s="2" t="s">
        <v>3538</v>
      </c>
      <c r="BC4" s="7" t="s">
        <v>3539</v>
      </c>
      <c r="BD4" s="7" t="s">
        <v>3540</v>
      </c>
      <c r="BE4" s="7" t="s">
        <v>688</v>
      </c>
      <c r="BW4" s="2" t="s">
        <v>153</v>
      </c>
      <c r="BX4" s="2" t="s">
        <v>153</v>
      </c>
      <c r="BY4" s="2" t="s">
        <v>153</v>
      </c>
      <c r="BZ4" s="2" t="s">
        <v>153</v>
      </c>
      <c r="CA4" s="2" t="s">
        <v>153</v>
      </c>
      <c r="CB4" s="2" t="s">
        <v>153</v>
      </c>
      <c r="CC4" s="2" t="s">
        <v>153</v>
      </c>
      <c r="CD4" s="2" t="s">
        <v>153</v>
      </c>
      <c r="CE4" s="2" t="s">
        <v>153</v>
      </c>
      <c r="CF4" s="2" t="s">
        <v>153</v>
      </c>
      <c r="CG4" s="2" t="s">
        <v>153</v>
      </c>
      <c r="CH4" s="2" t="s">
        <v>153</v>
      </c>
      <c r="CI4" s="2" t="s">
        <v>153</v>
      </c>
      <c r="CJ4" s="2" t="s">
        <v>153</v>
      </c>
      <c r="CK4" s="2" t="s">
        <v>153</v>
      </c>
      <c r="CL4" s="2" t="s">
        <v>153</v>
      </c>
      <c r="CM4" s="2" t="s">
        <v>153</v>
      </c>
      <c r="CN4" s="2" t="s">
        <v>153</v>
      </c>
      <c r="CO4" s="2" t="s">
        <v>153</v>
      </c>
      <c r="CP4" s="2" t="s">
        <v>153</v>
      </c>
      <c r="CQ4" s="2" t="s">
        <v>153</v>
      </c>
      <c r="CR4" s="2" t="s">
        <v>153</v>
      </c>
      <c r="CS4" s="2" t="s">
        <v>153</v>
      </c>
      <c r="CT4" s="2" t="s">
        <v>153</v>
      </c>
      <c r="CU4" s="2" t="s">
        <v>153</v>
      </c>
      <c r="CV4" s="2" t="s">
        <v>153</v>
      </c>
      <c r="CW4" s="2" t="s">
        <v>153</v>
      </c>
      <c r="CX4" s="2" t="s">
        <v>153</v>
      </c>
      <c r="CY4" s="2" t="s">
        <v>153</v>
      </c>
      <c r="CZ4" s="2" t="s">
        <v>153</v>
      </c>
      <c r="DA4" s="2" t="s">
        <v>153</v>
      </c>
      <c r="DB4" s="2" t="s">
        <v>153</v>
      </c>
      <c r="DC4" s="2" t="s">
        <v>153</v>
      </c>
      <c r="DD4" s="2" t="s">
        <v>153</v>
      </c>
      <c r="DE4" s="2" t="s">
        <v>153</v>
      </c>
      <c r="DF4" s="2" t="s">
        <v>153</v>
      </c>
      <c r="DG4" s="2" t="s">
        <v>153</v>
      </c>
      <c r="DH4" s="2" t="s">
        <v>153</v>
      </c>
      <c r="DI4" s="2" t="s">
        <v>153</v>
      </c>
      <c r="DJ4" s="2" t="s">
        <v>153</v>
      </c>
      <c r="DK4" s="2" t="s">
        <v>153</v>
      </c>
      <c r="DL4" s="2" t="s">
        <v>153</v>
      </c>
      <c r="DM4" s="2" t="s">
        <v>153</v>
      </c>
      <c r="DN4" s="2" t="s">
        <v>153</v>
      </c>
      <c r="DO4" s="2" t="s">
        <v>153</v>
      </c>
      <c r="DP4" s="2" t="s">
        <v>153</v>
      </c>
      <c r="DQ4" s="2" t="s">
        <v>153</v>
      </c>
      <c r="DR4" s="2" t="s">
        <v>153</v>
      </c>
      <c r="DS4" s="2" t="s">
        <v>153</v>
      </c>
      <c r="DT4" s="2"/>
      <c r="DU4" s="2"/>
      <c r="DV4" s="2"/>
      <c r="DW4" s="2"/>
      <c r="DX4" s="2"/>
      <c r="DY4" s="2"/>
      <c r="DZ4" s="2"/>
      <c r="EA4" s="2"/>
      <c r="EB4" s="2"/>
      <c r="EC4" s="2"/>
      <c r="ED4" s="2"/>
      <c r="EE4" s="2"/>
    </row>
    <row r="5" spans="9:123">
      <c r="I5">
        <v>1</v>
      </c>
      <c r="J5" s="37">
        <v>1</v>
      </c>
      <c r="K5" s="37"/>
      <c r="L5" s="37"/>
      <c r="M5" s="35">
        <v>1</v>
      </c>
      <c r="N5" s="37">
        <f>J5+1</f>
        <v>2</v>
      </c>
      <c r="O5" s="37"/>
      <c r="P5" s="37"/>
      <c r="Q5" s="35">
        <v>1</v>
      </c>
      <c r="R5" s="37">
        <f>N5+1</f>
        <v>3</v>
      </c>
      <c r="S5" s="37"/>
      <c r="T5" s="37"/>
      <c r="U5" s="35">
        <v>1</v>
      </c>
      <c r="V5" s="37">
        <f>R5+1</f>
        <v>4</v>
      </c>
      <c r="W5" s="37"/>
      <c r="X5" s="37"/>
      <c r="Y5" s="35">
        <v>1</v>
      </c>
      <c r="Z5" s="37">
        <f>V5+1</f>
        <v>5</v>
      </c>
      <c r="AA5" s="37"/>
      <c r="AB5" s="37"/>
      <c r="AC5" s="35">
        <v>1</v>
      </c>
      <c r="AD5" s="37">
        <f>Z5+1</f>
        <v>6</v>
      </c>
      <c r="AE5" s="37"/>
      <c r="AF5" s="37"/>
      <c r="AG5" s="35">
        <v>1</v>
      </c>
      <c r="AH5" s="37">
        <f>AD5+1</f>
        <v>7</v>
      </c>
      <c r="AI5" s="37"/>
      <c r="AJ5" s="37"/>
      <c r="AK5" s="35">
        <v>1</v>
      </c>
      <c r="AL5" s="37">
        <f>AH5+1</f>
        <v>8</v>
      </c>
      <c r="AM5" s="37"/>
      <c r="AN5" s="37"/>
      <c r="AO5" s="35">
        <v>1</v>
      </c>
      <c r="AP5" s="37">
        <f>AL5+1</f>
        <v>9</v>
      </c>
      <c r="AQ5" s="37"/>
      <c r="AR5" s="37"/>
      <c r="AS5" s="35">
        <v>1</v>
      </c>
      <c r="AT5" s="37">
        <f>AP5+1</f>
        <v>10</v>
      </c>
      <c r="AU5" s="37"/>
      <c r="AV5" s="37"/>
      <c r="AW5" s="35">
        <v>1</v>
      </c>
      <c r="AX5" s="37">
        <f>AT5+1</f>
        <v>11</v>
      </c>
      <c r="AY5" s="37"/>
      <c r="AZ5" s="37"/>
      <c r="BA5" s="35">
        <v>1</v>
      </c>
      <c r="BB5" s="37">
        <f>AX5+1</f>
        <v>12</v>
      </c>
      <c r="BC5" s="37"/>
      <c r="BD5" s="37"/>
      <c r="BE5" s="35">
        <v>1</v>
      </c>
      <c r="BW5" s="1">
        <v>1</v>
      </c>
      <c r="BX5">
        <f t="shared" ref="BX5:BX8" si="0">J5</f>
        <v>1</v>
      </c>
      <c r="BY5">
        <f t="shared" ref="BY5:BY8" si="1">BX5*100+$BW5</f>
        <v>101</v>
      </c>
      <c r="BZ5">
        <f t="shared" ref="BZ5:BZ8" si="2">M$3</f>
        <v>101</v>
      </c>
      <c r="CA5">
        <f t="shared" ref="CA5:CA8" si="3">INT(M5)</f>
        <v>1</v>
      </c>
      <c r="CB5">
        <f t="shared" ref="CB5:CB8" si="4">N5</f>
        <v>2</v>
      </c>
      <c r="CC5">
        <f t="shared" ref="CC5:CC8" si="5">CB5*100+$BW5</f>
        <v>201</v>
      </c>
      <c r="CD5">
        <f t="shared" ref="CD5:CD8" si="6">Q$3</f>
        <v>100</v>
      </c>
      <c r="CE5">
        <f t="shared" ref="CE5:CE8" si="7">INT(Q5)</f>
        <v>1</v>
      </c>
      <c r="CF5">
        <f t="shared" ref="CF5:CF8" si="8">R5</f>
        <v>3</v>
      </c>
      <c r="CG5">
        <f t="shared" ref="CG5:CG8" si="9">CF5*100+$BW5</f>
        <v>301</v>
      </c>
      <c r="CH5">
        <f t="shared" ref="CH5:CH8" si="10">U$3</f>
        <v>100</v>
      </c>
      <c r="CI5">
        <f t="shared" ref="CI5:CI8" si="11">INT(U5)</f>
        <v>1</v>
      </c>
      <c r="CJ5">
        <f t="shared" ref="CJ5:CJ8" si="12">V5</f>
        <v>4</v>
      </c>
      <c r="CK5">
        <f t="shared" ref="CK5:CK8" si="13">CJ5*100+$BW5</f>
        <v>401</v>
      </c>
      <c r="CL5">
        <f t="shared" ref="CL5:CL8" si="14">Y$3</f>
        <v>100</v>
      </c>
      <c r="CM5">
        <f t="shared" ref="CM5:CM8" si="15">INT(Y5)</f>
        <v>1</v>
      </c>
      <c r="CN5">
        <f t="shared" ref="CN5:CN8" si="16">Z5</f>
        <v>5</v>
      </c>
      <c r="CO5">
        <f t="shared" ref="CO5:CO8" si="17">CN5*100+$BW5</f>
        <v>501</v>
      </c>
      <c r="CP5">
        <f t="shared" ref="CP5:CP8" si="18">AC$3</f>
        <v>100</v>
      </c>
      <c r="CQ5">
        <f t="shared" ref="CQ5:CQ8" si="19">INT(AC5)</f>
        <v>1</v>
      </c>
      <c r="CR5">
        <f t="shared" ref="CR5:CR8" si="20">AD5</f>
        <v>6</v>
      </c>
      <c r="CS5">
        <f t="shared" ref="CS5:CS8" si="21">CR5*100+$BW5</f>
        <v>601</v>
      </c>
      <c r="CT5">
        <f t="shared" ref="CT5:CT8" si="22">AG$3</f>
        <v>100</v>
      </c>
      <c r="CU5">
        <f t="shared" ref="CU5:CU8" si="23">INT(AG5)</f>
        <v>1</v>
      </c>
      <c r="CV5">
        <f t="shared" ref="CV5:CV8" si="24">AH5</f>
        <v>7</v>
      </c>
      <c r="CW5">
        <f t="shared" ref="CW5:CW8" si="25">CV5*100+$BW5</f>
        <v>701</v>
      </c>
      <c r="CX5">
        <f t="shared" ref="CX5:CX8" si="26">AK$3</f>
        <v>100</v>
      </c>
      <c r="CY5">
        <f t="shared" ref="CY5:CY8" si="27">INT(AK5)</f>
        <v>1</v>
      </c>
      <c r="CZ5">
        <f t="shared" ref="CZ5:CZ8" si="28">AL5</f>
        <v>8</v>
      </c>
      <c r="DA5">
        <f t="shared" ref="DA5:DA8" si="29">CZ5*100+$BW5</f>
        <v>801</v>
      </c>
      <c r="DB5">
        <f t="shared" ref="DB5:DB8" si="30">AO$3</f>
        <v>100</v>
      </c>
      <c r="DC5">
        <f t="shared" ref="DC5:DC8" si="31">INT(AO5)</f>
        <v>1</v>
      </c>
      <c r="DD5">
        <f t="shared" ref="DD5:DD8" si="32">AP5</f>
        <v>9</v>
      </c>
      <c r="DE5">
        <f t="shared" ref="DE5:DE8" si="33">DD5*100+$BW5</f>
        <v>901</v>
      </c>
      <c r="DF5">
        <f t="shared" ref="DF5:DF8" si="34">AS$3</f>
        <v>100</v>
      </c>
      <c r="DG5">
        <f t="shared" ref="DG5:DG8" si="35">INT(AS5)</f>
        <v>1</v>
      </c>
      <c r="DH5">
        <f t="shared" ref="DH5:DH8" si="36">AT5</f>
        <v>10</v>
      </c>
      <c r="DI5">
        <f t="shared" ref="DI5:DI8" si="37">DH5*100+$BW5</f>
        <v>1001</v>
      </c>
      <c r="DJ5">
        <f t="shared" ref="DJ5:DJ8" si="38">AW$3</f>
        <v>100</v>
      </c>
      <c r="DK5">
        <f t="shared" ref="DK5:DK8" si="39">INT(AW5)</f>
        <v>1</v>
      </c>
      <c r="DL5">
        <f t="shared" ref="DL5:DL8" si="40">AX5</f>
        <v>11</v>
      </c>
      <c r="DM5">
        <f t="shared" ref="DM5:DM8" si="41">DL5*100+$BW5</f>
        <v>1101</v>
      </c>
      <c r="DN5">
        <f t="shared" ref="DN5:DN8" si="42">BA$3</f>
        <v>100</v>
      </c>
      <c r="DO5">
        <f t="shared" ref="DO5:DO8" si="43">INT(BA5)</f>
        <v>1</v>
      </c>
      <c r="DP5">
        <f t="shared" ref="DP5:DP8" si="44">BB5</f>
        <v>12</v>
      </c>
      <c r="DQ5">
        <f t="shared" ref="DQ5:DQ8" si="45">DP5*100+$BW5</f>
        <v>1201</v>
      </c>
      <c r="DR5">
        <f t="shared" ref="DR5:DR8" si="46">BE$3</f>
        <v>100</v>
      </c>
      <c r="DS5">
        <f t="shared" ref="DS5:DS8" si="47">INT(BE5)</f>
        <v>1</v>
      </c>
    </row>
    <row r="6" spans="9:123">
      <c r="I6">
        <f t="shared" ref="I6:I39" si="48">I5+1</f>
        <v>2</v>
      </c>
      <c r="J6">
        <f t="shared" ref="J6:J39" si="49">J5</f>
        <v>1</v>
      </c>
      <c r="M6" s="37">
        <v>30</v>
      </c>
      <c r="N6">
        <f t="shared" ref="N6:N34" si="50">N5</f>
        <v>2</v>
      </c>
      <c r="Q6" s="37">
        <v>30</v>
      </c>
      <c r="R6">
        <f t="shared" ref="R6:R34" si="51">R5</f>
        <v>3</v>
      </c>
      <c r="U6" s="37">
        <v>30</v>
      </c>
      <c r="V6">
        <f t="shared" ref="V6:V34" si="52">V5</f>
        <v>4</v>
      </c>
      <c r="Y6" s="37">
        <v>30</v>
      </c>
      <c r="Z6">
        <f t="shared" ref="Z6:Z34" si="53">Z5</f>
        <v>5</v>
      </c>
      <c r="AC6" s="37">
        <v>30</v>
      </c>
      <c r="AD6">
        <f t="shared" ref="AD6:AD34" si="54">AD5</f>
        <v>6</v>
      </c>
      <c r="AG6" s="37">
        <v>30</v>
      </c>
      <c r="AH6">
        <f t="shared" ref="AH6:AH34" si="55">AH5</f>
        <v>7</v>
      </c>
      <c r="AK6" s="37">
        <v>30</v>
      </c>
      <c r="AL6">
        <f t="shared" ref="AL6:AL34" si="56">AL5</f>
        <v>8</v>
      </c>
      <c r="AO6" s="37">
        <v>30</v>
      </c>
      <c r="AP6">
        <f t="shared" ref="AP6:AP34" si="57">AP5</f>
        <v>9</v>
      </c>
      <c r="AS6" s="37">
        <v>30</v>
      </c>
      <c r="AT6">
        <f t="shared" ref="AT6:AT34" si="58">AT5</f>
        <v>10</v>
      </c>
      <c r="AW6" s="37">
        <v>30</v>
      </c>
      <c r="AX6">
        <f t="shared" ref="AX6:AX34" si="59">AX5</f>
        <v>11</v>
      </c>
      <c r="BA6" s="37">
        <v>30</v>
      </c>
      <c r="BB6">
        <f t="shared" ref="BB6:BB34" si="60">BB5</f>
        <v>12</v>
      </c>
      <c r="BE6" s="37">
        <v>30</v>
      </c>
      <c r="BW6" s="1">
        <v>2</v>
      </c>
      <c r="BX6">
        <f t="shared" si="0"/>
        <v>1</v>
      </c>
      <c r="BY6">
        <f t="shared" si="1"/>
        <v>102</v>
      </c>
      <c r="BZ6">
        <f t="shared" si="2"/>
        <v>101</v>
      </c>
      <c r="CA6">
        <f t="shared" si="3"/>
        <v>30</v>
      </c>
      <c r="CB6">
        <f t="shared" si="4"/>
        <v>2</v>
      </c>
      <c r="CC6">
        <f t="shared" si="5"/>
        <v>202</v>
      </c>
      <c r="CD6">
        <f t="shared" si="6"/>
        <v>100</v>
      </c>
      <c r="CE6">
        <f t="shared" si="7"/>
        <v>30</v>
      </c>
      <c r="CF6">
        <f t="shared" si="8"/>
        <v>3</v>
      </c>
      <c r="CG6">
        <f t="shared" si="9"/>
        <v>302</v>
      </c>
      <c r="CH6">
        <f t="shared" si="10"/>
        <v>100</v>
      </c>
      <c r="CI6">
        <f t="shared" si="11"/>
        <v>30</v>
      </c>
      <c r="CJ6">
        <f t="shared" si="12"/>
        <v>4</v>
      </c>
      <c r="CK6">
        <f t="shared" si="13"/>
        <v>402</v>
      </c>
      <c r="CL6">
        <f t="shared" si="14"/>
        <v>100</v>
      </c>
      <c r="CM6">
        <f t="shared" si="15"/>
        <v>30</v>
      </c>
      <c r="CN6">
        <f t="shared" si="16"/>
        <v>5</v>
      </c>
      <c r="CO6">
        <f t="shared" si="17"/>
        <v>502</v>
      </c>
      <c r="CP6">
        <f t="shared" si="18"/>
        <v>100</v>
      </c>
      <c r="CQ6">
        <f t="shared" si="19"/>
        <v>30</v>
      </c>
      <c r="CR6">
        <f t="shared" si="20"/>
        <v>6</v>
      </c>
      <c r="CS6">
        <f t="shared" si="21"/>
        <v>602</v>
      </c>
      <c r="CT6">
        <f t="shared" si="22"/>
        <v>100</v>
      </c>
      <c r="CU6">
        <f t="shared" si="23"/>
        <v>30</v>
      </c>
      <c r="CV6">
        <f t="shared" si="24"/>
        <v>7</v>
      </c>
      <c r="CW6">
        <f t="shared" si="25"/>
        <v>702</v>
      </c>
      <c r="CX6">
        <f t="shared" si="26"/>
        <v>100</v>
      </c>
      <c r="CY6">
        <f t="shared" si="27"/>
        <v>30</v>
      </c>
      <c r="CZ6">
        <f t="shared" si="28"/>
        <v>8</v>
      </c>
      <c r="DA6">
        <f t="shared" si="29"/>
        <v>802</v>
      </c>
      <c r="DB6">
        <f t="shared" si="30"/>
        <v>100</v>
      </c>
      <c r="DC6">
        <f t="shared" si="31"/>
        <v>30</v>
      </c>
      <c r="DD6">
        <f t="shared" si="32"/>
        <v>9</v>
      </c>
      <c r="DE6">
        <f t="shared" si="33"/>
        <v>902</v>
      </c>
      <c r="DF6">
        <f t="shared" si="34"/>
        <v>100</v>
      </c>
      <c r="DG6">
        <f t="shared" si="35"/>
        <v>30</v>
      </c>
      <c r="DH6">
        <f t="shared" si="36"/>
        <v>10</v>
      </c>
      <c r="DI6">
        <f t="shared" si="37"/>
        <v>1002</v>
      </c>
      <c r="DJ6">
        <f t="shared" si="38"/>
        <v>100</v>
      </c>
      <c r="DK6">
        <f t="shared" si="39"/>
        <v>30</v>
      </c>
      <c r="DL6">
        <f t="shared" si="40"/>
        <v>11</v>
      </c>
      <c r="DM6">
        <f t="shared" si="41"/>
        <v>1102</v>
      </c>
      <c r="DN6">
        <f t="shared" si="42"/>
        <v>100</v>
      </c>
      <c r="DO6">
        <f t="shared" si="43"/>
        <v>30</v>
      </c>
      <c r="DP6">
        <f t="shared" si="44"/>
        <v>12</v>
      </c>
      <c r="DQ6">
        <f t="shared" si="45"/>
        <v>1202</v>
      </c>
      <c r="DR6">
        <f t="shared" si="46"/>
        <v>100</v>
      </c>
      <c r="DS6">
        <f t="shared" si="47"/>
        <v>30</v>
      </c>
    </row>
    <row r="7" spans="9:123">
      <c r="I7">
        <f t="shared" si="48"/>
        <v>3</v>
      </c>
      <c r="J7">
        <f t="shared" si="49"/>
        <v>1</v>
      </c>
      <c r="M7">
        <f t="shared" ref="K7:M7" si="61">M6*M$2</f>
        <v>60</v>
      </c>
      <c r="N7">
        <f t="shared" si="50"/>
        <v>2</v>
      </c>
      <c r="Q7">
        <f t="shared" ref="O7:Q7" si="62">Q6*Q$2</f>
        <v>60</v>
      </c>
      <c r="R7">
        <f t="shared" si="51"/>
        <v>3</v>
      </c>
      <c r="U7">
        <f t="shared" ref="S7:U7" si="63">U6*U$2</f>
        <v>60</v>
      </c>
      <c r="V7">
        <f t="shared" si="52"/>
        <v>4</v>
      </c>
      <c r="Y7">
        <f t="shared" ref="W7:Y7" si="64">Y6*Y$2</f>
        <v>60</v>
      </c>
      <c r="Z7">
        <f t="shared" si="53"/>
        <v>5</v>
      </c>
      <c r="AC7">
        <f t="shared" ref="AA7:AC7" si="65">AC6*AC$2</f>
        <v>60</v>
      </c>
      <c r="AD7">
        <f t="shared" si="54"/>
        <v>6</v>
      </c>
      <c r="AG7">
        <f t="shared" ref="AE7:AG7" si="66">AG6*AG$2</f>
        <v>60</v>
      </c>
      <c r="AH7">
        <f t="shared" si="55"/>
        <v>7</v>
      </c>
      <c r="AK7">
        <f t="shared" ref="AI7:AK7" si="67">AK6*AK$2</f>
        <v>60</v>
      </c>
      <c r="AL7">
        <f t="shared" si="56"/>
        <v>8</v>
      </c>
      <c r="AO7">
        <f t="shared" ref="AM7:AO7" si="68">AO6*AO$2</f>
        <v>60</v>
      </c>
      <c r="AP7">
        <f t="shared" si="57"/>
        <v>9</v>
      </c>
      <c r="AS7">
        <f t="shared" ref="AQ7:AS7" si="69">AS6*AS$2</f>
        <v>60</v>
      </c>
      <c r="AT7">
        <f t="shared" si="58"/>
        <v>10</v>
      </c>
      <c r="AW7">
        <f t="shared" ref="AU7:AW7" si="70">AW6*AW$2</f>
        <v>60</v>
      </c>
      <c r="AX7">
        <f t="shared" si="59"/>
        <v>11</v>
      </c>
      <c r="BA7">
        <f t="shared" ref="AY7:BA7" si="71">BA6*BA$2</f>
        <v>60</v>
      </c>
      <c r="BB7">
        <f t="shared" si="60"/>
        <v>12</v>
      </c>
      <c r="BE7">
        <f t="shared" ref="BC7:BE7" si="72">BE6*BE$2</f>
        <v>60</v>
      </c>
      <c r="BW7" s="1">
        <v>3</v>
      </c>
      <c r="BX7">
        <f t="shared" si="0"/>
        <v>1</v>
      </c>
      <c r="BY7">
        <f t="shared" si="1"/>
        <v>103</v>
      </c>
      <c r="BZ7">
        <f t="shared" si="2"/>
        <v>101</v>
      </c>
      <c r="CA7">
        <f t="shared" si="3"/>
        <v>60</v>
      </c>
      <c r="CB7">
        <f t="shared" si="4"/>
        <v>2</v>
      </c>
      <c r="CC7">
        <f t="shared" si="5"/>
        <v>203</v>
      </c>
      <c r="CD7">
        <f t="shared" si="6"/>
        <v>100</v>
      </c>
      <c r="CE7">
        <f t="shared" si="7"/>
        <v>60</v>
      </c>
      <c r="CF7">
        <f t="shared" si="8"/>
        <v>3</v>
      </c>
      <c r="CG7">
        <f t="shared" si="9"/>
        <v>303</v>
      </c>
      <c r="CH7">
        <f t="shared" si="10"/>
        <v>100</v>
      </c>
      <c r="CI7">
        <f t="shared" si="11"/>
        <v>60</v>
      </c>
      <c r="CJ7">
        <f t="shared" si="12"/>
        <v>4</v>
      </c>
      <c r="CK7">
        <f t="shared" si="13"/>
        <v>403</v>
      </c>
      <c r="CL7">
        <f t="shared" si="14"/>
        <v>100</v>
      </c>
      <c r="CM7">
        <f t="shared" si="15"/>
        <v>60</v>
      </c>
      <c r="CN7">
        <f t="shared" si="16"/>
        <v>5</v>
      </c>
      <c r="CO7">
        <f t="shared" si="17"/>
        <v>503</v>
      </c>
      <c r="CP7">
        <f t="shared" si="18"/>
        <v>100</v>
      </c>
      <c r="CQ7">
        <f t="shared" si="19"/>
        <v>60</v>
      </c>
      <c r="CR7">
        <f t="shared" si="20"/>
        <v>6</v>
      </c>
      <c r="CS7">
        <f t="shared" si="21"/>
        <v>603</v>
      </c>
      <c r="CT7">
        <f t="shared" si="22"/>
        <v>100</v>
      </c>
      <c r="CU7">
        <f t="shared" si="23"/>
        <v>60</v>
      </c>
      <c r="CV7">
        <f t="shared" si="24"/>
        <v>7</v>
      </c>
      <c r="CW7">
        <f t="shared" si="25"/>
        <v>703</v>
      </c>
      <c r="CX7">
        <f t="shared" si="26"/>
        <v>100</v>
      </c>
      <c r="CY7">
        <f t="shared" si="27"/>
        <v>60</v>
      </c>
      <c r="CZ7">
        <f t="shared" si="28"/>
        <v>8</v>
      </c>
      <c r="DA7">
        <f t="shared" si="29"/>
        <v>803</v>
      </c>
      <c r="DB7">
        <f t="shared" si="30"/>
        <v>100</v>
      </c>
      <c r="DC7">
        <f t="shared" si="31"/>
        <v>60</v>
      </c>
      <c r="DD7">
        <f t="shared" si="32"/>
        <v>9</v>
      </c>
      <c r="DE7">
        <f t="shared" si="33"/>
        <v>903</v>
      </c>
      <c r="DF7">
        <f t="shared" si="34"/>
        <v>100</v>
      </c>
      <c r="DG7">
        <f t="shared" si="35"/>
        <v>60</v>
      </c>
      <c r="DH7">
        <f t="shared" si="36"/>
        <v>10</v>
      </c>
      <c r="DI7">
        <f t="shared" si="37"/>
        <v>1003</v>
      </c>
      <c r="DJ7">
        <f t="shared" si="38"/>
        <v>100</v>
      </c>
      <c r="DK7">
        <f t="shared" si="39"/>
        <v>60</v>
      </c>
      <c r="DL7">
        <f t="shared" si="40"/>
        <v>11</v>
      </c>
      <c r="DM7">
        <f t="shared" si="41"/>
        <v>1103</v>
      </c>
      <c r="DN7">
        <f t="shared" si="42"/>
        <v>100</v>
      </c>
      <c r="DO7">
        <f t="shared" si="43"/>
        <v>60</v>
      </c>
      <c r="DP7">
        <f t="shared" si="44"/>
        <v>12</v>
      </c>
      <c r="DQ7">
        <f t="shared" si="45"/>
        <v>1203</v>
      </c>
      <c r="DR7">
        <f t="shared" si="46"/>
        <v>100</v>
      </c>
      <c r="DS7">
        <f t="shared" si="47"/>
        <v>60</v>
      </c>
    </row>
    <row r="8" spans="9:123">
      <c r="I8">
        <f t="shared" si="48"/>
        <v>4</v>
      </c>
      <c r="J8">
        <f t="shared" si="49"/>
        <v>1</v>
      </c>
      <c r="M8">
        <f t="shared" ref="M8:M39" si="73">M7*M$2</f>
        <v>120</v>
      </c>
      <c r="N8">
        <f t="shared" si="50"/>
        <v>2</v>
      </c>
      <c r="Q8">
        <f t="shared" ref="O8:Q8" si="74">Q7*Q$2</f>
        <v>120</v>
      </c>
      <c r="R8">
        <f t="shared" si="51"/>
        <v>3</v>
      </c>
      <c r="U8">
        <f t="shared" ref="S8:U8" si="75">U7*U$2</f>
        <v>120</v>
      </c>
      <c r="V8">
        <f t="shared" si="52"/>
        <v>4</v>
      </c>
      <c r="Y8">
        <f t="shared" ref="W8:Y8" si="76">Y7*Y$2</f>
        <v>120</v>
      </c>
      <c r="Z8">
        <f t="shared" si="53"/>
        <v>5</v>
      </c>
      <c r="AC8">
        <f t="shared" ref="AA8:AC8" si="77">AC7*AC$2</f>
        <v>120</v>
      </c>
      <c r="AD8">
        <f t="shared" si="54"/>
        <v>6</v>
      </c>
      <c r="AG8">
        <f t="shared" ref="AE8:AG8" si="78">AG7*AG$2</f>
        <v>120</v>
      </c>
      <c r="AH8">
        <f t="shared" si="55"/>
        <v>7</v>
      </c>
      <c r="AK8">
        <f t="shared" ref="AI8:AK8" si="79">AK7*AK$2</f>
        <v>120</v>
      </c>
      <c r="AL8">
        <f t="shared" si="56"/>
        <v>8</v>
      </c>
      <c r="AO8">
        <f t="shared" ref="AM8:AO8" si="80">AO7*AO$2</f>
        <v>120</v>
      </c>
      <c r="AP8">
        <f t="shared" si="57"/>
        <v>9</v>
      </c>
      <c r="AS8">
        <f t="shared" ref="AQ8:AS8" si="81">AS7*AS$2</f>
        <v>120</v>
      </c>
      <c r="AT8">
        <f t="shared" si="58"/>
        <v>10</v>
      </c>
      <c r="AW8">
        <f t="shared" ref="AU8:AW8" si="82">AW7*AW$2</f>
        <v>120</v>
      </c>
      <c r="AX8">
        <f t="shared" si="59"/>
        <v>11</v>
      </c>
      <c r="BA8">
        <f t="shared" ref="AY8:BA8" si="83">BA7*BA$2</f>
        <v>120</v>
      </c>
      <c r="BB8">
        <f t="shared" si="60"/>
        <v>12</v>
      </c>
      <c r="BE8">
        <f t="shared" ref="BC8:BE8" si="84">BE7*BE$2</f>
        <v>120</v>
      </c>
      <c r="BW8" s="1">
        <v>4</v>
      </c>
      <c r="BX8">
        <f t="shared" si="0"/>
        <v>1</v>
      </c>
      <c r="BY8">
        <f t="shared" si="1"/>
        <v>104</v>
      </c>
      <c r="BZ8">
        <f t="shared" si="2"/>
        <v>101</v>
      </c>
      <c r="CA8">
        <f t="shared" si="3"/>
        <v>120</v>
      </c>
      <c r="CB8">
        <f t="shared" si="4"/>
        <v>2</v>
      </c>
      <c r="CC8">
        <f t="shared" si="5"/>
        <v>204</v>
      </c>
      <c r="CD8">
        <f t="shared" si="6"/>
        <v>100</v>
      </c>
      <c r="CE8">
        <f t="shared" si="7"/>
        <v>120</v>
      </c>
      <c r="CF8">
        <f t="shared" si="8"/>
        <v>3</v>
      </c>
      <c r="CG8">
        <f t="shared" si="9"/>
        <v>304</v>
      </c>
      <c r="CH8">
        <f t="shared" si="10"/>
        <v>100</v>
      </c>
      <c r="CI8">
        <f t="shared" si="11"/>
        <v>120</v>
      </c>
      <c r="CJ8">
        <f t="shared" si="12"/>
        <v>4</v>
      </c>
      <c r="CK8">
        <f t="shared" si="13"/>
        <v>404</v>
      </c>
      <c r="CL8">
        <f t="shared" si="14"/>
        <v>100</v>
      </c>
      <c r="CM8">
        <f t="shared" si="15"/>
        <v>120</v>
      </c>
      <c r="CN8">
        <f t="shared" si="16"/>
        <v>5</v>
      </c>
      <c r="CO8">
        <f t="shared" si="17"/>
        <v>504</v>
      </c>
      <c r="CP8">
        <f t="shared" si="18"/>
        <v>100</v>
      </c>
      <c r="CQ8">
        <f t="shared" si="19"/>
        <v>120</v>
      </c>
      <c r="CR8">
        <f t="shared" si="20"/>
        <v>6</v>
      </c>
      <c r="CS8">
        <f t="shared" si="21"/>
        <v>604</v>
      </c>
      <c r="CT8">
        <f t="shared" si="22"/>
        <v>100</v>
      </c>
      <c r="CU8">
        <f t="shared" si="23"/>
        <v>120</v>
      </c>
      <c r="CV8">
        <f t="shared" si="24"/>
        <v>7</v>
      </c>
      <c r="CW8">
        <f t="shared" si="25"/>
        <v>704</v>
      </c>
      <c r="CX8">
        <f t="shared" si="26"/>
        <v>100</v>
      </c>
      <c r="CY8">
        <f t="shared" si="27"/>
        <v>120</v>
      </c>
      <c r="CZ8">
        <f t="shared" si="28"/>
        <v>8</v>
      </c>
      <c r="DA8">
        <f t="shared" si="29"/>
        <v>804</v>
      </c>
      <c r="DB8">
        <f t="shared" si="30"/>
        <v>100</v>
      </c>
      <c r="DC8">
        <f t="shared" si="31"/>
        <v>120</v>
      </c>
      <c r="DD8">
        <f t="shared" si="32"/>
        <v>9</v>
      </c>
      <c r="DE8">
        <f t="shared" si="33"/>
        <v>904</v>
      </c>
      <c r="DF8">
        <f t="shared" si="34"/>
        <v>100</v>
      </c>
      <c r="DG8">
        <f t="shared" si="35"/>
        <v>120</v>
      </c>
      <c r="DH8">
        <f t="shared" si="36"/>
        <v>10</v>
      </c>
      <c r="DI8">
        <f t="shared" si="37"/>
        <v>1004</v>
      </c>
      <c r="DJ8">
        <f t="shared" si="38"/>
        <v>100</v>
      </c>
      <c r="DK8">
        <f t="shared" si="39"/>
        <v>120</v>
      </c>
      <c r="DL8">
        <f t="shared" si="40"/>
        <v>11</v>
      </c>
      <c r="DM8">
        <f t="shared" si="41"/>
        <v>1104</v>
      </c>
      <c r="DN8">
        <f t="shared" si="42"/>
        <v>100</v>
      </c>
      <c r="DO8">
        <f t="shared" si="43"/>
        <v>120</v>
      </c>
      <c r="DP8">
        <f t="shared" si="44"/>
        <v>12</v>
      </c>
      <c r="DQ8">
        <f t="shared" si="45"/>
        <v>1204</v>
      </c>
      <c r="DR8">
        <f t="shared" si="46"/>
        <v>100</v>
      </c>
      <c r="DS8">
        <f t="shared" si="47"/>
        <v>120</v>
      </c>
    </row>
    <row r="9" ht="14.25" spans="9:127">
      <c r="I9">
        <f t="shared" si="48"/>
        <v>5</v>
      </c>
      <c r="J9">
        <f t="shared" si="49"/>
        <v>1</v>
      </c>
      <c r="M9">
        <f t="shared" si="73"/>
        <v>240</v>
      </c>
      <c r="N9">
        <f t="shared" si="50"/>
        <v>2</v>
      </c>
      <c r="Q9">
        <f t="shared" ref="O9:Q9" si="85">Q8*Q$2</f>
        <v>240</v>
      </c>
      <c r="R9">
        <f t="shared" si="51"/>
        <v>3</v>
      </c>
      <c r="U9">
        <f t="shared" ref="S9:U9" si="86">U8*U$2</f>
        <v>240</v>
      </c>
      <c r="V9">
        <f t="shared" si="52"/>
        <v>4</v>
      </c>
      <c r="Y9">
        <f t="shared" ref="W9:Y9" si="87">Y8*Y$2</f>
        <v>240</v>
      </c>
      <c r="Z9">
        <f t="shared" si="53"/>
        <v>5</v>
      </c>
      <c r="AC9">
        <f t="shared" ref="AA9:AC9" si="88">AC8*AC$2</f>
        <v>240</v>
      </c>
      <c r="AD9">
        <f t="shared" si="54"/>
        <v>6</v>
      </c>
      <c r="AG9">
        <f t="shared" ref="AE9:AG9" si="89">AG8*AG$2</f>
        <v>240</v>
      </c>
      <c r="AH9">
        <f t="shared" si="55"/>
        <v>7</v>
      </c>
      <c r="AK9">
        <f t="shared" ref="AI9:AK9" si="90">AK8*AK$2</f>
        <v>240</v>
      </c>
      <c r="AL9">
        <f t="shared" si="56"/>
        <v>8</v>
      </c>
      <c r="AO9">
        <f t="shared" ref="AM9:AO9" si="91">AO8*AO$2</f>
        <v>240</v>
      </c>
      <c r="AP9">
        <f t="shared" si="57"/>
        <v>9</v>
      </c>
      <c r="AS9">
        <f t="shared" ref="AQ9:AS9" si="92">AS8*AS$2</f>
        <v>240</v>
      </c>
      <c r="AT9">
        <f t="shared" si="58"/>
        <v>10</v>
      </c>
      <c r="AW9">
        <f t="shared" ref="AU9:AW9" si="93">AW8*AW$2</f>
        <v>240</v>
      </c>
      <c r="AX9">
        <f t="shared" si="59"/>
        <v>11</v>
      </c>
      <c r="BA9">
        <f t="shared" ref="AY9:BA9" si="94">BA8*BA$2</f>
        <v>240</v>
      </c>
      <c r="BB9">
        <f t="shared" si="60"/>
        <v>12</v>
      </c>
      <c r="BE9">
        <f t="shared" ref="BC9:BE9" si="95">BE8*BE$2</f>
        <v>240</v>
      </c>
      <c r="BW9" s="1"/>
      <c r="DT9" s="2"/>
      <c r="DU9" s="7"/>
      <c r="DW9" s="7"/>
    </row>
    <row r="10" ht="14.25" spans="9:126">
      <c r="I10">
        <f t="shared" si="48"/>
        <v>6</v>
      </c>
      <c r="J10">
        <f t="shared" si="49"/>
        <v>1</v>
      </c>
      <c r="M10">
        <f t="shared" si="73"/>
        <v>480</v>
      </c>
      <c r="N10">
        <f t="shared" si="50"/>
        <v>2</v>
      </c>
      <c r="Q10">
        <f t="shared" ref="O10:Q10" si="96">Q9*Q$2</f>
        <v>480</v>
      </c>
      <c r="R10">
        <f t="shared" si="51"/>
        <v>3</v>
      </c>
      <c r="U10">
        <f t="shared" ref="S10:U10" si="97">U9*U$2</f>
        <v>480</v>
      </c>
      <c r="V10">
        <f t="shared" si="52"/>
        <v>4</v>
      </c>
      <c r="Y10">
        <f t="shared" ref="W10:Y10" si="98">Y9*Y$2</f>
        <v>480</v>
      </c>
      <c r="Z10">
        <f t="shared" si="53"/>
        <v>5</v>
      </c>
      <c r="AC10">
        <f t="shared" ref="AA10:AC10" si="99">AC9*AC$2</f>
        <v>480</v>
      </c>
      <c r="AD10">
        <f t="shared" si="54"/>
        <v>6</v>
      </c>
      <c r="AG10">
        <f t="shared" ref="AE10:AG10" si="100">AG9*AG$2</f>
        <v>480</v>
      </c>
      <c r="AH10">
        <f t="shared" si="55"/>
        <v>7</v>
      </c>
      <c r="AK10">
        <f t="shared" ref="AI10:AK10" si="101">AK9*AK$2</f>
        <v>480</v>
      </c>
      <c r="AL10">
        <f t="shared" si="56"/>
        <v>8</v>
      </c>
      <c r="AO10">
        <f t="shared" ref="AM10:AO10" si="102">AO9*AO$2</f>
        <v>480</v>
      </c>
      <c r="AP10">
        <f t="shared" si="57"/>
        <v>9</v>
      </c>
      <c r="AS10">
        <f t="shared" ref="AQ10:AS10" si="103">AS9*AS$2</f>
        <v>480</v>
      </c>
      <c r="AT10">
        <f t="shared" si="58"/>
        <v>10</v>
      </c>
      <c r="AW10">
        <f t="shared" ref="AU10:AW10" si="104">AW9*AW$2</f>
        <v>480</v>
      </c>
      <c r="AX10">
        <f t="shared" si="59"/>
        <v>11</v>
      </c>
      <c r="BA10">
        <f t="shared" ref="AY10:BA10" si="105">BA9*BA$2</f>
        <v>480</v>
      </c>
      <c r="BB10">
        <f t="shared" si="60"/>
        <v>12</v>
      </c>
      <c r="BE10">
        <f t="shared" ref="BC10:BE10" si="106">BE9*BE$2</f>
        <v>480</v>
      </c>
      <c r="BW10" s="1"/>
      <c r="DT10" s="2"/>
      <c r="DU10" s="2"/>
      <c r="DV10" s="2"/>
    </row>
    <row r="11" spans="9:75">
      <c r="I11">
        <f t="shared" si="48"/>
        <v>7</v>
      </c>
      <c r="J11">
        <f t="shared" si="49"/>
        <v>1</v>
      </c>
      <c r="M11">
        <f t="shared" si="73"/>
        <v>960</v>
      </c>
      <c r="N11">
        <f t="shared" si="50"/>
        <v>2</v>
      </c>
      <c r="Q11">
        <f t="shared" ref="O11:Q11" si="107">Q10*Q$2</f>
        <v>960</v>
      </c>
      <c r="R11">
        <f t="shared" si="51"/>
        <v>3</v>
      </c>
      <c r="U11">
        <f t="shared" ref="S11:U11" si="108">U10*U$2</f>
        <v>960</v>
      </c>
      <c r="V11">
        <f t="shared" si="52"/>
        <v>4</v>
      </c>
      <c r="Y11">
        <f t="shared" ref="W11:Y11" si="109">Y10*Y$2</f>
        <v>960</v>
      </c>
      <c r="Z11">
        <f t="shared" si="53"/>
        <v>5</v>
      </c>
      <c r="AC11">
        <f t="shared" ref="AA11:AC11" si="110">AC10*AC$2</f>
        <v>960</v>
      </c>
      <c r="AD11">
        <f t="shared" si="54"/>
        <v>6</v>
      </c>
      <c r="AG11">
        <f t="shared" ref="AE11:AG11" si="111">AG10*AG$2</f>
        <v>960</v>
      </c>
      <c r="AH11">
        <f t="shared" si="55"/>
        <v>7</v>
      </c>
      <c r="AK11">
        <f t="shared" ref="AI11:AK11" si="112">AK10*AK$2</f>
        <v>960</v>
      </c>
      <c r="AL11">
        <f t="shared" si="56"/>
        <v>8</v>
      </c>
      <c r="AO11">
        <f t="shared" ref="AM11:AO11" si="113">AO10*AO$2</f>
        <v>960</v>
      </c>
      <c r="AP11">
        <f t="shared" si="57"/>
        <v>9</v>
      </c>
      <c r="AS11">
        <f t="shared" ref="AQ11:AS11" si="114">AS10*AS$2</f>
        <v>960</v>
      </c>
      <c r="AT11">
        <f t="shared" si="58"/>
        <v>10</v>
      </c>
      <c r="AW11">
        <f t="shared" ref="AU11:AW11" si="115">AW10*AW$2</f>
        <v>960</v>
      </c>
      <c r="AX11">
        <f t="shared" si="59"/>
        <v>11</v>
      </c>
      <c r="BA11">
        <f t="shared" ref="AY11:BA11" si="116">BA10*BA$2</f>
        <v>960</v>
      </c>
      <c r="BB11">
        <f t="shared" si="60"/>
        <v>12</v>
      </c>
      <c r="BE11">
        <f t="shared" ref="BC11:BE11" si="117">BE10*BE$2</f>
        <v>960</v>
      </c>
      <c r="BW11" s="1"/>
    </row>
    <row r="12" spans="9:75">
      <c r="I12">
        <f t="shared" si="48"/>
        <v>8</v>
      </c>
      <c r="J12">
        <f t="shared" si="49"/>
        <v>1</v>
      </c>
      <c r="M12">
        <f t="shared" si="73"/>
        <v>1920</v>
      </c>
      <c r="N12">
        <f t="shared" si="50"/>
        <v>2</v>
      </c>
      <c r="Q12">
        <f t="shared" ref="O12:Q12" si="118">Q11*Q$2</f>
        <v>1920</v>
      </c>
      <c r="R12">
        <f t="shared" si="51"/>
        <v>3</v>
      </c>
      <c r="U12">
        <f t="shared" ref="S12:U12" si="119">U11*U$2</f>
        <v>1920</v>
      </c>
      <c r="V12">
        <f t="shared" si="52"/>
        <v>4</v>
      </c>
      <c r="Y12">
        <f t="shared" ref="W12:Y12" si="120">Y11*Y$2</f>
        <v>1920</v>
      </c>
      <c r="Z12">
        <f t="shared" si="53"/>
        <v>5</v>
      </c>
      <c r="AC12">
        <f t="shared" ref="AA12:AC12" si="121">AC11*AC$2</f>
        <v>1920</v>
      </c>
      <c r="AD12">
        <f t="shared" si="54"/>
        <v>6</v>
      </c>
      <c r="AG12">
        <f t="shared" ref="AE12:AG12" si="122">AG11*AG$2</f>
        <v>1920</v>
      </c>
      <c r="AH12">
        <f t="shared" si="55"/>
        <v>7</v>
      </c>
      <c r="AK12">
        <f t="shared" ref="AI12:AK12" si="123">AK11*AK$2</f>
        <v>1920</v>
      </c>
      <c r="AL12">
        <f t="shared" si="56"/>
        <v>8</v>
      </c>
      <c r="AO12">
        <f t="shared" ref="AM12:AO12" si="124">AO11*AO$2</f>
        <v>1920</v>
      </c>
      <c r="AP12">
        <f t="shared" si="57"/>
        <v>9</v>
      </c>
      <c r="AS12">
        <f t="shared" ref="AQ12:AS12" si="125">AS11*AS$2</f>
        <v>1920</v>
      </c>
      <c r="AT12">
        <f t="shared" si="58"/>
        <v>10</v>
      </c>
      <c r="AW12">
        <f t="shared" ref="AU12:AW12" si="126">AW11*AW$2</f>
        <v>1920</v>
      </c>
      <c r="AX12">
        <f t="shared" si="59"/>
        <v>11</v>
      </c>
      <c r="BA12">
        <f t="shared" ref="AY12:BA12" si="127">BA11*BA$2</f>
        <v>1920</v>
      </c>
      <c r="BB12">
        <f t="shared" si="60"/>
        <v>12</v>
      </c>
      <c r="BE12">
        <f t="shared" ref="BC12:BE12" si="128">BE11*BE$2</f>
        <v>1920</v>
      </c>
      <c r="BW12" s="1"/>
    </row>
    <row r="13" spans="9:75">
      <c r="I13">
        <f t="shared" si="48"/>
        <v>9</v>
      </c>
      <c r="J13">
        <f t="shared" si="49"/>
        <v>1</v>
      </c>
      <c r="M13">
        <f t="shared" si="73"/>
        <v>3840</v>
      </c>
      <c r="N13">
        <f t="shared" si="50"/>
        <v>2</v>
      </c>
      <c r="Q13">
        <f t="shared" ref="O13:Q13" si="129">Q12*Q$2</f>
        <v>3840</v>
      </c>
      <c r="R13">
        <f t="shared" si="51"/>
        <v>3</v>
      </c>
      <c r="U13">
        <f t="shared" ref="S13:U13" si="130">U12*U$2</f>
        <v>3840</v>
      </c>
      <c r="V13">
        <f t="shared" si="52"/>
        <v>4</v>
      </c>
      <c r="Y13">
        <f t="shared" ref="W13:Y13" si="131">Y12*Y$2</f>
        <v>3840</v>
      </c>
      <c r="Z13">
        <f t="shared" si="53"/>
        <v>5</v>
      </c>
      <c r="AC13">
        <f t="shared" ref="AA13:AC13" si="132">AC12*AC$2</f>
        <v>3840</v>
      </c>
      <c r="AD13">
        <f t="shared" si="54"/>
        <v>6</v>
      </c>
      <c r="AG13">
        <f t="shared" ref="AE13:AG13" si="133">AG12*AG$2</f>
        <v>3840</v>
      </c>
      <c r="AH13">
        <f t="shared" si="55"/>
        <v>7</v>
      </c>
      <c r="AK13">
        <f t="shared" ref="AI13:AK13" si="134">AK12*AK$2</f>
        <v>3840</v>
      </c>
      <c r="AL13">
        <f t="shared" si="56"/>
        <v>8</v>
      </c>
      <c r="AO13">
        <f t="shared" ref="AM13:AO13" si="135">AO12*AO$2</f>
        <v>3840</v>
      </c>
      <c r="AP13">
        <f t="shared" si="57"/>
        <v>9</v>
      </c>
      <c r="AS13">
        <f t="shared" ref="AQ13:AS13" si="136">AS12*AS$2</f>
        <v>3840</v>
      </c>
      <c r="AT13">
        <f t="shared" si="58"/>
        <v>10</v>
      </c>
      <c r="AW13">
        <f t="shared" ref="AU13:AW13" si="137">AW12*AW$2</f>
        <v>3840</v>
      </c>
      <c r="AX13">
        <f t="shared" si="59"/>
        <v>11</v>
      </c>
      <c r="BA13">
        <f t="shared" ref="AY13:BA13" si="138">BA12*BA$2</f>
        <v>3840</v>
      </c>
      <c r="BB13">
        <f t="shared" si="60"/>
        <v>12</v>
      </c>
      <c r="BE13">
        <f t="shared" ref="BC13:BE13" si="139">BE12*BE$2</f>
        <v>3840</v>
      </c>
      <c r="BW13" s="1"/>
    </row>
    <row r="14" ht="14.25" spans="9:127">
      <c r="I14">
        <f t="shared" si="48"/>
        <v>10</v>
      </c>
      <c r="J14">
        <f t="shared" si="49"/>
        <v>1</v>
      </c>
      <c r="M14">
        <f t="shared" si="73"/>
        <v>7680</v>
      </c>
      <c r="N14">
        <f t="shared" si="50"/>
        <v>2</v>
      </c>
      <c r="Q14">
        <f t="shared" ref="O14:Q14" si="140">Q13*Q$2</f>
        <v>7680</v>
      </c>
      <c r="R14">
        <f t="shared" si="51"/>
        <v>3</v>
      </c>
      <c r="U14">
        <f t="shared" ref="S14:U14" si="141">U13*U$2</f>
        <v>7680</v>
      </c>
      <c r="V14">
        <f t="shared" si="52"/>
        <v>4</v>
      </c>
      <c r="Y14">
        <f t="shared" ref="W14:Y14" si="142">Y13*Y$2</f>
        <v>7680</v>
      </c>
      <c r="Z14">
        <f t="shared" si="53"/>
        <v>5</v>
      </c>
      <c r="AC14">
        <f t="shared" ref="AA14:AC14" si="143">AC13*AC$2</f>
        <v>7680</v>
      </c>
      <c r="AD14">
        <f t="shared" si="54"/>
        <v>6</v>
      </c>
      <c r="AG14">
        <f t="shared" ref="AE14:AG14" si="144">AG13*AG$2</f>
        <v>7680</v>
      </c>
      <c r="AH14">
        <f t="shared" si="55"/>
        <v>7</v>
      </c>
      <c r="AK14">
        <f t="shared" ref="AI14:AK14" si="145">AK13*AK$2</f>
        <v>7680</v>
      </c>
      <c r="AL14">
        <f t="shared" si="56"/>
        <v>8</v>
      </c>
      <c r="AO14">
        <f t="shared" ref="AM14:AO14" si="146">AO13*AO$2</f>
        <v>7680</v>
      </c>
      <c r="AP14">
        <f t="shared" si="57"/>
        <v>9</v>
      </c>
      <c r="AS14">
        <f t="shared" ref="AQ14:AS14" si="147">AS13*AS$2</f>
        <v>7680</v>
      </c>
      <c r="AT14">
        <f t="shared" si="58"/>
        <v>10</v>
      </c>
      <c r="AW14">
        <f t="shared" ref="AU14:AW14" si="148">AW13*AW$2</f>
        <v>7680</v>
      </c>
      <c r="AX14">
        <f t="shared" si="59"/>
        <v>11</v>
      </c>
      <c r="BA14">
        <f t="shared" ref="AY14:BA14" si="149">BA13*BA$2</f>
        <v>7680</v>
      </c>
      <c r="BB14">
        <f t="shared" si="60"/>
        <v>12</v>
      </c>
      <c r="BE14">
        <f t="shared" ref="BC14:BE14" si="150">BE13*BE$2</f>
        <v>7680</v>
      </c>
      <c r="BW14" s="1"/>
      <c r="DT14" s="2"/>
      <c r="DU14" s="2"/>
      <c r="DV14" s="2"/>
      <c r="DW14" s="2"/>
    </row>
    <row r="15" spans="9:75">
      <c r="I15">
        <f t="shared" si="48"/>
        <v>11</v>
      </c>
      <c r="J15">
        <f t="shared" si="49"/>
        <v>1</v>
      </c>
      <c r="M15">
        <f t="shared" si="73"/>
        <v>15360</v>
      </c>
      <c r="N15">
        <f t="shared" si="50"/>
        <v>2</v>
      </c>
      <c r="Q15">
        <f t="shared" ref="O15:Q15" si="151">Q14*Q$2</f>
        <v>15360</v>
      </c>
      <c r="R15">
        <f t="shared" si="51"/>
        <v>3</v>
      </c>
      <c r="U15">
        <f t="shared" ref="S15:U15" si="152">U14*U$2</f>
        <v>15360</v>
      </c>
      <c r="V15">
        <f t="shared" si="52"/>
        <v>4</v>
      </c>
      <c r="Y15">
        <f t="shared" ref="W15:Y15" si="153">Y14*Y$2</f>
        <v>15360</v>
      </c>
      <c r="Z15">
        <f t="shared" si="53"/>
        <v>5</v>
      </c>
      <c r="AC15">
        <f t="shared" ref="AA15:AC15" si="154">AC14*AC$2</f>
        <v>15360</v>
      </c>
      <c r="AD15">
        <f t="shared" si="54"/>
        <v>6</v>
      </c>
      <c r="AG15">
        <f t="shared" ref="AE15:AG15" si="155">AG14*AG$2</f>
        <v>15360</v>
      </c>
      <c r="AH15">
        <f t="shared" si="55"/>
        <v>7</v>
      </c>
      <c r="AK15">
        <f t="shared" ref="AI15:AK15" si="156">AK14*AK$2</f>
        <v>15360</v>
      </c>
      <c r="AL15">
        <f t="shared" si="56"/>
        <v>8</v>
      </c>
      <c r="AO15">
        <f t="shared" ref="AM15:AO15" si="157">AO14*AO$2</f>
        <v>15360</v>
      </c>
      <c r="AP15">
        <f t="shared" si="57"/>
        <v>9</v>
      </c>
      <c r="AS15">
        <f t="shared" ref="AQ15:AS15" si="158">AS14*AS$2</f>
        <v>15360</v>
      </c>
      <c r="AT15">
        <f t="shared" si="58"/>
        <v>10</v>
      </c>
      <c r="AW15">
        <f t="shared" ref="AU15:AW15" si="159">AW14*AW$2</f>
        <v>15360</v>
      </c>
      <c r="AX15">
        <f t="shared" si="59"/>
        <v>11</v>
      </c>
      <c r="BA15">
        <f t="shared" ref="AY15:BA15" si="160">BA14*BA$2</f>
        <v>15360</v>
      </c>
      <c r="BB15">
        <f t="shared" si="60"/>
        <v>12</v>
      </c>
      <c r="BE15">
        <f t="shared" ref="BC15:BE15" si="161">BE14*BE$2</f>
        <v>15360</v>
      </c>
      <c r="BW15" s="1"/>
    </row>
    <row r="16" spans="9:75">
      <c r="I16">
        <f t="shared" si="48"/>
        <v>12</v>
      </c>
      <c r="J16">
        <f t="shared" si="49"/>
        <v>1</v>
      </c>
      <c r="M16">
        <f t="shared" si="73"/>
        <v>30720</v>
      </c>
      <c r="N16">
        <f t="shared" si="50"/>
        <v>2</v>
      </c>
      <c r="Q16">
        <f t="shared" ref="O16:Q16" si="162">Q15*Q$2</f>
        <v>30720</v>
      </c>
      <c r="R16">
        <f t="shared" si="51"/>
        <v>3</v>
      </c>
      <c r="U16">
        <f t="shared" ref="S16:U16" si="163">U15*U$2</f>
        <v>30720</v>
      </c>
      <c r="V16">
        <f t="shared" si="52"/>
        <v>4</v>
      </c>
      <c r="Y16">
        <f t="shared" ref="W16:Y16" si="164">Y15*Y$2</f>
        <v>30720</v>
      </c>
      <c r="Z16">
        <f t="shared" si="53"/>
        <v>5</v>
      </c>
      <c r="AC16">
        <f t="shared" ref="AA16:AC16" si="165">AC15*AC$2</f>
        <v>30720</v>
      </c>
      <c r="AD16">
        <f t="shared" si="54"/>
        <v>6</v>
      </c>
      <c r="AG16">
        <f t="shared" ref="AE16:AG16" si="166">AG15*AG$2</f>
        <v>30720</v>
      </c>
      <c r="AH16">
        <f t="shared" si="55"/>
        <v>7</v>
      </c>
      <c r="AK16">
        <f t="shared" ref="AI16:AK16" si="167">AK15*AK$2</f>
        <v>30720</v>
      </c>
      <c r="AL16">
        <f t="shared" si="56"/>
        <v>8</v>
      </c>
      <c r="AO16">
        <f t="shared" ref="AM16:AO16" si="168">AO15*AO$2</f>
        <v>30720</v>
      </c>
      <c r="AP16">
        <f t="shared" si="57"/>
        <v>9</v>
      </c>
      <c r="AS16">
        <f t="shared" ref="AQ16:AS16" si="169">AS15*AS$2</f>
        <v>30720</v>
      </c>
      <c r="AT16">
        <f t="shared" si="58"/>
        <v>10</v>
      </c>
      <c r="AW16">
        <f t="shared" ref="AU16:AW16" si="170">AW15*AW$2</f>
        <v>30720</v>
      </c>
      <c r="AX16">
        <f t="shared" si="59"/>
        <v>11</v>
      </c>
      <c r="BA16">
        <f t="shared" ref="AY16:BA16" si="171">BA15*BA$2</f>
        <v>30720</v>
      </c>
      <c r="BB16">
        <f t="shared" si="60"/>
        <v>12</v>
      </c>
      <c r="BE16">
        <f t="shared" ref="BC16:BE16" si="172">BE15*BE$2</f>
        <v>30720</v>
      </c>
      <c r="BW16" s="1"/>
    </row>
    <row r="17" spans="9:75">
      <c r="I17">
        <f t="shared" si="48"/>
        <v>13</v>
      </c>
      <c r="J17">
        <f t="shared" si="49"/>
        <v>1</v>
      </c>
      <c r="M17">
        <f t="shared" si="73"/>
        <v>61440</v>
      </c>
      <c r="N17">
        <f t="shared" si="50"/>
        <v>2</v>
      </c>
      <c r="Q17">
        <f t="shared" ref="O17:Q17" si="173">Q16*Q$2</f>
        <v>61440</v>
      </c>
      <c r="R17">
        <f t="shared" si="51"/>
        <v>3</v>
      </c>
      <c r="U17">
        <f t="shared" ref="S17:U17" si="174">U16*U$2</f>
        <v>61440</v>
      </c>
      <c r="V17">
        <f t="shared" si="52"/>
        <v>4</v>
      </c>
      <c r="Y17">
        <f t="shared" ref="W17:Y17" si="175">Y16*Y$2</f>
        <v>61440</v>
      </c>
      <c r="Z17">
        <f t="shared" si="53"/>
        <v>5</v>
      </c>
      <c r="AC17">
        <f t="shared" ref="AA17:AC17" si="176">AC16*AC$2</f>
        <v>61440</v>
      </c>
      <c r="AD17">
        <f t="shared" si="54"/>
        <v>6</v>
      </c>
      <c r="AG17">
        <f t="shared" ref="AE17:AG17" si="177">AG16*AG$2</f>
        <v>61440</v>
      </c>
      <c r="AH17">
        <f t="shared" si="55"/>
        <v>7</v>
      </c>
      <c r="AK17">
        <f t="shared" ref="AI17:AK17" si="178">AK16*AK$2</f>
        <v>61440</v>
      </c>
      <c r="AL17">
        <f t="shared" si="56"/>
        <v>8</v>
      </c>
      <c r="AO17">
        <f t="shared" ref="AM17:AO17" si="179">AO16*AO$2</f>
        <v>61440</v>
      </c>
      <c r="AP17">
        <f t="shared" si="57"/>
        <v>9</v>
      </c>
      <c r="AS17">
        <f t="shared" ref="AQ17:AS17" si="180">AS16*AS$2</f>
        <v>61440</v>
      </c>
      <c r="AT17">
        <f t="shared" si="58"/>
        <v>10</v>
      </c>
      <c r="AW17">
        <f t="shared" ref="AU17:AW17" si="181">AW16*AW$2</f>
        <v>61440</v>
      </c>
      <c r="AX17">
        <f t="shared" si="59"/>
        <v>11</v>
      </c>
      <c r="BA17">
        <f t="shared" ref="AY17:BA17" si="182">BA16*BA$2</f>
        <v>61440</v>
      </c>
      <c r="BB17">
        <f t="shared" si="60"/>
        <v>12</v>
      </c>
      <c r="BE17">
        <f t="shared" ref="BC17:BE17" si="183">BE16*BE$2</f>
        <v>61440</v>
      </c>
      <c r="BW17" s="1"/>
    </row>
    <row r="18" spans="9:75">
      <c r="I18">
        <f t="shared" si="48"/>
        <v>14</v>
      </c>
      <c r="J18">
        <f t="shared" si="49"/>
        <v>1</v>
      </c>
      <c r="M18">
        <f t="shared" si="73"/>
        <v>122880</v>
      </c>
      <c r="N18">
        <f t="shared" si="50"/>
        <v>2</v>
      </c>
      <c r="Q18">
        <f t="shared" ref="O18:Q18" si="184">Q17*Q$2</f>
        <v>122880</v>
      </c>
      <c r="R18">
        <f t="shared" si="51"/>
        <v>3</v>
      </c>
      <c r="U18">
        <f t="shared" ref="S18:U18" si="185">U17*U$2</f>
        <v>122880</v>
      </c>
      <c r="V18">
        <f t="shared" si="52"/>
        <v>4</v>
      </c>
      <c r="Y18">
        <f t="shared" ref="W18:Y18" si="186">Y17*Y$2</f>
        <v>122880</v>
      </c>
      <c r="Z18">
        <f t="shared" si="53"/>
        <v>5</v>
      </c>
      <c r="AC18">
        <f t="shared" ref="AA18:AC18" si="187">AC17*AC$2</f>
        <v>122880</v>
      </c>
      <c r="AD18">
        <f t="shared" si="54"/>
        <v>6</v>
      </c>
      <c r="AG18">
        <f t="shared" ref="AE18:AG18" si="188">AG17*AG$2</f>
        <v>122880</v>
      </c>
      <c r="AH18">
        <f t="shared" si="55"/>
        <v>7</v>
      </c>
      <c r="AK18">
        <f t="shared" ref="AI18:AK18" si="189">AK17*AK$2</f>
        <v>122880</v>
      </c>
      <c r="AL18">
        <f t="shared" si="56"/>
        <v>8</v>
      </c>
      <c r="AO18">
        <f t="shared" ref="AM18:AO18" si="190">AO17*AO$2</f>
        <v>122880</v>
      </c>
      <c r="AP18">
        <f t="shared" si="57"/>
        <v>9</v>
      </c>
      <c r="AS18">
        <f t="shared" ref="AQ18:AS18" si="191">AS17*AS$2</f>
        <v>122880</v>
      </c>
      <c r="AT18">
        <f t="shared" si="58"/>
        <v>10</v>
      </c>
      <c r="AW18">
        <f t="shared" ref="AU18:AW18" si="192">AW17*AW$2</f>
        <v>122880</v>
      </c>
      <c r="AX18">
        <f t="shared" si="59"/>
        <v>11</v>
      </c>
      <c r="BA18">
        <f t="shared" ref="AY18:BA18" si="193">BA17*BA$2</f>
        <v>122880</v>
      </c>
      <c r="BB18">
        <f t="shared" si="60"/>
        <v>12</v>
      </c>
      <c r="BE18">
        <f t="shared" ref="BC18:BE18" si="194">BE17*BE$2</f>
        <v>122880</v>
      </c>
      <c r="BW18" s="1"/>
    </row>
    <row r="19" spans="9:75">
      <c r="I19">
        <f t="shared" si="48"/>
        <v>15</v>
      </c>
      <c r="J19">
        <f t="shared" si="49"/>
        <v>1</v>
      </c>
      <c r="M19">
        <f t="shared" si="73"/>
        <v>245760</v>
      </c>
      <c r="N19">
        <f t="shared" si="50"/>
        <v>2</v>
      </c>
      <c r="Q19">
        <f t="shared" ref="O19:Q19" si="195">Q18*Q$2</f>
        <v>245760</v>
      </c>
      <c r="R19">
        <f t="shared" si="51"/>
        <v>3</v>
      </c>
      <c r="U19">
        <f t="shared" ref="S19:U19" si="196">U18*U$2</f>
        <v>245760</v>
      </c>
      <c r="V19">
        <f t="shared" si="52"/>
        <v>4</v>
      </c>
      <c r="Y19">
        <f t="shared" ref="W19:Y19" si="197">Y18*Y$2</f>
        <v>245760</v>
      </c>
      <c r="Z19">
        <f t="shared" si="53"/>
        <v>5</v>
      </c>
      <c r="AC19">
        <f t="shared" ref="AA19:AC19" si="198">AC18*AC$2</f>
        <v>245760</v>
      </c>
      <c r="AD19">
        <f t="shared" si="54"/>
        <v>6</v>
      </c>
      <c r="AG19">
        <f t="shared" ref="AE19:AG19" si="199">AG18*AG$2</f>
        <v>245760</v>
      </c>
      <c r="AH19">
        <f t="shared" si="55"/>
        <v>7</v>
      </c>
      <c r="AK19">
        <f t="shared" ref="AI19:AK19" si="200">AK18*AK$2</f>
        <v>245760</v>
      </c>
      <c r="AL19">
        <f t="shared" si="56"/>
        <v>8</v>
      </c>
      <c r="AO19">
        <f t="shared" ref="AM19:AO19" si="201">AO18*AO$2</f>
        <v>245760</v>
      </c>
      <c r="AP19">
        <f t="shared" si="57"/>
        <v>9</v>
      </c>
      <c r="AS19">
        <f t="shared" ref="AQ19:AS19" si="202">AS18*AS$2</f>
        <v>245760</v>
      </c>
      <c r="AT19">
        <f t="shared" si="58"/>
        <v>10</v>
      </c>
      <c r="AW19">
        <f t="shared" ref="AU19:AW19" si="203">AW18*AW$2</f>
        <v>245760</v>
      </c>
      <c r="AX19">
        <f t="shared" si="59"/>
        <v>11</v>
      </c>
      <c r="BA19">
        <f t="shared" ref="AY19:BA19" si="204">BA18*BA$2</f>
        <v>245760</v>
      </c>
      <c r="BB19">
        <f t="shared" si="60"/>
        <v>12</v>
      </c>
      <c r="BE19">
        <f t="shared" ref="BC19:BE19" si="205">BE18*BE$2</f>
        <v>245760</v>
      </c>
      <c r="BW19" s="1"/>
    </row>
    <row r="20" spans="9:75">
      <c r="I20">
        <f t="shared" si="48"/>
        <v>16</v>
      </c>
      <c r="J20">
        <f t="shared" si="49"/>
        <v>1</v>
      </c>
      <c r="M20">
        <f t="shared" si="73"/>
        <v>491520</v>
      </c>
      <c r="N20">
        <f t="shared" si="50"/>
        <v>2</v>
      </c>
      <c r="Q20">
        <f t="shared" ref="O20:Q20" si="206">Q19*Q$2</f>
        <v>491520</v>
      </c>
      <c r="R20">
        <f t="shared" si="51"/>
        <v>3</v>
      </c>
      <c r="U20">
        <f t="shared" ref="S20:U20" si="207">U19*U$2</f>
        <v>491520</v>
      </c>
      <c r="V20">
        <f t="shared" si="52"/>
        <v>4</v>
      </c>
      <c r="Y20">
        <f t="shared" ref="W20:Y20" si="208">Y19*Y$2</f>
        <v>491520</v>
      </c>
      <c r="Z20">
        <f t="shared" si="53"/>
        <v>5</v>
      </c>
      <c r="AC20">
        <f t="shared" ref="AA20:AC20" si="209">AC19*AC$2</f>
        <v>491520</v>
      </c>
      <c r="AD20">
        <f t="shared" si="54"/>
        <v>6</v>
      </c>
      <c r="AG20">
        <f t="shared" ref="AE20:AG20" si="210">AG19*AG$2</f>
        <v>491520</v>
      </c>
      <c r="AH20">
        <f t="shared" si="55"/>
        <v>7</v>
      </c>
      <c r="AK20">
        <f t="shared" ref="AI20:AK20" si="211">AK19*AK$2</f>
        <v>491520</v>
      </c>
      <c r="AL20">
        <f t="shared" si="56"/>
        <v>8</v>
      </c>
      <c r="AO20">
        <f t="shared" ref="AM20:AO20" si="212">AO19*AO$2</f>
        <v>491520</v>
      </c>
      <c r="AP20">
        <f t="shared" si="57"/>
        <v>9</v>
      </c>
      <c r="AS20">
        <f t="shared" ref="AQ20:AS20" si="213">AS19*AS$2</f>
        <v>491520</v>
      </c>
      <c r="AT20">
        <f t="shared" si="58"/>
        <v>10</v>
      </c>
      <c r="AW20">
        <f t="shared" ref="AU20:AW20" si="214">AW19*AW$2</f>
        <v>491520</v>
      </c>
      <c r="AX20">
        <f t="shared" si="59"/>
        <v>11</v>
      </c>
      <c r="BA20">
        <f t="shared" ref="AY20:BA20" si="215">BA19*BA$2</f>
        <v>491520</v>
      </c>
      <c r="BB20">
        <f t="shared" si="60"/>
        <v>12</v>
      </c>
      <c r="BE20">
        <f t="shared" ref="BC20:BE20" si="216">BE19*BE$2</f>
        <v>491520</v>
      </c>
      <c r="BW20" s="1"/>
    </row>
    <row r="21" spans="9:75">
      <c r="I21">
        <f t="shared" si="48"/>
        <v>17</v>
      </c>
      <c r="J21">
        <f t="shared" si="49"/>
        <v>1</v>
      </c>
      <c r="M21">
        <f t="shared" si="73"/>
        <v>983040</v>
      </c>
      <c r="N21">
        <f t="shared" si="50"/>
        <v>2</v>
      </c>
      <c r="Q21">
        <f t="shared" ref="O21:Q21" si="217">Q20*Q$2</f>
        <v>983040</v>
      </c>
      <c r="R21">
        <f t="shared" si="51"/>
        <v>3</v>
      </c>
      <c r="U21">
        <f t="shared" ref="S21:U21" si="218">U20*U$2</f>
        <v>983040</v>
      </c>
      <c r="V21">
        <f t="shared" si="52"/>
        <v>4</v>
      </c>
      <c r="Y21">
        <f t="shared" ref="W21:Y21" si="219">Y20*Y$2</f>
        <v>983040</v>
      </c>
      <c r="Z21">
        <f t="shared" si="53"/>
        <v>5</v>
      </c>
      <c r="AC21">
        <f t="shared" ref="AA21:AC21" si="220">AC20*AC$2</f>
        <v>983040</v>
      </c>
      <c r="AD21">
        <f t="shared" si="54"/>
        <v>6</v>
      </c>
      <c r="AG21">
        <f t="shared" ref="AE21:AG21" si="221">AG20*AG$2</f>
        <v>983040</v>
      </c>
      <c r="AH21">
        <f t="shared" si="55"/>
        <v>7</v>
      </c>
      <c r="AK21">
        <f t="shared" ref="AI21:AK21" si="222">AK20*AK$2</f>
        <v>983040</v>
      </c>
      <c r="AL21">
        <f t="shared" si="56"/>
        <v>8</v>
      </c>
      <c r="AO21">
        <f t="shared" ref="AM21:AO21" si="223">AO20*AO$2</f>
        <v>983040</v>
      </c>
      <c r="AP21">
        <f t="shared" si="57"/>
        <v>9</v>
      </c>
      <c r="AS21">
        <f t="shared" ref="AQ21:AS21" si="224">AS20*AS$2</f>
        <v>983040</v>
      </c>
      <c r="AT21">
        <f t="shared" si="58"/>
        <v>10</v>
      </c>
      <c r="AW21">
        <f t="shared" ref="AU21:AW21" si="225">AW20*AW$2</f>
        <v>983040</v>
      </c>
      <c r="AX21">
        <f t="shared" si="59"/>
        <v>11</v>
      </c>
      <c r="BA21">
        <f t="shared" ref="AY21:BA21" si="226">BA20*BA$2</f>
        <v>983040</v>
      </c>
      <c r="BB21">
        <f t="shared" si="60"/>
        <v>12</v>
      </c>
      <c r="BE21">
        <f t="shared" ref="BC21:BE21" si="227">BE20*BE$2</f>
        <v>983040</v>
      </c>
      <c r="BW21" s="1"/>
    </row>
    <row r="22" spans="9:75">
      <c r="I22">
        <f t="shared" si="48"/>
        <v>18</v>
      </c>
      <c r="J22">
        <f t="shared" si="49"/>
        <v>1</v>
      </c>
      <c r="M22">
        <f t="shared" si="73"/>
        <v>1966080</v>
      </c>
      <c r="N22">
        <f t="shared" si="50"/>
        <v>2</v>
      </c>
      <c r="Q22">
        <f t="shared" ref="O22:Q22" si="228">Q21*Q$2</f>
        <v>1966080</v>
      </c>
      <c r="R22">
        <f t="shared" si="51"/>
        <v>3</v>
      </c>
      <c r="U22">
        <f t="shared" ref="S22:U22" si="229">U21*U$2</f>
        <v>1966080</v>
      </c>
      <c r="V22">
        <f t="shared" si="52"/>
        <v>4</v>
      </c>
      <c r="Y22">
        <f t="shared" ref="W22:Y22" si="230">Y21*Y$2</f>
        <v>1966080</v>
      </c>
      <c r="Z22">
        <f t="shared" si="53"/>
        <v>5</v>
      </c>
      <c r="AC22">
        <f t="shared" ref="AA22:AC22" si="231">AC21*AC$2</f>
        <v>1966080</v>
      </c>
      <c r="AD22">
        <f t="shared" si="54"/>
        <v>6</v>
      </c>
      <c r="AG22">
        <f t="shared" ref="AE22:AG22" si="232">AG21*AG$2</f>
        <v>1966080</v>
      </c>
      <c r="AH22">
        <f t="shared" si="55"/>
        <v>7</v>
      </c>
      <c r="AK22">
        <f t="shared" ref="AI22:AK22" si="233">AK21*AK$2</f>
        <v>1966080</v>
      </c>
      <c r="AL22">
        <f t="shared" si="56"/>
        <v>8</v>
      </c>
      <c r="AO22">
        <f t="shared" ref="AM22:AO22" si="234">AO21*AO$2</f>
        <v>1966080</v>
      </c>
      <c r="AP22">
        <f t="shared" si="57"/>
        <v>9</v>
      </c>
      <c r="AS22">
        <f t="shared" ref="AQ22:AS22" si="235">AS21*AS$2</f>
        <v>1966080</v>
      </c>
      <c r="AT22">
        <f t="shared" si="58"/>
        <v>10</v>
      </c>
      <c r="AW22">
        <f t="shared" ref="AU22:AW22" si="236">AW21*AW$2</f>
        <v>1966080</v>
      </c>
      <c r="AX22">
        <f t="shared" si="59"/>
        <v>11</v>
      </c>
      <c r="BA22">
        <f t="shared" ref="AY22:BA22" si="237">BA21*BA$2</f>
        <v>1966080</v>
      </c>
      <c r="BB22">
        <f t="shared" si="60"/>
        <v>12</v>
      </c>
      <c r="BE22">
        <f t="shared" ref="BC22:BE22" si="238">BE21*BE$2</f>
        <v>1966080</v>
      </c>
      <c r="BW22" s="1"/>
    </row>
    <row r="23" spans="9:75">
      <c r="I23">
        <f t="shared" si="48"/>
        <v>19</v>
      </c>
      <c r="J23">
        <f t="shared" si="49"/>
        <v>1</v>
      </c>
      <c r="M23">
        <f t="shared" si="73"/>
        <v>3932160</v>
      </c>
      <c r="N23">
        <f t="shared" si="50"/>
        <v>2</v>
      </c>
      <c r="Q23">
        <f t="shared" ref="O23:Q23" si="239">Q22*Q$2</f>
        <v>3932160</v>
      </c>
      <c r="R23">
        <f t="shared" si="51"/>
        <v>3</v>
      </c>
      <c r="U23">
        <f t="shared" ref="S23:U23" si="240">U22*U$2</f>
        <v>3932160</v>
      </c>
      <c r="V23">
        <f t="shared" si="52"/>
        <v>4</v>
      </c>
      <c r="Y23">
        <f t="shared" ref="W23:Y23" si="241">Y22*Y$2</f>
        <v>3932160</v>
      </c>
      <c r="Z23">
        <f t="shared" si="53"/>
        <v>5</v>
      </c>
      <c r="AC23">
        <f t="shared" ref="AA23:AC23" si="242">AC22*AC$2</f>
        <v>3932160</v>
      </c>
      <c r="AD23">
        <f t="shared" si="54"/>
        <v>6</v>
      </c>
      <c r="AG23">
        <f t="shared" ref="AE23:AG23" si="243">AG22*AG$2</f>
        <v>3932160</v>
      </c>
      <c r="AH23">
        <f t="shared" si="55"/>
        <v>7</v>
      </c>
      <c r="AK23">
        <f t="shared" ref="AI23:AK23" si="244">AK22*AK$2</f>
        <v>3932160</v>
      </c>
      <c r="AL23">
        <f t="shared" si="56"/>
        <v>8</v>
      </c>
      <c r="AO23">
        <f t="shared" ref="AM23:AO23" si="245">AO22*AO$2</f>
        <v>3932160</v>
      </c>
      <c r="AP23">
        <f t="shared" si="57"/>
        <v>9</v>
      </c>
      <c r="AS23">
        <f t="shared" ref="AQ23:AS23" si="246">AS22*AS$2</f>
        <v>3932160</v>
      </c>
      <c r="AT23">
        <f t="shared" si="58"/>
        <v>10</v>
      </c>
      <c r="AW23">
        <f t="shared" ref="AU23:AW23" si="247">AW22*AW$2</f>
        <v>3932160</v>
      </c>
      <c r="AX23">
        <f t="shared" si="59"/>
        <v>11</v>
      </c>
      <c r="BA23">
        <f t="shared" ref="AY23:BA23" si="248">BA22*BA$2</f>
        <v>3932160</v>
      </c>
      <c r="BB23">
        <f t="shared" si="60"/>
        <v>12</v>
      </c>
      <c r="BE23">
        <f t="shared" ref="BC23:BE23" si="249">BE22*BE$2</f>
        <v>3932160</v>
      </c>
      <c r="BW23" s="1"/>
    </row>
    <row r="24" spans="9:75">
      <c r="I24">
        <f t="shared" si="48"/>
        <v>20</v>
      </c>
      <c r="J24">
        <f t="shared" si="49"/>
        <v>1</v>
      </c>
      <c r="M24">
        <f t="shared" si="73"/>
        <v>7864320</v>
      </c>
      <c r="N24">
        <f t="shared" si="50"/>
        <v>2</v>
      </c>
      <c r="Q24">
        <f t="shared" ref="O24:Q24" si="250">Q23*Q$2</f>
        <v>7864320</v>
      </c>
      <c r="R24">
        <f t="shared" si="51"/>
        <v>3</v>
      </c>
      <c r="U24">
        <f t="shared" ref="S24:U24" si="251">U23*U$2</f>
        <v>7864320</v>
      </c>
      <c r="V24">
        <f t="shared" si="52"/>
        <v>4</v>
      </c>
      <c r="Y24">
        <f t="shared" ref="W24:Y24" si="252">Y23*Y$2</f>
        <v>7864320</v>
      </c>
      <c r="Z24">
        <f t="shared" si="53"/>
        <v>5</v>
      </c>
      <c r="AC24">
        <f t="shared" ref="AA24:AC24" si="253">AC23*AC$2</f>
        <v>7864320</v>
      </c>
      <c r="AD24">
        <f t="shared" si="54"/>
        <v>6</v>
      </c>
      <c r="AG24">
        <f t="shared" ref="AE24:AG24" si="254">AG23*AG$2</f>
        <v>7864320</v>
      </c>
      <c r="AH24">
        <f t="shared" si="55"/>
        <v>7</v>
      </c>
      <c r="AK24">
        <f t="shared" ref="AI24:AK24" si="255">AK23*AK$2</f>
        <v>7864320</v>
      </c>
      <c r="AL24">
        <f t="shared" si="56"/>
        <v>8</v>
      </c>
      <c r="AO24">
        <f t="shared" ref="AM24:AO24" si="256">AO23*AO$2</f>
        <v>7864320</v>
      </c>
      <c r="AP24">
        <f t="shared" si="57"/>
        <v>9</v>
      </c>
      <c r="AS24">
        <f t="shared" ref="AQ24:AS24" si="257">AS23*AS$2</f>
        <v>7864320</v>
      </c>
      <c r="AT24">
        <f t="shared" si="58"/>
        <v>10</v>
      </c>
      <c r="AW24">
        <f t="shared" ref="AU24:AW24" si="258">AW23*AW$2</f>
        <v>7864320</v>
      </c>
      <c r="AX24">
        <f t="shared" si="59"/>
        <v>11</v>
      </c>
      <c r="BA24">
        <f t="shared" ref="AY24:BA24" si="259">BA23*BA$2</f>
        <v>7864320</v>
      </c>
      <c r="BB24">
        <f t="shared" si="60"/>
        <v>12</v>
      </c>
      <c r="BE24">
        <f t="shared" ref="BC24:BE24" si="260">BE23*BE$2</f>
        <v>7864320</v>
      </c>
      <c r="BW24" s="1"/>
    </row>
    <row r="25" spans="9:75">
      <c r="I25">
        <f t="shared" si="48"/>
        <v>21</v>
      </c>
      <c r="J25">
        <f t="shared" si="49"/>
        <v>1</v>
      </c>
      <c r="M25">
        <f t="shared" si="73"/>
        <v>15728640</v>
      </c>
      <c r="N25">
        <f t="shared" si="50"/>
        <v>2</v>
      </c>
      <c r="Q25">
        <f t="shared" ref="O25:Q25" si="261">Q24*Q$2</f>
        <v>15728640</v>
      </c>
      <c r="R25">
        <f t="shared" si="51"/>
        <v>3</v>
      </c>
      <c r="U25">
        <f t="shared" ref="S25:U25" si="262">U24*U$2</f>
        <v>15728640</v>
      </c>
      <c r="V25">
        <f t="shared" si="52"/>
        <v>4</v>
      </c>
      <c r="Y25">
        <f t="shared" ref="W25:Y25" si="263">Y24*Y$2</f>
        <v>15728640</v>
      </c>
      <c r="Z25">
        <f t="shared" si="53"/>
        <v>5</v>
      </c>
      <c r="AC25">
        <f t="shared" ref="AA25:AC25" si="264">AC24*AC$2</f>
        <v>15728640</v>
      </c>
      <c r="AD25">
        <f t="shared" si="54"/>
        <v>6</v>
      </c>
      <c r="AG25">
        <f t="shared" ref="AE25:AG25" si="265">AG24*AG$2</f>
        <v>15728640</v>
      </c>
      <c r="AH25">
        <f t="shared" si="55"/>
        <v>7</v>
      </c>
      <c r="AK25">
        <f t="shared" ref="AI25:AK25" si="266">AK24*AK$2</f>
        <v>15728640</v>
      </c>
      <c r="AL25">
        <f t="shared" si="56"/>
        <v>8</v>
      </c>
      <c r="AO25">
        <f t="shared" ref="AM25:AO25" si="267">AO24*AO$2</f>
        <v>15728640</v>
      </c>
      <c r="AP25">
        <f t="shared" si="57"/>
        <v>9</v>
      </c>
      <c r="AS25">
        <f t="shared" ref="AQ25:AS25" si="268">AS24*AS$2</f>
        <v>15728640</v>
      </c>
      <c r="AT25">
        <f t="shared" si="58"/>
        <v>10</v>
      </c>
      <c r="AW25">
        <f t="shared" ref="AU25:AW25" si="269">AW24*AW$2</f>
        <v>15728640</v>
      </c>
      <c r="AX25">
        <f t="shared" si="59"/>
        <v>11</v>
      </c>
      <c r="BA25">
        <f t="shared" ref="AY25:BA25" si="270">BA24*BA$2</f>
        <v>15728640</v>
      </c>
      <c r="BB25">
        <f t="shared" si="60"/>
        <v>12</v>
      </c>
      <c r="BE25">
        <f t="shared" ref="BC25:BE25" si="271">BE24*BE$2</f>
        <v>15728640</v>
      </c>
      <c r="BW25" s="1"/>
    </row>
    <row r="26" spans="9:75">
      <c r="I26">
        <f t="shared" si="48"/>
        <v>22</v>
      </c>
      <c r="J26">
        <f t="shared" si="49"/>
        <v>1</v>
      </c>
      <c r="M26">
        <f t="shared" si="73"/>
        <v>31457280</v>
      </c>
      <c r="N26">
        <f t="shared" si="50"/>
        <v>2</v>
      </c>
      <c r="Q26">
        <f t="shared" ref="O26:Q26" si="272">Q25*Q$2</f>
        <v>31457280</v>
      </c>
      <c r="R26">
        <f t="shared" si="51"/>
        <v>3</v>
      </c>
      <c r="U26">
        <f t="shared" ref="S26:U26" si="273">U25*U$2</f>
        <v>31457280</v>
      </c>
      <c r="V26">
        <f t="shared" si="52"/>
        <v>4</v>
      </c>
      <c r="Y26">
        <f t="shared" ref="W26:Y26" si="274">Y25*Y$2</f>
        <v>31457280</v>
      </c>
      <c r="Z26">
        <f t="shared" si="53"/>
        <v>5</v>
      </c>
      <c r="AC26">
        <f t="shared" ref="AA26:AC26" si="275">AC25*AC$2</f>
        <v>31457280</v>
      </c>
      <c r="AD26">
        <f t="shared" si="54"/>
        <v>6</v>
      </c>
      <c r="AG26">
        <f t="shared" ref="AE26:AG26" si="276">AG25*AG$2</f>
        <v>31457280</v>
      </c>
      <c r="AH26">
        <f t="shared" si="55"/>
        <v>7</v>
      </c>
      <c r="AK26">
        <f t="shared" ref="AI26:AK26" si="277">AK25*AK$2</f>
        <v>31457280</v>
      </c>
      <c r="AL26">
        <f t="shared" si="56"/>
        <v>8</v>
      </c>
      <c r="AO26">
        <f t="shared" ref="AM26:AO26" si="278">AO25*AO$2</f>
        <v>31457280</v>
      </c>
      <c r="AP26">
        <f t="shared" si="57"/>
        <v>9</v>
      </c>
      <c r="AS26">
        <f t="shared" ref="AQ26:AS26" si="279">AS25*AS$2</f>
        <v>31457280</v>
      </c>
      <c r="AT26">
        <f t="shared" si="58"/>
        <v>10</v>
      </c>
      <c r="AW26">
        <f t="shared" ref="AU26:AW26" si="280">AW25*AW$2</f>
        <v>31457280</v>
      </c>
      <c r="AX26">
        <f t="shared" si="59"/>
        <v>11</v>
      </c>
      <c r="BA26">
        <f t="shared" ref="AY26:BA26" si="281">BA25*BA$2</f>
        <v>31457280</v>
      </c>
      <c r="BB26">
        <f t="shared" si="60"/>
        <v>12</v>
      </c>
      <c r="BE26">
        <f t="shared" ref="BC26:BE26" si="282">BE25*BE$2</f>
        <v>31457280</v>
      </c>
      <c r="BW26" s="1"/>
    </row>
    <row r="27" spans="9:75">
      <c r="I27">
        <f t="shared" si="48"/>
        <v>23</v>
      </c>
      <c r="J27">
        <f t="shared" si="49"/>
        <v>1</v>
      </c>
      <c r="M27">
        <f t="shared" si="73"/>
        <v>62914560</v>
      </c>
      <c r="N27">
        <f t="shared" si="50"/>
        <v>2</v>
      </c>
      <c r="Q27">
        <f t="shared" ref="O27:Q27" si="283">Q26*Q$2</f>
        <v>62914560</v>
      </c>
      <c r="R27">
        <f t="shared" si="51"/>
        <v>3</v>
      </c>
      <c r="U27">
        <f t="shared" ref="S27:U27" si="284">U26*U$2</f>
        <v>62914560</v>
      </c>
      <c r="V27">
        <f t="shared" si="52"/>
        <v>4</v>
      </c>
      <c r="Y27">
        <f t="shared" ref="W27:Y27" si="285">Y26*Y$2</f>
        <v>62914560</v>
      </c>
      <c r="Z27">
        <f t="shared" si="53"/>
        <v>5</v>
      </c>
      <c r="AC27">
        <f t="shared" ref="AA27:AC27" si="286">AC26*AC$2</f>
        <v>62914560</v>
      </c>
      <c r="AD27">
        <f t="shared" si="54"/>
        <v>6</v>
      </c>
      <c r="AG27">
        <f t="shared" ref="AE27:AG27" si="287">AG26*AG$2</f>
        <v>62914560</v>
      </c>
      <c r="AH27">
        <f t="shared" si="55"/>
        <v>7</v>
      </c>
      <c r="AK27">
        <f t="shared" ref="AI27:AK27" si="288">AK26*AK$2</f>
        <v>62914560</v>
      </c>
      <c r="AL27">
        <f t="shared" si="56"/>
        <v>8</v>
      </c>
      <c r="AO27">
        <f t="shared" ref="AM27:AO27" si="289">AO26*AO$2</f>
        <v>62914560</v>
      </c>
      <c r="AP27">
        <f t="shared" si="57"/>
        <v>9</v>
      </c>
      <c r="AS27">
        <f t="shared" ref="AQ27:AS27" si="290">AS26*AS$2</f>
        <v>62914560</v>
      </c>
      <c r="AT27">
        <f t="shared" si="58"/>
        <v>10</v>
      </c>
      <c r="AW27">
        <f t="shared" ref="AU27:AW27" si="291">AW26*AW$2</f>
        <v>62914560</v>
      </c>
      <c r="AX27">
        <f t="shared" si="59"/>
        <v>11</v>
      </c>
      <c r="BA27">
        <f t="shared" ref="AY27:BA27" si="292">BA26*BA$2</f>
        <v>62914560</v>
      </c>
      <c r="BB27">
        <f t="shared" si="60"/>
        <v>12</v>
      </c>
      <c r="BE27">
        <f t="shared" ref="BC27:BE27" si="293">BE26*BE$2</f>
        <v>62914560</v>
      </c>
      <c r="BW27" s="1"/>
    </row>
    <row r="28" spans="9:75">
      <c r="I28">
        <f t="shared" si="48"/>
        <v>24</v>
      </c>
      <c r="J28">
        <f t="shared" si="49"/>
        <v>1</v>
      </c>
      <c r="M28">
        <f t="shared" si="73"/>
        <v>125829120</v>
      </c>
      <c r="N28">
        <f t="shared" si="50"/>
        <v>2</v>
      </c>
      <c r="Q28">
        <f t="shared" ref="O28:Q28" si="294">Q27*Q$2</f>
        <v>125829120</v>
      </c>
      <c r="R28">
        <f t="shared" si="51"/>
        <v>3</v>
      </c>
      <c r="U28">
        <f t="shared" ref="S28:U28" si="295">U27*U$2</f>
        <v>125829120</v>
      </c>
      <c r="V28">
        <f t="shared" si="52"/>
        <v>4</v>
      </c>
      <c r="Y28">
        <f t="shared" ref="W28:Y28" si="296">Y27*Y$2</f>
        <v>125829120</v>
      </c>
      <c r="Z28">
        <f t="shared" si="53"/>
        <v>5</v>
      </c>
      <c r="AC28">
        <f t="shared" ref="AA28:AC28" si="297">AC27*AC$2</f>
        <v>125829120</v>
      </c>
      <c r="AD28">
        <f t="shared" si="54"/>
        <v>6</v>
      </c>
      <c r="AG28">
        <f t="shared" ref="AE28:AG28" si="298">AG27*AG$2</f>
        <v>125829120</v>
      </c>
      <c r="AH28">
        <f t="shared" si="55"/>
        <v>7</v>
      </c>
      <c r="AK28">
        <f t="shared" ref="AI28:AK28" si="299">AK27*AK$2</f>
        <v>125829120</v>
      </c>
      <c r="AL28">
        <f t="shared" si="56"/>
        <v>8</v>
      </c>
      <c r="AO28">
        <f t="shared" ref="AM28:AO28" si="300">AO27*AO$2</f>
        <v>125829120</v>
      </c>
      <c r="AP28">
        <f t="shared" si="57"/>
        <v>9</v>
      </c>
      <c r="AS28">
        <f t="shared" ref="AQ28:AS28" si="301">AS27*AS$2</f>
        <v>125829120</v>
      </c>
      <c r="AT28">
        <f t="shared" si="58"/>
        <v>10</v>
      </c>
      <c r="AW28">
        <f t="shared" ref="AU28:AW28" si="302">AW27*AW$2</f>
        <v>125829120</v>
      </c>
      <c r="AX28">
        <f t="shared" si="59"/>
        <v>11</v>
      </c>
      <c r="BA28">
        <f t="shared" ref="AY28:BA28" si="303">BA27*BA$2</f>
        <v>125829120</v>
      </c>
      <c r="BB28">
        <f t="shared" si="60"/>
        <v>12</v>
      </c>
      <c r="BE28">
        <f t="shared" ref="BC28:BE28" si="304">BE27*BE$2</f>
        <v>125829120</v>
      </c>
      <c r="BW28" s="1"/>
    </row>
    <row r="29" spans="9:75">
      <c r="I29">
        <f t="shared" si="48"/>
        <v>25</v>
      </c>
      <c r="J29">
        <f t="shared" si="49"/>
        <v>1</v>
      </c>
      <c r="M29">
        <f t="shared" si="73"/>
        <v>251658240</v>
      </c>
      <c r="N29">
        <f t="shared" si="50"/>
        <v>2</v>
      </c>
      <c r="Q29">
        <f t="shared" ref="O29:Q29" si="305">Q28*Q$2</f>
        <v>251658240</v>
      </c>
      <c r="R29">
        <f t="shared" si="51"/>
        <v>3</v>
      </c>
      <c r="U29">
        <f t="shared" ref="S29:U29" si="306">U28*U$2</f>
        <v>251658240</v>
      </c>
      <c r="V29">
        <f t="shared" si="52"/>
        <v>4</v>
      </c>
      <c r="Y29">
        <f t="shared" ref="W29:Y29" si="307">Y28*Y$2</f>
        <v>251658240</v>
      </c>
      <c r="Z29">
        <f t="shared" si="53"/>
        <v>5</v>
      </c>
      <c r="AC29">
        <f t="shared" ref="AA29:AC29" si="308">AC28*AC$2</f>
        <v>251658240</v>
      </c>
      <c r="AD29">
        <f t="shared" si="54"/>
        <v>6</v>
      </c>
      <c r="AG29">
        <f t="shared" ref="AE29:AG29" si="309">AG28*AG$2</f>
        <v>251658240</v>
      </c>
      <c r="AH29">
        <f t="shared" si="55"/>
        <v>7</v>
      </c>
      <c r="AK29">
        <f t="shared" ref="AI29:AK29" si="310">AK28*AK$2</f>
        <v>251658240</v>
      </c>
      <c r="AL29">
        <f t="shared" si="56"/>
        <v>8</v>
      </c>
      <c r="AO29">
        <f t="shared" ref="AM29:AO29" si="311">AO28*AO$2</f>
        <v>251658240</v>
      </c>
      <c r="AP29">
        <f t="shared" si="57"/>
        <v>9</v>
      </c>
      <c r="AS29">
        <f t="shared" ref="AQ29:AS29" si="312">AS28*AS$2</f>
        <v>251658240</v>
      </c>
      <c r="AT29">
        <f t="shared" si="58"/>
        <v>10</v>
      </c>
      <c r="AW29">
        <f t="shared" ref="AU29:AW29" si="313">AW28*AW$2</f>
        <v>251658240</v>
      </c>
      <c r="AX29">
        <f t="shared" si="59"/>
        <v>11</v>
      </c>
      <c r="BA29">
        <f t="shared" ref="AY29:BA29" si="314">BA28*BA$2</f>
        <v>251658240</v>
      </c>
      <c r="BB29">
        <f t="shared" si="60"/>
        <v>12</v>
      </c>
      <c r="BE29">
        <f t="shared" ref="BC29:BE29" si="315">BE28*BE$2</f>
        <v>251658240</v>
      </c>
      <c r="BW29" s="1"/>
    </row>
    <row r="30" spans="9:75">
      <c r="I30">
        <f t="shared" si="48"/>
        <v>26</v>
      </c>
      <c r="J30">
        <f t="shared" si="49"/>
        <v>1</v>
      </c>
      <c r="M30">
        <f t="shared" si="73"/>
        <v>503316480</v>
      </c>
      <c r="N30">
        <f t="shared" si="50"/>
        <v>2</v>
      </c>
      <c r="Q30">
        <f t="shared" ref="O30:Q30" si="316">Q29*Q$2</f>
        <v>503316480</v>
      </c>
      <c r="R30">
        <f t="shared" si="51"/>
        <v>3</v>
      </c>
      <c r="U30">
        <f t="shared" ref="S30:U30" si="317">U29*U$2</f>
        <v>503316480</v>
      </c>
      <c r="V30">
        <f t="shared" si="52"/>
        <v>4</v>
      </c>
      <c r="Y30">
        <f t="shared" ref="W30:Y30" si="318">Y29*Y$2</f>
        <v>503316480</v>
      </c>
      <c r="Z30">
        <f t="shared" si="53"/>
        <v>5</v>
      </c>
      <c r="AC30">
        <f t="shared" ref="AA30:AC30" si="319">AC29*AC$2</f>
        <v>503316480</v>
      </c>
      <c r="AD30">
        <f t="shared" si="54"/>
        <v>6</v>
      </c>
      <c r="AG30">
        <f t="shared" ref="AE30:AG30" si="320">AG29*AG$2</f>
        <v>503316480</v>
      </c>
      <c r="AH30">
        <f t="shared" si="55"/>
        <v>7</v>
      </c>
      <c r="AK30">
        <f t="shared" ref="AI30:AK30" si="321">AK29*AK$2</f>
        <v>503316480</v>
      </c>
      <c r="AL30">
        <f t="shared" si="56"/>
        <v>8</v>
      </c>
      <c r="AO30">
        <f t="shared" ref="AM30:AO30" si="322">AO29*AO$2</f>
        <v>503316480</v>
      </c>
      <c r="AP30">
        <f t="shared" si="57"/>
        <v>9</v>
      </c>
      <c r="AS30">
        <f t="shared" ref="AQ30:AS30" si="323">AS29*AS$2</f>
        <v>503316480</v>
      </c>
      <c r="AT30">
        <f t="shared" si="58"/>
        <v>10</v>
      </c>
      <c r="AW30">
        <f t="shared" ref="AU30:AW30" si="324">AW29*AW$2</f>
        <v>503316480</v>
      </c>
      <c r="AX30">
        <f t="shared" si="59"/>
        <v>11</v>
      </c>
      <c r="BA30">
        <f t="shared" ref="AY30:BA30" si="325">BA29*BA$2</f>
        <v>503316480</v>
      </c>
      <c r="BB30">
        <f t="shared" si="60"/>
        <v>12</v>
      </c>
      <c r="BE30">
        <f t="shared" ref="BC30:BE30" si="326">BE29*BE$2</f>
        <v>503316480</v>
      </c>
      <c r="BW30" s="1"/>
    </row>
    <row r="31" spans="9:75">
      <c r="I31">
        <f t="shared" si="48"/>
        <v>27</v>
      </c>
      <c r="J31">
        <f t="shared" si="49"/>
        <v>1</v>
      </c>
      <c r="M31">
        <f t="shared" si="73"/>
        <v>1006632960</v>
      </c>
      <c r="N31">
        <f t="shared" si="50"/>
        <v>2</v>
      </c>
      <c r="Q31">
        <f t="shared" ref="O31:Q31" si="327">Q30*Q$2</f>
        <v>1006632960</v>
      </c>
      <c r="R31">
        <f t="shared" si="51"/>
        <v>3</v>
      </c>
      <c r="U31">
        <f t="shared" ref="S31:U31" si="328">U30*U$2</f>
        <v>1006632960</v>
      </c>
      <c r="V31">
        <f t="shared" si="52"/>
        <v>4</v>
      </c>
      <c r="Y31">
        <f t="shared" ref="W31:Y31" si="329">Y30*Y$2</f>
        <v>1006632960</v>
      </c>
      <c r="Z31">
        <f t="shared" si="53"/>
        <v>5</v>
      </c>
      <c r="AC31">
        <f t="shared" ref="AA31:AC31" si="330">AC30*AC$2</f>
        <v>1006632960</v>
      </c>
      <c r="AD31">
        <f t="shared" si="54"/>
        <v>6</v>
      </c>
      <c r="AG31">
        <f t="shared" ref="AE31:AG31" si="331">AG30*AG$2</f>
        <v>1006632960</v>
      </c>
      <c r="AH31">
        <f t="shared" si="55"/>
        <v>7</v>
      </c>
      <c r="AK31">
        <f t="shared" ref="AI31:AK31" si="332">AK30*AK$2</f>
        <v>1006632960</v>
      </c>
      <c r="AL31">
        <f t="shared" si="56"/>
        <v>8</v>
      </c>
      <c r="AO31">
        <f t="shared" ref="AM31:AO31" si="333">AO30*AO$2</f>
        <v>1006632960</v>
      </c>
      <c r="AP31">
        <f t="shared" si="57"/>
        <v>9</v>
      </c>
      <c r="AS31">
        <f t="shared" ref="AQ31:AS31" si="334">AS30*AS$2</f>
        <v>1006632960</v>
      </c>
      <c r="AT31">
        <f t="shared" si="58"/>
        <v>10</v>
      </c>
      <c r="AW31">
        <f t="shared" ref="AU31:AW31" si="335">AW30*AW$2</f>
        <v>1006632960</v>
      </c>
      <c r="AX31">
        <f t="shared" si="59"/>
        <v>11</v>
      </c>
      <c r="BA31">
        <f t="shared" ref="AY31:BA31" si="336">BA30*BA$2</f>
        <v>1006632960</v>
      </c>
      <c r="BB31">
        <f t="shared" si="60"/>
        <v>12</v>
      </c>
      <c r="BE31">
        <f t="shared" ref="BC31:BE31" si="337">BE30*BE$2</f>
        <v>1006632960</v>
      </c>
      <c r="BW31" s="1"/>
    </row>
    <row r="32" spans="9:75">
      <c r="I32">
        <f t="shared" si="48"/>
        <v>28</v>
      </c>
      <c r="J32">
        <f t="shared" si="49"/>
        <v>1</v>
      </c>
      <c r="M32">
        <f t="shared" si="73"/>
        <v>2013265920</v>
      </c>
      <c r="N32">
        <f t="shared" si="50"/>
        <v>2</v>
      </c>
      <c r="Q32">
        <f t="shared" ref="O32:Q32" si="338">Q31*Q$2</f>
        <v>2013265920</v>
      </c>
      <c r="R32">
        <f t="shared" si="51"/>
        <v>3</v>
      </c>
      <c r="U32">
        <f t="shared" ref="S32:U32" si="339">U31*U$2</f>
        <v>2013265920</v>
      </c>
      <c r="V32">
        <f t="shared" si="52"/>
        <v>4</v>
      </c>
      <c r="Y32">
        <f t="shared" ref="W32:Y32" si="340">Y31*Y$2</f>
        <v>2013265920</v>
      </c>
      <c r="Z32">
        <f t="shared" si="53"/>
        <v>5</v>
      </c>
      <c r="AC32">
        <f t="shared" ref="AA32:AC32" si="341">AC31*AC$2</f>
        <v>2013265920</v>
      </c>
      <c r="AD32">
        <f t="shared" si="54"/>
        <v>6</v>
      </c>
      <c r="AG32">
        <f t="shared" ref="AE32:AG32" si="342">AG31*AG$2</f>
        <v>2013265920</v>
      </c>
      <c r="AH32">
        <f t="shared" si="55"/>
        <v>7</v>
      </c>
      <c r="AK32">
        <f t="shared" ref="AI32:AK32" si="343">AK31*AK$2</f>
        <v>2013265920</v>
      </c>
      <c r="AL32">
        <f t="shared" si="56"/>
        <v>8</v>
      </c>
      <c r="AO32">
        <f t="shared" ref="AM32:AO32" si="344">AO31*AO$2</f>
        <v>2013265920</v>
      </c>
      <c r="AP32">
        <f t="shared" si="57"/>
        <v>9</v>
      </c>
      <c r="AS32">
        <f t="shared" ref="AQ32:AS32" si="345">AS31*AS$2</f>
        <v>2013265920</v>
      </c>
      <c r="AT32">
        <f t="shared" si="58"/>
        <v>10</v>
      </c>
      <c r="AW32">
        <f t="shared" ref="AU32:AW32" si="346">AW31*AW$2</f>
        <v>2013265920</v>
      </c>
      <c r="AX32">
        <f t="shared" si="59"/>
        <v>11</v>
      </c>
      <c r="BA32">
        <f t="shared" ref="AY32:BA32" si="347">BA31*BA$2</f>
        <v>2013265920</v>
      </c>
      <c r="BB32">
        <f t="shared" si="60"/>
        <v>12</v>
      </c>
      <c r="BE32">
        <f t="shared" ref="BC32:BE32" si="348">BE31*BE$2</f>
        <v>2013265920</v>
      </c>
      <c r="BW32" s="1"/>
    </row>
    <row r="33" spans="9:75">
      <c r="I33">
        <f t="shared" si="48"/>
        <v>29</v>
      </c>
      <c r="J33">
        <f t="shared" si="49"/>
        <v>1</v>
      </c>
      <c r="M33">
        <f t="shared" si="73"/>
        <v>4026531840</v>
      </c>
      <c r="N33">
        <f t="shared" si="50"/>
        <v>2</v>
      </c>
      <c r="Q33">
        <f t="shared" ref="O33:Q33" si="349">Q32*Q$2</f>
        <v>4026531840</v>
      </c>
      <c r="R33">
        <f t="shared" si="51"/>
        <v>3</v>
      </c>
      <c r="U33">
        <f t="shared" ref="S33:U33" si="350">U32*U$2</f>
        <v>4026531840</v>
      </c>
      <c r="V33">
        <f t="shared" si="52"/>
        <v>4</v>
      </c>
      <c r="Y33">
        <f t="shared" ref="W33:Y33" si="351">Y32*Y$2</f>
        <v>4026531840</v>
      </c>
      <c r="Z33">
        <f t="shared" si="53"/>
        <v>5</v>
      </c>
      <c r="AC33">
        <f t="shared" ref="AA33:AC33" si="352">AC32*AC$2</f>
        <v>4026531840</v>
      </c>
      <c r="AD33">
        <f t="shared" si="54"/>
        <v>6</v>
      </c>
      <c r="AG33">
        <f t="shared" ref="AE33:AG33" si="353">AG32*AG$2</f>
        <v>4026531840</v>
      </c>
      <c r="AH33">
        <f t="shared" si="55"/>
        <v>7</v>
      </c>
      <c r="AK33">
        <f t="shared" ref="AI33:AK33" si="354">AK32*AK$2</f>
        <v>4026531840</v>
      </c>
      <c r="AL33">
        <f t="shared" si="56"/>
        <v>8</v>
      </c>
      <c r="AO33">
        <f t="shared" ref="AM33:AO33" si="355">AO32*AO$2</f>
        <v>4026531840</v>
      </c>
      <c r="AP33">
        <f t="shared" si="57"/>
        <v>9</v>
      </c>
      <c r="AS33">
        <f t="shared" ref="AQ33:AS33" si="356">AS32*AS$2</f>
        <v>4026531840</v>
      </c>
      <c r="AT33">
        <f t="shared" si="58"/>
        <v>10</v>
      </c>
      <c r="AW33">
        <f t="shared" ref="AU33:AW33" si="357">AW32*AW$2</f>
        <v>4026531840</v>
      </c>
      <c r="AX33">
        <f t="shared" si="59"/>
        <v>11</v>
      </c>
      <c r="BA33">
        <f t="shared" ref="AY33:BA33" si="358">BA32*BA$2</f>
        <v>4026531840</v>
      </c>
      <c r="BB33">
        <f t="shared" si="60"/>
        <v>12</v>
      </c>
      <c r="BE33">
        <f t="shared" ref="BC33:BE33" si="359">BE32*BE$2</f>
        <v>4026531840</v>
      </c>
      <c r="BW33" s="1"/>
    </row>
    <row r="34" spans="9:75">
      <c r="I34">
        <f t="shared" si="48"/>
        <v>30</v>
      </c>
      <c r="J34">
        <f t="shared" si="49"/>
        <v>1</v>
      </c>
      <c r="M34">
        <f t="shared" si="73"/>
        <v>8053063680</v>
      </c>
      <c r="N34">
        <f t="shared" si="50"/>
        <v>2</v>
      </c>
      <c r="Q34">
        <f t="shared" ref="O34:Q34" si="360">Q33*Q$2</f>
        <v>8053063680</v>
      </c>
      <c r="R34">
        <f t="shared" si="51"/>
        <v>3</v>
      </c>
      <c r="U34">
        <f t="shared" ref="S34:U34" si="361">U33*U$2</f>
        <v>8053063680</v>
      </c>
      <c r="V34">
        <f t="shared" si="52"/>
        <v>4</v>
      </c>
      <c r="Y34">
        <f t="shared" ref="W34:Y34" si="362">Y33*Y$2</f>
        <v>8053063680</v>
      </c>
      <c r="Z34">
        <f t="shared" si="53"/>
        <v>5</v>
      </c>
      <c r="AC34">
        <f t="shared" ref="AA34:AC34" si="363">AC33*AC$2</f>
        <v>8053063680</v>
      </c>
      <c r="AD34">
        <f t="shared" si="54"/>
        <v>6</v>
      </c>
      <c r="AG34">
        <f t="shared" ref="AE34:AG34" si="364">AG33*AG$2</f>
        <v>8053063680</v>
      </c>
      <c r="AH34">
        <f t="shared" si="55"/>
        <v>7</v>
      </c>
      <c r="AK34">
        <f t="shared" ref="AI34:AK34" si="365">AK33*AK$2</f>
        <v>8053063680</v>
      </c>
      <c r="AL34">
        <f t="shared" si="56"/>
        <v>8</v>
      </c>
      <c r="AO34">
        <f t="shared" ref="AM34:AO34" si="366">AO33*AO$2</f>
        <v>8053063680</v>
      </c>
      <c r="AP34">
        <f t="shared" si="57"/>
        <v>9</v>
      </c>
      <c r="AS34">
        <f t="shared" ref="AQ34:AS34" si="367">AS33*AS$2</f>
        <v>8053063680</v>
      </c>
      <c r="AT34">
        <f t="shared" si="58"/>
        <v>10</v>
      </c>
      <c r="AW34">
        <f t="shared" ref="AU34:AW34" si="368">AW33*AW$2</f>
        <v>8053063680</v>
      </c>
      <c r="AX34">
        <f t="shared" si="59"/>
        <v>11</v>
      </c>
      <c r="BA34">
        <f t="shared" ref="AY34:BA34" si="369">BA33*BA$2</f>
        <v>8053063680</v>
      </c>
      <c r="BB34">
        <f t="shared" si="60"/>
        <v>12</v>
      </c>
      <c r="BE34">
        <f t="shared" ref="BC34:BE34" si="370">BE33*BE$2</f>
        <v>8053063680</v>
      </c>
      <c r="BW34" s="1"/>
    </row>
    <row r="35" spans="75:75">
      <c r="BW35" s="1"/>
    </row>
    <row r="36" spans="75:75">
      <c r="BW36" s="1"/>
    </row>
    <row r="37" spans="75:75">
      <c r="BW37" s="1"/>
    </row>
    <row r="38" spans="75:75">
      <c r="BW38" s="1"/>
    </row>
    <row r="39" spans="75:75">
      <c r="BW39" s="1"/>
    </row>
    <row r="40" spans="75:75">
      <c r="BW40" s="1"/>
    </row>
    <row r="41" spans="75:75">
      <c r="BW41" s="1"/>
    </row>
    <row r="42" spans="75:75">
      <c r="BW42" s="1"/>
    </row>
    <row r="43" spans="75:75">
      <c r="BW43" s="1"/>
    </row>
    <row r="44" spans="75:75">
      <c r="BW44" s="1"/>
    </row>
    <row r="45" spans="75:75">
      <c r="BW45" s="1"/>
    </row>
    <row r="46" spans="75:75">
      <c r="BW46" s="1"/>
    </row>
    <row r="47" spans="75:75">
      <c r="BW47" s="1"/>
    </row>
    <row r="48" spans="75:75">
      <c r="BW48" s="1"/>
    </row>
    <row r="49" spans="75:75">
      <c r="BW49" s="1"/>
    </row>
    <row r="50" spans="75:75">
      <c r="BW50" s="1"/>
    </row>
    <row r="51" spans="75:75">
      <c r="BW51" s="1"/>
    </row>
    <row r="52" spans="75:75">
      <c r="BW52" s="1"/>
    </row>
    <row r="53" spans="75:75">
      <c r="BW53" s="1"/>
    </row>
    <row r="54" spans="75:75">
      <c r="BW54" s="1"/>
    </row>
    <row r="55" spans="75:75">
      <c r="BW55" s="1"/>
    </row>
    <row r="56" spans="75:75">
      <c r="BW56" s="1"/>
    </row>
    <row r="57" spans="75:75">
      <c r="BW57" s="1"/>
    </row>
    <row r="58" spans="75:75">
      <c r="BW58" s="1"/>
    </row>
    <row r="59" spans="75:75">
      <c r="BW59" s="1"/>
    </row>
    <row r="60" spans="75:75">
      <c r="BW60" s="1"/>
    </row>
    <row r="61" spans="75:75">
      <c r="BW61" s="1"/>
    </row>
    <row r="62" spans="75:75">
      <c r="BW62" s="1"/>
    </row>
    <row r="63" spans="75:75">
      <c r="BW63" s="1"/>
    </row>
    <row r="64" spans="75:75">
      <c r="BW64" s="1"/>
    </row>
    <row r="65" spans="75:75">
      <c r="BW65" s="1"/>
    </row>
    <row r="66" spans="75:75">
      <c r="BW66" s="1"/>
    </row>
    <row r="67" spans="75:75">
      <c r="BW67" s="1"/>
    </row>
    <row r="68" spans="75:75">
      <c r="BW68" s="1"/>
    </row>
    <row r="69" spans="75:75">
      <c r="BW69" s="1"/>
    </row>
    <row r="70" spans="75:75">
      <c r="BW70" s="1"/>
    </row>
    <row r="71" spans="75:75">
      <c r="BW71" s="1"/>
    </row>
    <row r="72" spans="75:75">
      <c r="BW72" s="1"/>
    </row>
    <row r="73" spans="75:75">
      <c r="BW73" s="1"/>
    </row>
    <row r="74" spans="75:75">
      <c r="BW74" s="1"/>
    </row>
    <row r="75" spans="75:75">
      <c r="BW75" s="1"/>
    </row>
    <row r="76" spans="75:75">
      <c r="BW76" s="1"/>
    </row>
    <row r="77" spans="75:75">
      <c r="BW77" s="1"/>
    </row>
    <row r="78" spans="75:75">
      <c r="BW78" s="1"/>
    </row>
    <row r="79" spans="75:75">
      <c r="BW79" s="1"/>
    </row>
    <row r="80" spans="75:75">
      <c r="BW80" s="1"/>
    </row>
    <row r="81" spans="75:75">
      <c r="BW81" s="1"/>
    </row>
    <row r="82" spans="75:75">
      <c r="BW82" s="1"/>
    </row>
    <row r="83" spans="75:75">
      <c r="BW83" s="1"/>
    </row>
    <row r="84" spans="75:75">
      <c r="BW84" s="1"/>
    </row>
    <row r="85" spans="75:75">
      <c r="BW85" s="1"/>
    </row>
    <row r="86" spans="75:75">
      <c r="BW86" s="1"/>
    </row>
    <row r="87" spans="75:75">
      <c r="BW87" s="1"/>
    </row>
    <row r="88" spans="75:75">
      <c r="BW88" s="1"/>
    </row>
    <row r="89" spans="75:75">
      <c r="BW89" s="1"/>
    </row>
    <row r="90" spans="75:75">
      <c r="BW90" s="1"/>
    </row>
    <row r="91" spans="75:75">
      <c r="BW91" s="1"/>
    </row>
    <row r="92" spans="75:75">
      <c r="BW92" s="1"/>
    </row>
    <row r="93" spans="75:75">
      <c r="BW93" s="1"/>
    </row>
    <row r="94" spans="75:75">
      <c r="BW94" s="1"/>
    </row>
    <row r="95" spans="75:75">
      <c r="BW95" s="1"/>
    </row>
    <row r="96" spans="75:75">
      <c r="BW96" s="1"/>
    </row>
    <row r="97" spans="75:75">
      <c r="BW97" s="1"/>
    </row>
    <row r="98" spans="75:75">
      <c r="BW98" s="1"/>
    </row>
    <row r="99" spans="75:75">
      <c r="BW99" s="1"/>
    </row>
    <row r="100" spans="75:75">
      <c r="BW100" s="1"/>
    </row>
    <row r="101" spans="75:75">
      <c r="BW101" s="1"/>
    </row>
    <row r="102" spans="75:75">
      <c r="BW102" s="1"/>
    </row>
    <row r="103" spans="75:75">
      <c r="BW103" s="1"/>
    </row>
    <row r="104" spans="75:75">
      <c r="BW104" s="1"/>
    </row>
    <row r="105" spans="75:75">
      <c r="BW105" s="1"/>
    </row>
    <row r="106" spans="75:75">
      <c r="BW106" s="1"/>
    </row>
    <row r="107" spans="75:75">
      <c r="BW107" s="1"/>
    </row>
    <row r="108" spans="75:75">
      <c r="BW108" s="1"/>
    </row>
    <row r="109" spans="75:75">
      <c r="BW109" s="1"/>
    </row>
    <row r="110" spans="75:75">
      <c r="BW110" s="1"/>
    </row>
    <row r="111" spans="75:75">
      <c r="BW111" s="1"/>
    </row>
    <row r="112" spans="75:75">
      <c r="BW112" s="1"/>
    </row>
    <row r="113" spans="75:75">
      <c r="BW113" s="1"/>
    </row>
    <row r="114" spans="75:75">
      <c r="BW114" s="1"/>
    </row>
    <row r="115" spans="75:75">
      <c r="BW115" s="1"/>
    </row>
    <row r="116" spans="75:75">
      <c r="BW116" s="1"/>
    </row>
    <row r="117" spans="75:75">
      <c r="BW117" s="1"/>
    </row>
    <row r="118" spans="75:75">
      <c r="BW118" s="1"/>
    </row>
    <row r="119" spans="75:75">
      <c r="BW119" s="1"/>
    </row>
    <row r="120" spans="75:75">
      <c r="BW120" s="1"/>
    </row>
    <row r="121" spans="75:75">
      <c r="BW121" s="1"/>
    </row>
    <row r="122" spans="75:75">
      <c r="BW122" s="1"/>
    </row>
    <row r="123" spans="75:75">
      <c r="BW123" s="1"/>
    </row>
    <row r="124" spans="75:75">
      <c r="BW124" s="1"/>
    </row>
    <row r="125" spans="75:75">
      <c r="BW125" s="1"/>
    </row>
    <row r="126" spans="75:75">
      <c r="BW126" s="1"/>
    </row>
    <row r="127" spans="75:75">
      <c r="BW127" s="1"/>
    </row>
    <row r="128" spans="75:75">
      <c r="BW128" s="1"/>
    </row>
    <row r="129" spans="75:75">
      <c r="BW129" s="1"/>
    </row>
    <row r="130" spans="75:75">
      <c r="BW130" s="1"/>
    </row>
    <row r="131" spans="75:75">
      <c r="BW131" s="1"/>
    </row>
    <row r="132" spans="75:75">
      <c r="BW132" s="1"/>
    </row>
    <row r="133" spans="75:75">
      <c r="BW133" s="1"/>
    </row>
    <row r="134" spans="75:75">
      <c r="BW134" s="1"/>
    </row>
    <row r="135" spans="75:75">
      <c r="BW135" s="1"/>
    </row>
    <row r="136" spans="75:75">
      <c r="BW136" s="1"/>
    </row>
    <row r="137" spans="75:75">
      <c r="BW137" s="1"/>
    </row>
    <row r="138" spans="75:75">
      <c r="BW138" s="1"/>
    </row>
    <row r="139" spans="75:75">
      <c r="BW139" s="1"/>
    </row>
    <row r="140" spans="75:75">
      <c r="BW140" s="1"/>
    </row>
    <row r="141" spans="75:75">
      <c r="BW141" s="1"/>
    </row>
    <row r="142" spans="75:75">
      <c r="BW142" s="1"/>
    </row>
    <row r="143" spans="75:75">
      <c r="BW143" s="1"/>
    </row>
    <row r="144" spans="75:75">
      <c r="BW144" s="1"/>
    </row>
    <row r="145" spans="75:75">
      <c r="BW145" s="1"/>
    </row>
    <row r="146" spans="75:75">
      <c r="BW146" s="1"/>
    </row>
    <row r="147" spans="75:75">
      <c r="BW147" s="1"/>
    </row>
    <row r="148" spans="75:75">
      <c r="BW148" s="1"/>
    </row>
    <row r="149" spans="75:75">
      <c r="BW149" s="1"/>
    </row>
    <row r="150" spans="75:75">
      <c r="BW150" s="1"/>
    </row>
    <row r="151" spans="75:75">
      <c r="BW151" s="1"/>
    </row>
    <row r="152" spans="75:75">
      <c r="BW152" s="1"/>
    </row>
    <row r="153" spans="75:75">
      <c r="BW153" s="1"/>
    </row>
    <row r="154" spans="75:75">
      <c r="BW154" s="1"/>
    </row>
    <row r="155" spans="75:75">
      <c r="BW155" s="1"/>
    </row>
    <row r="156" spans="75:75">
      <c r="BW156" s="1"/>
    </row>
    <row r="157" spans="75:75">
      <c r="BW157" s="1"/>
    </row>
    <row r="158" spans="75:75">
      <c r="BW158" s="1"/>
    </row>
    <row r="159" spans="75:75">
      <c r="BW159" s="1"/>
    </row>
    <row r="160" spans="75:75">
      <c r="BW160" s="1"/>
    </row>
    <row r="161" spans="75:75">
      <c r="BW161" s="1"/>
    </row>
    <row r="162" spans="75:75">
      <c r="BW162" s="1"/>
    </row>
    <row r="163" spans="75:75">
      <c r="BW163" s="1"/>
    </row>
    <row r="164" spans="75:75">
      <c r="BW164" s="1"/>
    </row>
    <row r="165" spans="75:75">
      <c r="BW165" s="1"/>
    </row>
    <row r="166" spans="75:75">
      <c r="BW166" s="1"/>
    </row>
    <row r="167" spans="75:75">
      <c r="BW167" s="1"/>
    </row>
    <row r="168" spans="75:75">
      <c r="BW168" s="1"/>
    </row>
    <row r="169" spans="75:75">
      <c r="BW169" s="1"/>
    </row>
    <row r="170" spans="75:75">
      <c r="BW170" s="1"/>
    </row>
    <row r="171" spans="75:75">
      <c r="BW171" s="1"/>
    </row>
    <row r="172" spans="75:75">
      <c r="BW172" s="1"/>
    </row>
    <row r="173" spans="75:75">
      <c r="BW173" s="1"/>
    </row>
    <row r="174" spans="75:75">
      <c r="BW174" s="1"/>
    </row>
    <row r="175" spans="75:75">
      <c r="BW175" s="1"/>
    </row>
    <row r="176" spans="75:75">
      <c r="BW176" s="1"/>
    </row>
    <row r="177" spans="75:75">
      <c r="BW177" s="1"/>
    </row>
    <row r="178" spans="75:75">
      <c r="BW178" s="1"/>
    </row>
    <row r="179" spans="75:75">
      <c r="BW179" s="1"/>
    </row>
    <row r="180" spans="75:75">
      <c r="BW180" s="1"/>
    </row>
    <row r="181" spans="75:75">
      <c r="BW181" s="1"/>
    </row>
    <row r="182" spans="75:75">
      <c r="BW182" s="1"/>
    </row>
    <row r="183" spans="75:75">
      <c r="BW183" s="1"/>
    </row>
    <row r="184" spans="75:75">
      <c r="BW184" s="1"/>
    </row>
    <row r="185" spans="75:75">
      <c r="BW185" s="1"/>
    </row>
    <row r="186" spans="75:75">
      <c r="BW186" s="1"/>
    </row>
    <row r="187" spans="75:75">
      <c r="BW187" s="1"/>
    </row>
    <row r="188" spans="75:75">
      <c r="BW188" s="1"/>
    </row>
    <row r="189" spans="75:75">
      <c r="BW189" s="1"/>
    </row>
    <row r="190" spans="75:75">
      <c r="BW190" s="1"/>
    </row>
    <row r="191" spans="75:75">
      <c r="BW191" s="1"/>
    </row>
    <row r="192" spans="75:75">
      <c r="BW192" s="1"/>
    </row>
    <row r="193" spans="75:75">
      <c r="BW193" s="1"/>
    </row>
    <row r="194" spans="75:75">
      <c r="BW194" s="1"/>
    </row>
    <row r="195" spans="75:75">
      <c r="BW195" s="1"/>
    </row>
    <row r="196" spans="75:75">
      <c r="BW196" s="1"/>
    </row>
    <row r="197" spans="75:75">
      <c r="BW197" s="1"/>
    </row>
    <row r="198" spans="75:75">
      <c r="BW198" s="1"/>
    </row>
    <row r="199" spans="75:75">
      <c r="BW199" s="1"/>
    </row>
    <row r="200" spans="75:75">
      <c r="BW200" s="1"/>
    </row>
    <row r="201" spans="75:75">
      <c r="BW201" s="1"/>
    </row>
    <row r="202" spans="75:75">
      <c r="BW202" s="1"/>
    </row>
    <row r="203" spans="75:75">
      <c r="BW203" s="1"/>
    </row>
    <row r="204" spans="75:75">
      <c r="BW204" s="1"/>
    </row>
    <row r="205" spans="75:75">
      <c r="BW205" s="1"/>
    </row>
    <row r="206" spans="75:75">
      <c r="BW206" s="1"/>
    </row>
    <row r="207" spans="75:75">
      <c r="BW207" s="1"/>
    </row>
    <row r="208" spans="75:75">
      <c r="BW208" s="1"/>
    </row>
    <row r="209" spans="75:75">
      <c r="BW209" s="1"/>
    </row>
    <row r="210" spans="75:75">
      <c r="BW210" s="1"/>
    </row>
    <row r="211" spans="75:75">
      <c r="BW211" s="1"/>
    </row>
    <row r="212" spans="75:75">
      <c r="BW212" s="1"/>
    </row>
    <row r="213" spans="75:75">
      <c r="BW213" s="1"/>
    </row>
    <row r="214" spans="75:75">
      <c r="BW214" s="1"/>
    </row>
    <row r="215" spans="75:75">
      <c r="BW215" s="1"/>
    </row>
    <row r="216" spans="75:75">
      <c r="BW216" s="1"/>
    </row>
    <row r="217" spans="75:75">
      <c r="BW217" s="1"/>
    </row>
    <row r="218" spans="75:75">
      <c r="BW218" s="1"/>
    </row>
    <row r="219" spans="75:75">
      <c r="BW219" s="1"/>
    </row>
    <row r="220" spans="75:75">
      <c r="BW220" s="1"/>
    </row>
    <row r="221" spans="75:75">
      <c r="BW221" s="1"/>
    </row>
    <row r="222" spans="75:75">
      <c r="BW222" s="1"/>
    </row>
    <row r="223" spans="75:75">
      <c r="BW223" s="1"/>
    </row>
    <row r="224" spans="75:75">
      <c r="BW224" s="1"/>
    </row>
    <row r="225" spans="75:75">
      <c r="BW225" s="1"/>
    </row>
    <row r="226" spans="75:75">
      <c r="BW226" s="1"/>
    </row>
    <row r="227" spans="75:75">
      <c r="BW227" s="1"/>
    </row>
    <row r="228" spans="75:75">
      <c r="BW228" s="1"/>
    </row>
    <row r="229" spans="75:75">
      <c r="BW229" s="1"/>
    </row>
    <row r="230" spans="75:75">
      <c r="BW230" s="1"/>
    </row>
    <row r="231" spans="75:75">
      <c r="BW231" s="1"/>
    </row>
    <row r="232" spans="75:75">
      <c r="BW232" s="1"/>
    </row>
    <row r="233" spans="75:75">
      <c r="BW233" s="1"/>
    </row>
    <row r="234" spans="75:75">
      <c r="BW234" s="1"/>
    </row>
    <row r="235" spans="75:75">
      <c r="BW235" s="1"/>
    </row>
    <row r="236" spans="75:75">
      <c r="BW236" s="1"/>
    </row>
    <row r="237" spans="75:75">
      <c r="BW237" s="1"/>
    </row>
    <row r="238" spans="75:75">
      <c r="BW238" s="1"/>
    </row>
    <row r="239" spans="75:75">
      <c r="BW239" s="1"/>
    </row>
    <row r="240" spans="75:75">
      <c r="BW240" s="1"/>
    </row>
    <row r="241" spans="75:75">
      <c r="BW241" s="1"/>
    </row>
    <row r="242" spans="75:75">
      <c r="BW242" s="1"/>
    </row>
    <row r="243" spans="75:75">
      <c r="BW243" s="1"/>
    </row>
    <row r="244" spans="75:75">
      <c r="BW244" s="1"/>
    </row>
    <row r="245" spans="75:75">
      <c r="BW245" s="1"/>
    </row>
    <row r="246" spans="75:75">
      <c r="BW246" s="1"/>
    </row>
    <row r="247" spans="75:75">
      <c r="BW247" s="1"/>
    </row>
    <row r="248" spans="75:75">
      <c r="BW248" s="1"/>
    </row>
    <row r="249" spans="75:75">
      <c r="BW249" s="1"/>
    </row>
    <row r="250" spans="75:75">
      <c r="BW250" s="1"/>
    </row>
    <row r="251" spans="75:75">
      <c r="BW251" s="1"/>
    </row>
    <row r="252" spans="75:75">
      <c r="BW252" s="1"/>
    </row>
    <row r="253" spans="75:75">
      <c r="BW253" s="1"/>
    </row>
    <row r="254" spans="75:75">
      <c r="BW254" s="1"/>
    </row>
    <row r="255" spans="75:75">
      <c r="BW255" s="1"/>
    </row>
    <row r="256" spans="75:75">
      <c r="BW256" s="1"/>
    </row>
    <row r="257" spans="75:75">
      <c r="BW257" s="1"/>
    </row>
    <row r="258" spans="75:75">
      <c r="BW258" s="1"/>
    </row>
    <row r="259" spans="75:75">
      <c r="BW259" s="1"/>
    </row>
    <row r="260" spans="75:75">
      <c r="BW260" s="1"/>
    </row>
    <row r="261" spans="75:75">
      <c r="BW261" s="1"/>
    </row>
    <row r="262" spans="75:75">
      <c r="BW262" s="1"/>
    </row>
    <row r="263" spans="75:75">
      <c r="BW263" s="1"/>
    </row>
    <row r="264" spans="75:75">
      <c r="BW264" s="1"/>
    </row>
    <row r="265" spans="75:75">
      <c r="BW265" s="1"/>
    </row>
    <row r="266" spans="75:75">
      <c r="BW266" s="1"/>
    </row>
    <row r="267" spans="75:75">
      <c r="BW267" s="1"/>
    </row>
    <row r="268" spans="75:75">
      <c r="BW268" s="1"/>
    </row>
    <row r="269" spans="75:75">
      <c r="BW269" s="1"/>
    </row>
    <row r="270" spans="75:75">
      <c r="BW270" s="1"/>
    </row>
    <row r="271" spans="75:75">
      <c r="BW271" s="1"/>
    </row>
    <row r="272" spans="75:75">
      <c r="BW272" s="1"/>
    </row>
    <row r="273" spans="75:75">
      <c r="BW273" s="1"/>
    </row>
    <row r="274" spans="75:75">
      <c r="BW274" s="1"/>
    </row>
    <row r="275" spans="75:75">
      <c r="BW275" s="1"/>
    </row>
    <row r="276" spans="75:75">
      <c r="BW276" s="1"/>
    </row>
    <row r="277" spans="75:75">
      <c r="BW277" s="1"/>
    </row>
    <row r="278" spans="75:75">
      <c r="BW278" s="1"/>
    </row>
    <row r="279" spans="75:75">
      <c r="BW279" s="1"/>
    </row>
    <row r="280" spans="75:75">
      <c r="BW280" s="1"/>
    </row>
    <row r="281" spans="75:75">
      <c r="BW281" s="1"/>
    </row>
    <row r="282" spans="75:75">
      <c r="BW282" s="1"/>
    </row>
    <row r="283" spans="75:75">
      <c r="BW283" s="1"/>
    </row>
    <row r="284" spans="75:75">
      <c r="BW284" s="1"/>
    </row>
    <row r="285" spans="75:75">
      <c r="BW285" s="1"/>
    </row>
    <row r="286" spans="75:75">
      <c r="BW286" s="1"/>
    </row>
    <row r="287" spans="75:75">
      <c r="BW287" s="1"/>
    </row>
    <row r="288" spans="75:75">
      <c r="BW288" s="1"/>
    </row>
    <row r="289" spans="75:75">
      <c r="BW289" s="1"/>
    </row>
    <row r="290" spans="75:75">
      <c r="BW290" s="1"/>
    </row>
    <row r="291" spans="75:75">
      <c r="BW291" s="1"/>
    </row>
    <row r="292" spans="75:75">
      <c r="BW292" s="1"/>
    </row>
    <row r="293" spans="75:75">
      <c r="BW293" s="1"/>
    </row>
    <row r="294" spans="75:75">
      <c r="BW294" s="1"/>
    </row>
    <row r="295" spans="75:75">
      <c r="BW295" s="1"/>
    </row>
    <row r="296" spans="75:75">
      <c r="BW296" s="1"/>
    </row>
    <row r="297" spans="75:75">
      <c r="BW297" s="1"/>
    </row>
    <row r="298" spans="75:75">
      <c r="BW298" s="1"/>
    </row>
    <row r="299" spans="75:75">
      <c r="BW299" s="1"/>
    </row>
    <row r="300" spans="75:75">
      <c r="BW300" s="1"/>
    </row>
    <row r="301" spans="75:75">
      <c r="BW301" s="1"/>
    </row>
    <row r="302" spans="75:75">
      <c r="BW302" s="1"/>
    </row>
    <row r="303" spans="75:75">
      <c r="BW303" s="1"/>
    </row>
    <row r="304" spans="75:75">
      <c r="BW304" s="1"/>
    </row>
    <row r="305" spans="75:75">
      <c r="BW305" s="1"/>
    </row>
    <row r="306" spans="75:75">
      <c r="BW306" s="1"/>
    </row>
    <row r="307" spans="75:75">
      <c r="BW307" s="1"/>
    </row>
    <row r="308" spans="75:75">
      <c r="BW308" s="1"/>
    </row>
    <row r="309" spans="75:75">
      <c r="BW309" s="1"/>
    </row>
    <row r="310" spans="75:75">
      <c r="BW310" s="1"/>
    </row>
    <row r="311" spans="75:75">
      <c r="BW311" s="1"/>
    </row>
    <row r="312" spans="75:75">
      <c r="BW312" s="1"/>
    </row>
    <row r="313" spans="75:75">
      <c r="BW313" s="1"/>
    </row>
    <row r="314" spans="75:75">
      <c r="BW314" s="1"/>
    </row>
    <row r="315" spans="75:75">
      <c r="BW315" s="1"/>
    </row>
    <row r="316" spans="75:75">
      <c r="BW316" s="1"/>
    </row>
    <row r="317" spans="75:75">
      <c r="BW317" s="1"/>
    </row>
    <row r="318" spans="75:75">
      <c r="BW318" s="1"/>
    </row>
    <row r="319" spans="75:75">
      <c r="BW319" s="1"/>
    </row>
    <row r="320" spans="75:75">
      <c r="BW320" s="1"/>
    </row>
    <row r="321" spans="75:75">
      <c r="BW321" s="1"/>
    </row>
    <row r="322" spans="75:75">
      <c r="BW322" s="1"/>
    </row>
    <row r="323" spans="75:75">
      <c r="BW323" s="1"/>
    </row>
    <row r="324" spans="75:75">
      <c r="BW324" s="1"/>
    </row>
    <row r="325" spans="75:75">
      <c r="BW325" s="1"/>
    </row>
    <row r="326" spans="75:75">
      <c r="BW326" s="1"/>
    </row>
    <row r="327" spans="75:75">
      <c r="BW327" s="1"/>
    </row>
    <row r="328" spans="75:75">
      <c r="BW328" s="1"/>
    </row>
    <row r="329" spans="75:75">
      <c r="BW329" s="1"/>
    </row>
    <row r="330" spans="75:75">
      <c r="BW330" s="1"/>
    </row>
    <row r="331" spans="75:75">
      <c r="BW331" s="1"/>
    </row>
    <row r="332" spans="75:75">
      <c r="BW332" s="1"/>
    </row>
    <row r="333" spans="75:75">
      <c r="BW333" s="1"/>
    </row>
    <row r="334" spans="75:75">
      <c r="BW334" s="1"/>
    </row>
    <row r="335" spans="75:75">
      <c r="BW335" s="1"/>
    </row>
    <row r="336" spans="75:75">
      <c r="BW336" s="1"/>
    </row>
    <row r="337" spans="75:75">
      <c r="BW337" s="1"/>
    </row>
    <row r="338" spans="75:75">
      <c r="BW338" s="1"/>
    </row>
    <row r="339" spans="75:75">
      <c r="BW339" s="1"/>
    </row>
    <row r="340" spans="75:75">
      <c r="BW340" s="1"/>
    </row>
    <row r="341" spans="75:75">
      <c r="BW341" s="1"/>
    </row>
    <row r="342" spans="75:75">
      <c r="BW342" s="1"/>
    </row>
    <row r="343" spans="75:75">
      <c r="BW343" s="1"/>
    </row>
    <row r="344" spans="75:75">
      <c r="BW344" s="1"/>
    </row>
    <row r="345" spans="75:75">
      <c r="BW345" s="1"/>
    </row>
    <row r="346" spans="75:75">
      <c r="BW346" s="1"/>
    </row>
    <row r="347" spans="75:75">
      <c r="BW347" s="1"/>
    </row>
    <row r="348" spans="75:75">
      <c r="BW348" s="1"/>
    </row>
    <row r="349" spans="75:75">
      <c r="BW349" s="1"/>
    </row>
    <row r="350" spans="75:75">
      <c r="BW350" s="1"/>
    </row>
    <row r="351" spans="75:75">
      <c r="BW351" s="1"/>
    </row>
    <row r="352" spans="75:75">
      <c r="BW352" s="1"/>
    </row>
    <row r="353" spans="75:75">
      <c r="BW353" s="1"/>
    </row>
    <row r="354" spans="75:75">
      <c r="BW354" s="1"/>
    </row>
    <row r="355" spans="75:75">
      <c r="BW355" s="1"/>
    </row>
    <row r="356" spans="75:75">
      <c r="BW356" s="1"/>
    </row>
    <row r="357" spans="75:75">
      <c r="BW357" s="1"/>
    </row>
    <row r="358" spans="75:75">
      <c r="BW358" s="1"/>
    </row>
    <row r="359" spans="75:75">
      <c r="BW359" s="1"/>
    </row>
    <row r="360" spans="75:75">
      <c r="BW360" s="1"/>
    </row>
    <row r="361" spans="75:75">
      <c r="BW361" s="1"/>
    </row>
    <row r="362" spans="75:75">
      <c r="BW362" s="1"/>
    </row>
    <row r="363" spans="75:75">
      <c r="BW363" s="1"/>
    </row>
    <row r="364" spans="75:75">
      <c r="BW364" s="1"/>
    </row>
  </sheetData>
  <pageMargins left="0.75" right="0.75" top="1" bottom="1" header="0.5" footer="0.5"/>
  <headerFooter/>
  <legacyDrawing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8"/>
  <sheetViews>
    <sheetView workbookViewId="0">
      <selection activeCell="AD11" sqref="AD11"/>
    </sheetView>
  </sheetViews>
  <sheetFormatPr defaultColWidth="9" defaultRowHeight="13.5" outlineLevelRow="7"/>
  <cols>
    <col min="6" max="7" width="14.875" customWidth="1"/>
    <col min="11" max="11" width="35.125" customWidth="1"/>
  </cols>
  <sheetData>
    <row r="1" ht="14.25" spans="1:13">
      <c r="A1" s="2" t="s">
        <v>131</v>
      </c>
      <c r="B1" t="s">
        <v>132</v>
      </c>
      <c r="C1" t="s">
        <v>3541</v>
      </c>
      <c r="D1" t="s">
        <v>46</v>
      </c>
      <c r="E1" t="s">
        <v>500</v>
      </c>
      <c r="F1" t="s">
        <v>3542</v>
      </c>
      <c r="G1" t="s">
        <v>3543</v>
      </c>
      <c r="H1" t="s">
        <v>3544</v>
      </c>
      <c r="I1" t="s">
        <v>3545</v>
      </c>
      <c r="J1" t="s">
        <v>3546</v>
      </c>
      <c r="K1" t="s">
        <v>3547</v>
      </c>
      <c r="L1" t="s">
        <v>3548</v>
      </c>
      <c r="M1" t="s">
        <v>3549</v>
      </c>
    </row>
    <row r="2" ht="14.25" spans="1:13">
      <c r="A2" s="2" t="s">
        <v>141</v>
      </c>
      <c r="B2" s="2" t="s">
        <v>142</v>
      </c>
      <c r="C2" s="2" t="s">
        <v>142</v>
      </c>
      <c r="D2" s="2" t="s">
        <v>141</v>
      </c>
      <c r="E2" s="2" t="s">
        <v>141</v>
      </c>
      <c r="F2" s="2" t="s">
        <v>141</v>
      </c>
      <c r="G2" s="2" t="s">
        <v>3550</v>
      </c>
      <c r="H2" s="2" t="s">
        <v>141</v>
      </c>
      <c r="I2" s="2" t="s">
        <v>348</v>
      </c>
      <c r="J2" s="2" t="s">
        <v>141</v>
      </c>
      <c r="K2" s="2" t="s">
        <v>142</v>
      </c>
      <c r="L2" s="2" t="s">
        <v>142</v>
      </c>
      <c r="M2" s="2" t="s">
        <v>142</v>
      </c>
    </row>
    <row r="3" ht="14.25" spans="1:13">
      <c r="A3" s="2" t="s">
        <v>143</v>
      </c>
      <c r="B3" t="s">
        <v>144</v>
      </c>
      <c r="C3" t="s">
        <v>3551</v>
      </c>
      <c r="D3" t="s">
        <v>149</v>
      </c>
      <c r="E3" t="s">
        <v>402</v>
      </c>
      <c r="F3" t="s">
        <v>2095</v>
      </c>
      <c r="G3" t="s">
        <v>3552</v>
      </c>
      <c r="H3" t="s">
        <v>3553</v>
      </c>
      <c r="I3" t="s">
        <v>3554</v>
      </c>
      <c r="J3" t="s">
        <v>354</v>
      </c>
      <c r="K3" t="s">
        <v>3555</v>
      </c>
      <c r="L3" t="s">
        <v>362</v>
      </c>
      <c r="M3" t="s">
        <v>3556</v>
      </c>
    </row>
    <row r="4" ht="14.25" spans="1:13">
      <c r="A4" s="3" t="s">
        <v>153</v>
      </c>
      <c r="B4" s="3" t="s">
        <v>153</v>
      </c>
      <c r="C4" s="3" t="s">
        <v>153</v>
      </c>
      <c r="D4" s="3" t="s">
        <v>153</v>
      </c>
      <c r="E4" s="3" t="s">
        <v>153</v>
      </c>
      <c r="F4" s="3" t="s">
        <v>153</v>
      </c>
      <c r="G4" s="3" t="s">
        <v>153</v>
      </c>
      <c r="H4" s="3" t="s">
        <v>153</v>
      </c>
      <c r="I4" s="3" t="s">
        <v>153</v>
      </c>
      <c r="J4" s="3" t="s">
        <v>153</v>
      </c>
      <c r="K4" s="3" t="s">
        <v>153</v>
      </c>
      <c r="L4" s="3" t="s">
        <v>153</v>
      </c>
      <c r="M4" s="3" t="s">
        <v>153</v>
      </c>
    </row>
    <row r="5" spans="1:11">
      <c r="A5">
        <v>1</v>
      </c>
      <c r="B5" t="s">
        <v>238</v>
      </c>
      <c r="C5" t="s">
        <v>239</v>
      </c>
      <c r="D5">
        <v>1</v>
      </c>
      <c r="E5">
        <v>100</v>
      </c>
      <c r="F5">
        <v>200</v>
      </c>
      <c r="G5" t="s">
        <v>3557</v>
      </c>
      <c r="K5" t="s">
        <v>3558</v>
      </c>
    </row>
    <row r="6" spans="1:13">
      <c r="A6">
        <v>2</v>
      </c>
      <c r="B6" t="s">
        <v>240</v>
      </c>
      <c r="C6" t="s">
        <v>241</v>
      </c>
      <c r="D6">
        <v>3</v>
      </c>
      <c r="E6">
        <v>100</v>
      </c>
      <c r="F6">
        <v>200</v>
      </c>
      <c r="G6" t="s">
        <v>3559</v>
      </c>
      <c r="H6">
        <v>1</v>
      </c>
      <c r="I6">
        <v>2</v>
      </c>
      <c r="K6" t="s">
        <v>3560</v>
      </c>
      <c r="L6" t="str">
        <f>'主动技能|actSkill'!I5</f>
        <v>召唤数把七星剑，对附近敌人造成上阵攻击20%的伤害，最多持续30秒。靠近者，斩！</v>
      </c>
      <c r="M6" t="s">
        <v>3561</v>
      </c>
    </row>
    <row r="7" spans="1:13">
      <c r="A7">
        <v>3</v>
      </c>
      <c r="B7" t="s">
        <v>242</v>
      </c>
      <c r="C7" t="s">
        <v>243</v>
      </c>
      <c r="D7">
        <v>2</v>
      </c>
      <c r="E7">
        <v>100</v>
      </c>
      <c r="F7">
        <v>210</v>
      </c>
      <c r="I7">
        <v>3</v>
      </c>
      <c r="J7">
        <v>10</v>
      </c>
      <c r="K7" t="s">
        <v>3562</v>
      </c>
      <c r="L7" t="s">
        <v>3563</v>
      </c>
      <c r="M7" t="s">
        <v>3564</v>
      </c>
    </row>
    <row r="8" spans="1:13">
      <c r="A8">
        <v>4</v>
      </c>
      <c r="B8" t="s">
        <v>244</v>
      </c>
      <c r="C8" t="s">
        <v>245</v>
      </c>
      <c r="D8">
        <v>3</v>
      </c>
      <c r="E8">
        <v>100</v>
      </c>
      <c r="F8">
        <v>200</v>
      </c>
      <c r="G8" t="s">
        <v>3557</v>
      </c>
      <c r="H8">
        <v>2</v>
      </c>
      <c r="I8">
        <v>4</v>
      </c>
      <c r="K8" t="s">
        <v>3565</v>
      </c>
      <c r="L8" t="str">
        <f>'主动技能|actSkill'!I6</f>
        <v>发出多道在敌人间弹跳的绿色光球，造成上阵攻击33%的伤害，威力随弹跳次数衰弱。这是远古魔法！</v>
      </c>
      <c r="M8" t="s">
        <v>3566</v>
      </c>
    </row>
  </sheetData>
  <pageMargins left="0.75" right="0.75" top="1" bottom="1" header="0.5" footer="0.5"/>
  <headerFooter/>
  <legacyDrawing r:id="rId2"/>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1"/>
  <sheetViews>
    <sheetView workbookViewId="0">
      <selection activeCell="A10" sqref="A10:J31"/>
    </sheetView>
  </sheetViews>
  <sheetFormatPr defaultColWidth="9" defaultRowHeight="13.5"/>
  <cols>
    <col min="2" max="2" width="20" customWidth="1"/>
    <col min="3" max="3" width="12" customWidth="1"/>
    <col min="4" max="4" width="11.5" customWidth="1"/>
  </cols>
  <sheetData>
    <row r="1" ht="14.25" spans="1:10">
      <c r="A1" s="9" t="s">
        <v>896</v>
      </c>
      <c r="B1" s="7" t="s">
        <v>136</v>
      </c>
      <c r="C1" s="7" t="s">
        <v>132</v>
      </c>
      <c r="D1" t="s">
        <v>3567</v>
      </c>
      <c r="E1" t="s">
        <v>888</v>
      </c>
      <c r="F1" t="s">
        <v>3568</v>
      </c>
      <c r="G1" t="s">
        <v>3569</v>
      </c>
      <c r="H1" t="s">
        <v>2967</v>
      </c>
      <c r="I1" t="s">
        <v>1150</v>
      </c>
      <c r="J1" t="s">
        <v>3570</v>
      </c>
    </row>
    <row r="2" ht="14.25" spans="1:10">
      <c r="A2" s="9" t="s">
        <v>141</v>
      </c>
      <c r="B2" s="7" t="s">
        <v>142</v>
      </c>
      <c r="C2" s="7" t="s">
        <v>142</v>
      </c>
      <c r="D2" s="9" t="s">
        <v>141</v>
      </c>
      <c r="E2" s="9" t="s">
        <v>141</v>
      </c>
      <c r="F2" s="9" t="s">
        <v>141</v>
      </c>
      <c r="G2" s="9" t="s">
        <v>141</v>
      </c>
      <c r="H2" t="s">
        <v>349</v>
      </c>
      <c r="I2" s="7" t="s">
        <v>142</v>
      </c>
      <c r="J2" s="7" t="s">
        <v>142</v>
      </c>
    </row>
    <row r="3" ht="14.25" spans="1:10">
      <c r="A3" s="9" t="s">
        <v>143</v>
      </c>
      <c r="B3" s="7" t="s">
        <v>915</v>
      </c>
      <c r="C3" s="7" t="s">
        <v>144</v>
      </c>
      <c r="D3" s="7" t="s">
        <v>412</v>
      </c>
      <c r="E3" t="s">
        <v>3571</v>
      </c>
      <c r="F3" t="s">
        <v>3572</v>
      </c>
      <c r="G3" t="s">
        <v>3573</v>
      </c>
      <c r="H3" t="s">
        <v>3574</v>
      </c>
      <c r="I3" t="s">
        <v>361</v>
      </c>
      <c r="J3" t="s">
        <v>3575</v>
      </c>
    </row>
    <row r="4" ht="14.25" spans="1:10">
      <c r="A4" s="9" t="s">
        <v>153</v>
      </c>
      <c r="B4" s="9" t="s">
        <v>153</v>
      </c>
      <c r="C4" s="9" t="s">
        <v>153</v>
      </c>
      <c r="D4" s="9" t="s">
        <v>153</v>
      </c>
      <c r="E4" s="9" t="s">
        <v>153</v>
      </c>
      <c r="F4" s="9" t="s">
        <v>153</v>
      </c>
      <c r="G4" s="9" t="s">
        <v>153</v>
      </c>
      <c r="H4" s="9" t="s">
        <v>153</v>
      </c>
      <c r="I4" s="9" t="s">
        <v>153</v>
      </c>
      <c r="J4" s="9" t="s">
        <v>153</v>
      </c>
    </row>
    <row r="5" spans="1:9">
      <c r="A5">
        <v>1</v>
      </c>
      <c r="B5" t="s">
        <v>3576</v>
      </c>
      <c r="C5" t="s">
        <v>3577</v>
      </c>
      <c r="D5">
        <v>100000</v>
      </c>
      <c r="E5">
        <v>10005</v>
      </c>
      <c r="F5">
        <v>1</v>
      </c>
      <c r="H5">
        <v>20</v>
      </c>
      <c r="I5" t="s">
        <v>3578</v>
      </c>
    </row>
    <row r="6" spans="1:9">
      <c r="A6">
        <v>2</v>
      </c>
      <c r="B6" t="s">
        <v>3579</v>
      </c>
      <c r="C6" t="s">
        <v>3580</v>
      </c>
      <c r="D6">
        <v>100000</v>
      </c>
      <c r="E6">
        <v>10006</v>
      </c>
      <c r="F6">
        <v>1</v>
      </c>
      <c r="H6">
        <v>33</v>
      </c>
      <c r="I6" t="s">
        <v>3581</v>
      </c>
    </row>
    <row r="7" spans="1:9">
      <c r="A7">
        <v>1001</v>
      </c>
      <c r="B7" t="s">
        <v>3582</v>
      </c>
      <c r="C7" t="s">
        <v>3583</v>
      </c>
      <c r="I7" s="33" t="s">
        <v>3584</v>
      </c>
    </row>
    <row r="8" spans="1:9">
      <c r="A8">
        <v>1002</v>
      </c>
      <c r="B8" t="s">
        <v>3585</v>
      </c>
      <c r="C8" t="s">
        <v>3586</v>
      </c>
      <c r="I8" t="s">
        <v>3587</v>
      </c>
    </row>
    <row r="9" spans="1:9">
      <c r="A9">
        <v>1003</v>
      </c>
      <c r="B9" t="s">
        <v>3588</v>
      </c>
      <c r="C9" t="s">
        <v>3589</v>
      </c>
      <c r="I9" t="s">
        <v>3590</v>
      </c>
    </row>
    <row r="10" spans="1:10">
      <c r="A10">
        <v>1011</v>
      </c>
      <c r="C10" t="s">
        <v>1607</v>
      </c>
      <c r="D10">
        <v>1000</v>
      </c>
      <c r="E10" s="35">
        <v>19011</v>
      </c>
      <c r="F10">
        <v>1</v>
      </c>
      <c r="H10">
        <v>1</v>
      </c>
      <c r="I10" t="s">
        <v>3591</v>
      </c>
      <c r="J10" t="s">
        <v>3592</v>
      </c>
    </row>
    <row r="11" spans="1:10">
      <c r="A11">
        <v>1012</v>
      </c>
      <c r="C11" t="s">
        <v>1609</v>
      </c>
      <c r="D11">
        <v>1000</v>
      </c>
      <c r="E11" s="35">
        <v>19012</v>
      </c>
      <c r="F11">
        <v>1</v>
      </c>
      <c r="H11">
        <v>1</v>
      </c>
      <c r="I11" t="s">
        <v>3593</v>
      </c>
      <c r="J11" t="s">
        <v>3592</v>
      </c>
    </row>
    <row r="12" spans="1:10">
      <c r="A12">
        <v>1013</v>
      </c>
      <c r="C12" t="s">
        <v>1610</v>
      </c>
      <c r="D12">
        <v>1000</v>
      </c>
      <c r="E12" s="35">
        <v>19013</v>
      </c>
      <c r="F12">
        <v>1</v>
      </c>
      <c r="H12">
        <v>1</v>
      </c>
      <c r="I12" t="s">
        <v>3594</v>
      </c>
      <c r="J12" t="s">
        <v>3592</v>
      </c>
    </row>
    <row r="13" spans="1:10">
      <c r="A13">
        <v>1014</v>
      </c>
      <c r="C13" t="s">
        <v>1611</v>
      </c>
      <c r="D13">
        <v>1000</v>
      </c>
      <c r="E13" s="35">
        <v>19014</v>
      </c>
      <c r="F13">
        <v>1</v>
      </c>
      <c r="H13">
        <v>1</v>
      </c>
      <c r="I13" t="s">
        <v>3595</v>
      </c>
      <c r="J13" t="s">
        <v>3592</v>
      </c>
    </row>
    <row r="14" spans="1:10">
      <c r="A14">
        <v>1015</v>
      </c>
      <c r="C14" t="s">
        <v>1612</v>
      </c>
      <c r="D14">
        <v>1000</v>
      </c>
      <c r="E14" s="35">
        <v>19015</v>
      </c>
      <c r="F14">
        <v>1</v>
      </c>
      <c r="H14">
        <v>1</v>
      </c>
      <c r="I14" t="s">
        <v>3596</v>
      </c>
      <c r="J14" t="s">
        <v>3592</v>
      </c>
    </row>
    <row r="15" spans="1:10">
      <c r="A15">
        <v>1016</v>
      </c>
      <c r="C15" t="s">
        <v>1613</v>
      </c>
      <c r="D15">
        <v>1000</v>
      </c>
      <c r="E15" s="35">
        <v>19016</v>
      </c>
      <c r="F15">
        <v>1</v>
      </c>
      <c r="H15">
        <v>1</v>
      </c>
      <c r="I15" t="s">
        <v>3597</v>
      </c>
      <c r="J15" t="s">
        <v>3592</v>
      </c>
    </row>
    <row r="16" spans="1:10">
      <c r="A16">
        <v>1021</v>
      </c>
      <c r="C16" t="s">
        <v>1614</v>
      </c>
      <c r="D16">
        <v>1000</v>
      </c>
      <c r="E16" s="35">
        <v>19021</v>
      </c>
      <c r="F16">
        <v>1</v>
      </c>
      <c r="H16">
        <v>1</v>
      </c>
      <c r="J16" t="s">
        <v>3598</v>
      </c>
    </row>
    <row r="17" spans="1:10">
      <c r="A17">
        <v>1022</v>
      </c>
      <c r="C17" t="s">
        <v>1616</v>
      </c>
      <c r="D17">
        <v>1000</v>
      </c>
      <c r="E17" s="35">
        <v>19022</v>
      </c>
      <c r="F17">
        <v>1</v>
      </c>
      <c r="H17">
        <v>1</v>
      </c>
      <c r="J17" t="s">
        <v>3598</v>
      </c>
    </row>
    <row r="18" spans="1:10">
      <c r="A18">
        <v>1023</v>
      </c>
      <c r="C18" t="s">
        <v>1617</v>
      </c>
      <c r="D18">
        <v>1000</v>
      </c>
      <c r="E18" s="35">
        <v>19023</v>
      </c>
      <c r="F18">
        <v>1</v>
      </c>
      <c r="H18">
        <v>1</v>
      </c>
      <c r="J18" t="s">
        <v>3598</v>
      </c>
    </row>
    <row r="19" spans="1:10">
      <c r="A19">
        <v>1024</v>
      </c>
      <c r="C19" t="s">
        <v>1618</v>
      </c>
      <c r="D19">
        <v>1000</v>
      </c>
      <c r="E19" s="35">
        <v>19024</v>
      </c>
      <c r="F19">
        <v>1</v>
      </c>
      <c r="H19">
        <v>1</v>
      </c>
      <c r="J19" t="s">
        <v>3598</v>
      </c>
    </row>
    <row r="20" spans="1:10">
      <c r="A20">
        <v>1031</v>
      </c>
      <c r="C20" t="s">
        <v>1620</v>
      </c>
      <c r="D20">
        <v>1000</v>
      </c>
      <c r="E20" s="35">
        <v>19031</v>
      </c>
      <c r="F20">
        <v>1</v>
      </c>
      <c r="H20">
        <v>1</v>
      </c>
      <c r="J20" t="s">
        <v>3598</v>
      </c>
    </row>
    <row r="21" spans="1:10">
      <c r="A21">
        <v>1032</v>
      </c>
      <c r="C21" t="s">
        <v>1621</v>
      </c>
      <c r="D21">
        <v>1000</v>
      </c>
      <c r="E21" s="35">
        <v>19032</v>
      </c>
      <c r="F21">
        <v>1</v>
      </c>
      <c r="H21">
        <v>1</v>
      </c>
      <c r="J21" t="s">
        <v>3598</v>
      </c>
    </row>
    <row r="22" spans="1:10">
      <c r="A22">
        <v>1033</v>
      </c>
      <c r="C22" t="s">
        <v>1622</v>
      </c>
      <c r="D22">
        <v>1000</v>
      </c>
      <c r="E22" s="35">
        <v>19033</v>
      </c>
      <c r="F22">
        <v>1</v>
      </c>
      <c r="H22">
        <v>1</v>
      </c>
      <c r="J22" t="s">
        <v>3599</v>
      </c>
    </row>
    <row r="23" spans="1:10">
      <c r="A23">
        <v>1034</v>
      </c>
      <c r="C23" t="s">
        <v>1623</v>
      </c>
      <c r="D23">
        <v>1000</v>
      </c>
      <c r="E23" s="35">
        <v>19034</v>
      </c>
      <c r="F23">
        <v>1</v>
      </c>
      <c r="H23">
        <v>1</v>
      </c>
      <c r="J23" t="s">
        <v>3599</v>
      </c>
    </row>
    <row r="24" spans="1:10">
      <c r="A24" s="33">
        <v>1041</v>
      </c>
      <c r="B24" s="33"/>
      <c r="C24" s="33" t="s">
        <v>1624</v>
      </c>
      <c r="D24">
        <v>1000</v>
      </c>
      <c r="E24" s="36">
        <v>19041</v>
      </c>
      <c r="F24">
        <v>1</v>
      </c>
      <c r="H24">
        <v>1</v>
      </c>
      <c r="J24" t="s">
        <v>3598</v>
      </c>
    </row>
    <row r="25" spans="1:10">
      <c r="A25" s="33">
        <v>1042</v>
      </c>
      <c r="B25" s="33"/>
      <c r="C25" s="33" t="s">
        <v>1627</v>
      </c>
      <c r="D25">
        <v>1000</v>
      </c>
      <c r="E25" s="36">
        <v>19042</v>
      </c>
      <c r="F25">
        <v>1</v>
      </c>
      <c r="H25">
        <v>1</v>
      </c>
      <c r="J25" t="s">
        <v>3598</v>
      </c>
    </row>
    <row r="26" spans="1:10">
      <c r="A26" s="33">
        <v>1043</v>
      </c>
      <c r="C26" s="33" t="s">
        <v>1633</v>
      </c>
      <c r="D26">
        <v>1000</v>
      </c>
      <c r="E26" s="36">
        <v>19043</v>
      </c>
      <c r="F26">
        <v>1</v>
      </c>
      <c r="H26">
        <v>1</v>
      </c>
      <c r="J26" t="s">
        <v>3598</v>
      </c>
    </row>
    <row r="27" spans="1:10">
      <c r="A27">
        <v>1051</v>
      </c>
      <c r="C27" s="21" t="s">
        <v>3600</v>
      </c>
      <c r="D27">
        <v>1000</v>
      </c>
      <c r="E27" s="35">
        <v>19051</v>
      </c>
      <c r="F27">
        <v>1</v>
      </c>
      <c r="H27">
        <v>1</v>
      </c>
      <c r="I27" t="s">
        <v>3601</v>
      </c>
      <c r="J27" t="s">
        <v>3592</v>
      </c>
    </row>
    <row r="28" spans="1:10">
      <c r="A28">
        <v>1052</v>
      </c>
      <c r="C28" s="21" t="s">
        <v>3602</v>
      </c>
      <c r="D28">
        <v>1000</v>
      </c>
      <c r="E28" s="35">
        <v>19052</v>
      </c>
      <c r="F28">
        <v>1</v>
      </c>
      <c r="H28">
        <v>1</v>
      </c>
      <c r="I28" t="s">
        <v>3603</v>
      </c>
      <c r="J28" t="s">
        <v>3592</v>
      </c>
    </row>
    <row r="29" spans="1:10">
      <c r="A29">
        <v>1053</v>
      </c>
      <c r="C29" s="21" t="s">
        <v>3604</v>
      </c>
      <c r="D29">
        <v>1000</v>
      </c>
      <c r="E29" s="35">
        <v>19053</v>
      </c>
      <c r="F29">
        <v>1</v>
      </c>
      <c r="H29">
        <v>1</v>
      </c>
      <c r="I29" t="s">
        <v>3605</v>
      </c>
      <c r="J29" t="s">
        <v>3592</v>
      </c>
    </row>
    <row r="30" spans="1:10">
      <c r="A30">
        <v>1054</v>
      </c>
      <c r="C30" s="21" t="s">
        <v>3606</v>
      </c>
      <c r="D30">
        <v>1000</v>
      </c>
      <c r="E30" s="35">
        <v>19054</v>
      </c>
      <c r="F30">
        <v>1</v>
      </c>
      <c r="H30">
        <v>1</v>
      </c>
      <c r="I30" t="s">
        <v>3607</v>
      </c>
      <c r="J30" t="s">
        <v>3592</v>
      </c>
    </row>
    <row r="31" spans="1:10">
      <c r="A31">
        <v>1055</v>
      </c>
      <c r="C31" s="21" t="s">
        <v>3608</v>
      </c>
      <c r="D31">
        <v>1000</v>
      </c>
      <c r="E31" s="35">
        <v>19055</v>
      </c>
      <c r="F31">
        <v>1</v>
      </c>
      <c r="H31">
        <v>1</v>
      </c>
      <c r="I31" t="s">
        <v>3609</v>
      </c>
      <c r="J31" t="s">
        <v>3592</v>
      </c>
    </row>
  </sheetData>
  <pageMargins left="0.75" right="0.75" top="1" bottom="1" header="0.5" footer="0.5"/>
  <headerFooter/>
  <legacyDrawing r:id="rId2"/>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61"/>
  <sheetViews>
    <sheetView topLeftCell="B1" workbookViewId="0">
      <selection activeCell="I23" sqref="I23"/>
    </sheetView>
  </sheetViews>
  <sheetFormatPr defaultColWidth="9" defaultRowHeight="13.5"/>
  <cols>
    <col min="2" max="2" width="19.25" customWidth="1"/>
    <col min="3" max="3" width="32.25" customWidth="1"/>
    <col min="6" max="6" width="9" style="21"/>
    <col min="9" max="9" width="14.875" customWidth="1"/>
    <col min="10" max="10" width="12.875" customWidth="1"/>
    <col min="11" max="11" width="13.375" style="32" customWidth="1"/>
    <col min="16" max="16" width="17.125" customWidth="1"/>
    <col min="18" max="18" width="13.75" customWidth="1"/>
  </cols>
  <sheetData>
    <row r="1" s="2" customFormat="1" ht="14.25" spans="1:21">
      <c r="A1" s="2" t="s">
        <v>131</v>
      </c>
      <c r="B1" s="2" t="s">
        <v>132</v>
      </c>
      <c r="C1" s="2" t="s">
        <v>1150</v>
      </c>
      <c r="D1" s="2" t="s">
        <v>136</v>
      </c>
      <c r="E1" s="2" t="s">
        <v>46</v>
      </c>
      <c r="F1" s="2" t="s">
        <v>3610</v>
      </c>
      <c r="G1" s="2" t="s">
        <v>3611</v>
      </c>
      <c r="H1" s="2" t="s">
        <v>3612</v>
      </c>
      <c r="I1" s="2" t="s">
        <v>3613</v>
      </c>
      <c r="J1" t="s">
        <v>3614</v>
      </c>
      <c r="K1" s="32" t="s">
        <v>3615</v>
      </c>
      <c r="L1" t="s">
        <v>3616</v>
      </c>
      <c r="M1" t="s">
        <v>3617</v>
      </c>
      <c r="N1" t="s">
        <v>3618</v>
      </c>
      <c r="O1" s="2" t="s">
        <v>3619</v>
      </c>
      <c r="P1" s="2" t="s">
        <v>418</v>
      </c>
      <c r="Q1" s="2" t="s">
        <v>3620</v>
      </c>
      <c r="R1" s="2" t="s">
        <v>3621</v>
      </c>
      <c r="S1" s="2" t="s">
        <v>3622</v>
      </c>
      <c r="T1" s="2" t="s">
        <v>1980</v>
      </c>
      <c r="U1" s="2" t="s">
        <v>3623</v>
      </c>
    </row>
    <row r="2" s="2" customFormat="1" ht="14.25" spans="1:21">
      <c r="A2" s="2" t="s">
        <v>141</v>
      </c>
      <c r="B2" s="2" t="s">
        <v>142</v>
      </c>
      <c r="C2" s="2" t="s">
        <v>142</v>
      </c>
      <c r="D2" s="2" t="s">
        <v>142</v>
      </c>
      <c r="E2" s="2" t="s">
        <v>141</v>
      </c>
      <c r="F2" s="2" t="s">
        <v>141</v>
      </c>
      <c r="G2" s="2" t="s">
        <v>348</v>
      </c>
      <c r="H2" s="2" t="s">
        <v>141</v>
      </c>
      <c r="I2" s="2" t="s">
        <v>141</v>
      </c>
      <c r="J2" s="2" t="s">
        <v>141</v>
      </c>
      <c r="K2" s="34" t="s">
        <v>141</v>
      </c>
      <c r="L2" s="2" t="s">
        <v>141</v>
      </c>
      <c r="M2" s="2" t="s">
        <v>141</v>
      </c>
      <c r="N2" s="2" t="s">
        <v>141</v>
      </c>
      <c r="O2" s="2" t="s">
        <v>141</v>
      </c>
      <c r="P2" s="2" t="s">
        <v>141</v>
      </c>
      <c r="Q2" s="2" t="s">
        <v>141</v>
      </c>
      <c r="R2" s="2" t="s">
        <v>141</v>
      </c>
      <c r="S2" s="2" t="s">
        <v>141</v>
      </c>
      <c r="T2" s="2" t="s">
        <v>141</v>
      </c>
      <c r="U2" s="2" t="s">
        <v>141</v>
      </c>
    </row>
    <row r="3" s="2" customFormat="1" ht="14.25" spans="1:21">
      <c r="A3" s="2" t="s">
        <v>143</v>
      </c>
      <c r="B3" s="2" t="s">
        <v>144</v>
      </c>
      <c r="C3" s="2" t="s">
        <v>361</v>
      </c>
      <c r="D3" s="2" t="s">
        <v>915</v>
      </c>
      <c r="E3" s="2" t="s">
        <v>149</v>
      </c>
      <c r="F3" s="2" t="s">
        <v>3624</v>
      </c>
      <c r="G3" s="2" t="s">
        <v>3625</v>
      </c>
      <c r="H3" s="2" t="s">
        <v>3626</v>
      </c>
      <c r="I3" s="2" t="s">
        <v>3627</v>
      </c>
      <c r="J3" s="2" t="s">
        <v>3628</v>
      </c>
      <c r="K3" s="34" t="s">
        <v>3629</v>
      </c>
      <c r="L3" s="2" t="s">
        <v>3630</v>
      </c>
      <c r="M3" s="2" t="s">
        <v>3631</v>
      </c>
      <c r="N3" s="2" t="s">
        <v>3632</v>
      </c>
      <c r="O3" s="2" t="s">
        <v>375</v>
      </c>
      <c r="P3" s="7" t="s">
        <v>417</v>
      </c>
      <c r="Q3" s="7" t="s">
        <v>3633</v>
      </c>
      <c r="R3" s="7" t="s">
        <v>3634</v>
      </c>
      <c r="S3" s="7" t="s">
        <v>3635</v>
      </c>
      <c r="T3" s="2" t="s">
        <v>536</v>
      </c>
      <c r="U3" s="2" t="s">
        <v>3636</v>
      </c>
    </row>
    <row r="4" s="2" customFormat="1" ht="14.25" spans="1:21">
      <c r="A4" s="2" t="s">
        <v>153</v>
      </c>
      <c r="B4" s="2" t="s">
        <v>153</v>
      </c>
      <c r="C4" s="2" t="s">
        <v>153</v>
      </c>
      <c r="D4" s="2" t="s">
        <v>153</v>
      </c>
      <c r="E4" s="2" t="s">
        <v>153</v>
      </c>
      <c r="F4" s="2" t="s">
        <v>153</v>
      </c>
      <c r="G4" s="2" t="s">
        <v>153</v>
      </c>
      <c r="H4" s="2" t="s">
        <v>153</v>
      </c>
      <c r="I4" s="2" t="s">
        <v>153</v>
      </c>
      <c r="J4" s="2" t="s">
        <v>153</v>
      </c>
      <c r="K4" s="34" t="s">
        <v>153</v>
      </c>
      <c r="L4" s="2" t="s">
        <v>153</v>
      </c>
      <c r="M4" s="2" t="s">
        <v>153</v>
      </c>
      <c r="N4" s="2" t="s">
        <v>153</v>
      </c>
      <c r="O4" s="2" t="s">
        <v>153</v>
      </c>
      <c r="P4" s="2" t="s">
        <v>153</v>
      </c>
      <c r="Q4" s="2" t="s">
        <v>153</v>
      </c>
      <c r="R4" s="2" t="s">
        <v>153</v>
      </c>
      <c r="S4" s="2" t="s">
        <v>153</v>
      </c>
      <c r="T4" s="2" t="s">
        <v>153</v>
      </c>
      <c r="U4" s="2" t="s">
        <v>153</v>
      </c>
    </row>
    <row r="5" spans="1:12">
      <c r="A5">
        <v>101</v>
      </c>
      <c r="B5" t="s">
        <v>162</v>
      </c>
      <c r="C5" t="s">
        <v>3637</v>
      </c>
      <c r="D5" t="s">
        <v>3638</v>
      </c>
      <c r="E5">
        <v>1</v>
      </c>
      <c r="F5" s="21">
        <v>0</v>
      </c>
      <c r="H5">
        <v>2</v>
      </c>
      <c r="L5">
        <v>10</v>
      </c>
    </row>
    <row r="6" spans="1:12">
      <c r="A6">
        <v>102</v>
      </c>
      <c r="B6" t="s">
        <v>163</v>
      </c>
      <c r="C6" t="s">
        <v>3639</v>
      </c>
      <c r="D6" t="s">
        <v>3638</v>
      </c>
      <c r="E6">
        <v>1</v>
      </c>
      <c r="F6" s="21">
        <v>1</v>
      </c>
      <c r="G6">
        <f t="shared" ref="G6:G8" si="0">A5</f>
        <v>101</v>
      </c>
      <c r="H6">
        <v>2</v>
      </c>
      <c r="L6">
        <v>5</v>
      </c>
    </row>
    <row r="7" spans="1:12">
      <c r="A7">
        <v>103</v>
      </c>
      <c r="B7" t="s">
        <v>164</v>
      </c>
      <c r="C7" t="s">
        <v>3640</v>
      </c>
      <c r="D7" t="s">
        <v>3638</v>
      </c>
      <c r="E7">
        <v>2</v>
      </c>
      <c r="F7" s="21">
        <v>2</v>
      </c>
      <c r="G7">
        <f t="shared" si="0"/>
        <v>102</v>
      </c>
      <c r="H7">
        <v>2</v>
      </c>
      <c r="L7">
        <v>15</v>
      </c>
    </row>
    <row r="8" spans="1:12">
      <c r="A8">
        <v>104</v>
      </c>
      <c r="B8" t="s">
        <v>165</v>
      </c>
      <c r="C8" t="s">
        <v>3641</v>
      </c>
      <c r="D8" t="s">
        <v>3638</v>
      </c>
      <c r="E8">
        <v>3</v>
      </c>
      <c r="F8" s="21">
        <v>3</v>
      </c>
      <c r="G8">
        <f t="shared" si="0"/>
        <v>103</v>
      </c>
      <c r="H8">
        <v>2</v>
      </c>
      <c r="L8">
        <v>10</v>
      </c>
    </row>
    <row r="9" spans="1:16">
      <c r="A9">
        <v>201</v>
      </c>
      <c r="B9" t="s">
        <v>166</v>
      </c>
      <c r="C9" t="s">
        <v>3642</v>
      </c>
      <c r="D9" t="s">
        <v>3643</v>
      </c>
      <c r="E9">
        <v>1</v>
      </c>
      <c r="F9" s="21">
        <v>0</v>
      </c>
      <c r="H9">
        <v>2</v>
      </c>
      <c r="P9">
        <v>10</v>
      </c>
    </row>
    <row r="10" spans="1:16">
      <c r="A10">
        <v>202</v>
      </c>
      <c r="B10" t="s">
        <v>167</v>
      </c>
      <c r="C10" t="s">
        <v>3644</v>
      </c>
      <c r="D10" t="s">
        <v>3643</v>
      </c>
      <c r="E10">
        <v>1</v>
      </c>
      <c r="F10" s="21">
        <v>1</v>
      </c>
      <c r="G10">
        <f t="shared" ref="G10:G12" si="1">A9</f>
        <v>201</v>
      </c>
      <c r="H10">
        <v>2</v>
      </c>
      <c r="P10">
        <v>10</v>
      </c>
    </row>
    <row r="11" spans="1:16">
      <c r="A11">
        <v>203</v>
      </c>
      <c r="B11" t="s">
        <v>168</v>
      </c>
      <c r="C11" t="s">
        <v>3645</v>
      </c>
      <c r="D11" t="s">
        <v>3643</v>
      </c>
      <c r="E11">
        <v>2</v>
      </c>
      <c r="F11" s="21">
        <v>2</v>
      </c>
      <c r="G11">
        <f t="shared" si="1"/>
        <v>202</v>
      </c>
      <c r="H11">
        <v>2</v>
      </c>
      <c r="P11">
        <v>10</v>
      </c>
    </row>
    <row r="12" spans="1:16">
      <c r="A12">
        <v>204</v>
      </c>
      <c r="B12" t="s">
        <v>169</v>
      </c>
      <c r="C12" t="s">
        <v>3646</v>
      </c>
      <c r="D12" t="s">
        <v>3643</v>
      </c>
      <c r="E12">
        <v>3</v>
      </c>
      <c r="F12" s="21">
        <v>3</v>
      </c>
      <c r="G12">
        <f t="shared" si="1"/>
        <v>203</v>
      </c>
      <c r="H12">
        <v>2</v>
      </c>
      <c r="P12">
        <v>10</v>
      </c>
    </row>
    <row r="13" ht="14.25" spans="1:18">
      <c r="A13">
        <v>301</v>
      </c>
      <c r="B13" t="s">
        <v>170</v>
      </c>
      <c r="C13" t="s">
        <v>3647</v>
      </c>
      <c r="D13" t="s">
        <v>3648</v>
      </c>
      <c r="E13">
        <v>1</v>
      </c>
      <c r="F13" s="21">
        <v>0</v>
      </c>
      <c r="H13">
        <v>2</v>
      </c>
      <c r="L13" s="7"/>
      <c r="M13" s="7"/>
      <c r="R13">
        <v>5</v>
      </c>
    </row>
    <row r="14" ht="14.25" spans="1:18">
      <c r="A14">
        <v>302</v>
      </c>
      <c r="B14" t="s">
        <v>171</v>
      </c>
      <c r="C14" t="s">
        <v>3649</v>
      </c>
      <c r="D14" t="s">
        <v>3648</v>
      </c>
      <c r="E14">
        <v>1</v>
      </c>
      <c r="F14" s="21">
        <v>1</v>
      </c>
      <c r="G14">
        <f t="shared" ref="G14:G16" si="2">A13</f>
        <v>301</v>
      </c>
      <c r="H14">
        <v>2</v>
      </c>
      <c r="L14" s="7"/>
      <c r="M14" s="7"/>
      <c r="R14">
        <v>10</v>
      </c>
    </row>
    <row r="15" ht="14.25" spans="1:18">
      <c r="A15">
        <v>303</v>
      </c>
      <c r="B15" t="s">
        <v>172</v>
      </c>
      <c r="C15" t="s">
        <v>3650</v>
      </c>
      <c r="D15" t="s">
        <v>3648</v>
      </c>
      <c r="E15">
        <v>2</v>
      </c>
      <c r="F15" s="21">
        <v>2</v>
      </c>
      <c r="G15">
        <f t="shared" si="2"/>
        <v>302</v>
      </c>
      <c r="H15">
        <v>2</v>
      </c>
      <c r="L15" s="7"/>
      <c r="M15" s="7"/>
      <c r="R15">
        <v>15</v>
      </c>
    </row>
    <row r="16" ht="14.25" spans="1:18">
      <c r="A16">
        <v>304</v>
      </c>
      <c r="B16" t="s">
        <v>173</v>
      </c>
      <c r="C16" t="s">
        <v>3651</v>
      </c>
      <c r="D16" t="s">
        <v>3648</v>
      </c>
      <c r="E16">
        <v>3</v>
      </c>
      <c r="F16" s="21">
        <v>3</v>
      </c>
      <c r="G16">
        <f t="shared" si="2"/>
        <v>303</v>
      </c>
      <c r="H16">
        <v>2</v>
      </c>
      <c r="L16" s="7"/>
      <c r="M16" s="7"/>
      <c r="R16">
        <v>20</v>
      </c>
    </row>
    <row r="17" customFormat="1" ht="14.25" spans="1:20">
      <c r="A17">
        <v>401</v>
      </c>
      <c r="B17" t="s">
        <v>174</v>
      </c>
      <c r="C17" t="s">
        <v>3652</v>
      </c>
      <c r="D17" t="s">
        <v>3653</v>
      </c>
      <c r="E17">
        <v>0</v>
      </c>
      <c r="F17" s="21">
        <v>-1</v>
      </c>
      <c r="H17">
        <v>0</v>
      </c>
      <c r="K17" s="32"/>
      <c r="L17" s="7"/>
      <c r="M17" s="7"/>
      <c r="T17">
        <v>20</v>
      </c>
    </row>
    <row r="18" customFormat="1" ht="14.25" spans="1:20">
      <c r="A18">
        <v>402</v>
      </c>
      <c r="B18" t="s">
        <v>175</v>
      </c>
      <c r="C18" t="s">
        <v>3654</v>
      </c>
      <c r="D18" t="s">
        <v>3653</v>
      </c>
      <c r="E18">
        <v>1</v>
      </c>
      <c r="F18" s="21">
        <v>-1</v>
      </c>
      <c r="H18">
        <v>0</v>
      </c>
      <c r="K18" s="32"/>
      <c r="L18" s="7"/>
      <c r="M18" s="7"/>
      <c r="T18">
        <v>30</v>
      </c>
    </row>
    <row r="19" customFormat="1" ht="14.25" spans="1:20">
      <c r="A19">
        <v>403</v>
      </c>
      <c r="B19" t="s">
        <v>176</v>
      </c>
      <c r="C19" t="s">
        <v>3655</v>
      </c>
      <c r="D19" t="s">
        <v>3653</v>
      </c>
      <c r="E19">
        <v>2</v>
      </c>
      <c r="F19" s="21">
        <v>-1</v>
      </c>
      <c r="H19">
        <v>0</v>
      </c>
      <c r="K19" s="32"/>
      <c r="L19" s="7"/>
      <c r="M19" s="7"/>
      <c r="T19">
        <v>40</v>
      </c>
    </row>
    <row r="20" customFormat="1" ht="14.25" spans="1:20">
      <c r="A20">
        <v>404</v>
      </c>
      <c r="B20" t="s">
        <v>177</v>
      </c>
      <c r="C20" t="s">
        <v>3656</v>
      </c>
      <c r="D20" t="s">
        <v>3653</v>
      </c>
      <c r="E20">
        <v>3</v>
      </c>
      <c r="F20" s="21">
        <v>-1</v>
      </c>
      <c r="H20">
        <v>0</v>
      </c>
      <c r="K20" s="32"/>
      <c r="L20" s="7"/>
      <c r="M20" s="7"/>
      <c r="T20">
        <v>50</v>
      </c>
    </row>
    <row r="21" spans="1:15">
      <c r="A21">
        <f t="shared" ref="A21:A52" si="3">A17+100</f>
        <v>501</v>
      </c>
      <c r="B21" t="s">
        <v>178</v>
      </c>
      <c r="C21" t="s">
        <v>3657</v>
      </c>
      <c r="D21" t="s">
        <v>3658</v>
      </c>
      <c r="E21">
        <v>1</v>
      </c>
      <c r="F21" s="21">
        <v>0</v>
      </c>
      <c r="H21">
        <v>2</v>
      </c>
      <c r="O21">
        <v>15</v>
      </c>
    </row>
    <row r="22" spans="1:15">
      <c r="A22">
        <f t="shared" si="3"/>
        <v>502</v>
      </c>
      <c r="B22" t="s">
        <v>179</v>
      </c>
      <c r="C22" t="s">
        <v>3659</v>
      </c>
      <c r="D22" t="s">
        <v>3658</v>
      </c>
      <c r="E22">
        <v>1</v>
      </c>
      <c r="F22" s="21">
        <v>1</v>
      </c>
      <c r="G22">
        <f t="shared" ref="G22:G24" si="4">A21</f>
        <v>501</v>
      </c>
      <c r="H22">
        <v>2</v>
      </c>
      <c r="O22">
        <v>5</v>
      </c>
    </row>
    <row r="23" spans="1:15">
      <c r="A23">
        <f t="shared" si="3"/>
        <v>503</v>
      </c>
      <c r="B23" t="s">
        <v>180</v>
      </c>
      <c r="C23" t="s">
        <v>3660</v>
      </c>
      <c r="D23" t="s">
        <v>3658</v>
      </c>
      <c r="E23">
        <v>2</v>
      </c>
      <c r="F23" s="21">
        <v>2</v>
      </c>
      <c r="G23">
        <f t="shared" si="4"/>
        <v>502</v>
      </c>
      <c r="H23">
        <v>2</v>
      </c>
      <c r="O23">
        <v>10</v>
      </c>
    </row>
    <row r="24" spans="1:15">
      <c r="A24">
        <f t="shared" si="3"/>
        <v>504</v>
      </c>
      <c r="B24" t="s">
        <v>181</v>
      </c>
      <c r="C24" t="s">
        <v>3661</v>
      </c>
      <c r="D24" t="s">
        <v>3658</v>
      </c>
      <c r="E24">
        <v>3</v>
      </c>
      <c r="F24" s="21">
        <v>3</v>
      </c>
      <c r="G24">
        <f t="shared" si="4"/>
        <v>503</v>
      </c>
      <c r="H24">
        <v>2</v>
      </c>
      <c r="O24">
        <v>5</v>
      </c>
    </row>
    <row r="25" spans="1:10">
      <c r="A25">
        <f t="shared" si="3"/>
        <v>601</v>
      </c>
      <c r="B25" t="s">
        <v>182</v>
      </c>
      <c r="C25" t="s">
        <v>3662</v>
      </c>
      <c r="D25" t="s">
        <v>3663</v>
      </c>
      <c r="E25">
        <v>1</v>
      </c>
      <c r="F25" s="21">
        <v>0</v>
      </c>
      <c r="H25">
        <v>2</v>
      </c>
      <c r="J25">
        <v>10</v>
      </c>
    </row>
    <row r="26" spans="1:10">
      <c r="A26">
        <f t="shared" si="3"/>
        <v>602</v>
      </c>
      <c r="B26" t="s">
        <v>183</v>
      </c>
      <c r="C26" t="s">
        <v>3664</v>
      </c>
      <c r="D26" t="s">
        <v>3663</v>
      </c>
      <c r="E26">
        <v>1</v>
      </c>
      <c r="F26" s="21">
        <v>1</v>
      </c>
      <c r="G26">
        <f t="shared" ref="G26:G28" si="5">A25</f>
        <v>601</v>
      </c>
      <c r="H26">
        <v>2</v>
      </c>
      <c r="J26">
        <v>5</v>
      </c>
    </row>
    <row r="27" spans="1:10">
      <c r="A27">
        <f t="shared" si="3"/>
        <v>603</v>
      </c>
      <c r="B27" t="s">
        <v>184</v>
      </c>
      <c r="C27" t="s">
        <v>3665</v>
      </c>
      <c r="D27" t="s">
        <v>3663</v>
      </c>
      <c r="E27">
        <v>2</v>
      </c>
      <c r="F27" s="21">
        <v>2</v>
      </c>
      <c r="G27">
        <f t="shared" si="5"/>
        <v>602</v>
      </c>
      <c r="H27">
        <v>2</v>
      </c>
      <c r="J27">
        <v>5</v>
      </c>
    </row>
    <row r="28" spans="1:10">
      <c r="A28">
        <f t="shared" si="3"/>
        <v>604</v>
      </c>
      <c r="B28" t="s">
        <v>185</v>
      </c>
      <c r="C28" t="s">
        <v>3666</v>
      </c>
      <c r="D28" t="s">
        <v>3663</v>
      </c>
      <c r="E28">
        <v>3</v>
      </c>
      <c r="F28" s="21">
        <v>3</v>
      </c>
      <c r="G28">
        <f t="shared" si="5"/>
        <v>603</v>
      </c>
      <c r="H28">
        <v>2</v>
      </c>
      <c r="J28">
        <v>5</v>
      </c>
    </row>
    <row r="29" spans="1:17">
      <c r="A29">
        <f t="shared" si="3"/>
        <v>701</v>
      </c>
      <c r="B29" t="s">
        <v>186</v>
      </c>
      <c r="C29" t="s">
        <v>3667</v>
      </c>
      <c r="D29" t="s">
        <v>3668</v>
      </c>
      <c r="E29">
        <v>1</v>
      </c>
      <c r="F29" s="21">
        <v>0</v>
      </c>
      <c r="H29">
        <v>2</v>
      </c>
      <c r="Q29">
        <v>30</v>
      </c>
    </row>
    <row r="30" spans="1:17">
      <c r="A30">
        <f t="shared" si="3"/>
        <v>702</v>
      </c>
      <c r="B30" t="s">
        <v>187</v>
      </c>
      <c r="C30" t="s">
        <v>3669</v>
      </c>
      <c r="D30" t="s">
        <v>3668</v>
      </c>
      <c r="E30">
        <v>1</v>
      </c>
      <c r="F30" s="21">
        <v>1</v>
      </c>
      <c r="G30">
        <f t="shared" ref="G30:G32" si="6">A29</f>
        <v>701</v>
      </c>
      <c r="H30">
        <v>2</v>
      </c>
      <c r="Q30">
        <v>50</v>
      </c>
    </row>
    <row r="31" spans="1:17">
      <c r="A31">
        <f t="shared" si="3"/>
        <v>703</v>
      </c>
      <c r="B31" t="s">
        <v>188</v>
      </c>
      <c r="C31" t="s">
        <v>3670</v>
      </c>
      <c r="D31" t="s">
        <v>3668</v>
      </c>
      <c r="E31">
        <v>2</v>
      </c>
      <c r="F31" s="21">
        <v>2</v>
      </c>
      <c r="G31">
        <f t="shared" si="6"/>
        <v>702</v>
      </c>
      <c r="H31">
        <v>2</v>
      </c>
      <c r="Q31">
        <v>75</v>
      </c>
    </row>
    <row r="32" spans="1:17">
      <c r="A32">
        <f t="shared" si="3"/>
        <v>704</v>
      </c>
      <c r="B32" t="s">
        <v>189</v>
      </c>
      <c r="C32" t="s">
        <v>3671</v>
      </c>
      <c r="D32" t="s">
        <v>3668</v>
      </c>
      <c r="E32">
        <v>3</v>
      </c>
      <c r="F32" s="21">
        <v>3</v>
      </c>
      <c r="G32">
        <f t="shared" si="6"/>
        <v>703</v>
      </c>
      <c r="H32">
        <v>1</v>
      </c>
      <c r="Q32">
        <v>100</v>
      </c>
    </row>
    <row r="33" spans="1:14">
      <c r="A33">
        <f t="shared" si="3"/>
        <v>801</v>
      </c>
      <c r="B33" t="s">
        <v>190</v>
      </c>
      <c r="C33" t="s">
        <v>3672</v>
      </c>
      <c r="D33" t="s">
        <v>3673</v>
      </c>
      <c r="E33">
        <v>1</v>
      </c>
      <c r="F33" s="21">
        <v>0</v>
      </c>
      <c r="H33">
        <v>2</v>
      </c>
      <c r="N33">
        <v>50</v>
      </c>
    </row>
    <row r="34" spans="1:14">
      <c r="A34">
        <f t="shared" si="3"/>
        <v>802</v>
      </c>
      <c r="B34" t="s">
        <v>191</v>
      </c>
      <c r="C34" t="s">
        <v>3674</v>
      </c>
      <c r="D34" t="s">
        <v>3673</v>
      </c>
      <c r="E34">
        <v>1</v>
      </c>
      <c r="F34" s="21">
        <v>1</v>
      </c>
      <c r="G34">
        <f t="shared" ref="G34:G36" si="7">A33</f>
        <v>801</v>
      </c>
      <c r="H34">
        <v>2</v>
      </c>
      <c r="N34">
        <v>10</v>
      </c>
    </row>
    <row r="35" spans="1:14">
      <c r="A35">
        <f t="shared" si="3"/>
        <v>803</v>
      </c>
      <c r="B35" t="s">
        <v>192</v>
      </c>
      <c r="C35" t="s">
        <v>3675</v>
      </c>
      <c r="D35" t="s">
        <v>3673</v>
      </c>
      <c r="E35">
        <v>2</v>
      </c>
      <c r="F35" s="21">
        <v>2</v>
      </c>
      <c r="G35">
        <f t="shared" si="7"/>
        <v>802</v>
      </c>
      <c r="H35">
        <v>2</v>
      </c>
      <c r="N35">
        <v>15</v>
      </c>
    </row>
    <row r="36" spans="1:14">
      <c r="A36">
        <f t="shared" si="3"/>
        <v>804</v>
      </c>
      <c r="B36" t="s">
        <v>193</v>
      </c>
      <c r="C36" t="s">
        <v>3676</v>
      </c>
      <c r="D36" t="s">
        <v>3673</v>
      </c>
      <c r="E36">
        <v>3</v>
      </c>
      <c r="F36" s="21">
        <v>3</v>
      </c>
      <c r="G36">
        <f t="shared" si="7"/>
        <v>803</v>
      </c>
      <c r="H36">
        <v>2</v>
      </c>
      <c r="N36">
        <v>25</v>
      </c>
    </row>
    <row r="37" spans="1:13">
      <c r="A37">
        <f t="shared" si="3"/>
        <v>901</v>
      </c>
      <c r="B37" t="s">
        <v>194</v>
      </c>
      <c r="C37" t="s">
        <v>3677</v>
      </c>
      <c r="D37" t="s">
        <v>3678</v>
      </c>
      <c r="E37">
        <v>1</v>
      </c>
      <c r="F37" s="21">
        <v>0</v>
      </c>
      <c r="H37">
        <v>2</v>
      </c>
      <c r="M37">
        <v>5</v>
      </c>
    </row>
    <row r="38" spans="1:13">
      <c r="A38">
        <f t="shared" si="3"/>
        <v>902</v>
      </c>
      <c r="B38" t="s">
        <v>195</v>
      </c>
      <c r="C38" t="s">
        <v>3679</v>
      </c>
      <c r="D38" t="s">
        <v>3678</v>
      </c>
      <c r="E38">
        <v>1</v>
      </c>
      <c r="F38" s="21">
        <v>1</v>
      </c>
      <c r="G38">
        <f t="shared" ref="G38:G40" si="8">A37</f>
        <v>901</v>
      </c>
      <c r="H38">
        <v>2</v>
      </c>
      <c r="M38">
        <v>5</v>
      </c>
    </row>
    <row r="39" spans="1:13">
      <c r="A39">
        <f t="shared" si="3"/>
        <v>903</v>
      </c>
      <c r="B39" t="s">
        <v>196</v>
      </c>
      <c r="C39" t="s">
        <v>3680</v>
      </c>
      <c r="D39" t="s">
        <v>3678</v>
      </c>
      <c r="E39">
        <v>2</v>
      </c>
      <c r="F39" s="21">
        <v>2</v>
      </c>
      <c r="G39">
        <f t="shared" si="8"/>
        <v>902</v>
      </c>
      <c r="H39">
        <v>2</v>
      </c>
      <c r="M39">
        <v>10</v>
      </c>
    </row>
    <row r="40" spans="1:13">
      <c r="A40">
        <f t="shared" si="3"/>
        <v>904</v>
      </c>
      <c r="B40" t="s">
        <v>197</v>
      </c>
      <c r="C40" t="s">
        <v>3681</v>
      </c>
      <c r="D40" t="s">
        <v>3678</v>
      </c>
      <c r="E40">
        <v>3</v>
      </c>
      <c r="F40" s="21">
        <v>3</v>
      </c>
      <c r="G40">
        <f t="shared" si="8"/>
        <v>903</v>
      </c>
      <c r="H40">
        <v>2</v>
      </c>
      <c r="M40">
        <v>10</v>
      </c>
    </row>
    <row r="41" spans="1:19">
      <c r="A41">
        <f t="shared" si="3"/>
        <v>1001</v>
      </c>
      <c r="B41" t="s">
        <v>198</v>
      </c>
      <c r="C41" t="s">
        <v>3682</v>
      </c>
      <c r="D41" t="s">
        <v>3683</v>
      </c>
      <c r="E41">
        <v>1</v>
      </c>
      <c r="F41" s="21">
        <v>0</v>
      </c>
      <c r="H41">
        <v>2</v>
      </c>
      <c r="S41">
        <v>15</v>
      </c>
    </row>
    <row r="42" spans="1:19">
      <c r="A42">
        <f t="shared" si="3"/>
        <v>1002</v>
      </c>
      <c r="B42" t="s">
        <v>199</v>
      </c>
      <c r="C42" t="s">
        <v>3684</v>
      </c>
      <c r="D42" t="s">
        <v>3683</v>
      </c>
      <c r="E42">
        <v>1</v>
      </c>
      <c r="F42" s="21">
        <v>1</v>
      </c>
      <c r="G42">
        <f t="shared" ref="G42:G44" si="9">A41</f>
        <v>1001</v>
      </c>
      <c r="H42">
        <v>2</v>
      </c>
      <c r="S42">
        <v>20</v>
      </c>
    </row>
    <row r="43" spans="1:19">
      <c r="A43">
        <f t="shared" si="3"/>
        <v>1003</v>
      </c>
      <c r="B43" t="s">
        <v>200</v>
      </c>
      <c r="C43" t="s">
        <v>3685</v>
      </c>
      <c r="D43" t="s">
        <v>3683</v>
      </c>
      <c r="E43">
        <v>2</v>
      </c>
      <c r="F43" s="21">
        <v>2</v>
      </c>
      <c r="G43">
        <f t="shared" si="9"/>
        <v>1002</v>
      </c>
      <c r="H43">
        <v>2</v>
      </c>
      <c r="S43">
        <v>30</v>
      </c>
    </row>
    <row r="44" spans="1:19">
      <c r="A44">
        <f t="shared" si="3"/>
        <v>1004</v>
      </c>
      <c r="B44" t="s">
        <v>201</v>
      </c>
      <c r="C44" t="s">
        <v>3686</v>
      </c>
      <c r="D44" t="s">
        <v>3683</v>
      </c>
      <c r="E44">
        <v>3</v>
      </c>
      <c r="F44" s="21">
        <v>3</v>
      </c>
      <c r="G44">
        <f t="shared" si="9"/>
        <v>1003</v>
      </c>
      <c r="H44">
        <v>1</v>
      </c>
      <c r="S44">
        <v>35</v>
      </c>
    </row>
    <row r="45" spans="1:9">
      <c r="A45">
        <f t="shared" si="3"/>
        <v>1101</v>
      </c>
      <c r="B45" t="s">
        <v>202</v>
      </c>
      <c r="C45" t="s">
        <v>3687</v>
      </c>
      <c r="D45" t="s">
        <v>3688</v>
      </c>
      <c r="E45">
        <v>1</v>
      </c>
      <c r="F45" s="21">
        <v>0</v>
      </c>
      <c r="H45">
        <v>2</v>
      </c>
      <c r="I45">
        <v>15</v>
      </c>
    </row>
    <row r="46" spans="1:9">
      <c r="A46">
        <f t="shared" si="3"/>
        <v>1102</v>
      </c>
      <c r="B46" t="s">
        <v>203</v>
      </c>
      <c r="C46" t="s">
        <v>3689</v>
      </c>
      <c r="D46" t="s">
        <v>3688</v>
      </c>
      <c r="E46">
        <v>1</v>
      </c>
      <c r="F46" s="21">
        <v>1</v>
      </c>
      <c r="G46">
        <f t="shared" ref="G46:G48" si="10">A45</f>
        <v>1101</v>
      </c>
      <c r="H46">
        <v>2</v>
      </c>
      <c r="I46">
        <v>5</v>
      </c>
    </row>
    <row r="47" spans="1:9">
      <c r="A47">
        <f t="shared" si="3"/>
        <v>1103</v>
      </c>
      <c r="B47" t="s">
        <v>204</v>
      </c>
      <c r="C47" t="s">
        <v>3690</v>
      </c>
      <c r="D47" t="s">
        <v>3688</v>
      </c>
      <c r="E47">
        <v>2</v>
      </c>
      <c r="F47" s="21">
        <v>2</v>
      </c>
      <c r="G47">
        <f t="shared" si="10"/>
        <v>1102</v>
      </c>
      <c r="H47">
        <v>2</v>
      </c>
      <c r="I47">
        <v>10</v>
      </c>
    </row>
    <row r="48" spans="1:9">
      <c r="A48">
        <f t="shared" si="3"/>
        <v>1104</v>
      </c>
      <c r="B48" t="s">
        <v>205</v>
      </c>
      <c r="C48" t="s">
        <v>3691</v>
      </c>
      <c r="D48" t="s">
        <v>3688</v>
      </c>
      <c r="E48">
        <v>3</v>
      </c>
      <c r="F48" s="21">
        <v>3</v>
      </c>
      <c r="G48">
        <f t="shared" si="10"/>
        <v>1103</v>
      </c>
      <c r="H48">
        <v>2</v>
      </c>
      <c r="I48">
        <v>5</v>
      </c>
    </row>
    <row r="49" spans="1:21">
      <c r="A49">
        <f t="shared" si="3"/>
        <v>1201</v>
      </c>
      <c r="B49" t="s">
        <v>206</v>
      </c>
      <c r="C49" t="s">
        <v>3692</v>
      </c>
      <c r="D49" t="s">
        <v>3693</v>
      </c>
      <c r="E49">
        <v>1</v>
      </c>
      <c r="F49" s="21">
        <v>0</v>
      </c>
      <c r="H49">
        <v>2</v>
      </c>
      <c r="U49">
        <v>10</v>
      </c>
    </row>
    <row r="50" spans="1:21">
      <c r="A50">
        <f t="shared" si="3"/>
        <v>1202</v>
      </c>
      <c r="B50" t="s">
        <v>207</v>
      </c>
      <c r="C50" t="s">
        <v>3694</v>
      </c>
      <c r="D50" t="s">
        <v>3693</v>
      </c>
      <c r="E50">
        <v>1</v>
      </c>
      <c r="F50" s="21">
        <v>1</v>
      </c>
      <c r="G50">
        <f t="shared" ref="G50:G52" si="11">A49</f>
        <v>1201</v>
      </c>
      <c r="H50">
        <v>2</v>
      </c>
      <c r="U50">
        <v>5</v>
      </c>
    </row>
    <row r="51" spans="1:21">
      <c r="A51">
        <f t="shared" si="3"/>
        <v>1203</v>
      </c>
      <c r="B51" t="s">
        <v>208</v>
      </c>
      <c r="C51" t="s">
        <v>3695</v>
      </c>
      <c r="D51" t="s">
        <v>3693</v>
      </c>
      <c r="E51">
        <v>2</v>
      </c>
      <c r="F51" s="21">
        <v>2</v>
      </c>
      <c r="G51">
        <f t="shared" si="11"/>
        <v>1202</v>
      </c>
      <c r="H51">
        <v>2</v>
      </c>
      <c r="U51">
        <v>15</v>
      </c>
    </row>
    <row r="52" spans="1:21">
      <c r="A52">
        <f t="shared" si="3"/>
        <v>1204</v>
      </c>
      <c r="B52" t="s">
        <v>209</v>
      </c>
      <c r="C52" t="s">
        <v>3696</v>
      </c>
      <c r="D52" t="s">
        <v>3693</v>
      </c>
      <c r="E52">
        <v>3</v>
      </c>
      <c r="F52" s="21">
        <v>3</v>
      </c>
      <c r="G52">
        <f t="shared" si="11"/>
        <v>1203</v>
      </c>
      <c r="H52">
        <v>2</v>
      </c>
      <c r="U52">
        <v>10</v>
      </c>
    </row>
    <row r="53" spans="1:22">
      <c r="A53" s="33">
        <v>1301</v>
      </c>
      <c r="B53" s="33" t="s">
        <v>174</v>
      </c>
      <c r="C53" s="33" t="s">
        <v>3652</v>
      </c>
      <c r="D53" s="33" t="s">
        <v>3653</v>
      </c>
      <c r="E53" s="33">
        <v>0</v>
      </c>
      <c r="F53" s="33">
        <v>-1</v>
      </c>
      <c r="G53" s="33"/>
      <c r="H53" s="33">
        <v>0</v>
      </c>
      <c r="I53" s="33"/>
      <c r="J53" s="33"/>
      <c r="K53" s="33"/>
      <c r="L53" s="33"/>
      <c r="M53" s="33"/>
      <c r="N53" s="33"/>
      <c r="O53" s="33"/>
      <c r="P53" s="33"/>
      <c r="Q53" s="33"/>
      <c r="R53" s="33"/>
      <c r="S53" s="33"/>
      <c r="T53" s="33">
        <v>20</v>
      </c>
      <c r="U53" s="33"/>
      <c r="V53" s="33"/>
    </row>
    <row r="54" spans="1:22">
      <c r="A54" s="33">
        <v>1302</v>
      </c>
      <c r="B54" s="33" t="s">
        <v>175</v>
      </c>
      <c r="C54" s="33" t="s">
        <v>3654</v>
      </c>
      <c r="D54" s="33" t="s">
        <v>3653</v>
      </c>
      <c r="E54" s="33">
        <v>1</v>
      </c>
      <c r="F54" s="33">
        <v>-1</v>
      </c>
      <c r="G54" s="33"/>
      <c r="H54" s="33">
        <v>0</v>
      </c>
      <c r="I54" s="33"/>
      <c r="J54" s="33"/>
      <c r="K54" s="33"/>
      <c r="L54" s="33"/>
      <c r="M54" s="33"/>
      <c r="N54" s="33"/>
      <c r="O54" s="33"/>
      <c r="P54" s="33"/>
      <c r="Q54" s="33"/>
      <c r="R54" s="33"/>
      <c r="S54" s="33"/>
      <c r="T54" s="33">
        <v>30</v>
      </c>
      <c r="U54" s="33"/>
      <c r="V54" s="33"/>
    </row>
    <row r="55" spans="1:22">
      <c r="A55" s="33">
        <v>1303</v>
      </c>
      <c r="B55" s="33" t="s">
        <v>176</v>
      </c>
      <c r="C55" s="33" t="s">
        <v>3655</v>
      </c>
      <c r="D55" s="33" t="s">
        <v>3653</v>
      </c>
      <c r="E55" s="33">
        <v>2</v>
      </c>
      <c r="F55" s="33">
        <v>-1</v>
      </c>
      <c r="G55" s="33"/>
      <c r="H55" s="33">
        <v>0</v>
      </c>
      <c r="I55" s="33"/>
      <c r="J55" s="33"/>
      <c r="K55" s="33"/>
      <c r="L55" s="33"/>
      <c r="M55" s="33"/>
      <c r="N55" s="33"/>
      <c r="O55" s="33"/>
      <c r="P55" s="33"/>
      <c r="Q55" s="33"/>
      <c r="R55" s="33"/>
      <c r="S55" s="33"/>
      <c r="T55" s="33">
        <v>40</v>
      </c>
      <c r="U55" s="33"/>
      <c r="V55" s="33"/>
    </row>
    <row r="56" spans="1:22">
      <c r="A56" s="33">
        <v>1304</v>
      </c>
      <c r="B56" s="33" t="s">
        <v>198</v>
      </c>
      <c r="C56" s="33" t="s">
        <v>3682</v>
      </c>
      <c r="D56" s="33" t="s">
        <v>3683</v>
      </c>
      <c r="E56" s="33">
        <v>1</v>
      </c>
      <c r="F56" s="33">
        <v>0</v>
      </c>
      <c r="G56" s="33"/>
      <c r="H56" s="33">
        <v>0</v>
      </c>
      <c r="I56" s="33"/>
      <c r="J56" s="33"/>
      <c r="K56" s="33"/>
      <c r="L56" s="33"/>
      <c r="M56" s="33"/>
      <c r="N56" s="33"/>
      <c r="O56" s="33"/>
      <c r="P56" s="33"/>
      <c r="Q56" s="33"/>
      <c r="R56" s="33"/>
      <c r="S56" s="33">
        <v>15</v>
      </c>
      <c r="T56" s="33"/>
      <c r="U56" s="33"/>
      <c r="V56" s="33"/>
    </row>
    <row r="57" spans="1:22">
      <c r="A57" s="33">
        <v>1305</v>
      </c>
      <c r="B57" s="33" t="s">
        <v>199</v>
      </c>
      <c r="C57" s="33" t="s">
        <v>3684</v>
      </c>
      <c r="D57" s="33" t="s">
        <v>3683</v>
      </c>
      <c r="E57" s="33">
        <v>1</v>
      </c>
      <c r="F57" s="33">
        <v>1</v>
      </c>
      <c r="G57" s="33"/>
      <c r="H57" s="33">
        <v>0</v>
      </c>
      <c r="I57" s="33"/>
      <c r="J57" s="33"/>
      <c r="K57" s="33"/>
      <c r="L57" s="33"/>
      <c r="M57" s="33"/>
      <c r="N57" s="33"/>
      <c r="O57" s="33"/>
      <c r="P57" s="33"/>
      <c r="Q57" s="33"/>
      <c r="R57" s="33"/>
      <c r="S57" s="33">
        <v>20</v>
      </c>
      <c r="T57" s="33"/>
      <c r="U57" s="33"/>
      <c r="V57" s="33"/>
    </row>
    <row r="58" spans="1:22">
      <c r="A58" s="33">
        <v>1306</v>
      </c>
      <c r="B58" s="33" t="s">
        <v>200</v>
      </c>
      <c r="C58" s="33" t="s">
        <v>3685</v>
      </c>
      <c r="D58" s="33" t="s">
        <v>3683</v>
      </c>
      <c r="E58" s="33">
        <v>2</v>
      </c>
      <c r="F58" s="33">
        <v>2</v>
      </c>
      <c r="G58" s="33"/>
      <c r="H58" s="33">
        <v>0</v>
      </c>
      <c r="I58" s="33"/>
      <c r="J58" s="33"/>
      <c r="K58" s="33"/>
      <c r="L58" s="33"/>
      <c r="M58" s="33"/>
      <c r="N58" s="33"/>
      <c r="O58" s="33"/>
      <c r="P58" s="33"/>
      <c r="Q58" s="33"/>
      <c r="R58" s="33"/>
      <c r="S58" s="33">
        <v>30</v>
      </c>
      <c r="T58" s="33"/>
      <c r="U58" s="33"/>
      <c r="V58" s="33"/>
    </row>
    <row r="59" spans="1:22">
      <c r="A59" s="33">
        <v>1307</v>
      </c>
      <c r="B59" s="33" t="s">
        <v>186</v>
      </c>
      <c r="C59" s="33" t="s">
        <v>3667</v>
      </c>
      <c r="D59" s="33" t="s">
        <v>3668</v>
      </c>
      <c r="E59" s="33">
        <v>1</v>
      </c>
      <c r="F59" s="33">
        <v>0</v>
      </c>
      <c r="G59" s="33"/>
      <c r="H59" s="33">
        <v>0</v>
      </c>
      <c r="I59" s="33"/>
      <c r="J59" s="33"/>
      <c r="K59" s="33"/>
      <c r="L59" s="33"/>
      <c r="M59" s="33"/>
      <c r="N59" s="33"/>
      <c r="O59" s="33"/>
      <c r="P59" s="33"/>
      <c r="Q59" s="33">
        <v>30</v>
      </c>
      <c r="R59" s="33"/>
      <c r="S59" s="33"/>
      <c r="T59" s="33"/>
      <c r="U59" s="33"/>
      <c r="V59" s="33"/>
    </row>
    <row r="60" spans="1:22">
      <c r="A60" s="33">
        <v>1308</v>
      </c>
      <c r="B60" s="33" t="s">
        <v>187</v>
      </c>
      <c r="C60" s="33" t="s">
        <v>3669</v>
      </c>
      <c r="D60" s="33" t="s">
        <v>3668</v>
      </c>
      <c r="E60" s="33">
        <v>1</v>
      </c>
      <c r="F60" s="33">
        <v>1</v>
      </c>
      <c r="G60" s="33"/>
      <c r="H60" s="33">
        <v>0</v>
      </c>
      <c r="I60" s="33"/>
      <c r="J60" s="33"/>
      <c r="K60" s="33"/>
      <c r="L60" s="33"/>
      <c r="M60" s="33"/>
      <c r="N60" s="33"/>
      <c r="O60" s="33"/>
      <c r="P60" s="33"/>
      <c r="Q60" s="33">
        <v>50</v>
      </c>
      <c r="R60" s="33"/>
      <c r="S60" s="33"/>
      <c r="T60" s="33"/>
      <c r="U60" s="33"/>
      <c r="V60" s="33"/>
    </row>
    <row r="61" spans="1:22">
      <c r="A61" s="33">
        <v>1309</v>
      </c>
      <c r="B61" s="33" t="s">
        <v>188</v>
      </c>
      <c r="C61" s="33" t="s">
        <v>3670</v>
      </c>
      <c r="D61" s="33" t="s">
        <v>3668</v>
      </c>
      <c r="E61" s="33">
        <v>2</v>
      </c>
      <c r="F61" s="33">
        <v>2</v>
      </c>
      <c r="G61" s="33"/>
      <c r="H61" s="33">
        <v>0</v>
      </c>
      <c r="I61" s="33"/>
      <c r="J61" s="33"/>
      <c r="K61" s="33"/>
      <c r="L61" s="33"/>
      <c r="M61" s="33"/>
      <c r="N61" s="33"/>
      <c r="O61" s="33"/>
      <c r="P61" s="33"/>
      <c r="Q61" s="33">
        <v>75</v>
      </c>
      <c r="R61" s="33"/>
      <c r="S61" s="33"/>
      <c r="T61" s="33"/>
      <c r="U61" s="33"/>
      <c r="V61" s="33"/>
    </row>
  </sheetData>
  <pageMargins left="0.75" right="0.75" top="1" bottom="1" header="0.5" footer="0.5"/>
  <headerFooter/>
  <legacyDrawing r:id="rId2"/>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55"/>
  <sheetViews>
    <sheetView workbookViewId="0">
      <selection activeCell="AD11" sqref="AD11"/>
    </sheetView>
  </sheetViews>
  <sheetFormatPr defaultColWidth="9" defaultRowHeight="13.5"/>
  <cols>
    <col min="3" max="3" width="15" customWidth="1"/>
    <col min="10" max="12" width="14.875" customWidth="1"/>
  </cols>
  <sheetData>
    <row r="1" ht="14.25" spans="1:16">
      <c r="A1" t="s">
        <v>131</v>
      </c>
      <c r="B1" t="s">
        <v>327</v>
      </c>
      <c r="C1" t="s">
        <v>1150</v>
      </c>
      <c r="D1" s="2" t="s">
        <v>3613</v>
      </c>
      <c r="E1" t="s">
        <v>3616</v>
      </c>
      <c r="F1" t="s">
        <v>3617</v>
      </c>
      <c r="G1" t="s">
        <v>3618</v>
      </c>
      <c r="H1" s="2" t="s">
        <v>418</v>
      </c>
      <c r="I1" s="2" t="s">
        <v>3620</v>
      </c>
      <c r="J1" s="2" t="s">
        <v>3697</v>
      </c>
      <c r="K1" s="2" t="s">
        <v>3698</v>
      </c>
      <c r="L1" t="s">
        <v>3699</v>
      </c>
      <c r="M1" t="s">
        <v>3700</v>
      </c>
      <c r="N1" t="s">
        <v>3614</v>
      </c>
      <c r="O1" s="2" t="s">
        <v>3619</v>
      </c>
      <c r="P1" t="s">
        <v>3701</v>
      </c>
    </row>
    <row r="2" ht="14.25" spans="1:16">
      <c r="A2" s="2" t="s">
        <v>141</v>
      </c>
      <c r="C2" s="2" t="s">
        <v>142</v>
      </c>
      <c r="D2" s="2" t="s">
        <v>141</v>
      </c>
      <c r="E2" s="2" t="s">
        <v>141</v>
      </c>
      <c r="F2" s="2" t="s">
        <v>349</v>
      </c>
      <c r="G2" s="2" t="s">
        <v>349</v>
      </c>
      <c r="H2" s="2" t="s">
        <v>349</v>
      </c>
      <c r="I2" s="2" t="s">
        <v>141</v>
      </c>
      <c r="J2" s="2" t="s">
        <v>349</v>
      </c>
      <c r="K2" s="2" t="s">
        <v>141</v>
      </c>
      <c r="L2" s="2" t="s">
        <v>349</v>
      </c>
      <c r="M2" s="2" t="s">
        <v>349</v>
      </c>
      <c r="N2" s="2" t="s">
        <v>349</v>
      </c>
      <c r="O2" s="2" t="s">
        <v>349</v>
      </c>
      <c r="P2" s="2" t="s">
        <v>348</v>
      </c>
    </row>
    <row r="3" ht="14.25" spans="1:16">
      <c r="A3" s="2" t="s">
        <v>143</v>
      </c>
      <c r="C3" s="2" t="s">
        <v>361</v>
      </c>
      <c r="D3" s="2" t="s">
        <v>3627</v>
      </c>
      <c r="E3" s="2" t="s">
        <v>3630</v>
      </c>
      <c r="F3" s="2" t="s">
        <v>3631</v>
      </c>
      <c r="G3" s="2" t="s">
        <v>3632</v>
      </c>
      <c r="H3" s="7" t="s">
        <v>417</v>
      </c>
      <c r="I3" s="7" t="s">
        <v>3702</v>
      </c>
      <c r="J3" s="7" t="s">
        <v>3635</v>
      </c>
      <c r="K3" s="7" t="s">
        <v>3703</v>
      </c>
      <c r="L3" t="s">
        <v>3704</v>
      </c>
      <c r="M3" t="s">
        <v>3705</v>
      </c>
      <c r="N3" s="2" t="s">
        <v>3628</v>
      </c>
      <c r="O3" s="2" t="s">
        <v>375</v>
      </c>
      <c r="P3" t="s">
        <v>3018</v>
      </c>
    </row>
    <row r="4" ht="14.25" spans="1:16">
      <c r="A4" s="2" t="s">
        <v>153</v>
      </c>
      <c r="C4" s="2" t="s">
        <v>153</v>
      </c>
      <c r="D4" s="2" t="s">
        <v>153</v>
      </c>
      <c r="E4" s="2" t="s">
        <v>153</v>
      </c>
      <c r="F4" s="2" t="s">
        <v>153</v>
      </c>
      <c r="G4" s="2" t="s">
        <v>153</v>
      </c>
      <c r="H4" s="2" t="s">
        <v>153</v>
      </c>
      <c r="I4" s="2" t="s">
        <v>153</v>
      </c>
      <c r="J4" s="2" t="s">
        <v>153</v>
      </c>
      <c r="K4" s="2" t="s">
        <v>153</v>
      </c>
      <c r="L4" s="2" t="s">
        <v>153</v>
      </c>
      <c r="M4" s="2" t="s">
        <v>153</v>
      </c>
      <c r="N4" s="2" t="s">
        <v>153</v>
      </c>
      <c r="O4" s="2" t="s">
        <v>153</v>
      </c>
      <c r="P4" s="2" t="s">
        <v>153</v>
      </c>
    </row>
    <row r="5" ht="14.25" spans="1:16">
      <c r="A5" s="7">
        <v>2</v>
      </c>
      <c r="C5" s="7" t="s">
        <v>3706</v>
      </c>
      <c r="D5" s="7"/>
      <c r="E5" s="7"/>
      <c r="F5" s="7">
        <v>5</v>
      </c>
      <c r="G5" s="7"/>
      <c r="H5" s="7"/>
      <c r="I5" s="7"/>
      <c r="J5" s="7"/>
      <c r="K5" s="7"/>
      <c r="L5" s="7"/>
      <c r="M5" s="7"/>
      <c r="N5" s="7"/>
      <c r="O5" s="7"/>
      <c r="P5" s="7"/>
    </row>
    <row r="6" ht="14.25" spans="1:16">
      <c r="A6" s="7">
        <v>3</v>
      </c>
      <c r="C6" s="7" t="s">
        <v>3707</v>
      </c>
      <c r="D6" s="7"/>
      <c r="E6" s="7"/>
      <c r="F6" s="7"/>
      <c r="G6" s="7"/>
      <c r="H6" s="7"/>
      <c r="I6" s="7"/>
      <c r="J6" s="7"/>
      <c r="K6" s="7"/>
      <c r="L6" s="7"/>
      <c r="M6" s="7"/>
      <c r="N6" s="7"/>
      <c r="O6" s="7"/>
      <c r="P6" t="s">
        <v>3708</v>
      </c>
    </row>
    <row r="7" ht="14.25" spans="1:15">
      <c r="A7" s="7">
        <v>4</v>
      </c>
      <c r="C7" s="7" t="s">
        <v>3709</v>
      </c>
      <c r="D7" s="7"/>
      <c r="E7" s="7"/>
      <c r="F7" s="7"/>
      <c r="G7" s="7"/>
      <c r="H7" s="7">
        <v>5</v>
      </c>
      <c r="I7" s="7"/>
      <c r="J7" s="7"/>
      <c r="K7" s="7"/>
      <c r="L7" s="7"/>
      <c r="M7" s="7"/>
      <c r="N7" s="7"/>
      <c r="O7" s="7"/>
    </row>
    <row r="8" spans="1:9">
      <c r="A8">
        <v>101</v>
      </c>
      <c r="C8" t="s">
        <v>3710</v>
      </c>
      <c r="H8">
        <v>1</v>
      </c>
      <c r="I8">
        <v>30</v>
      </c>
    </row>
    <row r="9" spans="1:9">
      <c r="A9">
        <f t="shared" ref="A9:A11" si="0">A8+1</f>
        <v>102</v>
      </c>
      <c r="C9" t="s">
        <v>3711</v>
      </c>
      <c r="H9">
        <v>1.5</v>
      </c>
      <c r="I9">
        <v>40</v>
      </c>
    </row>
    <row r="10" spans="1:9">
      <c r="A10">
        <f t="shared" si="0"/>
        <v>103</v>
      </c>
      <c r="C10" t="s">
        <v>3712</v>
      </c>
      <c r="H10">
        <v>2</v>
      </c>
      <c r="I10">
        <v>50</v>
      </c>
    </row>
    <row r="11" spans="1:9">
      <c r="A11">
        <f t="shared" si="0"/>
        <v>104</v>
      </c>
      <c r="C11" t="s">
        <v>3713</v>
      </c>
      <c r="H11">
        <v>2.5</v>
      </c>
      <c r="I11">
        <v>60</v>
      </c>
    </row>
    <row r="12" ht="14" customHeight="1" spans="1:11">
      <c r="A12">
        <f>A8+100</f>
        <v>201</v>
      </c>
      <c r="C12" t="s">
        <v>3714</v>
      </c>
      <c r="J12">
        <v>1</v>
      </c>
      <c r="K12">
        <v>30</v>
      </c>
    </row>
    <row r="13" spans="1:11">
      <c r="A13">
        <f t="shared" ref="A13:A15" si="1">A12+1</f>
        <v>202</v>
      </c>
      <c r="C13" t="s">
        <v>3715</v>
      </c>
      <c r="J13">
        <v>1.5</v>
      </c>
      <c r="K13">
        <v>40</v>
      </c>
    </row>
    <row r="14" spans="1:11">
      <c r="A14">
        <f t="shared" si="1"/>
        <v>203</v>
      </c>
      <c r="C14" t="s">
        <v>3716</v>
      </c>
      <c r="J14">
        <v>2</v>
      </c>
      <c r="K14">
        <v>50</v>
      </c>
    </row>
    <row r="15" spans="1:11">
      <c r="A15">
        <f t="shared" si="1"/>
        <v>204</v>
      </c>
      <c r="C15" t="s">
        <v>3717</v>
      </c>
      <c r="J15">
        <v>2.5</v>
      </c>
      <c r="K15">
        <v>60</v>
      </c>
    </row>
    <row r="16" spans="1:12">
      <c r="A16">
        <f>A12+100</f>
        <v>301</v>
      </c>
      <c r="C16" t="s">
        <v>3718</v>
      </c>
      <c r="I16">
        <v>15</v>
      </c>
      <c r="L16">
        <v>-3</v>
      </c>
    </row>
    <row r="17" spans="1:12">
      <c r="A17">
        <f t="shared" ref="A17:A19" si="2">A16+1</f>
        <v>302</v>
      </c>
      <c r="C17" t="s">
        <v>3719</v>
      </c>
      <c r="I17">
        <v>30</v>
      </c>
      <c r="L17">
        <v>-4</v>
      </c>
    </row>
    <row r="18" spans="1:12">
      <c r="A18">
        <f t="shared" si="2"/>
        <v>303</v>
      </c>
      <c r="C18" t="s">
        <v>3720</v>
      </c>
      <c r="I18">
        <v>45</v>
      </c>
      <c r="L18">
        <v>-4.5</v>
      </c>
    </row>
    <row r="19" spans="1:12">
      <c r="A19">
        <f t="shared" si="2"/>
        <v>304</v>
      </c>
      <c r="C19" t="s">
        <v>3721</v>
      </c>
      <c r="I19">
        <v>53</v>
      </c>
      <c r="L19">
        <v>-5</v>
      </c>
    </row>
    <row r="20" spans="1:13">
      <c r="A20">
        <f>A16+100</f>
        <v>401</v>
      </c>
      <c r="C20" t="s">
        <v>3722</v>
      </c>
      <c r="K20">
        <v>15</v>
      </c>
      <c r="M20">
        <v>1</v>
      </c>
    </row>
    <row r="21" spans="1:13">
      <c r="A21">
        <f t="shared" ref="A21:A23" si="3">A20+1</f>
        <v>402</v>
      </c>
      <c r="C21" t="s">
        <v>3723</v>
      </c>
      <c r="K21">
        <v>30</v>
      </c>
      <c r="M21">
        <v>1.5</v>
      </c>
    </row>
    <row r="22" spans="1:13">
      <c r="A22">
        <f t="shared" si="3"/>
        <v>403</v>
      </c>
      <c r="C22" t="s">
        <v>3724</v>
      </c>
      <c r="K22">
        <v>45</v>
      </c>
      <c r="M22">
        <v>2</v>
      </c>
    </row>
    <row r="23" spans="1:13">
      <c r="A23">
        <f t="shared" si="3"/>
        <v>404</v>
      </c>
      <c r="C23" t="s">
        <v>3725</v>
      </c>
      <c r="K23">
        <v>53</v>
      </c>
      <c r="M23">
        <v>2.5</v>
      </c>
    </row>
    <row r="24" spans="1:1">
      <c r="A24">
        <f>A20+100</f>
        <v>501</v>
      </c>
    </row>
    <row r="25" spans="1:1">
      <c r="A25">
        <f t="shared" ref="A25:A27" si="4">A24+1</f>
        <v>502</v>
      </c>
    </row>
    <row r="26" spans="1:1">
      <c r="A26">
        <f t="shared" si="4"/>
        <v>503</v>
      </c>
    </row>
    <row r="27" spans="1:1">
      <c r="A27">
        <f t="shared" si="4"/>
        <v>504</v>
      </c>
    </row>
    <row r="28" spans="1:1">
      <c r="A28">
        <f>A24+100</f>
        <v>601</v>
      </c>
    </row>
    <row r="29" spans="1:1">
      <c r="A29">
        <f t="shared" ref="A29:A31" si="5">A28+1</f>
        <v>602</v>
      </c>
    </row>
    <row r="30" spans="1:1">
      <c r="A30">
        <f t="shared" si="5"/>
        <v>603</v>
      </c>
    </row>
    <row r="31" spans="1:1">
      <c r="A31">
        <f t="shared" si="5"/>
        <v>604</v>
      </c>
    </row>
    <row r="32" spans="1:9">
      <c r="A32">
        <f>A28+100</f>
        <v>701</v>
      </c>
      <c r="C32" t="s">
        <v>3726</v>
      </c>
      <c r="G32">
        <v>2</v>
      </c>
      <c r="I32">
        <v>20</v>
      </c>
    </row>
    <row r="33" spans="1:9">
      <c r="A33">
        <f t="shared" ref="A33:A35" si="6">A32+1</f>
        <v>702</v>
      </c>
      <c r="C33" t="s">
        <v>3727</v>
      </c>
      <c r="G33">
        <v>2.5</v>
      </c>
      <c r="I33">
        <v>40</v>
      </c>
    </row>
    <row r="34" spans="1:9">
      <c r="A34">
        <f t="shared" si="6"/>
        <v>703</v>
      </c>
      <c r="C34" t="s">
        <v>3728</v>
      </c>
      <c r="G34">
        <v>3</v>
      </c>
      <c r="I34">
        <v>60</v>
      </c>
    </row>
    <row r="35" spans="1:9">
      <c r="A35">
        <f t="shared" si="6"/>
        <v>704</v>
      </c>
      <c r="C35" t="s">
        <v>3729</v>
      </c>
      <c r="G35">
        <v>4</v>
      </c>
      <c r="I35">
        <v>70</v>
      </c>
    </row>
    <row r="36" spans="1:14">
      <c r="A36">
        <f>A32+100</f>
        <v>801</v>
      </c>
      <c r="C36" t="s">
        <v>3730</v>
      </c>
      <c r="I36">
        <v>20</v>
      </c>
      <c r="N36">
        <v>2</v>
      </c>
    </row>
    <row r="37" spans="1:14">
      <c r="A37">
        <f t="shared" ref="A37:A39" si="7">A36+1</f>
        <v>802</v>
      </c>
      <c r="C37" t="s">
        <v>3731</v>
      </c>
      <c r="I37">
        <v>40</v>
      </c>
      <c r="N37">
        <v>2.5</v>
      </c>
    </row>
    <row r="38" spans="1:14">
      <c r="A38">
        <f t="shared" si="7"/>
        <v>803</v>
      </c>
      <c r="C38" t="s">
        <v>3732</v>
      </c>
      <c r="I38">
        <v>60</v>
      </c>
      <c r="N38">
        <v>3</v>
      </c>
    </row>
    <row r="39" spans="1:14">
      <c r="A39">
        <f t="shared" si="7"/>
        <v>804</v>
      </c>
      <c r="C39" t="s">
        <v>3733</v>
      </c>
      <c r="I39">
        <v>70</v>
      </c>
      <c r="N39">
        <v>4</v>
      </c>
    </row>
    <row r="40" spans="1:1">
      <c r="A40">
        <f>A36+100</f>
        <v>901</v>
      </c>
    </row>
    <row r="41" spans="1:1">
      <c r="A41">
        <f t="shared" ref="A41:A43" si="8">A40+1</f>
        <v>902</v>
      </c>
    </row>
    <row r="42" spans="1:1">
      <c r="A42">
        <f t="shared" si="8"/>
        <v>903</v>
      </c>
    </row>
    <row r="43" spans="1:1">
      <c r="A43">
        <f t="shared" si="8"/>
        <v>904</v>
      </c>
    </row>
    <row r="44" spans="1:1">
      <c r="A44">
        <f>A40+100</f>
        <v>1001</v>
      </c>
    </row>
    <row r="45" spans="1:1">
      <c r="A45">
        <f t="shared" ref="A45:A47" si="9">A44+1</f>
        <v>1002</v>
      </c>
    </row>
    <row r="46" spans="1:1">
      <c r="A46">
        <f t="shared" si="9"/>
        <v>1003</v>
      </c>
    </row>
    <row r="47" spans="1:1">
      <c r="A47">
        <f t="shared" si="9"/>
        <v>1004</v>
      </c>
    </row>
    <row r="48" spans="1:15">
      <c r="A48">
        <f>A44+100</f>
        <v>1101</v>
      </c>
      <c r="C48" t="s">
        <v>3734</v>
      </c>
      <c r="I48">
        <v>30</v>
      </c>
      <c r="O48">
        <v>2</v>
      </c>
    </row>
    <row r="49" spans="1:15">
      <c r="A49">
        <f t="shared" ref="A49:A51" si="10">A48+1</f>
        <v>1102</v>
      </c>
      <c r="C49" t="s">
        <v>3735</v>
      </c>
      <c r="I49">
        <v>60</v>
      </c>
      <c r="O49">
        <v>3</v>
      </c>
    </row>
    <row r="50" spans="1:15">
      <c r="A50">
        <f t="shared" si="10"/>
        <v>1103</v>
      </c>
      <c r="C50" t="s">
        <v>3736</v>
      </c>
      <c r="I50">
        <v>90</v>
      </c>
      <c r="O50">
        <v>4</v>
      </c>
    </row>
    <row r="51" spans="1:15">
      <c r="A51">
        <f t="shared" si="10"/>
        <v>1104</v>
      </c>
      <c r="C51" t="s">
        <v>3737</v>
      </c>
      <c r="I51">
        <v>105</v>
      </c>
      <c r="O51">
        <v>5</v>
      </c>
    </row>
    <row r="52" spans="1:1">
      <c r="A52">
        <f>A48+100</f>
        <v>1201</v>
      </c>
    </row>
    <row r="53" spans="1:1">
      <c r="A53">
        <f t="shared" ref="A53:A55" si="11">A52+1</f>
        <v>1202</v>
      </c>
    </row>
    <row r="54" spans="1:1">
      <c r="A54">
        <f t="shared" si="11"/>
        <v>1203</v>
      </c>
    </row>
    <row r="55" spans="1:1">
      <c r="A55">
        <f t="shared" si="11"/>
        <v>1204</v>
      </c>
    </row>
  </sheetData>
  <pageMargins left="0.75" right="0.75" top="1" bottom="1" header="0.5" footer="0.5"/>
  <headerFooter/>
  <legacyDrawing r:id="rId2"/>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9"/>
  <sheetViews>
    <sheetView topLeftCell="C1" workbookViewId="0">
      <selection activeCell="L17" sqref="L17"/>
    </sheetView>
  </sheetViews>
  <sheetFormatPr defaultColWidth="9" defaultRowHeight="13.5"/>
  <cols>
    <col min="12" max="12" width="9" style="22"/>
    <col min="14" max="14" width="44.625" customWidth="1"/>
  </cols>
  <sheetData>
    <row r="1" ht="14.25" spans="1:15">
      <c r="A1" t="s">
        <v>3251</v>
      </c>
      <c r="B1" t="s">
        <v>3738</v>
      </c>
      <c r="C1" t="s">
        <v>3739</v>
      </c>
      <c r="D1" t="s">
        <v>3740</v>
      </c>
      <c r="E1" t="s">
        <v>3741</v>
      </c>
      <c r="M1" s="3" t="s">
        <v>143</v>
      </c>
      <c r="N1" s="3" t="s">
        <v>360</v>
      </c>
      <c r="O1" s="3" t="s">
        <v>32</v>
      </c>
    </row>
    <row r="2" ht="14.25" spans="1:15">
      <c r="A2">
        <v>1</v>
      </c>
      <c r="B2" s="31">
        <v>300</v>
      </c>
      <c r="D2">
        <f>B2*E2</f>
        <v>600</v>
      </c>
      <c r="E2" s="31">
        <v>2</v>
      </c>
      <c r="F2">
        <f>B2</f>
        <v>300</v>
      </c>
      <c r="G2">
        <f>D2</f>
        <v>600</v>
      </c>
      <c r="M2" s="3" t="s">
        <v>141</v>
      </c>
      <c r="N2" s="3"/>
      <c r="O2" s="3" t="s">
        <v>142</v>
      </c>
    </row>
    <row r="3" ht="14.25" spans="1:15">
      <c r="A3">
        <v>2</v>
      </c>
      <c r="B3">
        <f t="shared" ref="B3:B21" si="0">B2+C3</f>
        <v>320</v>
      </c>
      <c r="C3">
        <v>20</v>
      </c>
      <c r="D3">
        <f t="shared" ref="D3:D21" si="1">B3*$E$2</f>
        <v>640</v>
      </c>
      <c r="F3" t="str">
        <f t="shared" ref="F3:F11" si="2">F2&amp;","&amp;B3</f>
        <v>300,320</v>
      </c>
      <c r="G3" t="str">
        <f t="shared" ref="G3:G11" si="3">G2&amp;","&amp;D3</f>
        <v>600,640</v>
      </c>
      <c r="M3" s="3" t="s">
        <v>143</v>
      </c>
      <c r="N3" s="3"/>
      <c r="O3" s="3" t="s">
        <v>3189</v>
      </c>
    </row>
    <row r="4" ht="14.25" spans="1:15">
      <c r="A4">
        <v>3</v>
      </c>
      <c r="B4">
        <f t="shared" si="0"/>
        <v>360</v>
      </c>
      <c r="C4">
        <v>40</v>
      </c>
      <c r="D4">
        <f t="shared" si="1"/>
        <v>720</v>
      </c>
      <c r="F4" t="str">
        <f t="shared" si="2"/>
        <v>300,320,360</v>
      </c>
      <c r="G4" t="str">
        <f t="shared" si="3"/>
        <v>600,640,720</v>
      </c>
      <c r="M4" s="3" t="s">
        <v>153</v>
      </c>
      <c r="N4" s="3"/>
      <c r="O4" s="3" t="s">
        <v>153</v>
      </c>
    </row>
    <row r="5" ht="14.25" spans="1:15">
      <c r="A5">
        <v>4</v>
      </c>
      <c r="B5">
        <f t="shared" si="0"/>
        <v>420</v>
      </c>
      <c r="C5">
        <v>60</v>
      </c>
      <c r="D5">
        <f t="shared" si="1"/>
        <v>840</v>
      </c>
      <c r="F5" t="str">
        <f t="shared" si="2"/>
        <v>300,320,360,420</v>
      </c>
      <c r="G5" t="str">
        <f t="shared" si="3"/>
        <v>600,640,720,840</v>
      </c>
      <c r="M5" s="2">
        <v>1</v>
      </c>
      <c r="N5" s="2" t="s">
        <v>3742</v>
      </c>
      <c r="O5" s="3" t="s">
        <v>3743</v>
      </c>
    </row>
    <row r="6" ht="14.25" spans="1:15">
      <c r="A6">
        <v>5</v>
      </c>
      <c r="B6">
        <f t="shared" si="0"/>
        <v>500</v>
      </c>
      <c r="C6">
        <v>80</v>
      </c>
      <c r="D6">
        <f t="shared" si="1"/>
        <v>1000</v>
      </c>
      <c r="F6" t="str">
        <f t="shared" si="2"/>
        <v>300,320,360,420,500</v>
      </c>
      <c r="G6" t="str">
        <f t="shared" si="3"/>
        <v>600,640,720,840,1000</v>
      </c>
      <c r="M6" s="2">
        <v>2</v>
      </c>
      <c r="N6" s="2" t="s">
        <v>3744</v>
      </c>
      <c r="O6" s="3" t="s">
        <v>1458</v>
      </c>
    </row>
    <row r="7" ht="14.25" spans="1:15">
      <c r="A7">
        <v>6</v>
      </c>
      <c r="B7">
        <f t="shared" si="0"/>
        <v>600</v>
      </c>
      <c r="C7">
        <v>100</v>
      </c>
      <c r="D7">
        <f t="shared" si="1"/>
        <v>1200</v>
      </c>
      <c r="F7" t="str">
        <f t="shared" si="2"/>
        <v>300,320,360,420,500,600</v>
      </c>
      <c r="G7" t="str">
        <f t="shared" si="3"/>
        <v>600,640,720,840,1000,1200</v>
      </c>
      <c r="M7" s="2">
        <v>3</v>
      </c>
      <c r="N7" s="2" t="s">
        <v>3745</v>
      </c>
      <c r="O7" s="3" t="s">
        <v>1002</v>
      </c>
    </row>
    <row r="8" ht="14.25" spans="1:15">
      <c r="A8">
        <v>7</v>
      </c>
      <c r="B8">
        <f t="shared" si="0"/>
        <v>720</v>
      </c>
      <c r="C8">
        <v>120</v>
      </c>
      <c r="D8">
        <f t="shared" si="1"/>
        <v>1440</v>
      </c>
      <c r="F8" t="str">
        <f t="shared" si="2"/>
        <v>300,320,360,420,500,600,720</v>
      </c>
      <c r="G8" t="str">
        <f t="shared" si="3"/>
        <v>600,640,720,840,1000,1200,1440</v>
      </c>
      <c r="M8" s="2">
        <v>4</v>
      </c>
      <c r="N8" s="2" t="s">
        <v>3746</v>
      </c>
      <c r="O8" s="3" t="s">
        <v>3747</v>
      </c>
    </row>
    <row r="9" ht="14.25" spans="1:15">
      <c r="A9">
        <v>8</v>
      </c>
      <c r="B9">
        <f t="shared" si="0"/>
        <v>860</v>
      </c>
      <c r="C9">
        <v>140</v>
      </c>
      <c r="D9">
        <f t="shared" si="1"/>
        <v>1720</v>
      </c>
      <c r="F9" t="str">
        <f t="shared" si="2"/>
        <v>300,320,360,420,500,600,720,860</v>
      </c>
      <c r="G9" t="str">
        <f t="shared" si="3"/>
        <v>600,640,720,840,1000,1200,1440,1720</v>
      </c>
      <c r="M9" s="2">
        <v>5</v>
      </c>
      <c r="N9" s="2" t="s">
        <v>3748</v>
      </c>
      <c r="O9" s="3" t="s">
        <v>1502</v>
      </c>
    </row>
    <row r="10" ht="14.25" spans="1:15">
      <c r="A10">
        <v>9</v>
      </c>
      <c r="B10">
        <f t="shared" si="0"/>
        <v>1020</v>
      </c>
      <c r="C10">
        <v>160</v>
      </c>
      <c r="D10">
        <f t="shared" si="1"/>
        <v>2040</v>
      </c>
      <c r="F10" t="str">
        <f t="shared" si="2"/>
        <v>300,320,360,420,500,600,720,860,1020</v>
      </c>
      <c r="G10" t="str">
        <f t="shared" si="3"/>
        <v>600,640,720,840,1000,1200,1440,1720,2040</v>
      </c>
      <c r="M10" s="2">
        <v>6</v>
      </c>
      <c r="N10" s="2" t="s">
        <v>3749</v>
      </c>
      <c r="O10" s="3" t="s">
        <v>1457</v>
      </c>
    </row>
    <row r="11" ht="14.25" spans="1:15">
      <c r="A11">
        <v>10</v>
      </c>
      <c r="B11">
        <f t="shared" si="0"/>
        <v>1200</v>
      </c>
      <c r="C11">
        <v>180</v>
      </c>
      <c r="D11">
        <f t="shared" si="1"/>
        <v>2400</v>
      </c>
      <c r="F11" t="str">
        <f t="shared" si="2"/>
        <v>300,320,360,420,500,600,720,860,1020,1200</v>
      </c>
      <c r="G11" t="str">
        <f t="shared" si="3"/>
        <v>600,640,720,840,1000,1200,1440,1720,2040,2400</v>
      </c>
      <c r="M11" s="2">
        <v>7</v>
      </c>
      <c r="N11" s="2" t="s">
        <v>3750</v>
      </c>
      <c r="O11" s="3" t="s">
        <v>3278</v>
      </c>
    </row>
    <row r="12" ht="14.25" spans="13:15">
      <c r="M12" s="2">
        <v>8</v>
      </c>
      <c r="N12" t="s">
        <v>3751</v>
      </c>
      <c r="O12" s="3" t="s">
        <v>3752</v>
      </c>
    </row>
    <row r="13" ht="14.25" spans="13:15">
      <c r="M13" s="2">
        <v>9</v>
      </c>
      <c r="N13" s="2" t="s">
        <v>3753</v>
      </c>
      <c r="O13" s="3" t="s">
        <v>3754</v>
      </c>
    </row>
    <row r="14" ht="14.25" spans="13:15">
      <c r="M14" s="2">
        <v>10</v>
      </c>
      <c r="N14" t="s">
        <v>3755</v>
      </c>
      <c r="O14" s="3" t="s">
        <v>3756</v>
      </c>
    </row>
    <row r="15" ht="14.25" spans="13:15">
      <c r="M15" s="2">
        <v>11</v>
      </c>
      <c r="N15" t="s">
        <v>3757</v>
      </c>
      <c r="O15" s="3" t="s">
        <v>3758</v>
      </c>
    </row>
    <row r="16" ht="14.25" spans="13:15">
      <c r="M16" s="2">
        <v>12</v>
      </c>
      <c r="N16" t="s">
        <v>3759</v>
      </c>
      <c r="O16" s="3" t="s">
        <v>3760</v>
      </c>
    </row>
    <row r="17" ht="14.25" spans="13:15">
      <c r="M17" s="2">
        <v>13</v>
      </c>
      <c r="N17" t="s">
        <v>3761</v>
      </c>
      <c r="O17" s="3" t="s">
        <v>3758</v>
      </c>
    </row>
    <row r="18" ht="14.25" spans="13:15">
      <c r="M18" s="2">
        <v>14</v>
      </c>
      <c r="N18" t="s">
        <v>3762</v>
      </c>
      <c r="O18" s="3" t="s">
        <v>3760</v>
      </c>
    </row>
    <row r="19" ht="14.25" spans="13:15">
      <c r="M19" s="2">
        <v>15</v>
      </c>
      <c r="N19" t="s">
        <v>3763</v>
      </c>
      <c r="O19" s="3" t="s">
        <v>3758</v>
      </c>
    </row>
    <row r="20" ht="14.25" spans="13:15">
      <c r="M20" s="2">
        <v>16</v>
      </c>
      <c r="N20" t="s">
        <v>3764</v>
      </c>
      <c r="O20" s="3" t="s">
        <v>3760</v>
      </c>
    </row>
    <row r="21" ht="14.25" spans="13:15">
      <c r="M21" s="2">
        <v>17</v>
      </c>
      <c r="N21" t="s">
        <v>3765</v>
      </c>
      <c r="O21" s="3" t="s">
        <v>3758</v>
      </c>
    </row>
    <row r="22" ht="14.25" spans="13:15">
      <c r="M22" s="2">
        <v>18</v>
      </c>
      <c r="N22" t="s">
        <v>3766</v>
      </c>
      <c r="O22" s="3" t="s">
        <v>3760</v>
      </c>
    </row>
    <row r="23" ht="14.25" spans="13:15">
      <c r="M23" s="2">
        <v>19</v>
      </c>
      <c r="N23" t="s">
        <v>3767</v>
      </c>
      <c r="O23" s="3" t="s">
        <v>3758</v>
      </c>
    </row>
    <row r="24" ht="14.25" spans="13:15">
      <c r="M24" s="2">
        <v>20</v>
      </c>
      <c r="N24" t="s">
        <v>3768</v>
      </c>
      <c r="O24" s="3" t="s">
        <v>3760</v>
      </c>
    </row>
    <row r="25" ht="14.25" spans="13:15">
      <c r="M25" s="2">
        <v>21</v>
      </c>
      <c r="N25" t="s">
        <v>3769</v>
      </c>
      <c r="O25" s="3" t="s">
        <v>3758</v>
      </c>
    </row>
    <row r="26" ht="14.25" spans="13:15">
      <c r="M26" s="2">
        <v>22</v>
      </c>
      <c r="N26" t="s">
        <v>3770</v>
      </c>
      <c r="O26" s="3" t="s">
        <v>3760</v>
      </c>
    </row>
    <row r="27" ht="14.25" spans="13:15">
      <c r="M27" s="2">
        <v>23</v>
      </c>
      <c r="N27" s="2" t="s">
        <v>3771</v>
      </c>
      <c r="O27" s="3" t="s">
        <v>1461</v>
      </c>
    </row>
    <row r="28" ht="14.25" spans="13:15">
      <c r="M28" s="2">
        <v>24</v>
      </c>
      <c r="N28" t="s">
        <v>3738</v>
      </c>
      <c r="O28" t="str">
        <f>F11</f>
        <v>300,320,360,420,500,600,720,860,1020,1200</v>
      </c>
    </row>
    <row r="29" ht="14.25" spans="13:15">
      <c r="M29" s="2">
        <v>25</v>
      </c>
      <c r="N29" t="s">
        <v>3772</v>
      </c>
      <c r="O29" s="3" t="s">
        <v>1084</v>
      </c>
    </row>
    <row r="30" ht="14.25" spans="13:15">
      <c r="M30" s="2">
        <v>26</v>
      </c>
      <c r="N30" t="s">
        <v>3773</v>
      </c>
      <c r="O30">
        <f>3600*1000</f>
        <v>3600000</v>
      </c>
    </row>
    <row r="31" ht="14.25" spans="13:15">
      <c r="M31" s="2">
        <v>27</v>
      </c>
      <c r="N31" t="s">
        <v>3740</v>
      </c>
      <c r="O31" t="str">
        <f>G11</f>
        <v>600,640,720,840,1000,1200,1440,1720,2040,2400</v>
      </c>
    </row>
    <row r="32" ht="14.25" spans="13:15">
      <c r="M32" s="2">
        <v>28</v>
      </c>
      <c r="N32" t="s">
        <v>3774</v>
      </c>
      <c r="O32" s="3" t="s">
        <v>3775</v>
      </c>
    </row>
    <row r="33" ht="14.25" spans="13:15">
      <c r="M33" s="2">
        <v>29</v>
      </c>
      <c r="N33" t="s">
        <v>3776</v>
      </c>
      <c r="O33" s="3" t="s">
        <v>3752</v>
      </c>
    </row>
    <row r="34" ht="14.25" spans="13:15">
      <c r="M34" s="2">
        <v>30</v>
      </c>
      <c r="N34" t="s">
        <v>3777</v>
      </c>
      <c r="O34" s="3" t="s">
        <v>3258</v>
      </c>
    </row>
    <row r="35" ht="14.25" spans="13:15">
      <c r="M35" s="2">
        <v>31</v>
      </c>
      <c r="N35" t="s">
        <v>3778</v>
      </c>
      <c r="O35" t="s">
        <v>3779</v>
      </c>
    </row>
    <row r="36" ht="14.25" spans="13:15">
      <c r="M36" s="2">
        <v>32</v>
      </c>
      <c r="N36" t="s">
        <v>3780</v>
      </c>
      <c r="O36" s="3" t="s">
        <v>3274</v>
      </c>
    </row>
    <row r="37" ht="14.25" spans="13:15">
      <c r="M37" s="2">
        <v>33</v>
      </c>
      <c r="N37" t="s">
        <v>3781</v>
      </c>
      <c r="O37" s="3" t="s">
        <v>3782</v>
      </c>
    </row>
    <row r="38" ht="14.25" spans="13:15">
      <c r="M38" s="2">
        <v>34</v>
      </c>
      <c r="N38" t="s">
        <v>3783</v>
      </c>
      <c r="O38" s="3" t="s">
        <v>3784</v>
      </c>
    </row>
    <row r="39" ht="14.25" spans="13:15">
      <c r="M39" s="2">
        <v>35</v>
      </c>
      <c r="N39" t="s">
        <v>3785</v>
      </c>
      <c r="O39" s="3" t="s">
        <v>3786</v>
      </c>
    </row>
  </sheetData>
  <pageMargins left="0.75" right="0.75" top="1" bottom="1" header="0.5" footer="0.5"/>
  <headerFooter/>
  <legacyDrawing r:id="rId2"/>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1:AO14"/>
  <sheetViews>
    <sheetView workbookViewId="0">
      <selection activeCell="W11" sqref="W11"/>
    </sheetView>
  </sheetViews>
  <sheetFormatPr defaultColWidth="9" defaultRowHeight="13.5"/>
  <cols>
    <col min="31" max="31" width="9" style="22"/>
    <col min="34" max="35" width="17.125" customWidth="1"/>
    <col min="36" max="36" width="26" customWidth="1"/>
    <col min="37" max="37" width="17.125" customWidth="1"/>
    <col min="38" max="38" width="24.875" customWidth="1"/>
    <col min="39" max="39" width="14.875" customWidth="1"/>
  </cols>
  <sheetData>
    <row r="1" ht="14.25" spans="32:41">
      <c r="AF1" s="2" t="s">
        <v>17</v>
      </c>
      <c r="AG1" s="2" t="s">
        <v>3787</v>
      </c>
      <c r="AH1" s="3" t="s">
        <v>3788</v>
      </c>
      <c r="AI1" s="3" t="s">
        <v>3789</v>
      </c>
      <c r="AJ1" s="3" t="s">
        <v>3790</v>
      </c>
      <c r="AK1" s="3" t="s">
        <v>3791</v>
      </c>
      <c r="AL1" s="3" t="s">
        <v>3792</v>
      </c>
      <c r="AM1" s="3" t="s">
        <v>3793</v>
      </c>
      <c r="AN1" s="2"/>
      <c r="AO1" s="2"/>
    </row>
    <row r="2" ht="14.25" spans="3:41">
      <c r="C2" t="s">
        <v>3794</v>
      </c>
      <c r="D2">
        <v>165</v>
      </c>
      <c r="E2">
        <v>166</v>
      </c>
      <c r="F2">
        <v>167</v>
      </c>
      <c r="G2">
        <v>168</v>
      </c>
      <c r="Q2" t="s">
        <v>3794</v>
      </c>
      <c r="R2">
        <v>165</v>
      </c>
      <c r="S2">
        <v>166</v>
      </c>
      <c r="T2">
        <v>167</v>
      </c>
      <c r="U2">
        <v>168</v>
      </c>
      <c r="AF2" s="2" t="s">
        <v>141</v>
      </c>
      <c r="AG2" s="2" t="s">
        <v>141</v>
      </c>
      <c r="AH2" s="3" t="s">
        <v>348</v>
      </c>
      <c r="AI2" s="3" t="s">
        <v>348</v>
      </c>
      <c r="AJ2" s="3" t="s">
        <v>348</v>
      </c>
      <c r="AK2" s="3" t="s">
        <v>348</v>
      </c>
      <c r="AL2" s="3" t="s">
        <v>348</v>
      </c>
      <c r="AM2" s="3" t="s">
        <v>348</v>
      </c>
      <c r="AN2" s="2"/>
      <c r="AO2" s="2"/>
    </row>
    <row r="3" ht="14.25" spans="4:41">
      <c r="D3">
        <v>18</v>
      </c>
      <c r="E3">
        <v>19</v>
      </c>
      <c r="F3">
        <v>20</v>
      </c>
      <c r="G3">
        <v>21</v>
      </c>
      <c r="R3">
        <v>18</v>
      </c>
      <c r="S3">
        <v>19</v>
      </c>
      <c r="T3">
        <v>20</v>
      </c>
      <c r="U3">
        <v>21</v>
      </c>
      <c r="AF3" s="2" t="s">
        <v>143</v>
      </c>
      <c r="AG3" s="2" t="s">
        <v>3795</v>
      </c>
      <c r="AH3" s="3" t="s">
        <v>3796</v>
      </c>
      <c r="AI3" s="3" t="s">
        <v>3797</v>
      </c>
      <c r="AJ3" s="3" t="s">
        <v>3798</v>
      </c>
      <c r="AK3" s="3" t="s">
        <v>3799</v>
      </c>
      <c r="AL3" s="3" t="s">
        <v>3800</v>
      </c>
      <c r="AM3" s="3" t="s">
        <v>3801</v>
      </c>
      <c r="AN3" s="2"/>
      <c r="AO3" s="2"/>
    </row>
    <row r="4" ht="14.25" spans="3:41">
      <c r="C4" t="s">
        <v>154</v>
      </c>
      <c r="D4" t="s">
        <v>3802</v>
      </c>
      <c r="E4" t="s">
        <v>3803</v>
      </c>
      <c r="F4" t="s">
        <v>3804</v>
      </c>
      <c r="G4" t="s">
        <v>3805</v>
      </c>
      <c r="Q4" t="s">
        <v>154</v>
      </c>
      <c r="R4" t="s">
        <v>3802</v>
      </c>
      <c r="S4" t="s">
        <v>3803</v>
      </c>
      <c r="T4" t="s">
        <v>3804</v>
      </c>
      <c r="U4" t="s">
        <v>3805</v>
      </c>
      <c r="AF4" s="2" t="s">
        <v>153</v>
      </c>
      <c r="AG4" s="2" t="s">
        <v>153</v>
      </c>
      <c r="AH4" s="3" t="s">
        <v>153</v>
      </c>
      <c r="AI4" s="3" t="s">
        <v>153</v>
      </c>
      <c r="AJ4" s="3" t="s">
        <v>153</v>
      </c>
      <c r="AK4" s="3" t="s">
        <v>153</v>
      </c>
      <c r="AL4" s="3" t="s">
        <v>153</v>
      </c>
      <c r="AM4" s="3" t="s">
        <v>153</v>
      </c>
      <c r="AN4" s="2"/>
      <c r="AO4" s="2"/>
    </row>
    <row r="5" ht="14.25" spans="3:39">
      <c r="C5" s="30">
        <v>50</v>
      </c>
      <c r="D5" s="30">
        <v>9</v>
      </c>
      <c r="E5" s="30">
        <v>0</v>
      </c>
      <c r="F5" s="30">
        <v>0</v>
      </c>
      <c r="G5" s="30">
        <v>0</v>
      </c>
      <c r="H5" t="str">
        <f t="shared" ref="H5:H14" si="0">"1,"&amp;C5</f>
        <v>1,50</v>
      </c>
      <c r="I5" t="str">
        <f t="shared" ref="I5:I14" si="1">IF(D5=0,"",D$3&amp;","&amp;D5)</f>
        <v>18,9</v>
      </c>
      <c r="J5" t="str">
        <f>IF(E5=0,"",","&amp;E$3&amp;","&amp;E5)</f>
        <v/>
      </c>
      <c r="K5" t="str">
        <f>IF(F5=0,"",","&amp;F$3&amp;","&amp;F5)</f>
        <v/>
      </c>
      <c r="M5" t="str">
        <f t="shared" ref="M5:M14" si="2">IF(D5=0,"",","&amp;D$2&amp;","&amp;D5)</f>
        <v>,165,9</v>
      </c>
      <c r="N5" t="str">
        <f t="shared" ref="N5:N14" si="3">IF(E5=0,"",","&amp;E$2&amp;","&amp;E5)</f>
        <v/>
      </c>
      <c r="O5" t="str">
        <f t="shared" ref="O5:O14" si="4">IF(F5=0,"",","&amp;F$2&amp;","&amp;F5)</f>
        <v/>
      </c>
      <c r="P5" t="str">
        <f t="shared" ref="P5:P14" si="5">IF(G5=0,"",","&amp;G$2&amp;","&amp;G5)</f>
        <v/>
      </c>
      <c r="Q5" s="30">
        <v>500</v>
      </c>
      <c r="R5" s="30">
        <v>35</v>
      </c>
      <c r="S5" s="30">
        <v>5</v>
      </c>
      <c r="T5" s="30">
        <v>0</v>
      </c>
      <c r="U5" s="30">
        <v>0</v>
      </c>
      <c r="V5" t="str">
        <f t="shared" ref="V5:V14" si="6">"1,"&amp;Q5</f>
        <v>1,500</v>
      </c>
      <c r="W5" t="str">
        <f t="shared" ref="W5:W14" si="7">IF(R5=0,"",R$3&amp;","&amp;R5)</f>
        <v>18,35</v>
      </c>
      <c r="X5" t="str">
        <f t="shared" ref="W5:Z5" si="8">IF(S5=0,"",","&amp;S$3&amp;","&amp;S5)</f>
        <v>,19,5</v>
      </c>
      <c r="Y5" t="str">
        <f t="shared" si="8"/>
        <v/>
      </c>
      <c r="Z5" t="str">
        <f t="shared" si="8"/>
        <v/>
      </c>
      <c r="AA5" t="str">
        <f t="shared" ref="AA5:AD5" si="9">IF(R5=0,"",","&amp;R$2&amp;","&amp;R5)</f>
        <v>,165,35</v>
      </c>
      <c r="AB5" t="str">
        <f t="shared" ref="AB5:AB14" si="10">IF(S5=0,"",","&amp;S$2&amp;","&amp;S5)</f>
        <v>,166,5</v>
      </c>
      <c r="AC5" t="str">
        <f t="shared" si="9"/>
        <v/>
      </c>
      <c r="AD5" t="str">
        <f t="shared" si="9"/>
        <v/>
      </c>
      <c r="AF5">
        <v>1</v>
      </c>
      <c r="AG5" s="2"/>
      <c r="AH5" t="str">
        <f t="shared" ref="AH5:AH14" si="11">H5</f>
        <v>1,50</v>
      </c>
      <c r="AI5" t="str">
        <f t="shared" ref="AI5:AI14" si="12">I5&amp;J5&amp;K5&amp;P5</f>
        <v>18,9</v>
      </c>
      <c r="AJ5" t="str">
        <f t="shared" ref="AJ5:AJ14" si="13">H5&amp;M5&amp;N5&amp;O5&amp;P5</f>
        <v>1,50,165,9</v>
      </c>
      <c r="AK5" t="str">
        <f t="shared" ref="AK5:AK14" si="14">V5</f>
        <v>1,500</v>
      </c>
      <c r="AL5" t="str">
        <f t="shared" ref="AL5:AL14" si="15">W5&amp;X5&amp;Y5&amp;Z5</f>
        <v>18,35,19,5</v>
      </c>
      <c r="AM5" t="str">
        <f t="shared" ref="AM5:AM14" si="16">V5&amp;AA5&amp;AB5&amp;AC5&amp;AD5</f>
        <v>1,500,165,35,166,5</v>
      </c>
    </row>
    <row r="6" ht="14.25" spans="3:39">
      <c r="C6" s="30">
        <v>50</v>
      </c>
      <c r="D6" s="30">
        <v>13</v>
      </c>
      <c r="E6" s="30">
        <v>1</v>
      </c>
      <c r="F6" s="30">
        <v>0</v>
      </c>
      <c r="G6" s="30">
        <v>0</v>
      </c>
      <c r="H6" t="str">
        <f t="shared" si="0"/>
        <v>1,50</v>
      </c>
      <c r="I6" t="str">
        <f t="shared" si="1"/>
        <v>18,13</v>
      </c>
      <c r="J6" t="str">
        <f t="shared" ref="J6:J14" si="17">IF(E6=0,"",","&amp;E$3&amp;","&amp;E6)</f>
        <v>,19,1</v>
      </c>
      <c r="K6" t="str">
        <f t="shared" ref="K6:K14" si="18">IF(F6=0,"",","&amp;F$3&amp;","&amp;F6)</f>
        <v/>
      </c>
      <c r="M6" t="str">
        <f t="shared" si="2"/>
        <v>,165,13</v>
      </c>
      <c r="N6" t="str">
        <f t="shared" si="3"/>
        <v>,166,1</v>
      </c>
      <c r="O6" t="str">
        <f t="shared" si="4"/>
        <v/>
      </c>
      <c r="P6" t="str">
        <f t="shared" si="5"/>
        <v/>
      </c>
      <c r="Q6" s="30">
        <v>500</v>
      </c>
      <c r="R6" s="30">
        <v>40</v>
      </c>
      <c r="S6" s="30">
        <v>10</v>
      </c>
      <c r="T6" s="30">
        <v>1</v>
      </c>
      <c r="U6" s="30">
        <v>0</v>
      </c>
      <c r="V6" t="str">
        <f t="shared" si="6"/>
        <v>1,500</v>
      </c>
      <c r="W6" t="str">
        <f t="shared" si="7"/>
        <v>18,40</v>
      </c>
      <c r="X6" t="str">
        <f t="shared" ref="X6:X14" si="19">IF(S6=0,"",","&amp;S$3&amp;","&amp;S6)</f>
        <v>,19,10</v>
      </c>
      <c r="Y6" t="str">
        <f t="shared" ref="Y6:Y14" si="20">IF(T6=0,"",","&amp;T$3&amp;","&amp;T6)</f>
        <v>,20,1</v>
      </c>
      <c r="Z6" t="str">
        <f t="shared" ref="Z6:Z14" si="21">IF(U6=0,"",","&amp;U$3&amp;","&amp;U6)</f>
        <v/>
      </c>
      <c r="AA6" t="str">
        <f t="shared" ref="AA5:AA14" si="22">IF(R6=0,"",","&amp;R$2&amp;","&amp;R6)</f>
        <v>,165,40</v>
      </c>
      <c r="AB6" t="str">
        <f t="shared" si="10"/>
        <v>,166,10</v>
      </c>
      <c r="AC6" t="str">
        <f t="shared" ref="AC6:AC14" si="23">IF(T6=0,"",","&amp;T$2&amp;","&amp;T6)</f>
        <v>,167,1</v>
      </c>
      <c r="AD6" t="str">
        <f t="shared" ref="AD6:AD14" si="24">IF(U6=0,"",","&amp;U$2&amp;","&amp;U6)</f>
        <v/>
      </c>
      <c r="AF6">
        <v>2</v>
      </c>
      <c r="AG6" s="2">
        <v>600</v>
      </c>
      <c r="AH6" t="str">
        <f t="shared" si="11"/>
        <v>1,50</v>
      </c>
      <c r="AI6" t="str">
        <f t="shared" si="12"/>
        <v>18,13,19,1</v>
      </c>
      <c r="AJ6" t="str">
        <f t="shared" si="13"/>
        <v>1,50,165,13,166,1</v>
      </c>
      <c r="AK6" t="str">
        <f t="shared" si="14"/>
        <v>1,500</v>
      </c>
      <c r="AL6" t="str">
        <f t="shared" si="15"/>
        <v>18,40,19,10,20,1</v>
      </c>
      <c r="AM6" t="str">
        <f t="shared" si="16"/>
        <v>1,500,165,40,166,10,167,1</v>
      </c>
    </row>
    <row r="7" ht="14.25" spans="3:39">
      <c r="C7" s="30">
        <v>50</v>
      </c>
      <c r="D7" s="30">
        <v>15</v>
      </c>
      <c r="E7" s="30">
        <v>2</v>
      </c>
      <c r="F7" s="30">
        <v>0</v>
      </c>
      <c r="G7" s="30">
        <v>0</v>
      </c>
      <c r="H7" t="str">
        <f t="shared" si="0"/>
        <v>1,50</v>
      </c>
      <c r="I7" t="str">
        <f t="shared" si="1"/>
        <v>18,15</v>
      </c>
      <c r="J7" t="str">
        <f t="shared" si="17"/>
        <v>,19,2</v>
      </c>
      <c r="K7" t="str">
        <f t="shared" si="18"/>
        <v/>
      </c>
      <c r="M7" t="str">
        <f t="shared" si="2"/>
        <v>,165,15</v>
      </c>
      <c r="N7" t="str">
        <f t="shared" si="3"/>
        <v>,166,2</v>
      </c>
      <c r="O7" t="str">
        <f t="shared" si="4"/>
        <v/>
      </c>
      <c r="P7" t="str">
        <f t="shared" si="5"/>
        <v/>
      </c>
      <c r="Q7" s="30">
        <v>500</v>
      </c>
      <c r="R7" s="30">
        <v>45</v>
      </c>
      <c r="S7" s="30">
        <v>15</v>
      </c>
      <c r="T7" s="30">
        <v>3</v>
      </c>
      <c r="U7" s="30">
        <v>1</v>
      </c>
      <c r="V7" t="str">
        <f t="shared" si="6"/>
        <v>1,500</v>
      </c>
      <c r="W7" t="str">
        <f t="shared" si="7"/>
        <v>18,45</v>
      </c>
      <c r="X7" t="str">
        <f t="shared" si="19"/>
        <v>,19,15</v>
      </c>
      <c r="Y7" t="str">
        <f t="shared" si="20"/>
        <v>,20,3</v>
      </c>
      <c r="Z7" t="str">
        <f t="shared" si="21"/>
        <v>,21,1</v>
      </c>
      <c r="AA7" t="str">
        <f t="shared" si="22"/>
        <v>,165,45</v>
      </c>
      <c r="AB7" t="str">
        <f t="shared" si="10"/>
        <v>,166,15</v>
      </c>
      <c r="AC7" t="str">
        <f t="shared" si="23"/>
        <v>,167,3</v>
      </c>
      <c r="AD7" t="str">
        <f t="shared" si="24"/>
        <v>,168,1</v>
      </c>
      <c r="AF7">
        <v>3</v>
      </c>
      <c r="AG7" s="2">
        <v>1200</v>
      </c>
      <c r="AH7" t="str">
        <f t="shared" si="11"/>
        <v>1,50</v>
      </c>
      <c r="AI7" t="str">
        <f t="shared" si="12"/>
        <v>18,15,19,2</v>
      </c>
      <c r="AJ7" t="str">
        <f t="shared" si="13"/>
        <v>1,50,165,15,166,2</v>
      </c>
      <c r="AK7" t="str">
        <f t="shared" si="14"/>
        <v>1,500</v>
      </c>
      <c r="AL7" t="str">
        <f t="shared" si="15"/>
        <v>18,45,19,15,20,3,21,1</v>
      </c>
      <c r="AM7" t="str">
        <f t="shared" si="16"/>
        <v>1,500,165,45,166,15,167,3,168,1</v>
      </c>
    </row>
    <row r="8" ht="14.25" spans="3:39">
      <c r="C8" s="30">
        <v>50</v>
      </c>
      <c r="D8" s="30">
        <v>17</v>
      </c>
      <c r="E8" s="30">
        <v>3</v>
      </c>
      <c r="F8" s="30">
        <v>0</v>
      </c>
      <c r="G8" s="30">
        <v>0</v>
      </c>
      <c r="H8" t="str">
        <f t="shared" si="0"/>
        <v>1,50</v>
      </c>
      <c r="I8" t="str">
        <f t="shared" si="1"/>
        <v>18,17</v>
      </c>
      <c r="J8" t="str">
        <f t="shared" si="17"/>
        <v>,19,3</v>
      </c>
      <c r="K8" t="str">
        <f t="shared" si="18"/>
        <v/>
      </c>
      <c r="M8" t="str">
        <f t="shared" si="2"/>
        <v>,165,17</v>
      </c>
      <c r="N8" t="str">
        <f t="shared" si="3"/>
        <v>,166,3</v>
      </c>
      <c r="O8" t="str">
        <f t="shared" si="4"/>
        <v/>
      </c>
      <c r="P8" t="str">
        <f t="shared" si="5"/>
        <v/>
      </c>
      <c r="Q8" s="30">
        <v>500</v>
      </c>
      <c r="R8" s="30">
        <v>50</v>
      </c>
      <c r="S8" s="30">
        <v>20</v>
      </c>
      <c r="T8" s="30">
        <v>5</v>
      </c>
      <c r="U8" s="30">
        <v>1</v>
      </c>
      <c r="V8" t="str">
        <f t="shared" si="6"/>
        <v>1,500</v>
      </c>
      <c r="W8" t="str">
        <f t="shared" si="7"/>
        <v>18,50</v>
      </c>
      <c r="X8" t="str">
        <f t="shared" si="19"/>
        <v>,19,20</v>
      </c>
      <c r="Y8" t="str">
        <f t="shared" si="20"/>
        <v>,20,5</v>
      </c>
      <c r="Z8" t="str">
        <f t="shared" si="21"/>
        <v>,21,1</v>
      </c>
      <c r="AA8" t="str">
        <f t="shared" si="22"/>
        <v>,165,50</v>
      </c>
      <c r="AB8" t="str">
        <f t="shared" si="10"/>
        <v>,166,20</v>
      </c>
      <c r="AC8" t="str">
        <f t="shared" si="23"/>
        <v>,167,5</v>
      </c>
      <c r="AD8" t="str">
        <f t="shared" si="24"/>
        <v>,168,1</v>
      </c>
      <c r="AF8">
        <v>4</v>
      </c>
      <c r="AG8" s="2">
        <v>1800</v>
      </c>
      <c r="AH8" t="str">
        <f t="shared" si="11"/>
        <v>1,50</v>
      </c>
      <c r="AI8" t="str">
        <f t="shared" si="12"/>
        <v>18,17,19,3</v>
      </c>
      <c r="AJ8" t="str">
        <f t="shared" si="13"/>
        <v>1,50,165,17,166,3</v>
      </c>
      <c r="AK8" t="str">
        <f t="shared" si="14"/>
        <v>1,500</v>
      </c>
      <c r="AL8" t="str">
        <f t="shared" si="15"/>
        <v>18,50,19,20,20,5,21,1</v>
      </c>
      <c r="AM8" t="str">
        <f t="shared" si="16"/>
        <v>1,500,165,50,166,20,167,5,168,1</v>
      </c>
    </row>
    <row r="9" ht="14.25" spans="3:39">
      <c r="C9" s="30">
        <v>50</v>
      </c>
      <c r="D9" s="30">
        <v>19</v>
      </c>
      <c r="E9" s="30">
        <v>4</v>
      </c>
      <c r="F9" s="30">
        <v>0</v>
      </c>
      <c r="G9" s="30">
        <v>0</v>
      </c>
      <c r="H9" t="str">
        <f t="shared" si="0"/>
        <v>1,50</v>
      </c>
      <c r="I9" t="str">
        <f t="shared" si="1"/>
        <v>18,19</v>
      </c>
      <c r="J9" t="str">
        <f t="shared" si="17"/>
        <v>,19,4</v>
      </c>
      <c r="K9" t="str">
        <f t="shared" si="18"/>
        <v/>
      </c>
      <c r="M9" t="str">
        <f t="shared" si="2"/>
        <v>,165,19</v>
      </c>
      <c r="N9" t="str">
        <f t="shared" si="3"/>
        <v>,166,4</v>
      </c>
      <c r="O9" t="str">
        <f t="shared" si="4"/>
        <v/>
      </c>
      <c r="P9" t="str">
        <f t="shared" si="5"/>
        <v/>
      </c>
      <c r="Q9" s="30">
        <v>500</v>
      </c>
      <c r="R9" s="30">
        <v>55</v>
      </c>
      <c r="S9" s="30">
        <v>25</v>
      </c>
      <c r="T9" s="30">
        <v>7</v>
      </c>
      <c r="U9" s="30">
        <v>2</v>
      </c>
      <c r="V9" t="str">
        <f t="shared" si="6"/>
        <v>1,500</v>
      </c>
      <c r="W9" t="str">
        <f t="shared" si="7"/>
        <v>18,55</v>
      </c>
      <c r="X9" t="str">
        <f t="shared" si="19"/>
        <v>,19,25</v>
      </c>
      <c r="Y9" t="str">
        <f t="shared" si="20"/>
        <v>,20,7</v>
      </c>
      <c r="Z9" t="str">
        <f t="shared" si="21"/>
        <v>,21,2</v>
      </c>
      <c r="AA9" t="str">
        <f t="shared" si="22"/>
        <v>,165,55</v>
      </c>
      <c r="AB9" t="str">
        <f t="shared" si="10"/>
        <v>,166,25</v>
      </c>
      <c r="AC9" t="str">
        <f t="shared" si="23"/>
        <v>,167,7</v>
      </c>
      <c r="AD9" t="str">
        <f t="shared" si="24"/>
        <v>,168,2</v>
      </c>
      <c r="AF9">
        <v>5</v>
      </c>
      <c r="AG9" s="2">
        <v>2400</v>
      </c>
      <c r="AH9" t="str">
        <f t="shared" si="11"/>
        <v>1,50</v>
      </c>
      <c r="AI9" t="str">
        <f t="shared" si="12"/>
        <v>18,19,19,4</v>
      </c>
      <c r="AJ9" t="str">
        <f t="shared" si="13"/>
        <v>1,50,165,19,166,4</v>
      </c>
      <c r="AK9" t="str">
        <f t="shared" si="14"/>
        <v>1,500</v>
      </c>
      <c r="AL9" t="str">
        <f t="shared" si="15"/>
        <v>18,55,19,25,20,7,21,2</v>
      </c>
      <c r="AM9" t="str">
        <f t="shared" si="16"/>
        <v>1,500,165,55,166,25,167,7,168,2</v>
      </c>
    </row>
    <row r="10" ht="14.25" spans="3:39">
      <c r="C10" s="30">
        <v>50</v>
      </c>
      <c r="D10" s="30">
        <v>21</v>
      </c>
      <c r="E10" s="30">
        <v>5</v>
      </c>
      <c r="F10" s="30">
        <v>0</v>
      </c>
      <c r="G10" s="30">
        <v>0</v>
      </c>
      <c r="H10" t="str">
        <f t="shared" si="0"/>
        <v>1,50</v>
      </c>
      <c r="I10" t="str">
        <f t="shared" si="1"/>
        <v>18,21</v>
      </c>
      <c r="J10" t="str">
        <f t="shared" si="17"/>
        <v>,19,5</v>
      </c>
      <c r="K10" t="str">
        <f t="shared" si="18"/>
        <v/>
      </c>
      <c r="M10" t="str">
        <f t="shared" si="2"/>
        <v>,165,21</v>
      </c>
      <c r="N10" t="str">
        <f t="shared" si="3"/>
        <v>,166,5</v>
      </c>
      <c r="O10" t="str">
        <f t="shared" si="4"/>
        <v/>
      </c>
      <c r="P10" t="str">
        <f t="shared" si="5"/>
        <v/>
      </c>
      <c r="Q10" s="30">
        <v>500</v>
      </c>
      <c r="R10" s="30">
        <v>60</v>
      </c>
      <c r="S10" s="30">
        <v>30</v>
      </c>
      <c r="T10" s="30">
        <v>9</v>
      </c>
      <c r="U10" s="30">
        <v>2</v>
      </c>
      <c r="V10" t="str">
        <f t="shared" si="6"/>
        <v>1,500</v>
      </c>
      <c r="W10" t="str">
        <f t="shared" si="7"/>
        <v>18,60</v>
      </c>
      <c r="X10" t="str">
        <f t="shared" si="19"/>
        <v>,19,30</v>
      </c>
      <c r="Y10" t="str">
        <f t="shared" si="20"/>
        <v>,20,9</v>
      </c>
      <c r="Z10" t="str">
        <f t="shared" si="21"/>
        <v>,21,2</v>
      </c>
      <c r="AA10" t="str">
        <f t="shared" si="22"/>
        <v>,165,60</v>
      </c>
      <c r="AB10" t="str">
        <f t="shared" si="10"/>
        <v>,166,30</v>
      </c>
      <c r="AC10" t="str">
        <f t="shared" si="23"/>
        <v>,167,9</v>
      </c>
      <c r="AD10" t="str">
        <f t="shared" si="24"/>
        <v>,168,2</v>
      </c>
      <c r="AF10">
        <v>6</v>
      </c>
      <c r="AG10" s="2">
        <v>3000</v>
      </c>
      <c r="AH10" t="str">
        <f t="shared" si="11"/>
        <v>1,50</v>
      </c>
      <c r="AI10" t="str">
        <f t="shared" si="12"/>
        <v>18,21,19,5</v>
      </c>
      <c r="AJ10" t="str">
        <f t="shared" si="13"/>
        <v>1,50,165,21,166,5</v>
      </c>
      <c r="AK10" t="str">
        <f t="shared" si="14"/>
        <v>1,500</v>
      </c>
      <c r="AL10" t="str">
        <f t="shared" si="15"/>
        <v>18,60,19,30,20,9,21,2</v>
      </c>
      <c r="AM10" t="str">
        <f t="shared" si="16"/>
        <v>1,500,165,60,166,30,167,9,168,2</v>
      </c>
    </row>
    <row r="11" ht="14.25" spans="3:39">
      <c r="C11" s="30">
        <v>50</v>
      </c>
      <c r="D11" s="30">
        <v>23</v>
      </c>
      <c r="E11" s="30">
        <v>6</v>
      </c>
      <c r="F11" s="30">
        <v>0</v>
      </c>
      <c r="G11" s="30">
        <v>0</v>
      </c>
      <c r="H11" t="str">
        <f t="shared" si="0"/>
        <v>1,50</v>
      </c>
      <c r="I11" t="str">
        <f t="shared" si="1"/>
        <v>18,23</v>
      </c>
      <c r="J11" t="str">
        <f t="shared" si="17"/>
        <v>,19,6</v>
      </c>
      <c r="K11" t="str">
        <f t="shared" si="18"/>
        <v/>
      </c>
      <c r="M11" t="str">
        <f t="shared" si="2"/>
        <v>,165,23</v>
      </c>
      <c r="N11" t="str">
        <f t="shared" si="3"/>
        <v>,166,6</v>
      </c>
      <c r="O11" t="str">
        <f t="shared" si="4"/>
        <v/>
      </c>
      <c r="P11" t="str">
        <f t="shared" si="5"/>
        <v/>
      </c>
      <c r="Q11" s="30">
        <v>500</v>
      </c>
      <c r="R11" s="30">
        <v>65</v>
      </c>
      <c r="S11" s="30">
        <v>35</v>
      </c>
      <c r="T11" s="30">
        <v>11</v>
      </c>
      <c r="U11" s="30">
        <v>3</v>
      </c>
      <c r="V11" t="str">
        <f t="shared" si="6"/>
        <v>1,500</v>
      </c>
      <c r="W11" t="str">
        <f t="shared" si="7"/>
        <v>18,65</v>
      </c>
      <c r="X11" t="str">
        <f t="shared" si="19"/>
        <v>,19,35</v>
      </c>
      <c r="Y11" t="str">
        <f t="shared" si="20"/>
        <v>,20,11</v>
      </c>
      <c r="Z11" t="str">
        <f t="shared" si="21"/>
        <v>,21,3</v>
      </c>
      <c r="AA11" t="str">
        <f t="shared" si="22"/>
        <v>,165,65</v>
      </c>
      <c r="AB11" t="str">
        <f t="shared" si="10"/>
        <v>,166,35</v>
      </c>
      <c r="AC11" t="str">
        <f t="shared" si="23"/>
        <v>,167,11</v>
      </c>
      <c r="AD11" t="str">
        <f t="shared" si="24"/>
        <v>,168,3</v>
      </c>
      <c r="AF11">
        <v>7</v>
      </c>
      <c r="AG11" s="2">
        <v>3600</v>
      </c>
      <c r="AH11" t="str">
        <f t="shared" si="11"/>
        <v>1,50</v>
      </c>
      <c r="AI11" t="str">
        <f t="shared" si="12"/>
        <v>18,23,19,6</v>
      </c>
      <c r="AJ11" t="str">
        <f t="shared" si="13"/>
        <v>1,50,165,23,166,6</v>
      </c>
      <c r="AK11" t="str">
        <f t="shared" si="14"/>
        <v>1,500</v>
      </c>
      <c r="AL11" t="str">
        <f t="shared" si="15"/>
        <v>18,65,19,35,20,11,21,3</v>
      </c>
      <c r="AM11" t="str">
        <f t="shared" si="16"/>
        <v>1,500,165,65,166,35,167,11,168,3</v>
      </c>
    </row>
    <row r="12" ht="14.25" spans="3:39">
      <c r="C12" s="30">
        <v>50</v>
      </c>
      <c r="D12" s="30">
        <v>25</v>
      </c>
      <c r="E12" s="30">
        <v>7</v>
      </c>
      <c r="F12" s="30">
        <v>1</v>
      </c>
      <c r="G12" s="30">
        <v>0</v>
      </c>
      <c r="H12" t="str">
        <f t="shared" si="0"/>
        <v>1,50</v>
      </c>
      <c r="I12" t="str">
        <f t="shared" si="1"/>
        <v>18,25</v>
      </c>
      <c r="J12" t="str">
        <f t="shared" si="17"/>
        <v>,19,7</v>
      </c>
      <c r="K12" t="str">
        <f t="shared" si="18"/>
        <v>,20,1</v>
      </c>
      <c r="M12" t="str">
        <f t="shared" si="2"/>
        <v>,165,25</v>
      </c>
      <c r="N12" t="str">
        <f t="shared" si="3"/>
        <v>,166,7</v>
      </c>
      <c r="O12" t="str">
        <f t="shared" si="4"/>
        <v>,167,1</v>
      </c>
      <c r="P12" t="str">
        <f t="shared" si="5"/>
        <v/>
      </c>
      <c r="Q12" s="30">
        <v>500</v>
      </c>
      <c r="R12" s="30">
        <v>70</v>
      </c>
      <c r="S12" s="30">
        <v>40</v>
      </c>
      <c r="T12" s="30">
        <v>13</v>
      </c>
      <c r="U12" s="30">
        <v>3</v>
      </c>
      <c r="V12" t="str">
        <f t="shared" si="6"/>
        <v>1,500</v>
      </c>
      <c r="W12" t="str">
        <f t="shared" si="7"/>
        <v>18,70</v>
      </c>
      <c r="X12" t="str">
        <f t="shared" si="19"/>
        <v>,19,40</v>
      </c>
      <c r="Y12" t="str">
        <f t="shared" si="20"/>
        <v>,20,13</v>
      </c>
      <c r="Z12" t="str">
        <f t="shared" si="21"/>
        <v>,21,3</v>
      </c>
      <c r="AA12" t="str">
        <f t="shared" si="22"/>
        <v>,165,70</v>
      </c>
      <c r="AB12" t="str">
        <f t="shared" si="10"/>
        <v>,166,40</v>
      </c>
      <c r="AC12" t="str">
        <f t="shared" si="23"/>
        <v>,167,13</v>
      </c>
      <c r="AD12" t="str">
        <f t="shared" si="24"/>
        <v>,168,3</v>
      </c>
      <c r="AF12">
        <v>8</v>
      </c>
      <c r="AG12" s="2">
        <v>4200</v>
      </c>
      <c r="AH12" t="str">
        <f t="shared" si="11"/>
        <v>1,50</v>
      </c>
      <c r="AI12" t="str">
        <f t="shared" si="12"/>
        <v>18,25,19,7,20,1</v>
      </c>
      <c r="AJ12" t="str">
        <f t="shared" si="13"/>
        <v>1,50,165,25,166,7,167,1</v>
      </c>
      <c r="AK12" t="str">
        <f t="shared" si="14"/>
        <v>1,500</v>
      </c>
      <c r="AL12" t="str">
        <f t="shared" si="15"/>
        <v>18,70,19,40,20,13,21,3</v>
      </c>
      <c r="AM12" t="str">
        <f t="shared" si="16"/>
        <v>1,500,165,70,166,40,167,13,168,3</v>
      </c>
    </row>
    <row r="13" ht="14.25" spans="3:39">
      <c r="C13" s="30">
        <v>50</v>
      </c>
      <c r="D13" s="30">
        <v>27</v>
      </c>
      <c r="E13" s="30">
        <v>8</v>
      </c>
      <c r="F13" s="30">
        <v>1</v>
      </c>
      <c r="G13" s="30">
        <v>0</v>
      </c>
      <c r="H13" t="str">
        <f t="shared" si="0"/>
        <v>1,50</v>
      </c>
      <c r="I13" t="str">
        <f t="shared" si="1"/>
        <v>18,27</v>
      </c>
      <c r="J13" t="str">
        <f t="shared" si="17"/>
        <v>,19,8</v>
      </c>
      <c r="K13" t="str">
        <f t="shared" si="18"/>
        <v>,20,1</v>
      </c>
      <c r="M13" t="str">
        <f t="shared" si="2"/>
        <v>,165,27</v>
      </c>
      <c r="N13" t="str">
        <f t="shared" si="3"/>
        <v>,166,8</v>
      </c>
      <c r="O13" t="str">
        <f t="shared" si="4"/>
        <v>,167,1</v>
      </c>
      <c r="P13" t="str">
        <f t="shared" si="5"/>
        <v/>
      </c>
      <c r="Q13" s="30">
        <v>500</v>
      </c>
      <c r="R13" s="30">
        <v>75</v>
      </c>
      <c r="S13" s="30">
        <v>45</v>
      </c>
      <c r="T13" s="30">
        <v>15</v>
      </c>
      <c r="U13" s="30">
        <v>4</v>
      </c>
      <c r="V13" t="str">
        <f t="shared" si="6"/>
        <v>1,500</v>
      </c>
      <c r="W13" t="str">
        <f t="shared" si="7"/>
        <v>18,75</v>
      </c>
      <c r="X13" t="str">
        <f t="shared" si="19"/>
        <v>,19,45</v>
      </c>
      <c r="Y13" t="str">
        <f t="shared" si="20"/>
        <v>,20,15</v>
      </c>
      <c r="Z13" t="str">
        <f t="shared" si="21"/>
        <v>,21,4</v>
      </c>
      <c r="AA13" t="str">
        <f t="shared" si="22"/>
        <v>,165,75</v>
      </c>
      <c r="AB13" t="str">
        <f t="shared" si="10"/>
        <v>,166,45</v>
      </c>
      <c r="AC13" t="str">
        <f t="shared" si="23"/>
        <v>,167,15</v>
      </c>
      <c r="AD13" t="str">
        <f t="shared" si="24"/>
        <v>,168,4</v>
      </c>
      <c r="AF13">
        <v>9</v>
      </c>
      <c r="AG13" s="2">
        <v>4800</v>
      </c>
      <c r="AH13" t="str">
        <f t="shared" si="11"/>
        <v>1,50</v>
      </c>
      <c r="AI13" t="str">
        <f t="shared" si="12"/>
        <v>18,27,19,8,20,1</v>
      </c>
      <c r="AJ13" t="str">
        <f t="shared" si="13"/>
        <v>1,50,165,27,166,8,167,1</v>
      </c>
      <c r="AK13" t="str">
        <f t="shared" si="14"/>
        <v>1,500</v>
      </c>
      <c r="AL13" t="str">
        <f t="shared" si="15"/>
        <v>18,75,19,45,20,15,21,4</v>
      </c>
      <c r="AM13" t="str">
        <f t="shared" si="16"/>
        <v>1,500,165,75,166,45,167,15,168,4</v>
      </c>
    </row>
    <row r="14" ht="14.25" spans="3:39">
      <c r="C14" s="30">
        <v>50</v>
      </c>
      <c r="D14" s="30">
        <v>29</v>
      </c>
      <c r="E14" s="30">
        <v>9</v>
      </c>
      <c r="F14" s="30">
        <v>1</v>
      </c>
      <c r="G14" s="30">
        <v>0</v>
      </c>
      <c r="H14" t="str">
        <f t="shared" si="0"/>
        <v>1,50</v>
      </c>
      <c r="I14" t="str">
        <f t="shared" si="1"/>
        <v>18,29</v>
      </c>
      <c r="J14" t="str">
        <f t="shared" si="17"/>
        <v>,19,9</v>
      </c>
      <c r="K14" t="str">
        <f t="shared" si="18"/>
        <v>,20,1</v>
      </c>
      <c r="M14" t="str">
        <f t="shared" si="2"/>
        <v>,165,29</v>
      </c>
      <c r="N14" t="str">
        <f t="shared" si="3"/>
        <v>,166,9</v>
      </c>
      <c r="O14" t="str">
        <f t="shared" si="4"/>
        <v>,167,1</v>
      </c>
      <c r="P14" t="str">
        <f t="shared" si="5"/>
        <v/>
      </c>
      <c r="Q14" s="30">
        <v>500</v>
      </c>
      <c r="R14" s="30">
        <v>80</v>
      </c>
      <c r="S14" s="30">
        <v>50</v>
      </c>
      <c r="T14" s="30">
        <v>20</v>
      </c>
      <c r="U14" s="30">
        <v>5</v>
      </c>
      <c r="V14" t="str">
        <f t="shared" si="6"/>
        <v>1,500</v>
      </c>
      <c r="W14" t="str">
        <f t="shared" si="7"/>
        <v>18,80</v>
      </c>
      <c r="X14" t="str">
        <f t="shared" si="19"/>
        <v>,19,50</v>
      </c>
      <c r="Y14" t="str">
        <f t="shared" si="20"/>
        <v>,20,20</v>
      </c>
      <c r="Z14" t="str">
        <f t="shared" si="21"/>
        <v>,21,5</v>
      </c>
      <c r="AA14" t="str">
        <f t="shared" si="22"/>
        <v>,165,80</v>
      </c>
      <c r="AB14" t="str">
        <f t="shared" si="10"/>
        <v>,166,50</v>
      </c>
      <c r="AC14" t="str">
        <f t="shared" si="23"/>
        <v>,167,20</v>
      </c>
      <c r="AD14" t="str">
        <f t="shared" si="24"/>
        <v>,168,5</v>
      </c>
      <c r="AF14">
        <v>10</v>
      </c>
      <c r="AG14" s="2">
        <v>5400</v>
      </c>
      <c r="AH14" t="str">
        <f t="shared" si="11"/>
        <v>1,50</v>
      </c>
      <c r="AI14" t="str">
        <f t="shared" si="12"/>
        <v>18,29,19,9,20,1</v>
      </c>
      <c r="AJ14" t="str">
        <f t="shared" si="13"/>
        <v>1,50,165,29,166,9,167,1</v>
      </c>
      <c r="AK14" t="str">
        <f t="shared" si="14"/>
        <v>1,500</v>
      </c>
      <c r="AL14" t="str">
        <f t="shared" si="15"/>
        <v>18,80,19,50,20,20,21,5</v>
      </c>
      <c r="AM14" t="str">
        <f t="shared" si="16"/>
        <v>1,500,165,80,166,50,167,20,168,5</v>
      </c>
    </row>
  </sheetData>
  <pageMargins left="0.75" right="0.75" top="1" bottom="1" header="0.5" footer="0.5"/>
  <headerFooter/>
  <legacyDrawing r:id="rId2"/>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39"/>
  <sheetViews>
    <sheetView workbookViewId="0">
      <selection activeCell="C1" sqref="C$1:C$1048576"/>
    </sheetView>
  </sheetViews>
  <sheetFormatPr defaultColWidth="9" defaultRowHeight="13.5"/>
  <cols>
    <col min="1" max="1" width="9" style="4"/>
    <col min="2" max="2" width="21.5" style="4" customWidth="1"/>
    <col min="3" max="3" width="37.125" style="1" customWidth="1"/>
    <col min="4" max="16384" width="9" style="4"/>
  </cols>
  <sheetData>
    <row r="1" s="4" customFormat="1" spans="1:4">
      <c r="A1" s="1" t="s">
        <v>3806</v>
      </c>
      <c r="B1" s="1" t="s">
        <v>327</v>
      </c>
      <c r="C1" s="1" t="s">
        <v>134</v>
      </c>
      <c r="D1" s="5" t="s">
        <v>3807</v>
      </c>
    </row>
    <row r="2" s="4" customFormat="1" spans="1:4">
      <c r="A2" s="1" t="s">
        <v>141</v>
      </c>
      <c r="B2" s="1"/>
      <c r="C2" s="1" t="s">
        <v>142</v>
      </c>
      <c r="D2" s="5"/>
    </row>
    <row r="3" s="4" customFormat="1" spans="1:4">
      <c r="A3" s="1" t="s">
        <v>143</v>
      </c>
      <c r="B3" s="1"/>
      <c r="C3" s="1" t="s">
        <v>3189</v>
      </c>
      <c r="D3" s="5"/>
    </row>
    <row r="4" s="4" customFormat="1" spans="1:4">
      <c r="A4" s="1" t="s">
        <v>153</v>
      </c>
      <c r="B4" s="1"/>
      <c r="C4" s="1" t="s">
        <v>153</v>
      </c>
      <c r="D4" s="5"/>
    </row>
    <row r="5" s="4" customFormat="1" spans="1:22">
      <c r="A5" s="1">
        <v>1</v>
      </c>
      <c r="B5" s="1" t="s">
        <v>3808</v>
      </c>
      <c r="C5" s="1">
        <v>2</v>
      </c>
      <c r="D5" s="5"/>
      <c r="O5"/>
      <c r="P5"/>
      <c r="Q5"/>
      <c r="R5"/>
      <c r="S5"/>
      <c r="T5"/>
      <c r="U5"/>
      <c r="V5"/>
    </row>
    <row r="6" s="4" customFormat="1" spans="1:22">
      <c r="A6" s="1">
        <v>2</v>
      </c>
      <c r="B6" s="1" t="s">
        <v>3809</v>
      </c>
      <c r="C6" s="1">
        <v>3</v>
      </c>
      <c r="D6" s="5"/>
      <c r="O6"/>
      <c r="P6"/>
      <c r="Q6"/>
      <c r="R6"/>
      <c r="S6"/>
      <c r="T6"/>
      <c r="U6"/>
      <c r="V6"/>
    </row>
    <row r="7" s="4" customFormat="1" spans="1:22">
      <c r="A7" s="1">
        <v>3</v>
      </c>
      <c r="B7" s="1"/>
      <c r="C7" s="1"/>
      <c r="D7" s="5"/>
      <c r="O7"/>
      <c r="P7"/>
      <c r="Q7"/>
      <c r="R7"/>
      <c r="S7"/>
      <c r="T7"/>
      <c r="U7"/>
      <c r="V7"/>
    </row>
    <row r="8" s="4" customFormat="1" spans="1:22">
      <c r="A8" s="1">
        <v>4</v>
      </c>
      <c r="B8" s="1" t="s">
        <v>3810</v>
      </c>
      <c r="C8" s="1">
        <v>360</v>
      </c>
      <c r="D8" s="5" t="s">
        <v>3811</v>
      </c>
      <c r="O8"/>
      <c r="P8"/>
      <c r="Q8"/>
      <c r="R8"/>
      <c r="S8"/>
      <c r="T8"/>
      <c r="U8"/>
      <c r="V8"/>
    </row>
    <row r="9" s="4" customFormat="1" spans="1:22">
      <c r="A9" s="23">
        <v>5</v>
      </c>
      <c r="B9" s="23" t="s">
        <v>3812</v>
      </c>
      <c r="C9" s="23" t="s">
        <v>3813</v>
      </c>
      <c r="D9" s="24" t="s">
        <v>3814</v>
      </c>
      <c r="O9"/>
      <c r="P9"/>
      <c r="Q9"/>
      <c r="R9"/>
      <c r="S9"/>
      <c r="T9"/>
      <c r="U9"/>
      <c r="V9"/>
    </row>
    <row r="10" s="4" customFormat="1" spans="1:22">
      <c r="A10" s="1">
        <v>6</v>
      </c>
      <c r="B10" s="1" t="s">
        <v>3815</v>
      </c>
      <c r="C10" s="1" t="s">
        <v>3816</v>
      </c>
      <c r="D10" s="5" t="s">
        <v>3811</v>
      </c>
      <c r="O10"/>
      <c r="P10"/>
      <c r="Q10"/>
      <c r="R10"/>
      <c r="S10"/>
      <c r="T10"/>
      <c r="U10"/>
      <c r="V10"/>
    </row>
    <row r="11" s="4" customFormat="1" spans="1:22">
      <c r="A11" s="25">
        <v>7</v>
      </c>
      <c r="B11" s="25" t="s">
        <v>3817</v>
      </c>
      <c r="C11" s="25" t="s">
        <v>3818</v>
      </c>
      <c r="D11" s="26" t="s">
        <v>3819</v>
      </c>
      <c r="E11" s="27"/>
      <c r="O11"/>
      <c r="P11"/>
      <c r="Q11"/>
      <c r="R11"/>
      <c r="S11"/>
      <c r="T11"/>
      <c r="U11"/>
      <c r="V11"/>
    </row>
    <row r="12" s="4" customFormat="1" spans="1:22">
      <c r="A12" s="1">
        <v>8</v>
      </c>
      <c r="B12" s="1" t="s">
        <v>3820</v>
      </c>
      <c r="C12" s="1" t="s">
        <v>3821</v>
      </c>
      <c r="D12" s="5" t="s">
        <v>3822</v>
      </c>
      <c r="O12"/>
      <c r="P12"/>
      <c r="Q12"/>
      <c r="R12"/>
      <c r="S12"/>
      <c r="T12"/>
      <c r="U12"/>
      <c r="V12"/>
    </row>
    <row r="13" s="4" customFormat="1" spans="1:22">
      <c r="A13" s="1">
        <v>11</v>
      </c>
      <c r="B13" s="1" t="s">
        <v>3823</v>
      </c>
      <c r="C13" s="1" t="s">
        <v>3824</v>
      </c>
      <c r="D13" s="5"/>
      <c r="O13"/>
      <c r="P13"/>
      <c r="Q13"/>
      <c r="R13"/>
      <c r="S13"/>
      <c r="T13"/>
      <c r="U13"/>
      <c r="V13"/>
    </row>
    <row r="14" s="4" customFormat="1" spans="1:22">
      <c r="A14" s="1">
        <v>12</v>
      </c>
      <c r="B14" s="1" t="s">
        <v>3825</v>
      </c>
      <c r="C14" s="1" t="s">
        <v>3826</v>
      </c>
      <c r="D14" s="5" t="s">
        <v>3827</v>
      </c>
      <c r="O14"/>
      <c r="P14"/>
      <c r="Q14"/>
      <c r="R14"/>
      <c r="S14"/>
      <c r="T14"/>
      <c r="U14"/>
      <c r="V14"/>
    </row>
    <row r="15" s="4" customFormat="1" spans="1:22">
      <c r="A15" s="1">
        <v>13</v>
      </c>
      <c r="B15" s="1" t="s">
        <v>3828</v>
      </c>
      <c r="C15" s="1" t="s">
        <v>3829</v>
      </c>
      <c r="D15" s="5" t="s">
        <v>3827</v>
      </c>
      <c r="O15"/>
      <c r="P15"/>
      <c r="Q15"/>
      <c r="R15"/>
      <c r="S15"/>
      <c r="T15"/>
      <c r="U15"/>
      <c r="V15"/>
    </row>
    <row r="16" s="4" customFormat="1" spans="1:22">
      <c r="A16" s="1">
        <v>14</v>
      </c>
      <c r="B16" s="1" t="s">
        <v>3830</v>
      </c>
      <c r="C16" s="1" t="s">
        <v>3831</v>
      </c>
      <c r="D16" s="5" t="s">
        <v>3827</v>
      </c>
      <c r="O16"/>
      <c r="P16"/>
      <c r="Q16"/>
      <c r="R16"/>
      <c r="S16"/>
      <c r="T16"/>
      <c r="U16"/>
      <c r="V16"/>
    </row>
    <row r="17" s="4" customFormat="1" spans="1:22">
      <c r="A17" s="1">
        <v>15</v>
      </c>
      <c r="B17" s="1" t="s">
        <v>3832</v>
      </c>
      <c r="C17" s="1" t="s">
        <v>3824</v>
      </c>
      <c r="D17" s="5" t="s">
        <v>3827</v>
      </c>
      <c r="O17"/>
      <c r="P17"/>
      <c r="Q17"/>
      <c r="R17"/>
      <c r="S17"/>
      <c r="T17"/>
      <c r="U17"/>
      <c r="V17"/>
    </row>
    <row r="18" s="4" customFormat="1" spans="1:22">
      <c r="A18" s="1">
        <v>21</v>
      </c>
      <c r="B18" s="1" t="s">
        <v>3833</v>
      </c>
      <c r="C18" s="4" t="s">
        <v>3834</v>
      </c>
      <c r="D18" s="5" t="s">
        <v>3835</v>
      </c>
      <c r="O18"/>
      <c r="P18"/>
      <c r="Q18"/>
      <c r="R18"/>
      <c r="S18"/>
      <c r="T18"/>
      <c r="U18"/>
      <c r="V18"/>
    </row>
    <row r="19" s="4" customFormat="1" spans="1:22">
      <c r="A19" s="1">
        <v>22</v>
      </c>
      <c r="B19" s="1" t="s">
        <v>3836</v>
      </c>
      <c r="C19" s="4" t="s">
        <v>3837</v>
      </c>
      <c r="D19" s="5" t="s">
        <v>3838</v>
      </c>
      <c r="O19"/>
      <c r="P19"/>
      <c r="Q19"/>
      <c r="R19"/>
      <c r="S19"/>
      <c r="T19"/>
      <c r="U19"/>
      <c r="V19"/>
    </row>
    <row r="20" s="4" customFormat="1" spans="1:22">
      <c r="A20" s="1">
        <v>23</v>
      </c>
      <c r="B20" s="1" t="s">
        <v>3839</v>
      </c>
      <c r="C20" s="1" t="s">
        <v>3840</v>
      </c>
      <c r="D20" s="5" t="s">
        <v>3841</v>
      </c>
      <c r="O20"/>
      <c r="P20"/>
      <c r="Q20"/>
      <c r="R20"/>
      <c r="S20"/>
      <c r="T20"/>
      <c r="U20"/>
      <c r="V20"/>
    </row>
    <row r="21" s="4" customFormat="1" spans="1:22">
      <c r="A21" s="1">
        <v>24</v>
      </c>
      <c r="B21" s="1" t="s">
        <v>3842</v>
      </c>
      <c r="C21" s="1" t="s">
        <v>3843</v>
      </c>
      <c r="D21" s="5" t="s">
        <v>3844</v>
      </c>
      <c r="O21"/>
      <c r="P21"/>
      <c r="Q21"/>
      <c r="R21"/>
      <c r="S21"/>
      <c r="T21"/>
      <c r="U21"/>
      <c r="V21"/>
    </row>
    <row r="22" s="4" customFormat="1" spans="1:22">
      <c r="A22" s="1">
        <v>25</v>
      </c>
      <c r="B22" s="1" t="s">
        <v>3845</v>
      </c>
      <c r="C22" s="1" t="s">
        <v>3846</v>
      </c>
      <c r="D22" s="5" t="s">
        <v>3838</v>
      </c>
      <c r="O22"/>
      <c r="P22"/>
      <c r="Q22"/>
      <c r="R22"/>
      <c r="S22"/>
      <c r="T22"/>
      <c r="U22"/>
      <c r="V22"/>
    </row>
    <row r="23" s="4" customFormat="1" spans="1:22">
      <c r="A23" s="1">
        <v>26</v>
      </c>
      <c r="B23" s="1" t="s">
        <v>3847</v>
      </c>
      <c r="C23" s="1" t="s">
        <v>3848</v>
      </c>
      <c r="D23" s="5" t="s">
        <v>3849</v>
      </c>
      <c r="O23"/>
      <c r="P23"/>
      <c r="Q23"/>
      <c r="R23"/>
      <c r="S23"/>
      <c r="T23"/>
      <c r="U23"/>
      <c r="V23"/>
    </row>
    <row r="24" s="4" customFormat="1" spans="1:22">
      <c r="A24" s="1">
        <v>31</v>
      </c>
      <c r="B24" s="1" t="s">
        <v>3850</v>
      </c>
      <c r="C24" s="1" t="s">
        <v>3851</v>
      </c>
      <c r="D24" s="5"/>
      <c r="O24"/>
      <c r="P24"/>
      <c r="Q24"/>
      <c r="R24"/>
      <c r="S24"/>
      <c r="T24"/>
      <c r="U24"/>
      <c r="V24"/>
    </row>
    <row r="25" s="4" customFormat="1" spans="1:4">
      <c r="A25" s="1">
        <v>32</v>
      </c>
      <c r="B25" s="1" t="s">
        <v>3852</v>
      </c>
      <c r="C25" s="1" t="s">
        <v>3853</v>
      </c>
      <c r="D25" s="5"/>
    </row>
    <row r="26" s="4" customFormat="1" spans="1:4">
      <c r="A26" s="1">
        <v>33</v>
      </c>
      <c r="B26" s="1" t="s">
        <v>3854</v>
      </c>
      <c r="C26" s="1" t="s">
        <v>3855</v>
      </c>
      <c r="D26" s="5"/>
    </row>
    <row r="27" s="4" customFormat="1" spans="1:4">
      <c r="A27" s="1">
        <v>34</v>
      </c>
      <c r="B27" s="1" t="s">
        <v>3856</v>
      </c>
      <c r="C27" s="1" t="s">
        <v>3857</v>
      </c>
      <c r="D27" s="5"/>
    </row>
    <row r="28" s="4" customFormat="1" spans="1:4">
      <c r="A28" s="1">
        <v>41</v>
      </c>
      <c r="B28" s="1" t="s">
        <v>3858</v>
      </c>
      <c r="C28" s="1" t="s">
        <v>3859</v>
      </c>
      <c r="D28" s="5" t="s">
        <v>3860</v>
      </c>
    </row>
    <row r="29" s="4" customFormat="1" spans="1:4">
      <c r="A29" s="1">
        <v>42</v>
      </c>
      <c r="B29" s="1" t="s">
        <v>3861</v>
      </c>
      <c r="C29" s="1">
        <v>50</v>
      </c>
      <c r="D29" s="5" t="s">
        <v>3862</v>
      </c>
    </row>
    <row r="30" s="4" customFormat="1" spans="1:4">
      <c r="A30" s="1">
        <v>43</v>
      </c>
      <c r="B30" s="1" t="s">
        <v>3863</v>
      </c>
      <c r="C30" s="1" t="s">
        <v>3864</v>
      </c>
      <c r="D30" s="5" t="s">
        <v>3865</v>
      </c>
    </row>
    <row r="31" s="4" customFormat="1" spans="1:4">
      <c r="A31" s="1">
        <v>44</v>
      </c>
      <c r="B31" s="1" t="s">
        <v>3866</v>
      </c>
      <c r="C31" s="1" t="s">
        <v>3867</v>
      </c>
      <c r="D31" s="5" t="s">
        <v>3868</v>
      </c>
    </row>
    <row r="32" s="4" customFormat="1" spans="1:4">
      <c r="A32" s="1">
        <v>45</v>
      </c>
      <c r="B32" s="1" t="s">
        <v>3869</v>
      </c>
      <c r="C32" s="28" t="s">
        <v>3870</v>
      </c>
      <c r="D32" s="5" t="s">
        <v>3871</v>
      </c>
    </row>
    <row r="33" s="4" customFormat="1" spans="1:4">
      <c r="A33" s="1">
        <v>46</v>
      </c>
      <c r="B33" s="1" t="s">
        <v>3872</v>
      </c>
      <c r="C33" s="28" t="s">
        <v>3873</v>
      </c>
      <c r="D33" s="5" t="s">
        <v>3874</v>
      </c>
    </row>
    <row r="34" s="4" customFormat="1" spans="1:4">
      <c r="A34" s="1">
        <v>51</v>
      </c>
      <c r="B34" s="1" t="s">
        <v>3875</v>
      </c>
      <c r="C34" s="1" t="s">
        <v>3876</v>
      </c>
      <c r="D34" s="5" t="s">
        <v>3877</v>
      </c>
    </row>
    <row r="35" s="4" customFormat="1" spans="1:4">
      <c r="A35" s="1">
        <v>52</v>
      </c>
      <c r="B35" s="1" t="s">
        <v>3878</v>
      </c>
      <c r="C35" s="1" t="s">
        <v>3879</v>
      </c>
      <c r="D35" s="5" t="s">
        <v>3880</v>
      </c>
    </row>
    <row r="36" s="4" customFormat="1" spans="1:4">
      <c r="A36" s="4" t="s">
        <v>3881</v>
      </c>
      <c r="B36" s="4" t="s">
        <v>3882</v>
      </c>
      <c r="C36" s="29" t="s">
        <v>3883</v>
      </c>
      <c r="D36" s="4" t="s">
        <v>3884</v>
      </c>
    </row>
    <row r="37" s="4" customFormat="1" spans="1:4">
      <c r="A37" s="4" t="s">
        <v>3885</v>
      </c>
      <c r="B37" s="4" t="s">
        <v>3886</v>
      </c>
      <c r="C37" s="29" t="s">
        <v>3887</v>
      </c>
      <c r="D37" s="4" t="s">
        <v>3888</v>
      </c>
    </row>
    <row r="38" s="4" customFormat="1" spans="1:4">
      <c r="A38" s="4" t="s">
        <v>3889</v>
      </c>
      <c r="B38" s="4" t="s">
        <v>3890</v>
      </c>
      <c r="C38" s="29" t="s">
        <v>3891</v>
      </c>
      <c r="D38" s="4" t="s">
        <v>3888</v>
      </c>
    </row>
    <row r="39" s="4" customFormat="1" spans="1:4">
      <c r="A39" s="4" t="s">
        <v>3892</v>
      </c>
      <c r="B39" s="4" t="s">
        <v>3893</v>
      </c>
      <c r="C39" s="29" t="s">
        <v>3894</v>
      </c>
      <c r="D39" s="4" t="s">
        <v>3888</v>
      </c>
    </row>
  </sheetData>
  <pageMargins left="0.75" right="0.75" top="1" bottom="1" header="0.5" footer="0.5"/>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4"/>
  <sheetViews>
    <sheetView workbookViewId="0">
      <selection activeCell="Q11" sqref="Q11"/>
    </sheetView>
  </sheetViews>
  <sheetFormatPr defaultColWidth="9" defaultRowHeight="13.5"/>
  <cols>
    <col min="10" max="10" width="9" style="22"/>
  </cols>
  <sheetData>
    <row r="1" spans="11:15">
      <c r="K1" t="s">
        <v>323</v>
      </c>
      <c r="L1" t="s">
        <v>3895</v>
      </c>
      <c r="M1" t="s">
        <v>3896</v>
      </c>
      <c r="N1" t="s">
        <v>3897</v>
      </c>
      <c r="O1" t="s">
        <v>3898</v>
      </c>
    </row>
    <row r="2" spans="11:15">
      <c r="K2" t="s">
        <v>141</v>
      </c>
      <c r="L2" t="s">
        <v>141</v>
      </c>
      <c r="M2" t="s">
        <v>348</v>
      </c>
      <c r="N2" t="s">
        <v>348</v>
      </c>
      <c r="O2" t="s">
        <v>348</v>
      </c>
    </row>
    <row r="3" ht="14.25" spans="11:15">
      <c r="K3" t="s">
        <v>143</v>
      </c>
      <c r="L3" t="s">
        <v>3899</v>
      </c>
      <c r="M3" s="3" t="s">
        <v>3900</v>
      </c>
      <c r="N3" t="s">
        <v>3009</v>
      </c>
      <c r="O3" t="s">
        <v>3010</v>
      </c>
    </row>
    <row r="4" spans="1:15">
      <c r="A4" s="4" t="s">
        <v>3901</v>
      </c>
      <c r="B4" s="4" t="s">
        <v>3902</v>
      </c>
      <c r="C4" s="4" t="s">
        <v>3903</v>
      </c>
      <c r="D4" s="4" t="s">
        <v>344</v>
      </c>
      <c r="E4" s="4"/>
      <c r="K4" s="1" t="s">
        <v>153</v>
      </c>
      <c r="L4" s="1" t="s">
        <v>153</v>
      </c>
      <c r="M4" s="1" t="s">
        <v>153</v>
      </c>
      <c r="N4" s="1" t="s">
        <v>153</v>
      </c>
      <c r="O4" s="1" t="s">
        <v>153</v>
      </c>
    </row>
    <row r="5" spans="1:14">
      <c r="A5" s="4">
        <v>0.3</v>
      </c>
      <c r="B5" s="4" t="s">
        <v>3904</v>
      </c>
      <c r="C5" s="4">
        <v>2</v>
      </c>
      <c r="D5" s="4">
        <v>200</v>
      </c>
      <c r="E5" s="4"/>
      <c r="F5" s="4"/>
      <c r="G5" s="4"/>
      <c r="H5" s="4"/>
      <c r="K5">
        <v>1</v>
      </c>
      <c r="L5">
        <f t="shared" ref="L5:L23" si="0">A5*10000</f>
        <v>3000</v>
      </c>
      <c r="M5" t="str">
        <f t="shared" ref="M5:M23" si="1">C5&amp;","&amp;D5</f>
        <v>2,200</v>
      </c>
      <c r="N5" t="str">
        <f t="shared" ref="N5:N9" si="2">M5</f>
        <v>2,200</v>
      </c>
    </row>
    <row r="6" spans="1:14">
      <c r="A6" s="4">
        <v>0.6</v>
      </c>
      <c r="B6" s="4" t="s">
        <v>3905</v>
      </c>
      <c r="C6" s="4">
        <v>1</v>
      </c>
      <c r="D6" s="4">
        <v>1500</v>
      </c>
      <c r="E6" s="4"/>
      <c r="F6" s="4"/>
      <c r="G6" s="4"/>
      <c r="H6" s="4"/>
      <c r="K6">
        <v>2</v>
      </c>
      <c r="L6">
        <f t="shared" si="0"/>
        <v>6000</v>
      </c>
      <c r="M6" t="str">
        <f t="shared" si="1"/>
        <v>1,1500</v>
      </c>
      <c r="N6" t="str">
        <f t="shared" si="2"/>
        <v>1,1500</v>
      </c>
    </row>
    <row r="7" spans="1:15">
      <c r="A7" s="4">
        <v>1</v>
      </c>
      <c r="B7" s="4" t="s">
        <v>3906</v>
      </c>
      <c r="C7" s="4">
        <v>165</v>
      </c>
      <c r="D7" s="4">
        <v>10</v>
      </c>
      <c r="E7" s="4"/>
      <c r="F7" s="4"/>
      <c r="G7" s="4"/>
      <c r="H7" s="4"/>
      <c r="K7">
        <v>3</v>
      </c>
      <c r="L7">
        <f t="shared" si="0"/>
        <v>10000</v>
      </c>
      <c r="M7" t="str">
        <f t="shared" si="1"/>
        <v>165,10</v>
      </c>
      <c r="O7" t="s">
        <v>3907</v>
      </c>
    </row>
    <row r="8" spans="1:14">
      <c r="A8" s="4">
        <v>2</v>
      </c>
      <c r="B8" s="4" t="s">
        <v>3904</v>
      </c>
      <c r="C8" s="4">
        <v>2</v>
      </c>
      <c r="D8" s="4">
        <v>300</v>
      </c>
      <c r="E8" s="4"/>
      <c r="F8" s="4"/>
      <c r="G8" s="4"/>
      <c r="H8" s="4"/>
      <c r="K8">
        <v>4</v>
      </c>
      <c r="L8">
        <f t="shared" si="0"/>
        <v>20000</v>
      </c>
      <c r="M8" t="str">
        <f t="shared" si="1"/>
        <v>2,300</v>
      </c>
      <c r="N8" t="str">
        <f t="shared" si="2"/>
        <v>2,300</v>
      </c>
    </row>
    <row r="9" spans="1:14">
      <c r="A9" s="4">
        <v>4</v>
      </c>
      <c r="B9" s="4" t="s">
        <v>3905</v>
      </c>
      <c r="C9" s="4">
        <v>1</v>
      </c>
      <c r="D9" s="4">
        <v>2000</v>
      </c>
      <c r="E9" s="4"/>
      <c r="F9" s="4"/>
      <c r="G9">
        <v>165</v>
      </c>
      <c r="H9" t="s">
        <v>270</v>
      </c>
      <c r="K9">
        <v>5</v>
      </c>
      <c r="L9">
        <f t="shared" si="0"/>
        <v>40000</v>
      </c>
      <c r="M9" t="str">
        <f t="shared" si="1"/>
        <v>1,2000</v>
      </c>
      <c r="N9" t="str">
        <f t="shared" si="2"/>
        <v>1,2000</v>
      </c>
    </row>
    <row r="10" spans="1:15">
      <c r="A10" s="4">
        <v>7</v>
      </c>
      <c r="B10" s="4" t="s">
        <v>3906</v>
      </c>
      <c r="C10" s="4">
        <v>165</v>
      </c>
      <c r="D10" s="4">
        <v>20</v>
      </c>
      <c r="E10" s="4"/>
      <c r="F10" s="4"/>
      <c r="G10">
        <v>166</v>
      </c>
      <c r="H10" t="s">
        <v>272</v>
      </c>
      <c r="K10">
        <v>6</v>
      </c>
      <c r="L10">
        <f t="shared" si="0"/>
        <v>70000</v>
      </c>
      <c r="M10" t="str">
        <f t="shared" si="1"/>
        <v>165,20</v>
      </c>
      <c r="O10" t="s">
        <v>3908</v>
      </c>
    </row>
    <row r="11" spans="1:14">
      <c r="A11" s="4">
        <v>10</v>
      </c>
      <c r="B11" s="4" t="s">
        <v>3904</v>
      </c>
      <c r="C11" s="4">
        <v>2</v>
      </c>
      <c r="D11" s="4">
        <v>400</v>
      </c>
      <c r="E11" s="4"/>
      <c r="F11" s="4"/>
      <c r="G11">
        <v>167</v>
      </c>
      <c r="H11" t="s">
        <v>274</v>
      </c>
      <c r="K11">
        <v>7</v>
      </c>
      <c r="L11">
        <f t="shared" si="0"/>
        <v>100000</v>
      </c>
      <c r="M11" t="str">
        <f t="shared" si="1"/>
        <v>2,400</v>
      </c>
      <c r="N11" t="str">
        <f t="shared" ref="N11:N15" si="3">M11</f>
        <v>2,400</v>
      </c>
    </row>
    <row r="12" spans="1:14">
      <c r="A12" s="4">
        <v>13</v>
      </c>
      <c r="B12" s="4" t="s">
        <v>3905</v>
      </c>
      <c r="C12" s="4">
        <v>1</v>
      </c>
      <c r="D12" s="4">
        <v>4000</v>
      </c>
      <c r="E12" s="4"/>
      <c r="F12" s="4"/>
      <c r="G12">
        <v>1</v>
      </c>
      <c r="H12" t="s">
        <v>154</v>
      </c>
      <c r="K12">
        <v>8</v>
      </c>
      <c r="L12">
        <f t="shared" si="0"/>
        <v>130000</v>
      </c>
      <c r="M12" t="str">
        <f t="shared" si="1"/>
        <v>1,4000</v>
      </c>
      <c r="N12" t="str">
        <f t="shared" si="3"/>
        <v>1,4000</v>
      </c>
    </row>
    <row r="13" spans="1:15">
      <c r="A13" s="4">
        <v>16</v>
      </c>
      <c r="B13" s="4" t="s">
        <v>3909</v>
      </c>
      <c r="C13" s="4">
        <v>166</v>
      </c>
      <c r="D13" s="4">
        <v>10</v>
      </c>
      <c r="E13" s="4"/>
      <c r="F13" s="4"/>
      <c r="G13">
        <v>2</v>
      </c>
      <c r="H13" t="s">
        <v>156</v>
      </c>
      <c r="K13">
        <v>9</v>
      </c>
      <c r="L13">
        <f t="shared" si="0"/>
        <v>160000</v>
      </c>
      <c r="M13" t="str">
        <f t="shared" si="1"/>
        <v>166,10</v>
      </c>
      <c r="O13" t="s">
        <v>3910</v>
      </c>
    </row>
    <row r="14" spans="1:14">
      <c r="A14" s="4">
        <v>20</v>
      </c>
      <c r="B14" s="4" t="s">
        <v>3904</v>
      </c>
      <c r="C14" s="4">
        <v>2</v>
      </c>
      <c r="D14" s="4">
        <v>500</v>
      </c>
      <c r="E14" s="4"/>
      <c r="F14" s="4"/>
      <c r="G14" s="4"/>
      <c r="H14" s="4"/>
      <c r="K14">
        <v>10</v>
      </c>
      <c r="L14">
        <f t="shared" si="0"/>
        <v>200000</v>
      </c>
      <c r="M14" t="str">
        <f t="shared" si="1"/>
        <v>2,500</v>
      </c>
      <c r="N14" t="str">
        <f t="shared" si="3"/>
        <v>2,500</v>
      </c>
    </row>
    <row r="15" spans="1:14">
      <c r="A15" s="4">
        <v>23</v>
      </c>
      <c r="B15" s="4" t="s">
        <v>3905</v>
      </c>
      <c r="C15" s="4">
        <v>1</v>
      </c>
      <c r="D15" s="4">
        <v>5000</v>
      </c>
      <c r="E15" s="4"/>
      <c r="F15" s="4"/>
      <c r="G15" s="4"/>
      <c r="H15" s="4"/>
      <c r="K15">
        <v>11</v>
      </c>
      <c r="L15">
        <f t="shared" si="0"/>
        <v>230000</v>
      </c>
      <c r="M15" t="str">
        <f t="shared" si="1"/>
        <v>1,5000</v>
      </c>
      <c r="N15" t="str">
        <f t="shared" si="3"/>
        <v>1,5000</v>
      </c>
    </row>
    <row r="16" spans="1:15">
      <c r="A16" s="4">
        <v>26</v>
      </c>
      <c r="B16" s="4" t="s">
        <v>3909</v>
      </c>
      <c r="C16" s="4">
        <v>166</v>
      </c>
      <c r="D16" s="4">
        <v>15</v>
      </c>
      <c r="E16" s="4"/>
      <c r="F16" s="4"/>
      <c r="G16" s="4"/>
      <c r="H16" s="4"/>
      <c r="K16">
        <v>12</v>
      </c>
      <c r="L16">
        <f t="shared" si="0"/>
        <v>260000</v>
      </c>
      <c r="M16" t="str">
        <f t="shared" si="1"/>
        <v>166,15</v>
      </c>
      <c r="O16" t="s">
        <v>3911</v>
      </c>
    </row>
    <row r="17" spans="1:14">
      <c r="A17" s="4">
        <v>30</v>
      </c>
      <c r="B17" s="4" t="s">
        <v>3904</v>
      </c>
      <c r="C17" s="4">
        <v>2</v>
      </c>
      <c r="D17" s="4">
        <v>600</v>
      </c>
      <c r="E17" s="4"/>
      <c r="F17" s="4"/>
      <c r="G17" s="4"/>
      <c r="H17" s="4"/>
      <c r="K17">
        <v>13</v>
      </c>
      <c r="L17">
        <f t="shared" si="0"/>
        <v>300000</v>
      </c>
      <c r="M17" t="str">
        <f t="shared" si="1"/>
        <v>2,600</v>
      </c>
      <c r="N17" t="str">
        <f t="shared" ref="N17:N21" si="4">M17</f>
        <v>2,600</v>
      </c>
    </row>
    <row r="18" spans="1:14">
      <c r="A18" s="4">
        <v>33</v>
      </c>
      <c r="B18" s="4" t="s">
        <v>3905</v>
      </c>
      <c r="C18" s="4">
        <v>1</v>
      </c>
      <c r="D18" s="4">
        <v>8000</v>
      </c>
      <c r="E18" s="4"/>
      <c r="F18" s="4"/>
      <c r="G18" s="4"/>
      <c r="H18" s="4"/>
      <c r="K18">
        <v>14</v>
      </c>
      <c r="L18">
        <f t="shared" si="0"/>
        <v>330000</v>
      </c>
      <c r="M18" t="str">
        <f t="shared" si="1"/>
        <v>1,8000</v>
      </c>
      <c r="N18" t="str">
        <f t="shared" si="4"/>
        <v>1,8000</v>
      </c>
    </row>
    <row r="19" spans="1:15">
      <c r="A19" s="4">
        <v>36</v>
      </c>
      <c r="B19" s="4" t="s">
        <v>3912</v>
      </c>
      <c r="C19" s="4">
        <v>167</v>
      </c>
      <c r="D19" s="4">
        <v>10</v>
      </c>
      <c r="E19" s="4"/>
      <c r="F19" s="4"/>
      <c r="G19" s="4"/>
      <c r="H19" s="4"/>
      <c r="K19">
        <v>15</v>
      </c>
      <c r="L19">
        <f t="shared" si="0"/>
        <v>360000</v>
      </c>
      <c r="M19" t="str">
        <f t="shared" si="1"/>
        <v>167,10</v>
      </c>
      <c r="O19" t="s">
        <v>3913</v>
      </c>
    </row>
    <row r="20" spans="1:14">
      <c r="A20" s="4">
        <v>40</v>
      </c>
      <c r="B20" s="4" t="s">
        <v>3904</v>
      </c>
      <c r="C20" s="4">
        <v>2</v>
      </c>
      <c r="D20" s="4">
        <v>800</v>
      </c>
      <c r="E20" s="4"/>
      <c r="F20" s="4"/>
      <c r="G20" s="4"/>
      <c r="H20" s="4"/>
      <c r="K20">
        <v>16</v>
      </c>
      <c r="L20">
        <f t="shared" si="0"/>
        <v>400000</v>
      </c>
      <c r="M20" t="str">
        <f t="shared" si="1"/>
        <v>2,800</v>
      </c>
      <c r="N20" t="str">
        <f t="shared" si="4"/>
        <v>2,800</v>
      </c>
    </row>
    <row r="21" spans="1:14">
      <c r="A21" s="4">
        <v>45</v>
      </c>
      <c r="B21" s="4" t="s">
        <v>3905</v>
      </c>
      <c r="C21" s="4">
        <v>1</v>
      </c>
      <c r="D21" s="4">
        <v>10000</v>
      </c>
      <c r="E21" s="4"/>
      <c r="F21" s="4"/>
      <c r="G21" s="4"/>
      <c r="H21" s="4"/>
      <c r="K21">
        <v>17</v>
      </c>
      <c r="L21">
        <f t="shared" si="0"/>
        <v>450000</v>
      </c>
      <c r="M21" t="str">
        <f t="shared" si="1"/>
        <v>1,10000</v>
      </c>
      <c r="N21" t="str">
        <f t="shared" si="4"/>
        <v>1,10000</v>
      </c>
    </row>
    <row r="22" spans="1:15">
      <c r="A22" s="4">
        <v>50</v>
      </c>
      <c r="B22" s="4" t="s">
        <v>3912</v>
      </c>
      <c r="C22" s="4">
        <v>167</v>
      </c>
      <c r="D22" s="4">
        <v>15</v>
      </c>
      <c r="E22" s="4"/>
      <c r="F22" s="4"/>
      <c r="G22" s="4"/>
      <c r="H22" s="4"/>
      <c r="K22">
        <v>18</v>
      </c>
      <c r="L22">
        <f t="shared" si="0"/>
        <v>500000</v>
      </c>
      <c r="M22" t="str">
        <f t="shared" si="1"/>
        <v>167,15</v>
      </c>
      <c r="O22" t="s">
        <v>3914</v>
      </c>
    </row>
    <row r="23" spans="1:8">
      <c r="A23" s="4"/>
      <c r="B23" s="4"/>
      <c r="C23" s="4"/>
      <c r="D23" s="4"/>
      <c r="E23" s="4"/>
      <c r="F23" s="4"/>
      <c r="G23" s="4"/>
      <c r="H23" s="4"/>
    </row>
    <row r="24" spans="6:8">
      <c r="F24" s="4"/>
      <c r="G24" s="4"/>
      <c r="H24" s="4"/>
    </row>
  </sheetData>
  <pageMargins left="0.75" right="0.75" top="1" bottom="1" header="0.5" footer="0.5"/>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2"/>
  <sheetViews>
    <sheetView workbookViewId="0">
      <selection activeCell="O34" sqref="O34"/>
    </sheetView>
  </sheetViews>
  <sheetFormatPr defaultColWidth="9" defaultRowHeight="13.5"/>
  <sheetData>
    <row r="1" spans="1:12">
      <c r="A1" t="s">
        <v>131</v>
      </c>
      <c r="B1" t="s">
        <v>327</v>
      </c>
      <c r="C1" t="s">
        <v>3915</v>
      </c>
      <c r="D1" t="s">
        <v>909</v>
      </c>
      <c r="E1" t="s">
        <v>910</v>
      </c>
      <c r="F1" t="s">
        <v>911</v>
      </c>
      <c r="G1" t="s">
        <v>907</v>
      </c>
      <c r="H1" t="s">
        <v>3916</v>
      </c>
      <c r="I1" t="s">
        <v>912</v>
      </c>
      <c r="J1" t="s">
        <v>3917</v>
      </c>
      <c r="K1" t="s">
        <v>370</v>
      </c>
      <c r="L1" t="s">
        <v>485</v>
      </c>
    </row>
    <row r="2" spans="1:12">
      <c r="A2" t="s">
        <v>141</v>
      </c>
      <c r="C2" t="s">
        <v>141</v>
      </c>
      <c r="D2" t="s">
        <v>141</v>
      </c>
      <c r="E2" t="s">
        <v>141</v>
      </c>
      <c r="F2" t="s">
        <v>141</v>
      </c>
      <c r="G2" t="s">
        <v>141</v>
      </c>
      <c r="H2" t="s">
        <v>141</v>
      </c>
      <c r="I2" t="s">
        <v>141</v>
      </c>
      <c r="J2" t="s">
        <v>141</v>
      </c>
      <c r="K2" t="s">
        <v>141</v>
      </c>
      <c r="L2" t="s">
        <v>349</v>
      </c>
    </row>
    <row r="3" spans="1:12">
      <c r="A3" t="s">
        <v>143</v>
      </c>
      <c r="C3" t="s">
        <v>3918</v>
      </c>
      <c r="D3" t="s">
        <v>3919</v>
      </c>
      <c r="E3" t="s">
        <v>1836</v>
      </c>
      <c r="F3" t="s">
        <v>3920</v>
      </c>
      <c r="G3" t="s">
        <v>3276</v>
      </c>
      <c r="H3" t="s">
        <v>3921</v>
      </c>
      <c r="I3" t="s">
        <v>3922</v>
      </c>
      <c r="J3" t="s">
        <v>3923</v>
      </c>
      <c r="K3" t="s">
        <v>3924</v>
      </c>
      <c r="L3" t="s">
        <v>3925</v>
      </c>
    </row>
    <row r="4" spans="1:12">
      <c r="A4" t="s">
        <v>153</v>
      </c>
      <c r="C4" t="s">
        <v>153</v>
      </c>
      <c r="D4" t="s">
        <v>153</v>
      </c>
      <c r="E4" t="s">
        <v>153</v>
      </c>
      <c r="F4" t="s">
        <v>153</v>
      </c>
      <c r="G4" t="s">
        <v>153</v>
      </c>
      <c r="H4" t="s">
        <v>153</v>
      </c>
      <c r="I4" t="s">
        <v>153</v>
      </c>
      <c r="J4" t="s">
        <v>153</v>
      </c>
      <c r="K4" t="s">
        <v>153</v>
      </c>
      <c r="L4" t="s">
        <v>153</v>
      </c>
    </row>
    <row r="5" spans="1:12">
      <c r="A5">
        <v>2201</v>
      </c>
      <c r="B5" t="s">
        <v>1644</v>
      </c>
      <c r="C5">
        <v>-1</v>
      </c>
      <c r="D5">
        <v>20001</v>
      </c>
      <c r="E5">
        <v>1</v>
      </c>
      <c r="F5">
        <v>1</v>
      </c>
      <c r="G5">
        <v>15000</v>
      </c>
      <c r="H5">
        <v>1</v>
      </c>
      <c r="I5">
        <v>300</v>
      </c>
      <c r="J5">
        <v>0</v>
      </c>
      <c r="K5">
        <v>-1</v>
      </c>
      <c r="L5">
        <v>1</v>
      </c>
    </row>
    <row r="6" spans="1:12">
      <c r="A6">
        <v>2202</v>
      </c>
      <c r="B6" t="s">
        <v>1645</v>
      </c>
      <c r="C6">
        <v>-1</v>
      </c>
      <c r="D6">
        <v>20002</v>
      </c>
      <c r="E6">
        <v>1</v>
      </c>
      <c r="F6">
        <v>1</v>
      </c>
      <c r="G6">
        <v>15000</v>
      </c>
      <c r="H6">
        <v>1</v>
      </c>
      <c r="I6">
        <v>300</v>
      </c>
      <c r="J6">
        <v>0</v>
      </c>
      <c r="K6">
        <v>-1</v>
      </c>
      <c r="L6">
        <v>1</v>
      </c>
    </row>
    <row r="7" spans="1:12">
      <c r="A7">
        <v>2203</v>
      </c>
      <c r="B7" t="s">
        <v>1646</v>
      </c>
      <c r="C7">
        <v>-1</v>
      </c>
      <c r="D7">
        <v>20003</v>
      </c>
      <c r="E7">
        <v>1</v>
      </c>
      <c r="F7">
        <v>1</v>
      </c>
      <c r="G7">
        <v>15000</v>
      </c>
      <c r="H7">
        <v>1</v>
      </c>
      <c r="I7">
        <v>300</v>
      </c>
      <c r="J7">
        <v>0</v>
      </c>
      <c r="K7">
        <v>-1</v>
      </c>
      <c r="L7">
        <v>1</v>
      </c>
    </row>
    <row r="8" spans="1:12">
      <c r="A8">
        <v>2204</v>
      </c>
      <c r="B8" t="s">
        <v>1647</v>
      </c>
      <c r="C8">
        <v>-1</v>
      </c>
      <c r="D8">
        <v>20004</v>
      </c>
      <c r="E8">
        <v>1</v>
      </c>
      <c r="F8">
        <v>1</v>
      </c>
      <c r="G8">
        <v>20000</v>
      </c>
      <c r="H8">
        <v>1</v>
      </c>
      <c r="I8">
        <v>300</v>
      </c>
      <c r="J8">
        <v>0</v>
      </c>
      <c r="K8">
        <v>-1</v>
      </c>
      <c r="L8">
        <v>1</v>
      </c>
    </row>
    <row r="9" spans="1:12">
      <c r="A9">
        <v>2205</v>
      </c>
      <c r="B9" t="s">
        <v>1648</v>
      </c>
      <c r="C9">
        <v>-1</v>
      </c>
      <c r="D9">
        <v>20005</v>
      </c>
      <c r="E9">
        <v>1</v>
      </c>
      <c r="F9">
        <v>1</v>
      </c>
      <c r="G9">
        <v>20000</v>
      </c>
      <c r="H9">
        <v>1</v>
      </c>
      <c r="I9">
        <v>300</v>
      </c>
      <c r="J9">
        <v>0</v>
      </c>
      <c r="K9">
        <v>-1</v>
      </c>
      <c r="L9">
        <v>1</v>
      </c>
    </row>
    <row r="10" spans="1:12">
      <c r="A10">
        <v>2701</v>
      </c>
      <c r="B10" t="s">
        <v>3926</v>
      </c>
      <c r="C10">
        <v>-1</v>
      </c>
      <c r="D10" s="21">
        <v>20006</v>
      </c>
      <c r="E10">
        <v>0</v>
      </c>
      <c r="F10">
        <v>0</v>
      </c>
      <c r="G10">
        <v>10000</v>
      </c>
      <c r="H10">
        <v>0</v>
      </c>
      <c r="I10">
        <v>400</v>
      </c>
      <c r="J10">
        <v>0</v>
      </c>
      <c r="K10">
        <v>-1</v>
      </c>
      <c r="L10">
        <v>1</v>
      </c>
    </row>
    <row r="11" spans="1:12">
      <c r="A11">
        <v>2705</v>
      </c>
      <c r="B11" t="s">
        <v>3927</v>
      </c>
      <c r="C11">
        <v>-1</v>
      </c>
      <c r="D11" s="21">
        <v>20007</v>
      </c>
      <c r="E11">
        <v>0</v>
      </c>
      <c r="F11">
        <v>0</v>
      </c>
      <c r="G11">
        <v>10000</v>
      </c>
      <c r="H11">
        <v>0</v>
      </c>
      <c r="I11">
        <v>400</v>
      </c>
      <c r="J11">
        <v>0</v>
      </c>
      <c r="K11">
        <v>-1</v>
      </c>
      <c r="L11">
        <v>1</v>
      </c>
    </row>
    <row r="12" spans="4:4">
      <c r="D12" s="21"/>
    </row>
  </sheetData>
  <pageMargins left="0.75" right="0.75" top="1" bottom="1" header="0.5" footer="0.5"/>
  <headerFooter/>
  <legacyDrawing r:id="rId2"/>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
  <sheetViews>
    <sheetView workbookViewId="0">
      <selection activeCell="H5" sqref="H5"/>
    </sheetView>
  </sheetViews>
  <sheetFormatPr defaultColWidth="9" defaultRowHeight="13.5" outlineLevelRow="5" outlineLevelCol="7"/>
  <cols>
    <col min="1" max="1" width="13.125" customWidth="1"/>
    <col min="4" max="4" width="12.875" customWidth="1"/>
    <col min="5" max="5" width="13.75" customWidth="1"/>
    <col min="6" max="6" width="12.625" customWidth="1"/>
    <col min="7" max="7" width="19.125" customWidth="1"/>
    <col min="8" max="8" width="31" customWidth="1"/>
  </cols>
  <sheetData>
    <row r="1" ht="27" spans="1:8">
      <c r="A1" s="12" t="s">
        <v>3928</v>
      </c>
      <c r="B1" s="12" t="s">
        <v>3929</v>
      </c>
      <c r="C1" s="12" t="s">
        <v>3930</v>
      </c>
      <c r="D1" s="13" t="s">
        <v>3931</v>
      </c>
      <c r="E1" s="12" t="s">
        <v>3932</v>
      </c>
      <c r="F1" s="12" t="s">
        <v>3933</v>
      </c>
      <c r="G1" s="12" t="s">
        <v>3934</v>
      </c>
      <c r="H1" s="13" t="s">
        <v>3935</v>
      </c>
    </row>
    <row r="2" spans="1:8">
      <c r="A2" s="19" t="s">
        <v>141</v>
      </c>
      <c r="B2" s="19" t="s">
        <v>142</v>
      </c>
      <c r="C2" s="19" t="s">
        <v>141</v>
      </c>
      <c r="D2" s="19" t="s">
        <v>141</v>
      </c>
      <c r="E2" s="19" t="s">
        <v>141</v>
      </c>
      <c r="F2" s="19" t="s">
        <v>142</v>
      </c>
      <c r="G2" s="19" t="s">
        <v>142</v>
      </c>
      <c r="H2" s="19" t="s">
        <v>348</v>
      </c>
    </row>
    <row r="3" spans="1:8">
      <c r="A3" s="19" t="s">
        <v>143</v>
      </c>
      <c r="B3" s="19" t="s">
        <v>144</v>
      </c>
      <c r="C3" s="19" t="s">
        <v>3936</v>
      </c>
      <c r="D3" s="19" t="s">
        <v>3937</v>
      </c>
      <c r="E3" s="19" t="s">
        <v>3938</v>
      </c>
      <c r="F3" s="19" t="s">
        <v>148</v>
      </c>
      <c r="G3" s="19" t="s">
        <v>3939</v>
      </c>
      <c r="H3" s="19" t="s">
        <v>3940</v>
      </c>
    </row>
    <row r="4" spans="1:8">
      <c r="A4" s="19" t="s">
        <v>153</v>
      </c>
      <c r="B4" s="19" t="s">
        <v>153</v>
      </c>
      <c r="C4" s="19" t="s">
        <v>153</v>
      </c>
      <c r="D4" s="19" t="s">
        <v>153</v>
      </c>
      <c r="E4" s="19" t="s">
        <v>153</v>
      </c>
      <c r="F4" s="19" t="s">
        <v>153</v>
      </c>
      <c r="G4" s="19" t="s">
        <v>153</v>
      </c>
      <c r="H4" s="19" t="s">
        <v>153</v>
      </c>
    </row>
    <row r="5" spans="1:8">
      <c r="A5" s="16">
        <v>1</v>
      </c>
      <c r="B5" s="16" t="s">
        <v>3941</v>
      </c>
      <c r="C5" s="16">
        <v>1</v>
      </c>
      <c r="D5" s="16">
        <v>1</v>
      </c>
      <c r="E5" s="16">
        <v>8</v>
      </c>
      <c r="F5" s="16" t="s">
        <v>3942</v>
      </c>
      <c r="G5" s="16" t="s">
        <v>3943</v>
      </c>
      <c r="H5" s="16" t="s">
        <v>3944</v>
      </c>
    </row>
    <row r="6" customFormat="1" spans="1:8">
      <c r="A6" s="16">
        <v>2</v>
      </c>
      <c r="B6" s="20" t="s">
        <v>3182</v>
      </c>
      <c r="C6" s="20">
        <v>2</v>
      </c>
      <c r="D6" s="20">
        <v>1</v>
      </c>
      <c r="E6" s="20">
        <v>12</v>
      </c>
      <c r="F6" s="16" t="s">
        <v>3945</v>
      </c>
      <c r="G6" s="20" t="s">
        <v>3943</v>
      </c>
      <c r="H6" s="16" t="s">
        <v>3944</v>
      </c>
    </row>
  </sheetData>
  <pageMargins left="0.75" right="0.75" top="1" bottom="1" header="0.5" footer="0.5"/>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5"/>
  <sheetViews>
    <sheetView workbookViewId="0">
      <selection activeCell="A1" sqref="A1:C35"/>
    </sheetView>
  </sheetViews>
  <sheetFormatPr defaultColWidth="9" defaultRowHeight="13.5" outlineLevelCol="3"/>
  <cols>
    <col min="1" max="1" width="14.875" style="4" customWidth="1"/>
    <col min="2" max="2" width="24.875" style="4" customWidth="1"/>
    <col min="3" max="3" width="32.625" style="4" customWidth="1"/>
    <col min="4" max="4" width="8.25" style="4" customWidth="1"/>
    <col min="5" max="16384" width="9" style="4"/>
  </cols>
  <sheetData>
    <row r="1" s="4" customFormat="1" ht="27" spans="1:3">
      <c r="A1" s="12" t="s">
        <v>3946</v>
      </c>
      <c r="B1" s="13" t="s">
        <v>3947</v>
      </c>
      <c r="C1" s="13" t="s">
        <v>3948</v>
      </c>
    </row>
    <row r="2" s="4" customFormat="1" spans="1:4">
      <c r="A2" s="14" t="s">
        <v>141</v>
      </c>
      <c r="B2" s="14" t="s">
        <v>142</v>
      </c>
      <c r="C2" s="14" t="s">
        <v>142</v>
      </c>
      <c r="D2" s="1"/>
    </row>
    <row r="3" s="4" customFormat="1" spans="1:4">
      <c r="A3" s="14" t="s">
        <v>143</v>
      </c>
      <c r="B3" s="14" t="s">
        <v>3949</v>
      </c>
      <c r="C3" s="14" t="s">
        <v>3950</v>
      </c>
      <c r="D3" s="1"/>
    </row>
    <row r="4" s="4" customFormat="1" spans="1:4">
      <c r="A4" s="14" t="s">
        <v>153</v>
      </c>
      <c r="B4" s="14" t="s">
        <v>153</v>
      </c>
      <c r="C4" s="14" t="s">
        <v>153</v>
      </c>
      <c r="D4" s="1"/>
    </row>
    <row r="5" s="4" customFormat="1" spans="1:3">
      <c r="A5" s="16">
        <v>1</v>
      </c>
      <c r="B5" s="16" t="s">
        <v>3951</v>
      </c>
      <c r="C5" s="16" t="s">
        <v>3952</v>
      </c>
    </row>
    <row r="6" s="4" customFormat="1" spans="1:3">
      <c r="A6" s="16">
        <v>2</v>
      </c>
      <c r="B6" s="16" t="s">
        <v>3953</v>
      </c>
      <c r="C6" s="16" t="s">
        <v>3954</v>
      </c>
    </row>
    <row r="7" s="4" customFormat="1" spans="1:3">
      <c r="A7" s="16">
        <v>3</v>
      </c>
      <c r="B7" s="16" t="s">
        <v>3955</v>
      </c>
      <c r="C7" s="16" t="s">
        <v>3956</v>
      </c>
    </row>
    <row r="8" s="4" customFormat="1" spans="1:3">
      <c r="A8" s="16">
        <v>4</v>
      </c>
      <c r="B8" s="16" t="s">
        <v>3957</v>
      </c>
      <c r="C8" s="16" t="s">
        <v>3958</v>
      </c>
    </row>
    <row r="9" s="4" customFormat="1" spans="1:3">
      <c r="A9" s="16">
        <v>5</v>
      </c>
      <c r="B9" s="16" t="s">
        <v>3959</v>
      </c>
      <c r="C9" s="16" t="s">
        <v>3960</v>
      </c>
    </row>
    <row r="10" s="4" customFormat="1" spans="1:3">
      <c r="A10" s="16">
        <v>6</v>
      </c>
      <c r="B10" s="16" t="s">
        <v>3961</v>
      </c>
      <c r="C10" s="16" t="s">
        <v>3962</v>
      </c>
    </row>
    <row r="11" s="4" customFormat="1" spans="1:3">
      <c r="A11" s="16">
        <v>7</v>
      </c>
      <c r="B11" s="16" t="s">
        <v>3963</v>
      </c>
      <c r="C11" s="16" t="s">
        <v>3964</v>
      </c>
    </row>
    <row r="12" s="4" customFormat="1" spans="1:3">
      <c r="A12" s="16">
        <v>8</v>
      </c>
      <c r="B12" s="16" t="s">
        <v>3965</v>
      </c>
      <c r="C12" s="16" t="s">
        <v>3966</v>
      </c>
    </row>
    <row r="13" s="4" customFormat="1" spans="1:3">
      <c r="A13" s="16">
        <v>9</v>
      </c>
      <c r="B13" s="16" t="s">
        <v>3967</v>
      </c>
      <c r="C13" s="16" t="s">
        <v>3968</v>
      </c>
    </row>
    <row r="14" s="4" customFormat="1" spans="1:3">
      <c r="A14" s="16">
        <v>10</v>
      </c>
      <c r="B14" s="16" t="s">
        <v>3951</v>
      </c>
      <c r="C14" s="16" t="s">
        <v>3969</v>
      </c>
    </row>
    <row r="15" s="4" customFormat="1" spans="1:3">
      <c r="A15" s="16">
        <v>11</v>
      </c>
      <c r="B15" s="16" t="s">
        <v>3953</v>
      </c>
      <c r="C15" s="16" t="s">
        <v>3970</v>
      </c>
    </row>
    <row r="16" s="4" customFormat="1" spans="1:3">
      <c r="A16" s="16">
        <v>12</v>
      </c>
      <c r="B16" s="16" t="s">
        <v>3955</v>
      </c>
      <c r="C16" s="16" t="s">
        <v>3952</v>
      </c>
    </row>
    <row r="17" s="4" customFormat="1" spans="1:3">
      <c r="A17" s="16">
        <v>13</v>
      </c>
      <c r="B17" s="16" t="s">
        <v>3957</v>
      </c>
      <c r="C17" s="16" t="s">
        <v>3954</v>
      </c>
    </row>
    <row r="18" s="4" customFormat="1" spans="1:3">
      <c r="A18" s="16">
        <v>14</v>
      </c>
      <c r="B18" s="16" t="s">
        <v>3959</v>
      </c>
      <c r="C18" s="16" t="s">
        <v>3956</v>
      </c>
    </row>
    <row r="19" s="4" customFormat="1" spans="1:3">
      <c r="A19" s="16">
        <v>15</v>
      </c>
      <c r="B19" s="16" t="s">
        <v>3961</v>
      </c>
      <c r="C19" s="16" t="s">
        <v>3971</v>
      </c>
    </row>
    <row r="20" s="4" customFormat="1" spans="1:3">
      <c r="A20" s="16">
        <v>16</v>
      </c>
      <c r="B20" s="16" t="s">
        <v>3963</v>
      </c>
      <c r="C20" s="16" t="s">
        <v>3972</v>
      </c>
    </row>
    <row r="21" s="4" customFormat="1" spans="1:3">
      <c r="A21" s="16">
        <v>17</v>
      </c>
      <c r="B21" s="16" t="s">
        <v>3965</v>
      </c>
      <c r="C21" s="16" t="s">
        <v>3958</v>
      </c>
    </row>
    <row r="22" s="4" customFormat="1" spans="1:3">
      <c r="A22" s="16">
        <v>18</v>
      </c>
      <c r="B22" s="16" t="s">
        <v>3967</v>
      </c>
      <c r="C22" s="16" t="s">
        <v>3960</v>
      </c>
    </row>
    <row r="23" s="4" customFormat="1" spans="1:3">
      <c r="A23" s="16">
        <v>19</v>
      </c>
      <c r="B23" s="16" t="s">
        <v>3951</v>
      </c>
      <c r="C23" s="16" t="s">
        <v>3962</v>
      </c>
    </row>
    <row r="24" s="4" customFormat="1" spans="1:3">
      <c r="A24" s="16">
        <v>20</v>
      </c>
      <c r="B24" s="16" t="s">
        <v>3953</v>
      </c>
      <c r="C24" s="16" t="s">
        <v>3964</v>
      </c>
    </row>
    <row r="25" s="4" customFormat="1" spans="1:3">
      <c r="A25" s="16">
        <v>21</v>
      </c>
      <c r="B25" s="16" t="s">
        <v>3955</v>
      </c>
      <c r="C25" s="16" t="s">
        <v>3966</v>
      </c>
    </row>
    <row r="26" s="4" customFormat="1" spans="1:3">
      <c r="A26" s="16">
        <v>22</v>
      </c>
      <c r="B26" s="16" t="s">
        <v>3957</v>
      </c>
      <c r="C26" s="16" t="s">
        <v>3968</v>
      </c>
    </row>
    <row r="27" s="4" customFormat="1" spans="1:3">
      <c r="A27" s="16">
        <v>23</v>
      </c>
      <c r="B27" s="16" t="s">
        <v>3959</v>
      </c>
      <c r="C27" s="16" t="s">
        <v>3969</v>
      </c>
    </row>
    <row r="28" s="4" customFormat="1" spans="1:3">
      <c r="A28" s="16">
        <v>24</v>
      </c>
      <c r="B28" s="16" t="s">
        <v>3961</v>
      </c>
      <c r="C28" s="16" t="s">
        <v>3970</v>
      </c>
    </row>
    <row r="29" s="4" customFormat="1" spans="1:3">
      <c r="A29" s="16">
        <v>25</v>
      </c>
      <c r="B29" s="16" t="s">
        <v>3963</v>
      </c>
      <c r="C29" s="16" t="s">
        <v>3952</v>
      </c>
    </row>
    <row r="30" s="4" customFormat="1" spans="1:3">
      <c r="A30" s="16">
        <v>26</v>
      </c>
      <c r="B30" s="16" t="s">
        <v>3965</v>
      </c>
      <c r="C30" s="16" t="s">
        <v>3954</v>
      </c>
    </row>
    <row r="31" s="4" customFormat="1" spans="1:3">
      <c r="A31" s="16">
        <v>27</v>
      </c>
      <c r="B31" s="16" t="s">
        <v>3967</v>
      </c>
      <c r="C31" s="16" t="s">
        <v>3956</v>
      </c>
    </row>
    <row r="32" s="4" customFormat="1" spans="1:3">
      <c r="A32" s="16">
        <v>28</v>
      </c>
      <c r="B32" s="16" t="s">
        <v>3951</v>
      </c>
      <c r="C32" s="16" t="s">
        <v>3958</v>
      </c>
    </row>
    <row r="33" s="4" customFormat="1" spans="1:3">
      <c r="A33" s="16">
        <v>29</v>
      </c>
      <c r="B33" s="16" t="s">
        <v>3953</v>
      </c>
      <c r="C33" s="16" t="s">
        <v>3960</v>
      </c>
    </row>
    <row r="34" s="4" customFormat="1" spans="1:3">
      <c r="A34" s="16">
        <v>30</v>
      </c>
      <c r="B34" s="16" t="s">
        <v>3955</v>
      </c>
      <c r="C34" s="16" t="s">
        <v>3971</v>
      </c>
    </row>
    <row r="35" s="4" customFormat="1" spans="1:3">
      <c r="A35" s="16">
        <v>31</v>
      </c>
      <c r="B35" s="16" t="s">
        <v>3957</v>
      </c>
      <c r="C35" s="16" t="s">
        <v>3972</v>
      </c>
    </row>
  </sheetData>
  <pageMargins left="0.75" right="0.75" top="1" bottom="1" header="0.5" footer="0.5"/>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
  <sheetViews>
    <sheetView workbookViewId="0">
      <selection activeCell="D27" sqref="D27"/>
    </sheetView>
  </sheetViews>
  <sheetFormatPr defaultColWidth="9" defaultRowHeight="13.5" outlineLevelCol="3"/>
  <cols>
    <col min="1" max="1" width="9" style="4"/>
    <col min="2" max="2" width="17.125" style="4" customWidth="1"/>
    <col min="3" max="3" width="33.75" style="5" customWidth="1"/>
    <col min="4" max="4" width="65.125" style="4" customWidth="1"/>
    <col min="5" max="16384" width="9" style="4"/>
  </cols>
  <sheetData>
    <row r="1" s="4" customFormat="1" spans="1:4">
      <c r="A1" s="12" t="s">
        <v>3806</v>
      </c>
      <c r="B1" s="13" t="s">
        <v>327</v>
      </c>
      <c r="C1" s="13" t="s">
        <v>134</v>
      </c>
      <c r="D1" s="12" t="s">
        <v>3807</v>
      </c>
    </row>
    <row r="2" s="4" customFormat="1" spans="1:4">
      <c r="A2" s="14" t="s">
        <v>141</v>
      </c>
      <c r="B2" s="15"/>
      <c r="C2" s="14" t="s">
        <v>142</v>
      </c>
      <c r="D2" s="15"/>
    </row>
    <row r="3" s="4" customFormat="1" spans="1:4">
      <c r="A3" s="14" t="s">
        <v>143</v>
      </c>
      <c r="B3" s="15"/>
      <c r="C3" s="14" t="s">
        <v>3189</v>
      </c>
      <c r="D3" s="15"/>
    </row>
    <row r="4" s="4" customFormat="1" spans="1:4">
      <c r="A4" s="14" t="s">
        <v>153</v>
      </c>
      <c r="B4" s="15"/>
      <c r="C4" s="14" t="s">
        <v>153</v>
      </c>
      <c r="D4" s="15"/>
    </row>
    <row r="5" s="4" customFormat="1" spans="1:4">
      <c r="A5" s="16">
        <v>1</v>
      </c>
      <c r="B5" s="17" t="s">
        <v>3973</v>
      </c>
      <c r="C5" s="18" t="s">
        <v>356</v>
      </c>
      <c r="D5" s="17" t="s">
        <v>3974</v>
      </c>
    </row>
    <row r="6" s="4" customFormat="1" spans="1:4">
      <c r="A6" s="16">
        <v>2</v>
      </c>
      <c r="B6" s="17" t="s">
        <v>3975</v>
      </c>
      <c r="C6" s="18" t="s">
        <v>3976</v>
      </c>
      <c r="D6" s="17" t="s">
        <v>3977</v>
      </c>
    </row>
    <row r="7" s="4" customFormat="1" spans="1:4">
      <c r="A7" s="16">
        <v>3</v>
      </c>
      <c r="B7" s="17" t="s">
        <v>3978</v>
      </c>
      <c r="C7" s="18" t="s">
        <v>1084</v>
      </c>
      <c r="D7" s="17" t="s">
        <v>3979</v>
      </c>
    </row>
    <row r="8" s="4" customFormat="1" spans="1:4">
      <c r="A8" s="16">
        <v>4</v>
      </c>
      <c r="B8" s="17" t="s">
        <v>3980</v>
      </c>
      <c r="C8" s="18" t="s">
        <v>3981</v>
      </c>
      <c r="D8" s="17" t="s">
        <v>3982</v>
      </c>
    </row>
    <row r="9" s="4" customFormat="1" spans="1:4">
      <c r="A9" s="16">
        <v>5</v>
      </c>
      <c r="B9" s="17" t="s">
        <v>3983</v>
      </c>
      <c r="C9" s="18" t="s">
        <v>3984</v>
      </c>
      <c r="D9" s="17" t="s">
        <v>3985</v>
      </c>
    </row>
    <row r="10" s="4" customFormat="1" spans="1:4">
      <c r="A10" s="16">
        <v>6</v>
      </c>
      <c r="B10" s="17" t="s">
        <v>3986</v>
      </c>
      <c r="C10" s="18" t="s">
        <v>3987</v>
      </c>
      <c r="D10" s="17" t="s">
        <v>3988</v>
      </c>
    </row>
    <row r="11" s="4" customFormat="1" spans="1:4">
      <c r="A11" s="4">
        <v>7</v>
      </c>
      <c r="B11" s="17" t="s">
        <v>3989</v>
      </c>
      <c r="C11" s="18" t="s">
        <v>1597</v>
      </c>
      <c r="D11" s="17" t="s">
        <v>3990</v>
      </c>
    </row>
  </sheetData>
  <pageMargins left="0.75" right="0.75" top="1" bottom="1" header="0.5" footer="0.5"/>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
  <sheetViews>
    <sheetView workbookViewId="0">
      <selection activeCell="E6" sqref="A1:G7"/>
    </sheetView>
  </sheetViews>
  <sheetFormatPr defaultColWidth="9" defaultRowHeight="13.5" outlineLevelRow="6" outlineLevelCol="6"/>
  <cols>
    <col min="4" max="4" width="25.5" customWidth="1"/>
    <col min="5" max="5" width="22.75" customWidth="1"/>
  </cols>
  <sheetData>
    <row r="1" ht="14.25" spans="1:7">
      <c r="A1" s="7" t="s">
        <v>323</v>
      </c>
      <c r="B1" s="7" t="s">
        <v>3269</v>
      </c>
      <c r="C1" s="2" t="s">
        <v>3253</v>
      </c>
      <c r="D1" s="8" t="s">
        <v>3896</v>
      </c>
      <c r="E1" t="s">
        <v>3897</v>
      </c>
      <c r="F1" t="s">
        <v>3898</v>
      </c>
      <c r="G1" t="s">
        <v>3991</v>
      </c>
    </row>
    <row r="2" ht="14.25" spans="1:7">
      <c r="A2" s="9" t="s">
        <v>141</v>
      </c>
      <c r="B2" s="9" t="s">
        <v>141</v>
      </c>
      <c r="C2" s="2" t="s">
        <v>141</v>
      </c>
      <c r="D2" s="8" t="s">
        <v>348</v>
      </c>
      <c r="E2" t="s">
        <v>348</v>
      </c>
      <c r="F2" t="s">
        <v>348</v>
      </c>
      <c r="G2" s="2" t="s">
        <v>141</v>
      </c>
    </row>
    <row r="3" ht="14.25" spans="1:7">
      <c r="A3" s="2" t="s">
        <v>143</v>
      </c>
      <c r="B3" s="9" t="s">
        <v>1167</v>
      </c>
      <c r="C3" s="2" t="s">
        <v>3256</v>
      </c>
      <c r="D3" s="3" t="s">
        <v>3900</v>
      </c>
      <c r="E3" t="s">
        <v>3009</v>
      </c>
      <c r="F3" t="s">
        <v>3010</v>
      </c>
      <c r="G3" s="2" t="s">
        <v>802</v>
      </c>
    </row>
    <row r="4" ht="14.25" spans="1:7">
      <c r="A4" s="2" t="s">
        <v>153</v>
      </c>
      <c r="B4" s="9" t="s">
        <v>153</v>
      </c>
      <c r="C4" s="2" t="s">
        <v>153</v>
      </c>
      <c r="D4" s="1" t="s">
        <v>153</v>
      </c>
      <c r="E4" s="1" t="s">
        <v>153</v>
      </c>
      <c r="F4" s="1" t="s">
        <v>153</v>
      </c>
      <c r="G4" s="3" t="s">
        <v>153</v>
      </c>
    </row>
    <row r="5" spans="1:7">
      <c r="A5">
        <v>1</v>
      </c>
      <c r="B5">
        <v>1</v>
      </c>
      <c r="C5" s="10">
        <v>1</v>
      </c>
      <c r="D5" s="11" t="s">
        <v>3992</v>
      </c>
      <c r="E5" s="11" t="s">
        <v>3993</v>
      </c>
      <c r="F5" t="s">
        <v>3908</v>
      </c>
      <c r="G5">
        <v>5</v>
      </c>
    </row>
    <row r="6" spans="1:7">
      <c r="A6">
        <v>2</v>
      </c>
      <c r="B6">
        <v>1</v>
      </c>
      <c r="C6" s="10">
        <v>2</v>
      </c>
      <c r="D6" s="11" t="s">
        <v>3994</v>
      </c>
      <c r="E6" s="11" t="s">
        <v>3995</v>
      </c>
      <c r="F6" t="s">
        <v>3996</v>
      </c>
      <c r="G6">
        <v>5</v>
      </c>
    </row>
    <row r="7" spans="1:7">
      <c r="A7">
        <v>3</v>
      </c>
      <c r="B7">
        <v>1</v>
      </c>
      <c r="C7" s="10">
        <v>3</v>
      </c>
      <c r="D7" s="11" t="s">
        <v>3997</v>
      </c>
      <c r="E7" s="11" t="s">
        <v>3998</v>
      </c>
      <c r="F7" t="s">
        <v>3999</v>
      </c>
      <c r="G7">
        <v>5</v>
      </c>
    </row>
  </sheetData>
  <pageMargins left="0.75" right="0.75" top="1" bottom="1" header="0.5" footer="0.5"/>
  <headerFooter/>
  <legacyDrawing r:id="rId2"/>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6"/>
  <sheetViews>
    <sheetView workbookViewId="0">
      <selection activeCell="E8" sqref="A1:F26"/>
    </sheetView>
  </sheetViews>
  <sheetFormatPr defaultColWidth="9" defaultRowHeight="13.5" outlineLevelCol="5"/>
  <cols>
    <col min="5" max="5" width="14.875" customWidth="1"/>
    <col min="10" max="10" width="12.625"/>
    <col min="12" max="12" width="12.625"/>
  </cols>
  <sheetData>
    <row r="1" ht="14.25" spans="1:6">
      <c r="A1" s="7" t="s">
        <v>323</v>
      </c>
      <c r="B1" t="s">
        <v>3991</v>
      </c>
      <c r="C1" s="8" t="s">
        <v>3254</v>
      </c>
      <c r="D1" s="8" t="s">
        <v>4000</v>
      </c>
      <c r="E1" t="s">
        <v>4001</v>
      </c>
      <c r="F1" t="s">
        <v>4002</v>
      </c>
    </row>
    <row r="2" ht="14.25" spans="1:6">
      <c r="A2" s="9" t="s">
        <v>141</v>
      </c>
      <c r="B2" s="2" t="s">
        <v>141</v>
      </c>
      <c r="C2" s="8" t="s">
        <v>348</v>
      </c>
      <c r="D2" s="8" t="s">
        <v>141</v>
      </c>
      <c r="E2" s="2" t="s">
        <v>142</v>
      </c>
      <c r="F2" s="2" t="s">
        <v>142</v>
      </c>
    </row>
    <row r="3" ht="14.25" spans="1:6">
      <c r="A3" s="2" t="s">
        <v>143</v>
      </c>
      <c r="B3" s="2" t="s">
        <v>802</v>
      </c>
      <c r="C3" s="8" t="s">
        <v>3257</v>
      </c>
      <c r="D3" s="3" t="s">
        <v>3900</v>
      </c>
      <c r="E3" s="2" t="s">
        <v>1157</v>
      </c>
      <c r="F3" s="2" t="s">
        <v>4003</v>
      </c>
    </row>
    <row r="4" ht="14.25" spans="1:6">
      <c r="A4" s="2" t="s">
        <v>153</v>
      </c>
      <c r="B4" s="3" t="s">
        <v>153</v>
      </c>
      <c r="C4" s="8" t="s">
        <v>153</v>
      </c>
      <c r="D4" s="1" t="s">
        <v>153</v>
      </c>
      <c r="E4" s="2" t="s">
        <v>153</v>
      </c>
      <c r="F4" s="2" t="s">
        <v>153</v>
      </c>
    </row>
    <row r="5" spans="1:6">
      <c r="A5">
        <v>1</v>
      </c>
      <c r="B5">
        <v>1</v>
      </c>
      <c r="C5" t="s">
        <v>4004</v>
      </c>
      <c r="D5">
        <v>105</v>
      </c>
      <c r="E5" t="s">
        <v>4005</v>
      </c>
      <c r="F5" t="s">
        <v>4006</v>
      </c>
    </row>
    <row r="6" spans="1:6">
      <c r="A6">
        <v>2</v>
      </c>
      <c r="B6">
        <v>2</v>
      </c>
      <c r="C6" t="s">
        <v>4007</v>
      </c>
      <c r="D6">
        <v>205</v>
      </c>
      <c r="E6" t="s">
        <v>4008</v>
      </c>
      <c r="F6" t="s">
        <v>4009</v>
      </c>
    </row>
    <row r="7" spans="1:6">
      <c r="A7">
        <v>3</v>
      </c>
      <c r="B7">
        <v>3</v>
      </c>
      <c r="C7" t="s">
        <v>4010</v>
      </c>
      <c r="D7">
        <v>205</v>
      </c>
      <c r="E7" t="s">
        <v>4008</v>
      </c>
      <c r="F7" t="s">
        <v>4009</v>
      </c>
    </row>
    <row r="8" spans="1:6">
      <c r="A8">
        <v>4</v>
      </c>
      <c r="B8">
        <v>4</v>
      </c>
      <c r="C8" t="s">
        <v>4010</v>
      </c>
      <c r="D8">
        <v>205</v>
      </c>
      <c r="E8" t="s">
        <v>4008</v>
      </c>
      <c r="F8" t="s">
        <v>4009</v>
      </c>
    </row>
    <row r="9" spans="1:6">
      <c r="A9">
        <v>5</v>
      </c>
      <c r="B9">
        <v>5</v>
      </c>
      <c r="C9" t="s">
        <v>4011</v>
      </c>
      <c r="D9">
        <v>505</v>
      </c>
      <c r="E9" t="s">
        <v>4012</v>
      </c>
      <c r="F9" t="s">
        <v>4013</v>
      </c>
    </row>
    <row r="10" spans="1:6">
      <c r="A10">
        <v>6</v>
      </c>
      <c r="B10">
        <v>6</v>
      </c>
      <c r="C10" t="s">
        <v>4011</v>
      </c>
      <c r="D10">
        <v>505</v>
      </c>
      <c r="E10" t="s">
        <v>4012</v>
      </c>
      <c r="F10" t="s">
        <v>4013</v>
      </c>
    </row>
    <row r="11" spans="1:6">
      <c r="A11">
        <v>7</v>
      </c>
      <c r="B11">
        <v>7</v>
      </c>
      <c r="C11" t="s">
        <v>4011</v>
      </c>
      <c r="D11">
        <v>505</v>
      </c>
      <c r="E11" t="s">
        <v>4012</v>
      </c>
      <c r="F11" t="s">
        <v>4013</v>
      </c>
    </row>
    <row r="12" spans="1:6">
      <c r="A12">
        <v>8</v>
      </c>
      <c r="B12">
        <v>8</v>
      </c>
      <c r="C12" t="s">
        <v>4014</v>
      </c>
      <c r="D12">
        <v>2905</v>
      </c>
      <c r="E12" t="s">
        <v>4015</v>
      </c>
      <c r="F12" t="s">
        <v>4016</v>
      </c>
    </row>
    <row r="13" spans="1:6">
      <c r="A13">
        <v>9</v>
      </c>
      <c r="B13">
        <v>9</v>
      </c>
      <c r="C13" t="s">
        <v>4017</v>
      </c>
      <c r="D13">
        <v>2905</v>
      </c>
      <c r="E13" t="s">
        <v>4015</v>
      </c>
      <c r="F13" t="s">
        <v>4016</v>
      </c>
    </row>
    <row r="14" spans="1:6">
      <c r="A14">
        <v>10</v>
      </c>
      <c r="B14">
        <v>10</v>
      </c>
      <c r="C14" t="s">
        <v>4017</v>
      </c>
      <c r="D14">
        <v>2905</v>
      </c>
      <c r="E14" t="s">
        <v>4015</v>
      </c>
      <c r="F14" t="s">
        <v>4016</v>
      </c>
    </row>
    <row r="15" spans="1:6">
      <c r="A15">
        <v>11</v>
      </c>
      <c r="B15">
        <v>11</v>
      </c>
      <c r="C15" t="s">
        <v>4018</v>
      </c>
      <c r="D15">
        <v>2405</v>
      </c>
      <c r="E15" t="s">
        <v>4019</v>
      </c>
      <c r="F15" t="s">
        <v>4020</v>
      </c>
    </row>
    <row r="16" spans="1:6">
      <c r="A16">
        <v>12</v>
      </c>
      <c r="B16">
        <v>12</v>
      </c>
      <c r="C16" t="s">
        <v>4021</v>
      </c>
      <c r="D16">
        <v>2405</v>
      </c>
      <c r="E16" t="s">
        <v>4019</v>
      </c>
      <c r="F16" t="s">
        <v>4020</v>
      </c>
    </row>
    <row r="17" spans="1:6">
      <c r="A17">
        <v>13</v>
      </c>
      <c r="B17">
        <v>13</v>
      </c>
      <c r="C17" t="s">
        <v>4021</v>
      </c>
      <c r="D17">
        <v>2405</v>
      </c>
      <c r="E17" t="s">
        <v>4019</v>
      </c>
      <c r="F17" t="s">
        <v>4020</v>
      </c>
    </row>
    <row r="18" spans="1:6">
      <c r="A18">
        <v>14</v>
      </c>
      <c r="B18">
        <v>14</v>
      </c>
      <c r="C18" t="s">
        <v>4022</v>
      </c>
      <c r="D18">
        <v>2005</v>
      </c>
      <c r="E18" t="s">
        <v>4005</v>
      </c>
      <c r="F18" t="s">
        <v>4023</v>
      </c>
    </row>
    <row r="19" spans="1:6">
      <c r="A19">
        <v>15</v>
      </c>
      <c r="B19">
        <v>15</v>
      </c>
      <c r="C19" t="s">
        <v>4024</v>
      </c>
      <c r="D19">
        <v>2005</v>
      </c>
      <c r="E19" t="s">
        <v>4005</v>
      </c>
      <c r="F19" t="s">
        <v>4023</v>
      </c>
    </row>
    <row r="20" spans="1:6">
      <c r="A20">
        <v>16</v>
      </c>
      <c r="B20">
        <v>16</v>
      </c>
      <c r="C20" t="s">
        <v>4024</v>
      </c>
      <c r="D20">
        <v>2005</v>
      </c>
      <c r="E20" t="s">
        <v>4005</v>
      </c>
      <c r="F20" t="s">
        <v>4023</v>
      </c>
    </row>
    <row r="21" spans="1:6">
      <c r="A21">
        <v>17</v>
      </c>
      <c r="B21">
        <v>17</v>
      </c>
      <c r="C21" t="s">
        <v>4025</v>
      </c>
      <c r="D21">
        <v>305</v>
      </c>
      <c r="E21" t="s">
        <v>4008</v>
      </c>
      <c r="F21" t="s">
        <v>4026</v>
      </c>
    </row>
    <row r="22" spans="1:6">
      <c r="A22">
        <v>18</v>
      </c>
      <c r="B22">
        <v>18</v>
      </c>
      <c r="C22" t="s">
        <v>4027</v>
      </c>
      <c r="D22">
        <v>305</v>
      </c>
      <c r="E22" t="s">
        <v>4008</v>
      </c>
      <c r="F22" t="s">
        <v>4026</v>
      </c>
    </row>
    <row r="23" spans="1:6">
      <c r="A23">
        <v>19</v>
      </c>
      <c r="B23">
        <v>19</v>
      </c>
      <c r="C23" t="s">
        <v>4027</v>
      </c>
      <c r="D23">
        <v>305</v>
      </c>
      <c r="E23" t="s">
        <v>4008</v>
      </c>
      <c r="F23" t="s">
        <v>4026</v>
      </c>
    </row>
    <row r="24" spans="1:6">
      <c r="A24">
        <v>20</v>
      </c>
      <c r="B24">
        <v>20</v>
      </c>
      <c r="C24" t="s">
        <v>4028</v>
      </c>
      <c r="D24">
        <v>405</v>
      </c>
      <c r="E24" t="s">
        <v>4012</v>
      </c>
      <c r="F24" t="s">
        <v>4029</v>
      </c>
    </row>
    <row r="25" spans="1:6">
      <c r="A25">
        <v>21</v>
      </c>
      <c r="B25">
        <v>21</v>
      </c>
      <c r="C25" t="s">
        <v>4030</v>
      </c>
      <c r="D25">
        <v>405</v>
      </c>
      <c r="E25" t="s">
        <v>4012</v>
      </c>
      <c r="F25" t="s">
        <v>4029</v>
      </c>
    </row>
    <row r="26" spans="1:6">
      <c r="A26">
        <v>22</v>
      </c>
      <c r="B26">
        <v>22</v>
      </c>
      <c r="C26" t="s">
        <v>4030</v>
      </c>
      <c r="D26">
        <v>405</v>
      </c>
      <c r="E26" t="s">
        <v>4012</v>
      </c>
      <c r="F26" t="s">
        <v>4029</v>
      </c>
    </row>
  </sheetData>
  <pageMargins left="0.75" right="0.75" top="1" bottom="1" header="0.5" footer="0.5"/>
  <headerFooter/>
  <legacyDrawing r:id="rId2"/>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4"/>
  <sheetViews>
    <sheetView workbookViewId="0">
      <selection activeCell="C9" sqref="C9:C12"/>
    </sheetView>
  </sheetViews>
  <sheetFormatPr defaultColWidth="9" defaultRowHeight="13.5" outlineLevelCol="5"/>
  <cols>
    <col min="3" max="3" width="128.25" style="1" customWidth="1"/>
  </cols>
  <sheetData>
    <row r="1" ht="14.25" spans="1:5">
      <c r="A1" s="2" t="s">
        <v>131</v>
      </c>
      <c r="B1" s="2" t="s">
        <v>327</v>
      </c>
      <c r="C1" s="3" t="s">
        <v>3280</v>
      </c>
      <c r="D1" s="2" t="s">
        <v>3281</v>
      </c>
      <c r="E1" s="2" t="s">
        <v>3282</v>
      </c>
    </row>
    <row r="2" ht="14.25" spans="1:5">
      <c r="A2" s="2" t="s">
        <v>141</v>
      </c>
      <c r="B2" s="2"/>
      <c r="C2" s="3" t="s">
        <v>348</v>
      </c>
      <c r="D2" s="2" t="s">
        <v>141</v>
      </c>
      <c r="E2" s="2" t="s">
        <v>141</v>
      </c>
    </row>
    <row r="3" ht="14.25" spans="1:5">
      <c r="A3" s="2" t="s">
        <v>143</v>
      </c>
      <c r="B3" s="2"/>
      <c r="C3" s="3" t="s">
        <v>4031</v>
      </c>
      <c r="D3" s="2" t="s">
        <v>4032</v>
      </c>
      <c r="E3" s="2" t="s">
        <v>3286</v>
      </c>
    </row>
    <row r="4" ht="14.25" spans="1:5">
      <c r="A4" s="2" t="s">
        <v>153</v>
      </c>
      <c r="B4" s="2"/>
      <c r="C4" s="3" t="s">
        <v>153</v>
      </c>
      <c r="D4" s="2" t="s">
        <v>153</v>
      </c>
      <c r="E4" s="2" t="s">
        <v>153</v>
      </c>
    </row>
    <row r="5" ht="14.25" spans="1:5">
      <c r="A5">
        <v>10001</v>
      </c>
      <c r="B5" s="2" t="s">
        <v>4033</v>
      </c>
      <c r="C5" s="3" t="s">
        <v>4034</v>
      </c>
      <c r="D5" s="2">
        <v>0</v>
      </c>
      <c r="E5" s="2">
        <v>2</v>
      </c>
    </row>
    <row r="6" ht="14.25" spans="1:5">
      <c r="A6">
        <v>10002</v>
      </c>
      <c r="B6" t="s">
        <v>4035</v>
      </c>
      <c r="C6" s="3" t="s">
        <v>4034</v>
      </c>
      <c r="D6">
        <v>1</v>
      </c>
      <c r="E6" s="2">
        <v>2</v>
      </c>
    </row>
    <row r="7" spans="1:5">
      <c r="A7" s="4">
        <v>10011</v>
      </c>
      <c r="B7" s="4" t="s">
        <v>4036</v>
      </c>
      <c r="C7" s="5" t="s">
        <v>4037</v>
      </c>
      <c r="D7" s="4">
        <v>0</v>
      </c>
      <c r="E7" s="4">
        <v>2</v>
      </c>
    </row>
    <row r="8" spans="1:5">
      <c r="A8" s="4">
        <v>10012</v>
      </c>
      <c r="B8" s="4" t="s">
        <v>4038</v>
      </c>
      <c r="C8" s="5" t="s">
        <v>4037</v>
      </c>
      <c r="D8" s="4">
        <v>1</v>
      </c>
      <c r="E8" s="4">
        <v>2</v>
      </c>
    </row>
    <row r="9" spans="1:6">
      <c r="A9" s="4">
        <v>10021</v>
      </c>
      <c r="B9" s="4" t="s">
        <v>4039</v>
      </c>
      <c r="C9" s="6" t="s">
        <v>4040</v>
      </c>
      <c r="D9" s="4">
        <v>0</v>
      </c>
      <c r="E9" s="4">
        <v>2</v>
      </c>
      <c r="F9" s="4"/>
    </row>
    <row r="10" spans="1:6">
      <c r="A10" s="4">
        <v>10022</v>
      </c>
      <c r="B10" s="4" t="s">
        <v>4041</v>
      </c>
      <c r="C10" s="6" t="s">
        <v>4042</v>
      </c>
      <c r="D10" s="4">
        <v>0</v>
      </c>
      <c r="E10" s="4">
        <v>2</v>
      </c>
      <c r="F10" s="4"/>
    </row>
    <row r="11" spans="1:6">
      <c r="A11" s="4">
        <v>10023</v>
      </c>
      <c r="B11" s="4" t="s">
        <v>4043</v>
      </c>
      <c r="C11" s="6" t="s">
        <v>4044</v>
      </c>
      <c r="D11" s="4">
        <v>0</v>
      </c>
      <c r="E11" s="4">
        <v>2</v>
      </c>
      <c r="F11" s="4"/>
    </row>
    <row r="12" spans="1:6">
      <c r="A12" s="4">
        <v>10024</v>
      </c>
      <c r="B12" s="4" t="s">
        <v>4045</v>
      </c>
      <c r="C12" s="6" t="s">
        <v>4046</v>
      </c>
      <c r="D12" s="4">
        <v>0</v>
      </c>
      <c r="E12" s="4">
        <v>2</v>
      </c>
      <c r="F12" s="4"/>
    </row>
    <row r="13" spans="1:5">
      <c r="A13" s="4">
        <v>10031</v>
      </c>
      <c r="B13" s="4" t="s">
        <v>4047</v>
      </c>
      <c r="C13" s="5" t="s">
        <v>4048</v>
      </c>
      <c r="D13" s="4">
        <v>0</v>
      </c>
      <c r="E13" s="4">
        <v>1</v>
      </c>
    </row>
    <row r="14" spans="1:5">
      <c r="A14" s="4">
        <v>10032</v>
      </c>
      <c r="B14" s="4" t="s">
        <v>4049</v>
      </c>
      <c r="C14" s="5" t="s">
        <v>4050</v>
      </c>
      <c r="D14" s="4">
        <v>0</v>
      </c>
      <c r="E14" s="4">
        <v>2</v>
      </c>
    </row>
  </sheetData>
  <pageMargins left="0.75" right="0.75" top="1" bottom="1" header="0.5" footer="0.5"/>
  <headerFooter/>
  <legacyDrawing r:id="rId2"/>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J30" sqref="J30"/>
    </sheetView>
  </sheetViews>
  <sheetFormatPr defaultColWidth="9" defaultRowHeight="13.5"/>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49</vt:i4>
      </vt:variant>
    </vt:vector>
  </HeadingPairs>
  <TitlesOfParts>
    <vt:vector size="49" baseType="lpstr">
      <vt:lpstr>M1</vt:lpstr>
      <vt:lpstr>M2</vt:lpstr>
      <vt:lpstr>道具表|itemBase</vt:lpstr>
      <vt:lpstr>抽奖-主库|drawMain</vt:lpstr>
      <vt:lpstr>抽奖-子库|drawSub</vt:lpstr>
      <vt:lpstr>属性枚举|GameAttr$Enum</vt:lpstr>
      <vt:lpstr>装备升级|wapenUp（废弃）</vt:lpstr>
      <vt:lpstr>装备消耗|wapenCost</vt:lpstr>
      <vt:lpstr>怪物|monster</vt:lpstr>
      <vt:lpstr>天赋|talent</vt:lpstr>
      <vt:lpstr>装备升级|wapenUp</vt:lpstr>
      <vt:lpstr>装备大类|wapenTable</vt:lpstr>
      <vt:lpstr>装备技能扩展|equipSkillEx</vt:lpstr>
      <vt:lpstr>装备合成等级|wapenFusion</vt:lpstr>
      <vt:lpstr>发射包|shootBag</vt:lpstr>
      <vt:lpstr>子弹表|bullet</vt:lpstr>
      <vt:lpstr>子弹资源|bulltetSpEff</vt:lpstr>
      <vt:lpstr>装备技能|equipSkill</vt:lpstr>
      <vt:lpstr>子弹技能|bulletSkill</vt:lpstr>
      <vt:lpstr>BUFF|buff</vt:lpstr>
      <vt:lpstr>波次表|waveTimes</vt:lpstr>
      <vt:lpstr>关卡表|pass</vt:lpstr>
      <vt:lpstr>常数|kv</vt:lpstr>
      <vt:lpstr>气候表|weather</vt:lpstr>
      <vt:lpstr>刷新消耗|refreshCost</vt:lpstr>
      <vt:lpstr>广告铜钱|getMoney</vt:lpstr>
      <vt:lpstr>七日签到|sign</vt:lpstr>
      <vt:lpstr>每日礼包|DailyGiftPack</vt:lpstr>
      <vt:lpstr>在线奖励|onlineBouns</vt:lpstr>
      <vt:lpstr>地图配置|mapConfig</vt:lpstr>
      <vt:lpstr>宝物大类|relicsCategory</vt:lpstr>
      <vt:lpstr>宝物升级|relicsUp</vt:lpstr>
      <vt:lpstr>英雄|hero</vt:lpstr>
      <vt:lpstr>主动技能|actSkill</vt:lpstr>
      <vt:lpstr>强化效果|powUp</vt:lpstr>
      <vt:lpstr>被动技能|passiveSkill</vt:lpstr>
      <vt:lpstr>商店表|shop</vt:lpstr>
      <vt:lpstr>商店宝箱表|shopBox</vt:lpstr>
      <vt:lpstr>雪的新娘表|snowBoss</vt:lpstr>
      <vt:lpstr>雪的新娘伤害奖励|snowBossDamBouns</vt:lpstr>
      <vt:lpstr>召唤兽|summon</vt:lpstr>
      <vt:lpstr>活动入口表|activeEntrance</vt:lpstr>
      <vt:lpstr>组队副本每日轮换|teamCopyDaily</vt:lpstr>
      <vt:lpstr>组队副本参数|teamCopyKv</vt:lpstr>
      <vt:lpstr>神器礼包|artifactGiftPack</vt:lpstr>
      <vt:lpstr>通关奖励|clearanceRewards</vt:lpstr>
      <vt:lpstr>怪物路径|monsterPath</vt:lpstr>
      <vt:lpstr>Sheet2</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WPS_1649942270</cp:lastModifiedBy>
  <dcterms:created xsi:type="dcterms:W3CDTF">2023-05-12T11:15:00Z</dcterms:created>
  <dcterms:modified xsi:type="dcterms:W3CDTF">2025-12-04T07:27:46Z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2052-12.1.0.22529</vt:lpwstr>
  </property>
  <property fmtid="{D5CDD505-2E9C-101B-9397-08002B2CF9AE}" pid="3" name="ICV">
    <vt:lpwstr>97322FC73B8D4549A8EEE39A4DA95055_12</vt:lpwstr>
  </property>
  <property fmtid="{D5CDD505-2E9C-101B-9397-08002B2CF9AE}" pid="4" name="CalculationRule">
    <vt:i4>0</vt:i4>
  </property>
</Properties>
</file>