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17115" windowHeight="8895"/>
  </bookViews>
  <sheets>
    <sheet name="분석작업" sheetId="1" r:id="rId1"/>
  </sheets>
  <calcPr calcId="144525"/>
</workbook>
</file>

<file path=xl/calcChain.xml><?xml version="1.0" encoding="utf-8"?>
<calcChain xmlns="http://schemas.openxmlformats.org/spreadsheetml/2006/main">
  <c r="I19" i="1" l="1"/>
  <c r="J19" i="1" s="1"/>
  <c r="D19" i="1"/>
  <c r="E19" i="1" s="1"/>
  <c r="I18" i="1"/>
  <c r="J18" i="1" s="1"/>
  <c r="D18" i="1"/>
  <c r="E18" i="1" s="1"/>
  <c r="I17" i="1"/>
  <c r="J17" i="1" s="1"/>
  <c r="D17" i="1"/>
  <c r="E17" i="1" s="1"/>
  <c r="I16" i="1"/>
  <c r="J16" i="1" s="1"/>
  <c r="D16" i="1"/>
  <c r="E16" i="1" s="1"/>
  <c r="I15" i="1"/>
  <c r="J15" i="1" s="1"/>
  <c r="D15" i="1"/>
  <c r="E15" i="1" s="1"/>
  <c r="I14" i="1"/>
  <c r="J14" i="1" s="1"/>
  <c r="D14" i="1"/>
  <c r="E14" i="1" s="1"/>
  <c r="I13" i="1"/>
  <c r="J13" i="1" s="1"/>
  <c r="D13" i="1"/>
  <c r="E13" i="1" s="1"/>
  <c r="I9" i="1"/>
  <c r="J9" i="1" s="1"/>
  <c r="D9" i="1"/>
  <c r="E9" i="1" s="1"/>
  <c r="I8" i="1"/>
  <c r="J8" i="1" s="1"/>
  <c r="D8" i="1"/>
  <c r="E8" i="1" s="1"/>
  <c r="I7" i="1"/>
  <c r="J7" i="1" s="1"/>
  <c r="D7" i="1"/>
  <c r="E7" i="1" s="1"/>
  <c r="J6" i="1"/>
  <c r="I6" i="1"/>
  <c r="D6" i="1"/>
  <c r="E6" i="1" s="1"/>
  <c r="J5" i="1"/>
  <c r="I5" i="1"/>
  <c r="D5" i="1"/>
  <c r="E5" i="1" s="1"/>
  <c r="J4" i="1"/>
  <c r="I4" i="1"/>
  <c r="D4" i="1"/>
  <c r="E4" i="1" s="1"/>
  <c r="J3" i="1"/>
  <c r="I3" i="1"/>
  <c r="D3" i="1"/>
  <c r="E3" i="1" s="1"/>
</calcChain>
</file>

<file path=xl/sharedStrings.xml><?xml version="1.0" encoding="utf-8"?>
<sst xmlns="http://schemas.openxmlformats.org/spreadsheetml/2006/main" count="57" uniqueCount="44">
  <si>
    <t>카메라</t>
    <phoneticPr fontId="3" type="noConversion"/>
  </si>
  <si>
    <t>PMP</t>
    <phoneticPr fontId="3" type="noConversion"/>
  </si>
  <si>
    <t>타이틀</t>
    <phoneticPr fontId="3" type="noConversion"/>
  </si>
  <si>
    <t>네비</t>
    <phoneticPr fontId="3" type="noConversion"/>
  </si>
  <si>
    <t>노트북</t>
    <phoneticPr fontId="3" type="noConversion"/>
  </si>
  <si>
    <t>[표1] 1~3월 매출현황</t>
    <phoneticPr fontId="3" type="noConversion"/>
  </si>
  <si>
    <t>[표2] 4~6월 매출현황</t>
    <phoneticPr fontId="3" type="noConversion"/>
  </si>
  <si>
    <t>품목</t>
    <phoneticPr fontId="3" type="noConversion"/>
  </si>
  <si>
    <t>판매수량</t>
    <phoneticPr fontId="3" type="noConversion"/>
  </si>
  <si>
    <t>판매총액</t>
    <phoneticPr fontId="3" type="noConversion"/>
  </si>
  <si>
    <t>이익금</t>
    <phoneticPr fontId="3" type="noConversion"/>
  </si>
  <si>
    <t>품목</t>
    <phoneticPr fontId="3" type="noConversion"/>
  </si>
  <si>
    <t>판매수량</t>
    <phoneticPr fontId="3" type="noConversion"/>
  </si>
  <si>
    <t>노트북</t>
    <phoneticPr fontId="3" type="noConversion"/>
  </si>
  <si>
    <t>카메라</t>
    <phoneticPr fontId="3" type="noConversion"/>
  </si>
  <si>
    <t>카메라</t>
    <phoneticPr fontId="3" type="noConversion"/>
  </si>
  <si>
    <t>PMP</t>
    <phoneticPr fontId="3" type="noConversion"/>
  </si>
  <si>
    <t>PMP</t>
    <phoneticPr fontId="3" type="noConversion"/>
  </si>
  <si>
    <t>타이틀</t>
    <phoneticPr fontId="3" type="noConversion"/>
  </si>
  <si>
    <t>레고용품</t>
    <phoneticPr fontId="3" type="noConversion"/>
  </si>
  <si>
    <t>노트북</t>
    <phoneticPr fontId="3" type="noConversion"/>
  </si>
  <si>
    <t>스피커</t>
    <phoneticPr fontId="3" type="noConversion"/>
  </si>
  <si>
    <t>마우스</t>
    <phoneticPr fontId="3" type="noConversion"/>
  </si>
  <si>
    <t>키보드</t>
    <phoneticPr fontId="3" type="noConversion"/>
  </si>
  <si>
    <t>화장품</t>
    <phoneticPr fontId="3" type="noConversion"/>
  </si>
  <si>
    <t>네비</t>
    <phoneticPr fontId="3" type="noConversion"/>
  </si>
  <si>
    <t>[표3] 7~9월 매출현황</t>
    <phoneticPr fontId="3" type="noConversion"/>
  </si>
  <si>
    <t>[표4] 10~12월 매출현황</t>
    <phoneticPr fontId="3" type="noConversion"/>
  </si>
  <si>
    <t>품목</t>
    <phoneticPr fontId="3" type="noConversion"/>
  </si>
  <si>
    <t>판매수량</t>
    <phoneticPr fontId="3" type="noConversion"/>
  </si>
  <si>
    <t>판매총액</t>
    <phoneticPr fontId="3" type="noConversion"/>
  </si>
  <si>
    <t>이익금</t>
    <phoneticPr fontId="3" type="noConversion"/>
  </si>
  <si>
    <t>노트북</t>
    <phoneticPr fontId="3" type="noConversion"/>
  </si>
  <si>
    <t>화장품</t>
    <phoneticPr fontId="3" type="noConversion"/>
  </si>
  <si>
    <t>PMP</t>
    <phoneticPr fontId="3" type="noConversion"/>
  </si>
  <si>
    <t>카메라</t>
    <phoneticPr fontId="3" type="noConversion"/>
  </si>
  <si>
    <t>레고용품</t>
    <phoneticPr fontId="3" type="noConversion"/>
  </si>
  <si>
    <t>타이틀</t>
    <phoneticPr fontId="3" type="noConversion"/>
  </si>
  <si>
    <t>네비</t>
    <phoneticPr fontId="3" type="noConversion"/>
  </si>
  <si>
    <t>컴퓨터</t>
    <phoneticPr fontId="3" type="noConversion"/>
  </si>
  <si>
    <t>품목</t>
    <phoneticPr fontId="3" type="noConversion"/>
  </si>
  <si>
    <t>판매총액</t>
    <phoneticPr fontId="3" type="noConversion"/>
  </si>
  <si>
    <t>이익금</t>
    <phoneticPr fontId="3" type="noConversion"/>
  </si>
  <si>
    <t>[표5] 2018년도 매출현황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</si>
</sst>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1" fontId="0" fillId="0" borderId="1" xfId="1" applyFont="1" applyBorder="1">
      <alignment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1" fontId="0" fillId="0" borderId="1" xfId="0" applyNumberFormat="1" applyFont="1" applyFill="1" applyBorder="1">
      <alignment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41" fontId="0" fillId="0" borderId="6" xfId="0" applyNumberFormat="1" applyFont="1" applyFill="1" applyBorder="1">
      <alignment vertical="center"/>
    </xf>
    <xf numFmtId="0" fontId="0" fillId="0" borderId="7" xfId="0" applyFont="1" applyFill="1" applyBorder="1" applyAlignment="1">
      <alignment horizontal="center" vertical="center"/>
    </xf>
    <xf numFmtId="41" fontId="0" fillId="0" borderId="8" xfId="0" applyNumberFormat="1" applyFont="1" applyFill="1" applyBorder="1">
      <alignment vertical="center"/>
    </xf>
    <xf numFmtId="41" fontId="0" fillId="0" borderId="9" xfId="0" applyNumberFormat="1" applyFont="1" applyFill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workbookViewId="0">
      <selection activeCell="B1" sqref="B1"/>
    </sheetView>
  </sheetViews>
  <sheetFormatPr defaultRowHeight="16.5" x14ac:dyDescent="0.3"/>
  <cols>
    <col min="1" max="1" width="2.625" style="2" customWidth="1"/>
    <col min="2" max="3" width="9" style="2"/>
    <col min="4" max="4" width="13" style="2" bestFit="1" customWidth="1"/>
    <col min="5" max="5" width="11.875" style="2" bestFit="1" customWidth="1"/>
    <col min="6" max="8" width="9" style="2"/>
    <col min="9" max="9" width="13.125" style="2" bestFit="1" customWidth="1"/>
    <col min="10" max="10" width="11.875" style="2" bestFit="1" customWidth="1"/>
    <col min="11" max="16384" width="9" style="2"/>
  </cols>
  <sheetData>
    <row r="1" spans="2:10" x14ac:dyDescent="0.3">
      <c r="B1" s="15" t="s">
        <v>5</v>
      </c>
      <c r="C1" s="15"/>
      <c r="D1" s="15"/>
      <c r="E1" s="15"/>
      <c r="G1" s="15" t="s">
        <v>6</v>
      </c>
      <c r="H1" s="15"/>
      <c r="I1" s="15"/>
      <c r="J1" s="15"/>
    </row>
    <row r="2" spans="2:10" x14ac:dyDescent="0.3">
      <c r="B2" s="3" t="s">
        <v>7</v>
      </c>
      <c r="C2" s="3" t="s">
        <v>8</v>
      </c>
      <c r="D2" s="3" t="s">
        <v>9</v>
      </c>
      <c r="E2" s="3" t="s">
        <v>10</v>
      </c>
      <c r="G2" s="3" t="s">
        <v>11</v>
      </c>
      <c r="H2" s="3" t="s">
        <v>12</v>
      </c>
      <c r="I2" s="3" t="s">
        <v>9</v>
      </c>
      <c r="J2" s="3" t="s">
        <v>10</v>
      </c>
    </row>
    <row r="3" spans="2:10" x14ac:dyDescent="0.3">
      <c r="B3" s="3" t="s">
        <v>13</v>
      </c>
      <c r="C3" s="1">
        <v>357</v>
      </c>
      <c r="D3" s="1">
        <f>C3*750000</f>
        <v>267750000</v>
      </c>
      <c r="E3" s="1">
        <f>D3*0.15</f>
        <v>40162500</v>
      </c>
      <c r="G3" s="3" t="s">
        <v>14</v>
      </c>
      <c r="H3" s="1">
        <v>985</v>
      </c>
      <c r="I3" s="1">
        <f>H3*225000</f>
        <v>221625000</v>
      </c>
      <c r="J3" s="1">
        <f>I3*0.15</f>
        <v>33243750</v>
      </c>
    </row>
    <row r="4" spans="2:10" x14ac:dyDescent="0.3">
      <c r="B4" s="3" t="s">
        <v>15</v>
      </c>
      <c r="C4" s="1">
        <v>887</v>
      </c>
      <c r="D4" s="1">
        <f>C4*275000</f>
        <v>243925000</v>
      </c>
      <c r="E4" s="1">
        <f t="shared" ref="E4:E9" si="0">D4*0.15</f>
        <v>36588750</v>
      </c>
      <c r="G4" s="3" t="s">
        <v>16</v>
      </c>
      <c r="H4" s="1">
        <v>889</v>
      </c>
      <c r="I4" s="1">
        <f>H4*47500</f>
        <v>42227500</v>
      </c>
      <c r="J4" s="1">
        <f t="shared" ref="J4:J9" si="1">I4*0.15</f>
        <v>6334125</v>
      </c>
    </row>
    <row r="5" spans="2:10" x14ac:dyDescent="0.3">
      <c r="B5" s="3" t="s">
        <v>17</v>
      </c>
      <c r="C5" s="1">
        <v>1325</v>
      </c>
      <c r="D5" s="1">
        <f>C5*75000</f>
        <v>99375000</v>
      </c>
      <c r="E5" s="1">
        <f t="shared" si="0"/>
        <v>14906250</v>
      </c>
      <c r="G5" s="3" t="s">
        <v>18</v>
      </c>
      <c r="H5" s="1">
        <v>1024</v>
      </c>
      <c r="I5" s="1">
        <f>H5*11500</f>
        <v>11776000</v>
      </c>
      <c r="J5" s="1">
        <f t="shared" si="1"/>
        <v>1766400</v>
      </c>
    </row>
    <row r="6" spans="2:10" x14ac:dyDescent="0.3">
      <c r="B6" s="3" t="s">
        <v>19</v>
      </c>
      <c r="C6" s="1">
        <v>758</v>
      </c>
      <c r="D6" s="1">
        <f>C6*35000</f>
        <v>26530000</v>
      </c>
      <c r="E6" s="1">
        <f t="shared" si="0"/>
        <v>3979500</v>
      </c>
      <c r="G6" s="3" t="s">
        <v>20</v>
      </c>
      <c r="H6" s="1">
        <v>177</v>
      </c>
      <c r="I6" s="1">
        <f>H6*750000</f>
        <v>132750000</v>
      </c>
      <c r="J6" s="1">
        <f t="shared" si="1"/>
        <v>19912500</v>
      </c>
    </row>
    <row r="7" spans="2:10" x14ac:dyDescent="0.3">
      <c r="B7" s="3" t="s">
        <v>21</v>
      </c>
      <c r="C7" s="1">
        <v>320</v>
      </c>
      <c r="D7" s="1">
        <f>C7*45000</f>
        <v>14400000</v>
      </c>
      <c r="E7" s="1">
        <f t="shared" si="0"/>
        <v>2160000</v>
      </c>
      <c r="G7" s="3" t="s">
        <v>22</v>
      </c>
      <c r="H7" s="1">
        <v>21</v>
      </c>
      <c r="I7" s="1">
        <f>H7*350000</f>
        <v>7350000</v>
      </c>
      <c r="J7" s="1">
        <f t="shared" si="1"/>
        <v>1102500</v>
      </c>
    </row>
    <row r="8" spans="2:10" x14ac:dyDescent="0.3">
      <c r="B8" s="3" t="s">
        <v>18</v>
      </c>
      <c r="C8" s="1">
        <v>250</v>
      </c>
      <c r="D8" s="1">
        <f>C8*13500</f>
        <v>3375000</v>
      </c>
      <c r="E8" s="1">
        <f t="shared" si="0"/>
        <v>506250</v>
      </c>
      <c r="G8" s="3" t="s">
        <v>23</v>
      </c>
      <c r="H8" s="1">
        <v>458</v>
      </c>
      <c r="I8" s="1">
        <f>H8*60000</f>
        <v>27480000</v>
      </c>
      <c r="J8" s="1">
        <f t="shared" si="1"/>
        <v>4122000</v>
      </c>
    </row>
    <row r="9" spans="2:10" x14ac:dyDescent="0.3">
      <c r="B9" s="3" t="s">
        <v>24</v>
      </c>
      <c r="C9" s="1">
        <v>338</v>
      </c>
      <c r="D9" s="1">
        <f>C9*30000</f>
        <v>10140000</v>
      </c>
      <c r="E9" s="1">
        <f t="shared" si="0"/>
        <v>1521000</v>
      </c>
      <c r="G9" s="3" t="s">
        <v>25</v>
      </c>
      <c r="H9" s="1">
        <v>185</v>
      </c>
      <c r="I9" s="1">
        <f>H9*350000</f>
        <v>64750000</v>
      </c>
      <c r="J9" s="1">
        <f t="shared" si="1"/>
        <v>9712500</v>
      </c>
    </row>
    <row r="11" spans="2:10" x14ac:dyDescent="0.3">
      <c r="B11" s="15" t="s">
        <v>26</v>
      </c>
      <c r="C11" s="15"/>
      <c r="D11" s="15"/>
      <c r="E11" s="15"/>
      <c r="G11" s="15" t="s">
        <v>27</v>
      </c>
      <c r="H11" s="15"/>
      <c r="I11" s="15"/>
      <c r="J11" s="15"/>
    </row>
    <row r="12" spans="2:10" x14ac:dyDescent="0.3">
      <c r="B12" s="3" t="s">
        <v>28</v>
      </c>
      <c r="C12" s="3" t="s">
        <v>29</v>
      </c>
      <c r="D12" s="3" t="s">
        <v>30</v>
      </c>
      <c r="E12" s="3" t="s">
        <v>31</v>
      </c>
      <c r="G12" s="4" t="s">
        <v>7</v>
      </c>
      <c r="H12" s="4" t="s">
        <v>8</v>
      </c>
      <c r="I12" s="4" t="s">
        <v>30</v>
      </c>
      <c r="J12" s="4" t="s">
        <v>31</v>
      </c>
    </row>
    <row r="13" spans="2:10" x14ac:dyDescent="0.3">
      <c r="B13" s="3" t="s">
        <v>32</v>
      </c>
      <c r="C13" s="1">
        <v>56</v>
      </c>
      <c r="D13" s="1">
        <f>C13*750000</f>
        <v>42000000</v>
      </c>
      <c r="E13" s="1">
        <f>D13*0.15</f>
        <v>6300000</v>
      </c>
      <c r="G13" s="4" t="s">
        <v>33</v>
      </c>
      <c r="H13" s="1">
        <v>196</v>
      </c>
      <c r="I13" s="1">
        <f>H13*27500</f>
        <v>5390000</v>
      </c>
      <c r="J13" s="1">
        <f t="shared" ref="J13:J19" si="2">I13*0.15</f>
        <v>808500</v>
      </c>
    </row>
    <row r="14" spans="2:10" x14ac:dyDescent="0.3">
      <c r="B14" s="3" t="s">
        <v>34</v>
      </c>
      <c r="C14" s="1">
        <v>88</v>
      </c>
      <c r="D14" s="1">
        <f>C14*55000</f>
        <v>4840000</v>
      </c>
      <c r="E14" s="1">
        <f t="shared" ref="E14:E19" si="3">D14*0.15</f>
        <v>726000</v>
      </c>
      <c r="G14" s="4" t="s">
        <v>34</v>
      </c>
      <c r="H14" s="1">
        <v>568</v>
      </c>
      <c r="I14" s="1">
        <f>H14*45700</f>
        <v>25957600</v>
      </c>
      <c r="J14" s="1">
        <f t="shared" si="2"/>
        <v>3893640</v>
      </c>
    </row>
    <row r="15" spans="2:10" x14ac:dyDescent="0.3">
      <c r="B15" s="3" t="s">
        <v>35</v>
      </c>
      <c r="C15" s="1">
        <v>96</v>
      </c>
      <c r="D15" s="1">
        <f>C15*250000</f>
        <v>24000000</v>
      </c>
      <c r="E15" s="1">
        <f t="shared" si="3"/>
        <v>3600000</v>
      </c>
      <c r="G15" s="4" t="s">
        <v>35</v>
      </c>
      <c r="H15" s="1">
        <v>1103</v>
      </c>
      <c r="I15" s="1">
        <f>H15*215000</f>
        <v>237145000</v>
      </c>
      <c r="J15" s="1">
        <f t="shared" si="2"/>
        <v>35571750</v>
      </c>
    </row>
    <row r="16" spans="2:10" x14ac:dyDescent="0.3">
      <c r="B16" s="3" t="s">
        <v>36</v>
      </c>
      <c r="C16" s="1">
        <v>1036</v>
      </c>
      <c r="D16" s="1">
        <f>C16*37500</f>
        <v>38850000</v>
      </c>
      <c r="E16" s="1">
        <f t="shared" si="3"/>
        <v>5827500</v>
      </c>
      <c r="G16" s="4" t="s">
        <v>37</v>
      </c>
      <c r="H16" s="1">
        <v>774</v>
      </c>
      <c r="I16" s="1">
        <f>H16*12500</f>
        <v>9675000</v>
      </c>
      <c r="J16" s="1">
        <f t="shared" si="2"/>
        <v>1451250</v>
      </c>
    </row>
    <row r="17" spans="2:10" x14ac:dyDescent="0.3">
      <c r="B17" s="3" t="s">
        <v>22</v>
      </c>
      <c r="C17" s="1">
        <v>53</v>
      </c>
      <c r="D17" s="1">
        <f>C17*580000</f>
        <v>30740000</v>
      </c>
      <c r="E17" s="1">
        <f t="shared" si="3"/>
        <v>4611000</v>
      </c>
      <c r="G17" s="4" t="s">
        <v>38</v>
      </c>
      <c r="H17" s="1">
        <v>256</v>
      </c>
      <c r="I17" s="1">
        <f>H17*350000</f>
        <v>89600000</v>
      </c>
      <c r="J17" s="1">
        <f t="shared" si="2"/>
        <v>13440000</v>
      </c>
    </row>
    <row r="18" spans="2:10" x14ac:dyDescent="0.3">
      <c r="B18" s="3" t="s">
        <v>38</v>
      </c>
      <c r="C18" s="1">
        <v>92</v>
      </c>
      <c r="D18" s="1">
        <f>C18*350000</f>
        <v>32200000</v>
      </c>
      <c r="E18" s="1">
        <f t="shared" si="3"/>
        <v>4830000</v>
      </c>
      <c r="G18" s="4" t="s">
        <v>39</v>
      </c>
      <c r="H18" s="1">
        <v>233</v>
      </c>
      <c r="I18" s="1">
        <f>H18*750000</f>
        <v>174750000</v>
      </c>
      <c r="J18" s="1">
        <f t="shared" si="2"/>
        <v>26212500</v>
      </c>
    </row>
    <row r="19" spans="2:10" x14ac:dyDescent="0.3">
      <c r="B19" s="3" t="s">
        <v>21</v>
      </c>
      <c r="C19" s="1">
        <v>69</v>
      </c>
      <c r="D19" s="1">
        <f>C19*25800</f>
        <v>1780200</v>
      </c>
      <c r="E19" s="1">
        <f t="shared" si="3"/>
        <v>267030</v>
      </c>
      <c r="G19" s="4" t="s">
        <v>22</v>
      </c>
      <c r="H19" s="1">
        <v>75</v>
      </c>
      <c r="I19" s="1">
        <f>H19*470000</f>
        <v>35250000</v>
      </c>
      <c r="J19" s="1">
        <f t="shared" si="2"/>
        <v>5287500</v>
      </c>
    </row>
    <row r="20" spans="2:10" ht="17.25" thickBot="1" x14ac:dyDescent="0.35"/>
    <row r="21" spans="2:10" x14ac:dyDescent="0.3">
      <c r="H21" s="12" t="s">
        <v>43</v>
      </c>
      <c r="I21" s="13"/>
      <c r="J21" s="14"/>
    </row>
    <row r="22" spans="2:10" x14ac:dyDescent="0.3">
      <c r="H22" s="6" t="s">
        <v>40</v>
      </c>
      <c r="I22" s="4" t="s">
        <v>41</v>
      </c>
      <c r="J22" s="7" t="s">
        <v>42</v>
      </c>
    </row>
    <row r="23" spans="2:10" x14ac:dyDescent="0.3">
      <c r="H23" s="6" t="s">
        <v>4</v>
      </c>
      <c r="I23" s="5"/>
      <c r="J23" s="8"/>
    </row>
    <row r="24" spans="2:10" x14ac:dyDescent="0.3">
      <c r="H24" s="6" t="s">
        <v>0</v>
      </c>
      <c r="I24" s="5"/>
      <c r="J24" s="8"/>
    </row>
    <row r="25" spans="2:10" x14ac:dyDescent="0.3">
      <c r="H25" s="6" t="s">
        <v>1</v>
      </c>
      <c r="I25" s="5"/>
      <c r="J25" s="8"/>
    </row>
    <row r="26" spans="2:10" x14ac:dyDescent="0.3">
      <c r="H26" s="6" t="s">
        <v>2</v>
      </c>
      <c r="I26" s="5"/>
      <c r="J26" s="8"/>
    </row>
    <row r="27" spans="2:10" ht="17.25" thickBot="1" x14ac:dyDescent="0.35">
      <c r="H27" s="9" t="s">
        <v>3</v>
      </c>
      <c r="I27" s="10"/>
      <c r="J27" s="11"/>
    </row>
  </sheetData>
  <mergeCells count="1">
    <mergeCell ref="H21:J21"/>
  </mergeCells>
  <phoneticPr fontId="2" type="noConversion"/>
  <pageMargins left="0.7" right="0.7" top="0.75" bottom="0.75" header="0.3" footer="0.3"/>
  <pageSetup paperSize="9" orientation="portrait" r:id="rId1"/>
  <ignoredErrors>
    <ignoredError sqref="I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분석작업</vt:lpstr>
    </vt:vector>
  </TitlesOfParts>
  <Company>aso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aso_server</dc:creator>
  <cp:lastModifiedBy>Windows 사용자</cp:lastModifiedBy>
  <dcterms:created xsi:type="dcterms:W3CDTF">2012-01-09T01:51:12Z</dcterms:created>
  <dcterms:modified xsi:type="dcterms:W3CDTF">2017-12-11T01:08:40Z</dcterms:modified>
</cp:coreProperties>
</file>