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After\Ch-05\"/>
    </mc:Choice>
  </mc:AlternateContent>
  <bookViews>
    <workbookView xWindow="600" yWindow="30" windowWidth="10695" windowHeight="5490"/>
  </bookViews>
  <sheets>
    <sheet name="기본" sheetId="1" r:id="rId1"/>
    <sheet name="응용" sheetId="2" r:id="rId2"/>
    <sheet name="활용" sheetId="3" r:id="rId3"/>
  </sheets>
  <definedNames>
    <definedName name="구매액">기본!$E$5:$E$54</definedName>
    <definedName name="부서">응용!$C$8:$C$27</definedName>
    <definedName name="비용">활용!$Q$5:$Q$104</definedName>
    <definedName name="성별">기본!$C$5:$C$54</definedName>
    <definedName name="연봉">응용!$E$8:$E$27</definedName>
    <definedName name="주소">활용!$O$5:$O$104</definedName>
    <definedName name="지역">기본!$D$5:$D$54</definedName>
    <definedName name="직위">응용!$D$8:$D$27</definedName>
    <definedName name="진행상황">응용!$F$8:$F$27</definedName>
    <definedName name="품목">활용!$P$5:$P$104</definedName>
  </definedNames>
  <calcPr calcId="152511"/>
</workbook>
</file>

<file path=xl/calcChain.xml><?xml version="1.0" encoding="utf-8"?>
<calcChain xmlns="http://schemas.openxmlformats.org/spreadsheetml/2006/main">
  <c r="AC5" i="3" l="1"/>
  <c r="AB5" i="3"/>
  <c r="U6" i="3"/>
  <c r="V6" i="3"/>
  <c r="W6" i="3"/>
  <c r="X6" i="3"/>
  <c r="U7" i="3"/>
  <c r="V7" i="3"/>
  <c r="W7" i="3"/>
  <c r="X7" i="3"/>
  <c r="U8" i="3"/>
  <c r="V8" i="3"/>
  <c r="W8" i="3"/>
  <c r="X8" i="3"/>
  <c r="U9" i="3"/>
  <c r="V9" i="3"/>
  <c r="W9" i="3"/>
  <c r="X9" i="3"/>
  <c r="U10" i="3"/>
  <c r="V10" i="3"/>
  <c r="W10" i="3"/>
  <c r="X10" i="3"/>
  <c r="U11" i="3"/>
  <c r="V11" i="3"/>
  <c r="W11" i="3"/>
  <c r="X11" i="3"/>
  <c r="V5" i="3"/>
  <c r="W5" i="3"/>
  <c r="X5" i="3"/>
  <c r="U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K5" i="3"/>
  <c r="J5" i="3"/>
  <c r="F5" i="2"/>
  <c r="E5" i="2"/>
  <c r="D5" i="2"/>
  <c r="K11" i="1"/>
  <c r="J7" i="1"/>
  <c r="K7" i="1"/>
  <c r="J8" i="1"/>
  <c r="K8" i="1"/>
  <c r="J9" i="1"/>
  <c r="K9" i="1"/>
  <c r="J10" i="1"/>
  <c r="K10" i="1"/>
  <c r="J11" i="1"/>
  <c r="K6" i="1"/>
  <c r="J6" i="1"/>
  <c r="H7" i="1"/>
  <c r="I7" i="1"/>
  <c r="H8" i="1"/>
  <c r="I8" i="1"/>
  <c r="H9" i="1"/>
  <c r="I9" i="1"/>
  <c r="H10" i="1"/>
  <c r="I10" i="1"/>
  <c r="H11" i="1"/>
  <c r="I11" i="1"/>
  <c r="I6" i="1"/>
  <c r="H6" i="1"/>
</calcChain>
</file>

<file path=xl/sharedStrings.xml><?xml version="1.0" encoding="utf-8"?>
<sst xmlns="http://schemas.openxmlformats.org/spreadsheetml/2006/main" count="657" uniqueCount="322">
  <si>
    <t>서울</t>
    <phoneticPr fontId="2" type="noConversion"/>
  </si>
  <si>
    <t>경기</t>
    <phoneticPr fontId="2" type="noConversion"/>
  </si>
  <si>
    <t>인천</t>
    <phoneticPr fontId="2" type="noConversion"/>
  </si>
  <si>
    <t>대전</t>
    <phoneticPr fontId="2" type="noConversion"/>
  </si>
  <si>
    <t>부산</t>
    <phoneticPr fontId="2" type="noConversion"/>
  </si>
  <si>
    <t>대구</t>
    <phoneticPr fontId="2" type="noConversion"/>
  </si>
  <si>
    <t>품목</t>
    <phoneticPr fontId="2" type="noConversion"/>
  </si>
  <si>
    <t>남</t>
    <phoneticPr fontId="2" type="noConversion"/>
  </si>
  <si>
    <t>여</t>
    <phoneticPr fontId="2" type="noConversion"/>
  </si>
  <si>
    <t>정남현</t>
  </si>
  <si>
    <t>유춘희</t>
  </si>
  <si>
    <t>김우노</t>
  </si>
  <si>
    <t>양대은</t>
  </si>
  <si>
    <t>신명수</t>
  </si>
  <si>
    <t>홍예리</t>
  </si>
  <si>
    <t>고대동</t>
  </si>
  <si>
    <t>구노윤</t>
  </si>
  <si>
    <t>노민상</t>
  </si>
  <si>
    <t>우보혜</t>
  </si>
  <si>
    <t>엄대관</t>
  </si>
  <si>
    <t>변예소</t>
  </si>
  <si>
    <t>전병민</t>
  </si>
  <si>
    <t>지신민</t>
  </si>
  <si>
    <t>하기동</t>
  </si>
  <si>
    <t>원푸름</t>
  </si>
  <si>
    <t>추우석</t>
  </si>
  <si>
    <t>채다빈</t>
  </si>
  <si>
    <t>심종환</t>
  </si>
  <si>
    <t>양동미</t>
  </si>
  <si>
    <t>강석원</t>
  </si>
  <si>
    <t>노송하</t>
  </si>
  <si>
    <t>임갑규</t>
  </si>
  <si>
    <t>공희운</t>
  </si>
  <si>
    <t>정반석</t>
  </si>
  <si>
    <t>송예랑</t>
  </si>
  <si>
    <t>추상유</t>
  </si>
  <si>
    <t>추덕주</t>
  </si>
  <si>
    <t>정항인</t>
  </si>
  <si>
    <t>도귀영</t>
  </si>
  <si>
    <t>송병진</t>
  </si>
  <si>
    <t>천덕윤</t>
  </si>
  <si>
    <t>오재웅</t>
  </si>
  <si>
    <t>도지혜</t>
  </si>
  <si>
    <t>강성환</t>
  </si>
  <si>
    <t>윤근혜</t>
  </si>
  <si>
    <t>송백송</t>
  </si>
  <si>
    <t>민상영</t>
  </si>
  <si>
    <t>도준형</t>
  </si>
  <si>
    <t>변민하</t>
  </si>
  <si>
    <t>차이열</t>
  </si>
  <si>
    <t>이현정</t>
  </si>
  <si>
    <t>곽건표</t>
  </si>
  <si>
    <t>허승원</t>
  </si>
  <si>
    <t>서희재</t>
  </si>
  <si>
    <t>권희란</t>
  </si>
  <si>
    <t>허조일</t>
  </si>
  <si>
    <t>최하늘</t>
  </si>
  <si>
    <t>이해환</t>
  </si>
  <si>
    <t>한진선</t>
  </si>
  <si>
    <t>서울</t>
  </si>
  <si>
    <t>인천</t>
  </si>
  <si>
    <t>대구</t>
  </si>
  <si>
    <t>부산</t>
  </si>
  <si>
    <t>대전</t>
  </si>
  <si>
    <t>경기</t>
  </si>
  <si>
    <t>[표1] 쇼핑몰 회원 구매현황</t>
    <phoneticPr fontId="2" type="noConversion"/>
  </si>
  <si>
    <t>[표2] 구매 분석표</t>
    <phoneticPr fontId="2" type="noConversion"/>
  </si>
  <si>
    <t>이름</t>
    <phoneticPr fontId="2" type="noConversion"/>
  </si>
  <si>
    <t>성별</t>
    <phoneticPr fontId="2" type="noConversion"/>
  </si>
  <si>
    <t>지역</t>
    <phoneticPr fontId="2" type="noConversion"/>
  </si>
  <si>
    <t>구매액</t>
    <phoneticPr fontId="2" type="noConversion"/>
  </si>
  <si>
    <t>지역</t>
    <phoneticPr fontId="2" type="noConversion"/>
  </si>
  <si>
    <t>구매액</t>
    <phoneticPr fontId="2" type="noConversion"/>
  </si>
  <si>
    <t>성별 평균 구매액</t>
    <phoneticPr fontId="2" type="noConversion"/>
  </si>
  <si>
    <t>합계</t>
    <phoneticPr fontId="2" type="noConversion"/>
  </si>
  <si>
    <t>평균</t>
    <phoneticPr fontId="2" type="noConversion"/>
  </si>
  <si>
    <t>남</t>
    <phoneticPr fontId="2" type="noConversion"/>
  </si>
  <si>
    <t>여</t>
    <phoneticPr fontId="2" type="noConversion"/>
  </si>
  <si>
    <t>접수일자</t>
    <phoneticPr fontId="2" type="noConversion"/>
  </si>
  <si>
    <t>주소</t>
    <phoneticPr fontId="2" type="noConversion"/>
  </si>
  <si>
    <t>부서</t>
    <phoneticPr fontId="2" type="noConversion"/>
  </si>
  <si>
    <t>직위</t>
    <phoneticPr fontId="2" type="noConversion"/>
  </si>
  <si>
    <t>연봉</t>
    <phoneticPr fontId="2" type="noConversion"/>
  </si>
  <si>
    <t>평균</t>
    <phoneticPr fontId="2" type="noConversion"/>
  </si>
  <si>
    <t>관리부</t>
  </si>
  <si>
    <t>사원</t>
  </si>
  <si>
    <t>사원</t>
    <phoneticPr fontId="2" type="noConversion"/>
  </si>
  <si>
    <t>영업부</t>
  </si>
  <si>
    <t>과장</t>
  </si>
  <si>
    <t>부장</t>
  </si>
  <si>
    <t>개발부</t>
  </si>
  <si>
    <t>완료</t>
  </si>
  <si>
    <t>미완료</t>
  </si>
  <si>
    <t>진행상황</t>
    <phoneticPr fontId="2" type="noConversion"/>
  </si>
  <si>
    <t>인원</t>
    <phoneticPr fontId="2" type="noConversion"/>
  </si>
  <si>
    <t>과장</t>
    <phoneticPr fontId="2" type="noConversion"/>
  </si>
  <si>
    <t>[표3] 연봉협상 결과표</t>
    <phoneticPr fontId="2" type="noConversion"/>
  </si>
  <si>
    <t>영업부</t>
    <phoneticPr fontId="2" type="noConversion"/>
  </si>
  <si>
    <t>영업부</t>
    <phoneticPr fontId="2" type="noConversion"/>
  </si>
  <si>
    <t>과장</t>
    <phoneticPr fontId="2" type="noConversion"/>
  </si>
  <si>
    <t>완료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</si>
  <si>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</si>
  <si>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</si>
  <si>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</si>
  <si>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</si>
  <si>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</si>
  <si>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</si>
  <si>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</si>
  <si>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</si>
  <si>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실험명</t>
    <phoneticPr fontId="2" type="noConversion"/>
  </si>
  <si>
    <t>1차</t>
    <phoneticPr fontId="2" type="noConversion"/>
  </si>
  <si>
    <t>2차</t>
    <phoneticPr fontId="2" type="noConversion"/>
  </si>
  <si>
    <t>3차</t>
    <phoneticPr fontId="2" type="noConversion"/>
  </si>
  <si>
    <t>4차</t>
    <phoneticPr fontId="2" type="noConversion"/>
  </si>
  <si>
    <t>5차</t>
    <phoneticPr fontId="2" type="noConversion"/>
  </si>
  <si>
    <t>6차</t>
    <phoneticPr fontId="2" type="noConversion"/>
  </si>
  <si>
    <t>7차</t>
    <phoneticPr fontId="2" type="noConversion"/>
  </si>
  <si>
    <t>0포함</t>
    <phoneticPr fontId="2" type="noConversion"/>
  </si>
  <si>
    <t>0제외</t>
    <phoneticPr fontId="2" type="noConversion"/>
  </si>
  <si>
    <t>[표4] 실험 측정 결과</t>
    <phoneticPr fontId="2" type="noConversion"/>
  </si>
  <si>
    <t>[표5] 가전제품 A/S 처리현황</t>
    <phoneticPr fontId="2" type="noConversion"/>
  </si>
  <si>
    <t>접수자</t>
    <phoneticPr fontId="2" type="noConversion"/>
  </si>
  <si>
    <t>비용</t>
    <phoneticPr fontId="2" type="noConversion"/>
  </si>
  <si>
    <t>처리일자</t>
    <phoneticPr fontId="2" type="noConversion"/>
  </si>
  <si>
    <t>손민길</t>
  </si>
  <si>
    <t>원상옥</t>
  </si>
  <si>
    <t>원두열</t>
  </si>
  <si>
    <t>오새연</t>
  </si>
  <si>
    <t>노두연</t>
  </si>
  <si>
    <t>방귀연</t>
  </si>
  <si>
    <t>심추원</t>
  </si>
  <si>
    <t>심강주</t>
  </si>
  <si>
    <t>안준원</t>
  </si>
  <si>
    <t>우예슬</t>
  </si>
  <si>
    <t>이기태</t>
  </si>
  <si>
    <t>하혜호</t>
  </si>
  <si>
    <t>추정준</t>
  </si>
  <si>
    <t>황민주</t>
  </si>
  <si>
    <t>나철형</t>
  </si>
  <si>
    <t>오다연</t>
  </si>
  <si>
    <t>전규로</t>
  </si>
  <si>
    <t>변서홍</t>
  </si>
  <si>
    <t>우성철</t>
  </si>
  <si>
    <t>염라윤</t>
  </si>
  <si>
    <t>구규강</t>
  </si>
  <si>
    <t>차수겸</t>
  </si>
  <si>
    <t>심보민</t>
  </si>
  <si>
    <t>장윤서</t>
  </si>
  <si>
    <t>최현호</t>
  </si>
  <si>
    <t>유진정</t>
  </si>
  <si>
    <t>채정엽</t>
  </si>
  <si>
    <t>박서영</t>
  </si>
  <si>
    <t>고목찬</t>
  </si>
  <si>
    <t>홍진주</t>
  </si>
  <si>
    <t>우민규</t>
  </si>
  <si>
    <t>엄가숙</t>
  </si>
  <si>
    <t>유본무</t>
  </si>
  <si>
    <t>정미진</t>
  </si>
  <si>
    <t>남우태</t>
  </si>
  <si>
    <t>손희오</t>
  </si>
  <si>
    <t>배준우</t>
  </si>
  <si>
    <t>권원경</t>
  </si>
  <si>
    <t>송성배</t>
  </si>
  <si>
    <t>천장선</t>
  </si>
  <si>
    <t>유병창</t>
  </si>
  <si>
    <t>손단아</t>
  </si>
  <si>
    <t>강두학</t>
  </si>
  <si>
    <t>차유운</t>
  </si>
  <si>
    <t>장대동</t>
  </si>
  <si>
    <t>임가원</t>
  </si>
  <si>
    <t>양주형</t>
  </si>
  <si>
    <t>권단정</t>
  </si>
  <si>
    <t>임명성</t>
  </si>
  <si>
    <t>손수림</t>
  </si>
  <si>
    <t>한상준</t>
  </si>
  <si>
    <t>신사라</t>
  </si>
  <si>
    <t>백지유</t>
  </si>
  <si>
    <t>김영임</t>
  </si>
  <si>
    <t>여장학</t>
  </si>
  <si>
    <t>전주선</t>
  </si>
  <si>
    <t>남천준</t>
  </si>
  <si>
    <t>나예서</t>
  </si>
  <si>
    <t>전두혁</t>
  </si>
  <si>
    <t>주나영</t>
  </si>
  <si>
    <t>윤범기</t>
  </si>
  <si>
    <t>원경옥</t>
  </si>
  <si>
    <t>강대형</t>
  </si>
  <si>
    <t>곽서정</t>
  </si>
  <si>
    <t>박환재</t>
  </si>
  <si>
    <t>최예빈</t>
  </si>
  <si>
    <t>고원호</t>
  </si>
  <si>
    <t>변자심</t>
  </si>
  <si>
    <t>황석하</t>
  </si>
  <si>
    <t>안태영</t>
  </si>
  <si>
    <t>염덕승</t>
  </si>
  <si>
    <t>최시화</t>
  </si>
  <si>
    <t>방선준</t>
  </si>
  <si>
    <t>성덕영</t>
  </si>
  <si>
    <t>장도현</t>
  </si>
  <si>
    <t>지호정</t>
  </si>
  <si>
    <t>고부길</t>
  </si>
  <si>
    <t>손예람</t>
  </si>
  <si>
    <t>채만기</t>
  </si>
  <si>
    <t>황아람</t>
  </si>
  <si>
    <t>유병석</t>
  </si>
  <si>
    <t>유희은</t>
  </si>
  <si>
    <t>정철형</t>
  </si>
  <si>
    <t>허예현</t>
  </si>
  <si>
    <t>고민창</t>
  </si>
  <si>
    <t>천다경</t>
  </si>
  <si>
    <t>함현성</t>
  </si>
  <si>
    <t>강상희</t>
  </si>
  <si>
    <t>하강규</t>
  </si>
  <si>
    <t>곽연홍</t>
  </si>
  <si>
    <t>심성운</t>
  </si>
  <si>
    <t>노경혜</t>
  </si>
  <si>
    <t>엄봉천</t>
  </si>
  <si>
    <t>원로라</t>
  </si>
  <si>
    <t>권대헌</t>
  </si>
  <si>
    <t>방성연</t>
  </si>
  <si>
    <t>주청호</t>
  </si>
  <si>
    <t>오제희</t>
  </si>
  <si>
    <t>서호윤</t>
  </si>
  <si>
    <t>함보람</t>
  </si>
  <si>
    <t>강북구 미아1동</t>
  </si>
  <si>
    <t>강동구 고덕1동</t>
  </si>
  <si>
    <t>강북구 번1동</t>
  </si>
  <si>
    <t>강서구 방화2동</t>
  </si>
  <si>
    <t>강동구 상일동</t>
  </si>
  <si>
    <t>강북구 미아3동</t>
  </si>
  <si>
    <t>강남구 세곡동</t>
  </si>
  <si>
    <t>강동구 암사2동</t>
  </si>
  <si>
    <t>강북구 수유1동</t>
  </si>
  <si>
    <t>강남구 삼성동</t>
  </si>
  <si>
    <t>강동구 성내동</t>
  </si>
  <si>
    <t>강동구 암사동</t>
  </si>
  <si>
    <t>강서구 등촌동</t>
  </si>
  <si>
    <t>강동구 천호2동</t>
  </si>
  <si>
    <t>강남구 포이동</t>
  </si>
  <si>
    <t>강동구 천호3동</t>
  </si>
  <si>
    <t>강서구 과해동</t>
  </si>
  <si>
    <t>강서구 오곡동</t>
  </si>
  <si>
    <t>강남구 압구정1동</t>
  </si>
  <si>
    <t>강동구 명일동</t>
  </si>
  <si>
    <t>강남구 대치4동</t>
  </si>
  <si>
    <t>강남구 개포1동</t>
  </si>
  <si>
    <t>강동구 고덕동</t>
  </si>
  <si>
    <t>강서구 내발산1동</t>
  </si>
  <si>
    <t>강북구 수유4동</t>
  </si>
  <si>
    <t>강남구 일원본동</t>
  </si>
  <si>
    <t>강남구 일원2동</t>
  </si>
  <si>
    <t>강동구 암사1동</t>
  </si>
  <si>
    <t>강서구 화곡1동</t>
  </si>
  <si>
    <t>강서구 염창동</t>
  </si>
  <si>
    <t>강서구 화곡4동</t>
  </si>
  <si>
    <t>강남구 대치1동</t>
  </si>
  <si>
    <t>강동구 길동</t>
  </si>
  <si>
    <t>강북구 수유5동</t>
  </si>
  <si>
    <t>강남구 도곡동</t>
  </si>
  <si>
    <t>강남구 논현동</t>
  </si>
  <si>
    <t>강북구 번3동</t>
  </si>
  <si>
    <t>강동구 고덕2동</t>
  </si>
  <si>
    <t>강서구 가양2동</t>
  </si>
  <si>
    <t>강남구 자곡동</t>
  </si>
  <si>
    <t>강동구 둔촌1동</t>
  </si>
  <si>
    <t>강서구 등촌3동</t>
  </si>
  <si>
    <t>강동구 천호1동</t>
  </si>
  <si>
    <t>강남구 논현2동</t>
  </si>
  <si>
    <t>강남구 청담동</t>
  </si>
  <si>
    <t>강남구 논현1동</t>
  </si>
  <si>
    <t>강남구 압구정2동</t>
  </si>
  <si>
    <t>강서구 등촌2동</t>
  </si>
  <si>
    <t>강동구 천호동</t>
  </si>
  <si>
    <t>강남구 일원1동</t>
  </si>
  <si>
    <t>강서구 화곡7동</t>
  </si>
  <si>
    <t>강서구 화곡3동</t>
  </si>
  <si>
    <t>강동구 암사4동</t>
  </si>
  <si>
    <t>강서구 화곡본동</t>
  </si>
  <si>
    <t>강동구 둔촌2동</t>
  </si>
  <si>
    <t>강서구 내발산2동</t>
  </si>
  <si>
    <t>강서구 화곡2동</t>
  </si>
  <si>
    <t>강남구 대치3동</t>
  </si>
  <si>
    <t>강북구 미아7동</t>
  </si>
  <si>
    <t>강남구 역삼동</t>
  </si>
  <si>
    <t>강남구 도곡1동</t>
  </si>
  <si>
    <t>강동구 천호4동</t>
  </si>
  <si>
    <t>강북구 미아6동</t>
  </si>
  <si>
    <t>강서구 가양동</t>
  </si>
  <si>
    <t>강서구 방화1동</t>
  </si>
  <si>
    <t>강북구 미아5동</t>
  </si>
  <si>
    <t>강북구 우이동</t>
  </si>
  <si>
    <t>강북구 수유3동</t>
  </si>
  <si>
    <t>강북구 수유동</t>
  </si>
  <si>
    <t>강북구 수유2동</t>
  </si>
  <si>
    <t>강동구 길1동</t>
  </si>
  <si>
    <t>강동구 강일동</t>
  </si>
  <si>
    <t>VTR</t>
  </si>
  <si>
    <t>VTR</t>
    <phoneticPr fontId="2" type="noConversion"/>
  </si>
  <si>
    <t>TV</t>
  </si>
  <si>
    <t>TV</t>
    <phoneticPr fontId="2" type="noConversion"/>
  </si>
  <si>
    <t>냉장고</t>
  </si>
  <si>
    <t>냉장고</t>
    <phoneticPr fontId="2" type="noConversion"/>
  </si>
  <si>
    <t>세탁기</t>
  </si>
  <si>
    <t>세탁기</t>
    <phoneticPr fontId="2" type="noConversion"/>
  </si>
  <si>
    <t>DVD</t>
  </si>
  <si>
    <t>DVD</t>
    <phoneticPr fontId="2" type="noConversion"/>
  </si>
  <si>
    <t>에어컨</t>
  </si>
  <si>
    <t>에어컨</t>
    <phoneticPr fontId="2" type="noConversion"/>
  </si>
  <si>
    <t>컴퓨터</t>
  </si>
  <si>
    <t>컴퓨터</t>
    <phoneticPr fontId="2" type="noConversion"/>
  </si>
  <si>
    <t>무상</t>
  </si>
  <si>
    <t>품목</t>
    <phoneticPr fontId="2" type="noConversion"/>
  </si>
  <si>
    <t>주소</t>
    <phoneticPr fontId="2" type="noConversion"/>
  </si>
  <si>
    <t>접수횟수</t>
    <phoneticPr fontId="2" type="noConversion"/>
  </si>
  <si>
    <t>평균비용</t>
    <phoneticPr fontId="2" type="noConversion"/>
  </si>
  <si>
    <t>서교</t>
    <phoneticPr fontId="2" type="noConversion"/>
  </si>
  <si>
    <t>강남</t>
    <phoneticPr fontId="2" type="noConversion"/>
  </si>
  <si>
    <t>강서</t>
    <phoneticPr fontId="2" type="noConversion"/>
  </si>
  <si>
    <t>강동</t>
    <phoneticPr fontId="2" type="noConversion"/>
  </si>
  <si>
    <t>강북</t>
    <phoneticPr fontId="2" type="noConversion"/>
  </si>
  <si>
    <t>[표6] 지역별 A/S 평균 처리비용</t>
    <phoneticPr fontId="2" type="noConversion"/>
  </si>
  <si>
    <t>[표7] A/S 처리현황 검색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</si>
</sst>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_ "/>
    <numFmt numFmtId="177" formatCode="0.0_ "/>
    <numFmt numFmtId="178" formatCode="#,##0;0;&quot;없&quot;&quot;음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BF7FF"/>
        <bgColor indexed="64"/>
      </patternFill>
    </fill>
    <fill>
      <patternFill patternType="solid">
        <fgColor rgb="FFE4E7F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41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right" vertical="center"/>
    </xf>
    <xf numFmtId="17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9" defaultPivotStyle="PivotStyleLight16"/>
  <colors>
    <mruColors>
      <color rgb="FFFFFF99"/>
      <color rgb="FFFBF7FF"/>
      <color rgb="FFE4E7F4"/>
      <color rgb="FFF0E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K54"/>
  <sheetViews>
    <sheetView showGridLines="0" tabSelected="1" workbookViewId="0">
      <selection activeCell="H6" sqref="H6"/>
    </sheetView>
  </sheetViews>
  <sheetFormatPr defaultRowHeight="16.5" x14ac:dyDescent="0.3"/>
  <cols>
    <col min="1" max="1" width="3.625" customWidth="1"/>
    <col min="5" max="5" width="9.375" bestFit="1" customWidth="1"/>
    <col min="6" max="6" width="5" customWidth="1"/>
    <col min="8" max="11" width="10.625" customWidth="1"/>
  </cols>
  <sheetData>
    <row r="2" spans="2:11" x14ac:dyDescent="0.3">
      <c r="B2" s="4" t="s">
        <v>65</v>
      </c>
      <c r="G2" s="4" t="s">
        <v>66</v>
      </c>
    </row>
    <row r="4" spans="2:11" x14ac:dyDescent="0.3">
      <c r="B4" s="5" t="s">
        <v>67</v>
      </c>
      <c r="C4" s="5" t="s">
        <v>68</v>
      </c>
      <c r="D4" s="5" t="s">
        <v>69</v>
      </c>
      <c r="E4" s="5" t="s">
        <v>70</v>
      </c>
      <c r="G4" s="16" t="s">
        <v>71</v>
      </c>
      <c r="H4" s="16" t="s">
        <v>72</v>
      </c>
      <c r="I4" s="16"/>
      <c r="J4" s="17" t="s">
        <v>73</v>
      </c>
      <c r="K4" s="18"/>
    </row>
    <row r="5" spans="2:11" x14ac:dyDescent="0.3">
      <c r="B5" s="2" t="s">
        <v>29</v>
      </c>
      <c r="C5" s="2" t="s">
        <v>7</v>
      </c>
      <c r="D5" s="2" t="s">
        <v>61</v>
      </c>
      <c r="E5" s="3">
        <v>196250</v>
      </c>
      <c r="G5" s="16"/>
      <c r="H5" s="7" t="s">
        <v>74</v>
      </c>
      <c r="I5" s="7" t="s">
        <v>75</v>
      </c>
      <c r="J5" s="7" t="s">
        <v>76</v>
      </c>
      <c r="K5" s="7" t="s">
        <v>77</v>
      </c>
    </row>
    <row r="6" spans="2:11" x14ac:dyDescent="0.3">
      <c r="B6" s="2" t="s">
        <v>43</v>
      </c>
      <c r="C6" s="2" t="s">
        <v>7</v>
      </c>
      <c r="D6" s="2" t="s">
        <v>64</v>
      </c>
      <c r="E6" s="3">
        <v>33750</v>
      </c>
      <c r="G6" s="2" t="s">
        <v>0</v>
      </c>
      <c r="H6" s="1">
        <f>SUMIF(지역,G6,구매액)</f>
        <v>1116500</v>
      </c>
      <c r="I6" s="1">
        <f>AVERAGEIF(지역,G6,구매액)</f>
        <v>139562.5</v>
      </c>
      <c r="J6" s="1">
        <f>AVERAGEIFS(구매액,지역,$G6,성별,J$5)</f>
        <v>163256.66666666666</v>
      </c>
      <c r="K6" s="1">
        <f>AVERAGEIFS(구매액,지역,$G6,성별,K$5)</f>
        <v>125346</v>
      </c>
    </row>
    <row r="7" spans="2:11" x14ac:dyDescent="0.3">
      <c r="B7" s="2" t="s">
        <v>15</v>
      </c>
      <c r="C7" s="2" t="s">
        <v>7</v>
      </c>
      <c r="D7" s="2" t="s">
        <v>60</v>
      </c>
      <c r="E7" s="3">
        <v>26480</v>
      </c>
      <c r="G7" s="2" t="s">
        <v>1</v>
      </c>
      <c r="H7" s="1">
        <f>SUMIF(지역,G7,구매액)</f>
        <v>604250</v>
      </c>
      <c r="I7" s="1">
        <f>AVERAGEIF(지역,G7,구매액)</f>
        <v>120850</v>
      </c>
      <c r="J7" s="1">
        <f>AVERAGEIFS(구매액,지역,$G7,성별,J$5)</f>
        <v>106460</v>
      </c>
      <c r="K7" s="1">
        <f>AVERAGEIFS(구매액,지역,$G7,성별,K$5)</f>
        <v>142435</v>
      </c>
    </row>
    <row r="8" spans="2:11" x14ac:dyDescent="0.3">
      <c r="B8" s="2" t="s">
        <v>32</v>
      </c>
      <c r="C8" s="2" t="s">
        <v>8</v>
      </c>
      <c r="D8" s="2" t="s">
        <v>62</v>
      </c>
      <c r="E8" s="3">
        <v>272630</v>
      </c>
      <c r="G8" s="2" t="s">
        <v>2</v>
      </c>
      <c r="H8" s="1">
        <f>SUMIF(지역,G8,구매액)</f>
        <v>1126620</v>
      </c>
      <c r="I8" s="1">
        <f>AVERAGEIF(지역,G8,구매액)</f>
        <v>125180</v>
      </c>
      <c r="J8" s="1">
        <f>AVERAGEIFS(구매액,지역,$G8,성별,J$5)</f>
        <v>87238</v>
      </c>
      <c r="K8" s="1">
        <f>AVERAGEIFS(구매액,지역,$G8,성별,K$5)</f>
        <v>172607.5</v>
      </c>
    </row>
    <row r="9" spans="2:11" x14ac:dyDescent="0.3">
      <c r="B9" s="2" t="s">
        <v>51</v>
      </c>
      <c r="C9" s="2" t="s">
        <v>7</v>
      </c>
      <c r="D9" s="2" t="s">
        <v>63</v>
      </c>
      <c r="E9" s="3">
        <v>262320</v>
      </c>
      <c r="G9" s="2" t="s">
        <v>3</v>
      </c>
      <c r="H9" s="1">
        <f>SUMIF(지역,G9,구매액)</f>
        <v>1605720</v>
      </c>
      <c r="I9" s="1">
        <f>AVERAGEIF(지역,G9,구매액)</f>
        <v>160572</v>
      </c>
      <c r="J9" s="1">
        <f>AVERAGEIFS(구매액,지역,$G9,성별,J$5)</f>
        <v>163522</v>
      </c>
      <c r="K9" s="1">
        <f>AVERAGEIFS(구매액,지역,$G9,성별,K$5)</f>
        <v>157622</v>
      </c>
    </row>
    <row r="10" spans="2:11" x14ac:dyDescent="0.3">
      <c r="B10" s="2" t="s">
        <v>16</v>
      </c>
      <c r="C10" s="2" t="s">
        <v>8</v>
      </c>
      <c r="D10" s="2" t="s">
        <v>60</v>
      </c>
      <c r="E10" s="3">
        <v>182910</v>
      </c>
      <c r="G10" s="2" t="s">
        <v>4</v>
      </c>
      <c r="H10" s="1">
        <f>SUMIF(지역,G10,구매액)</f>
        <v>884530</v>
      </c>
      <c r="I10" s="1">
        <f>AVERAGEIF(지역,G10,구매액)</f>
        <v>176906</v>
      </c>
      <c r="J10" s="1">
        <f>AVERAGEIFS(구매액,지역,$G10,성별,J$5)</f>
        <v>127690</v>
      </c>
      <c r="K10" s="1">
        <f>AVERAGEIFS(구매액,지역,$G10,성별,K$5)</f>
        <v>250730</v>
      </c>
    </row>
    <row r="11" spans="2:11" x14ac:dyDescent="0.3">
      <c r="B11" s="2" t="s">
        <v>54</v>
      </c>
      <c r="C11" s="2" t="s">
        <v>8</v>
      </c>
      <c r="D11" s="2" t="s">
        <v>63</v>
      </c>
      <c r="E11" s="3">
        <v>269090</v>
      </c>
      <c r="G11" s="2" t="s">
        <v>5</v>
      </c>
      <c r="H11" s="1">
        <f>SUMIF(지역,G11,구매액)</f>
        <v>2007880</v>
      </c>
      <c r="I11" s="1">
        <f>AVERAGEIF(지역,G11,구매액)</f>
        <v>154452.30769230769</v>
      </c>
      <c r="J11" s="1">
        <f>AVERAGEIFS(구매액,지역,$G11,성별,J$5)</f>
        <v>168468.33333333334</v>
      </c>
      <c r="K11" s="1">
        <f>AVERAGEIFS(구매액,지역,$G11,성별,K$5)</f>
        <v>142438.57142857142</v>
      </c>
    </row>
    <row r="12" spans="2:11" x14ac:dyDescent="0.3">
      <c r="B12" s="2" t="s">
        <v>11</v>
      </c>
      <c r="C12" s="2" t="s">
        <v>7</v>
      </c>
      <c r="D12" s="2" t="s">
        <v>60</v>
      </c>
      <c r="E12" s="3">
        <v>27850</v>
      </c>
    </row>
    <row r="13" spans="2:11" x14ac:dyDescent="0.3">
      <c r="B13" s="2" t="s">
        <v>17</v>
      </c>
      <c r="C13" s="2" t="s">
        <v>7</v>
      </c>
      <c r="D13" s="2" t="s">
        <v>62</v>
      </c>
      <c r="E13" s="3">
        <v>27610</v>
      </c>
    </row>
    <row r="14" spans="2:11" x14ac:dyDescent="0.3">
      <c r="B14" s="2" t="s">
        <v>30</v>
      </c>
      <c r="C14" s="2" t="s">
        <v>8</v>
      </c>
      <c r="D14" s="2" t="s">
        <v>64</v>
      </c>
      <c r="E14" s="3">
        <v>37670</v>
      </c>
    </row>
    <row r="15" spans="2:11" x14ac:dyDescent="0.3">
      <c r="B15" s="2" t="s">
        <v>38</v>
      </c>
      <c r="C15" s="2" t="s">
        <v>8</v>
      </c>
      <c r="D15" s="2" t="s">
        <v>64</v>
      </c>
      <c r="E15" s="3">
        <v>247200</v>
      </c>
    </row>
    <row r="16" spans="2:11" x14ac:dyDescent="0.3">
      <c r="B16" s="2" t="s">
        <v>47</v>
      </c>
      <c r="C16" s="2" t="s">
        <v>7</v>
      </c>
      <c r="D16" s="2" t="s">
        <v>64</v>
      </c>
      <c r="E16" s="3">
        <v>253120</v>
      </c>
    </row>
    <row r="17" spans="2:5" x14ac:dyDescent="0.3">
      <c r="B17" s="2" t="s">
        <v>42</v>
      </c>
      <c r="C17" s="2" t="s">
        <v>8</v>
      </c>
      <c r="D17" s="2" t="s">
        <v>60</v>
      </c>
      <c r="E17" s="3">
        <v>179410</v>
      </c>
    </row>
    <row r="18" spans="2:5" x14ac:dyDescent="0.3">
      <c r="B18" s="2" t="s">
        <v>46</v>
      </c>
      <c r="C18" s="2" t="s">
        <v>8</v>
      </c>
      <c r="D18" s="2" t="s">
        <v>60</v>
      </c>
      <c r="E18" s="3">
        <v>78670</v>
      </c>
    </row>
    <row r="19" spans="2:5" x14ac:dyDescent="0.3">
      <c r="B19" s="2" t="s">
        <v>48</v>
      </c>
      <c r="C19" s="2" t="s">
        <v>8</v>
      </c>
      <c r="D19" s="2" t="s">
        <v>59</v>
      </c>
      <c r="E19" s="3">
        <v>155770</v>
      </c>
    </row>
    <row r="20" spans="2:5" x14ac:dyDescent="0.3">
      <c r="B20" s="2" t="s">
        <v>20</v>
      </c>
      <c r="C20" s="2" t="s">
        <v>8</v>
      </c>
      <c r="D20" s="2" t="s">
        <v>63</v>
      </c>
      <c r="E20" s="3">
        <v>50710</v>
      </c>
    </row>
    <row r="21" spans="2:5" x14ac:dyDescent="0.3">
      <c r="B21" s="2" t="s">
        <v>53</v>
      </c>
      <c r="C21" s="2" t="s">
        <v>7</v>
      </c>
      <c r="D21" s="2" t="s">
        <v>63</v>
      </c>
      <c r="E21" s="3">
        <v>198310</v>
      </c>
    </row>
    <row r="22" spans="2:5" x14ac:dyDescent="0.3">
      <c r="B22" s="2" t="s">
        <v>45</v>
      </c>
      <c r="C22" s="2" t="s">
        <v>7</v>
      </c>
      <c r="D22" s="2" t="s">
        <v>62</v>
      </c>
      <c r="E22" s="3">
        <v>194620</v>
      </c>
    </row>
    <row r="23" spans="2:5" x14ac:dyDescent="0.3">
      <c r="B23" s="2" t="s">
        <v>39</v>
      </c>
      <c r="C23" s="2" t="s">
        <v>7</v>
      </c>
      <c r="D23" s="2" t="s">
        <v>63</v>
      </c>
      <c r="E23" s="3">
        <v>167390</v>
      </c>
    </row>
    <row r="24" spans="2:5" x14ac:dyDescent="0.3">
      <c r="B24" s="2" t="s">
        <v>34</v>
      </c>
      <c r="C24" s="2" t="s">
        <v>8</v>
      </c>
      <c r="D24" s="2" t="s">
        <v>62</v>
      </c>
      <c r="E24" s="3">
        <v>228830</v>
      </c>
    </row>
    <row r="25" spans="2:5" x14ac:dyDescent="0.3">
      <c r="B25" s="2" t="s">
        <v>13</v>
      </c>
      <c r="C25" s="2" t="s">
        <v>7</v>
      </c>
      <c r="D25" s="2" t="s">
        <v>61</v>
      </c>
      <c r="E25" s="3">
        <v>159820</v>
      </c>
    </row>
    <row r="26" spans="2:5" x14ac:dyDescent="0.3">
      <c r="B26" s="2" t="s">
        <v>27</v>
      </c>
      <c r="C26" s="2" t="s">
        <v>7</v>
      </c>
      <c r="D26" s="2" t="s">
        <v>61</v>
      </c>
      <c r="E26" s="3">
        <v>63340</v>
      </c>
    </row>
    <row r="27" spans="2:5" x14ac:dyDescent="0.3">
      <c r="B27" s="2" t="s">
        <v>12</v>
      </c>
      <c r="C27" s="2" t="s">
        <v>8</v>
      </c>
      <c r="D27" s="2" t="s">
        <v>61</v>
      </c>
      <c r="E27" s="3">
        <v>165050</v>
      </c>
    </row>
    <row r="28" spans="2:5" x14ac:dyDescent="0.3">
      <c r="B28" s="2" t="s">
        <v>28</v>
      </c>
      <c r="C28" s="2" t="s">
        <v>8</v>
      </c>
      <c r="D28" s="2" t="s">
        <v>61</v>
      </c>
      <c r="E28" s="3">
        <v>25470</v>
      </c>
    </row>
    <row r="29" spans="2:5" x14ac:dyDescent="0.3">
      <c r="B29" s="2" t="s">
        <v>19</v>
      </c>
      <c r="C29" s="2" t="s">
        <v>7</v>
      </c>
      <c r="D29" s="2" t="s">
        <v>59</v>
      </c>
      <c r="E29" s="3">
        <v>121570</v>
      </c>
    </row>
    <row r="30" spans="2:5" x14ac:dyDescent="0.3">
      <c r="B30" s="2" t="s">
        <v>41</v>
      </c>
      <c r="C30" s="2" t="s">
        <v>7</v>
      </c>
      <c r="D30" s="2" t="s">
        <v>63</v>
      </c>
      <c r="E30" s="3">
        <v>65810</v>
      </c>
    </row>
    <row r="31" spans="2:5" x14ac:dyDescent="0.3">
      <c r="B31" s="2" t="s">
        <v>18</v>
      </c>
      <c r="C31" s="2" t="s">
        <v>8</v>
      </c>
      <c r="D31" s="2" t="s">
        <v>59</v>
      </c>
      <c r="E31" s="3">
        <v>108250</v>
      </c>
    </row>
    <row r="32" spans="2:5" x14ac:dyDescent="0.3">
      <c r="B32" s="2" t="s">
        <v>24</v>
      </c>
      <c r="C32" s="2" t="s">
        <v>8</v>
      </c>
      <c r="D32" s="2" t="s">
        <v>63</v>
      </c>
      <c r="E32" s="3">
        <v>228260</v>
      </c>
    </row>
    <row r="33" spans="2:5" x14ac:dyDescent="0.3">
      <c r="B33" s="2" t="s">
        <v>10</v>
      </c>
      <c r="C33" s="2" t="s">
        <v>8</v>
      </c>
      <c r="D33" s="2" t="s">
        <v>61</v>
      </c>
      <c r="E33" s="3">
        <v>262780</v>
      </c>
    </row>
    <row r="34" spans="2:5" x14ac:dyDescent="0.3">
      <c r="B34" s="2" t="s">
        <v>44</v>
      </c>
      <c r="C34" s="2" t="s">
        <v>8</v>
      </c>
      <c r="D34" s="2" t="s">
        <v>59</v>
      </c>
      <c r="E34" s="3">
        <v>138760</v>
      </c>
    </row>
    <row r="35" spans="2:5" x14ac:dyDescent="0.3">
      <c r="B35" s="2" t="s">
        <v>57</v>
      </c>
      <c r="C35" s="2" t="s">
        <v>7</v>
      </c>
      <c r="D35" s="2" t="s">
        <v>61</v>
      </c>
      <c r="E35" s="3">
        <v>292700</v>
      </c>
    </row>
    <row r="36" spans="2:5" x14ac:dyDescent="0.3">
      <c r="B36" s="2" t="s">
        <v>50</v>
      </c>
      <c r="C36" s="2" t="s">
        <v>8</v>
      </c>
      <c r="D36" s="2" t="s">
        <v>61</v>
      </c>
      <c r="E36" s="3">
        <v>227850</v>
      </c>
    </row>
    <row r="37" spans="2:5" x14ac:dyDescent="0.3">
      <c r="B37" s="2" t="s">
        <v>31</v>
      </c>
      <c r="C37" s="2" t="s">
        <v>7</v>
      </c>
      <c r="D37" s="2" t="s">
        <v>63</v>
      </c>
      <c r="E37" s="3">
        <v>123780</v>
      </c>
    </row>
    <row r="38" spans="2:5" x14ac:dyDescent="0.3">
      <c r="B38" s="2" t="s">
        <v>21</v>
      </c>
      <c r="C38" s="2" t="s">
        <v>7</v>
      </c>
      <c r="D38" s="2" t="s">
        <v>60</v>
      </c>
      <c r="E38" s="3">
        <v>132740</v>
      </c>
    </row>
    <row r="39" spans="2:5" x14ac:dyDescent="0.3">
      <c r="B39" s="2" t="s">
        <v>9</v>
      </c>
      <c r="C39" s="2" t="s">
        <v>7</v>
      </c>
      <c r="D39" s="2" t="s">
        <v>59</v>
      </c>
      <c r="E39" s="3">
        <v>194490</v>
      </c>
    </row>
    <row r="40" spans="2:5" x14ac:dyDescent="0.3">
      <c r="B40" s="2" t="s">
        <v>33</v>
      </c>
      <c r="C40" s="2" t="s">
        <v>7</v>
      </c>
      <c r="D40" s="2" t="s">
        <v>62</v>
      </c>
      <c r="E40" s="3">
        <v>160840</v>
      </c>
    </row>
    <row r="41" spans="2:5" x14ac:dyDescent="0.3">
      <c r="B41" s="2" t="s">
        <v>37</v>
      </c>
      <c r="C41" s="2" t="s">
        <v>7</v>
      </c>
      <c r="D41" s="2" t="s">
        <v>61</v>
      </c>
      <c r="E41" s="3">
        <v>97830</v>
      </c>
    </row>
    <row r="42" spans="2:5" x14ac:dyDescent="0.3">
      <c r="B42" s="2" t="s">
        <v>22</v>
      </c>
      <c r="C42" s="2" t="s">
        <v>8</v>
      </c>
      <c r="D42" s="2" t="s">
        <v>63</v>
      </c>
      <c r="E42" s="3">
        <v>222170</v>
      </c>
    </row>
    <row r="43" spans="2:5" x14ac:dyDescent="0.3">
      <c r="B43" s="2" t="s">
        <v>49</v>
      </c>
      <c r="C43" s="2" t="s">
        <v>7</v>
      </c>
      <c r="D43" s="2" t="s">
        <v>64</v>
      </c>
      <c r="E43" s="3">
        <v>32510</v>
      </c>
    </row>
    <row r="44" spans="2:5" x14ac:dyDescent="0.3">
      <c r="B44" s="2" t="s">
        <v>26</v>
      </c>
      <c r="C44" s="2" t="s">
        <v>8</v>
      </c>
      <c r="D44" s="2" t="s">
        <v>63</v>
      </c>
      <c r="E44" s="3">
        <v>17880</v>
      </c>
    </row>
    <row r="45" spans="2:5" x14ac:dyDescent="0.3">
      <c r="B45" s="2" t="s">
        <v>40</v>
      </c>
      <c r="C45" s="2" t="s">
        <v>8</v>
      </c>
      <c r="D45" s="2" t="s">
        <v>59</v>
      </c>
      <c r="E45" s="3">
        <v>50620</v>
      </c>
    </row>
    <row r="46" spans="2:5" x14ac:dyDescent="0.3">
      <c r="B46" s="2" t="s">
        <v>56</v>
      </c>
      <c r="C46" s="2" t="s">
        <v>8</v>
      </c>
      <c r="D46" s="2" t="s">
        <v>59</v>
      </c>
      <c r="E46" s="3">
        <v>173330</v>
      </c>
    </row>
    <row r="47" spans="2:5" x14ac:dyDescent="0.3">
      <c r="B47" s="2" t="s">
        <v>36</v>
      </c>
      <c r="C47" s="2" t="s">
        <v>8</v>
      </c>
      <c r="D47" s="2" t="s">
        <v>60</v>
      </c>
      <c r="E47" s="3">
        <v>249440</v>
      </c>
    </row>
    <row r="48" spans="2:5" x14ac:dyDescent="0.3">
      <c r="B48" s="2" t="s">
        <v>35</v>
      </c>
      <c r="C48" s="2" t="s">
        <v>7</v>
      </c>
      <c r="D48" s="2" t="s">
        <v>61</v>
      </c>
      <c r="E48" s="3">
        <v>200870</v>
      </c>
    </row>
    <row r="49" spans="2:5" x14ac:dyDescent="0.3">
      <c r="B49" s="2" t="s">
        <v>25</v>
      </c>
      <c r="C49" s="2" t="s">
        <v>7</v>
      </c>
      <c r="D49" s="2" t="s">
        <v>60</v>
      </c>
      <c r="E49" s="3">
        <v>187670</v>
      </c>
    </row>
    <row r="50" spans="2:5" x14ac:dyDescent="0.3">
      <c r="B50" s="2" t="s">
        <v>23</v>
      </c>
      <c r="C50" s="2" t="s">
        <v>7</v>
      </c>
      <c r="D50" s="2" t="s">
        <v>59</v>
      </c>
      <c r="E50" s="3">
        <v>173710</v>
      </c>
    </row>
    <row r="51" spans="2:5" x14ac:dyDescent="0.3">
      <c r="B51" s="2" t="s">
        <v>58</v>
      </c>
      <c r="C51" s="2" t="s">
        <v>8</v>
      </c>
      <c r="D51" s="2" t="s">
        <v>61</v>
      </c>
      <c r="E51" s="3">
        <v>198580</v>
      </c>
    </row>
    <row r="52" spans="2:5" x14ac:dyDescent="0.3">
      <c r="B52" s="2" t="s">
        <v>52</v>
      </c>
      <c r="C52" s="2" t="s">
        <v>8</v>
      </c>
      <c r="D52" s="2" t="s">
        <v>61</v>
      </c>
      <c r="E52" s="3">
        <v>61570</v>
      </c>
    </row>
    <row r="53" spans="2:5" x14ac:dyDescent="0.3">
      <c r="B53" s="2" t="s">
        <v>55</v>
      </c>
      <c r="C53" s="2" t="s">
        <v>7</v>
      </c>
      <c r="D53" s="2" t="s">
        <v>60</v>
      </c>
      <c r="E53" s="3">
        <v>61450</v>
      </c>
    </row>
    <row r="54" spans="2:5" x14ac:dyDescent="0.3">
      <c r="B54" s="2" t="s">
        <v>14</v>
      </c>
      <c r="C54" s="2" t="s">
        <v>8</v>
      </c>
      <c r="D54" s="2" t="s">
        <v>61</v>
      </c>
      <c r="E54" s="3">
        <v>55770</v>
      </c>
    </row>
  </sheetData>
  <sortState ref="B5:E54">
    <sortCondition ref="B5"/>
  </sortState>
  <mergeCells count="3">
    <mergeCell ref="G4:G5"/>
    <mergeCell ref="H4:I4"/>
    <mergeCell ref="J4:K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F27"/>
  <sheetViews>
    <sheetView showGridLines="0" workbookViewId="0">
      <selection activeCell="D5" sqref="D5"/>
    </sheetView>
  </sheetViews>
  <sheetFormatPr defaultRowHeight="16.5" x14ac:dyDescent="0.3"/>
  <cols>
    <col min="1" max="1" width="3.625" customWidth="1"/>
    <col min="2" max="4" width="9.875" customWidth="1"/>
    <col min="5" max="5" width="13.375" customWidth="1"/>
    <col min="6" max="6" width="13" customWidth="1"/>
  </cols>
  <sheetData>
    <row r="2" spans="2:6" x14ac:dyDescent="0.3">
      <c r="B2" s="4" t="s">
        <v>96</v>
      </c>
    </row>
    <row r="4" spans="2:6" x14ac:dyDescent="0.3">
      <c r="B4" s="6" t="s">
        <v>80</v>
      </c>
      <c r="C4" s="6" t="s">
        <v>81</v>
      </c>
      <c r="D4" s="8" t="s">
        <v>94</v>
      </c>
      <c r="E4" s="6" t="s">
        <v>74</v>
      </c>
      <c r="F4" s="6" t="s">
        <v>83</v>
      </c>
    </row>
    <row r="5" spans="2:6" x14ac:dyDescent="0.3">
      <c r="B5" s="2" t="s">
        <v>87</v>
      </c>
      <c r="C5" s="2" t="s">
        <v>88</v>
      </c>
      <c r="D5" s="2">
        <f>COUNTIFS(부서,B5,직위,C5,진행상황,"완료")</f>
        <v>4</v>
      </c>
      <c r="E5" s="10">
        <f>SUMIFS(연봉,부서,B5,직위,C5,진행상황,"완료")</f>
        <v>120000000</v>
      </c>
      <c r="F5" s="10">
        <f>AVERAGEIFS(연봉,부서,B5,직위,C5,진행상황,"완료")</f>
        <v>30000000</v>
      </c>
    </row>
    <row r="7" spans="2:6" x14ac:dyDescent="0.3">
      <c r="B7" s="6" t="s">
        <v>67</v>
      </c>
      <c r="C7" s="6" t="s">
        <v>80</v>
      </c>
      <c r="D7" s="6" t="s">
        <v>81</v>
      </c>
      <c r="E7" s="6" t="s">
        <v>82</v>
      </c>
      <c r="F7" s="8" t="s">
        <v>93</v>
      </c>
    </row>
    <row r="8" spans="2:6" x14ac:dyDescent="0.3">
      <c r="B8" s="2" t="s">
        <v>29</v>
      </c>
      <c r="C8" s="2" t="s">
        <v>87</v>
      </c>
      <c r="D8" s="2" t="s">
        <v>85</v>
      </c>
      <c r="E8" s="1">
        <v>23000000</v>
      </c>
      <c r="F8" s="2" t="s">
        <v>91</v>
      </c>
    </row>
    <row r="9" spans="2:6" x14ac:dyDescent="0.3">
      <c r="B9" s="2" t="s">
        <v>43</v>
      </c>
      <c r="C9" s="2" t="s">
        <v>87</v>
      </c>
      <c r="D9" s="2" t="s">
        <v>88</v>
      </c>
      <c r="E9" s="1">
        <v>25000000</v>
      </c>
      <c r="F9" s="2" t="s">
        <v>91</v>
      </c>
    </row>
    <row r="10" spans="2:6" x14ac:dyDescent="0.3">
      <c r="B10" s="2" t="s">
        <v>15</v>
      </c>
      <c r="C10" s="2" t="s">
        <v>87</v>
      </c>
      <c r="D10" s="2" t="s">
        <v>89</v>
      </c>
      <c r="E10" s="1">
        <v>24000000</v>
      </c>
      <c r="F10" s="2" t="s">
        <v>92</v>
      </c>
    </row>
    <row r="11" spans="2:6" x14ac:dyDescent="0.3">
      <c r="B11" s="2" t="s">
        <v>32</v>
      </c>
      <c r="C11" s="2" t="s">
        <v>84</v>
      </c>
      <c r="D11" s="2" t="s">
        <v>88</v>
      </c>
      <c r="E11" s="1">
        <v>34000000</v>
      </c>
      <c r="F11" s="2" t="s">
        <v>91</v>
      </c>
    </row>
    <row r="12" spans="2:6" x14ac:dyDescent="0.3">
      <c r="B12" s="2" t="s">
        <v>51</v>
      </c>
      <c r="C12" s="2" t="s">
        <v>87</v>
      </c>
      <c r="D12" s="2" t="s">
        <v>89</v>
      </c>
      <c r="E12" s="1">
        <v>25000000</v>
      </c>
      <c r="F12" s="2" t="s">
        <v>91</v>
      </c>
    </row>
    <row r="13" spans="2:6" x14ac:dyDescent="0.3">
      <c r="B13" s="2" t="s">
        <v>16</v>
      </c>
      <c r="C13" s="2" t="s">
        <v>87</v>
      </c>
      <c r="D13" s="2" t="s">
        <v>95</v>
      </c>
      <c r="E13" s="1">
        <v>35000000</v>
      </c>
      <c r="F13" s="2" t="s">
        <v>91</v>
      </c>
    </row>
    <row r="14" spans="2:6" x14ac:dyDescent="0.3">
      <c r="B14" s="2" t="s">
        <v>54</v>
      </c>
      <c r="C14" s="2" t="s">
        <v>84</v>
      </c>
      <c r="D14" s="2" t="s">
        <v>85</v>
      </c>
      <c r="E14" s="1">
        <v>26000000</v>
      </c>
      <c r="F14" s="2" t="s">
        <v>91</v>
      </c>
    </row>
    <row r="15" spans="2:6" x14ac:dyDescent="0.3">
      <c r="B15" s="2" t="s">
        <v>11</v>
      </c>
      <c r="C15" s="2" t="s">
        <v>90</v>
      </c>
      <c r="D15" s="2" t="s">
        <v>85</v>
      </c>
      <c r="E15" s="1">
        <v>40000000</v>
      </c>
      <c r="F15" s="2" t="s">
        <v>91</v>
      </c>
    </row>
    <row r="16" spans="2:6" x14ac:dyDescent="0.3">
      <c r="B16" s="2" t="s">
        <v>17</v>
      </c>
      <c r="C16" s="2" t="s">
        <v>84</v>
      </c>
      <c r="D16" s="2" t="s">
        <v>89</v>
      </c>
      <c r="E16" s="1">
        <v>35000000</v>
      </c>
      <c r="F16" s="2" t="s">
        <v>92</v>
      </c>
    </row>
    <row r="17" spans="2:6" x14ac:dyDescent="0.3">
      <c r="B17" s="2" t="s">
        <v>30</v>
      </c>
      <c r="C17" s="2" t="s">
        <v>90</v>
      </c>
      <c r="D17" s="2" t="s">
        <v>89</v>
      </c>
      <c r="E17" s="1">
        <v>26000000</v>
      </c>
      <c r="F17" s="2" t="s">
        <v>91</v>
      </c>
    </row>
    <row r="18" spans="2:6" x14ac:dyDescent="0.3">
      <c r="B18" s="2" t="s">
        <v>38</v>
      </c>
      <c r="C18" s="2" t="s">
        <v>98</v>
      </c>
      <c r="D18" s="2" t="s">
        <v>99</v>
      </c>
      <c r="E18" s="1">
        <v>40000000</v>
      </c>
      <c r="F18" s="2" t="s">
        <v>100</v>
      </c>
    </row>
    <row r="19" spans="2:6" x14ac:dyDescent="0.3">
      <c r="B19" s="2" t="s">
        <v>47</v>
      </c>
      <c r="C19" s="2" t="s">
        <v>90</v>
      </c>
      <c r="D19" s="2" t="s">
        <v>85</v>
      </c>
      <c r="E19" s="1">
        <v>48000000</v>
      </c>
      <c r="F19" s="2" t="s">
        <v>92</v>
      </c>
    </row>
    <row r="20" spans="2:6" x14ac:dyDescent="0.3">
      <c r="B20" s="2" t="s">
        <v>42</v>
      </c>
      <c r="C20" s="2" t="s">
        <v>97</v>
      </c>
      <c r="D20" s="2" t="s">
        <v>86</v>
      </c>
      <c r="E20" s="1">
        <v>46000000</v>
      </c>
      <c r="F20" s="2" t="s">
        <v>91</v>
      </c>
    </row>
    <row r="21" spans="2:6" x14ac:dyDescent="0.3">
      <c r="B21" s="2" t="s">
        <v>46</v>
      </c>
      <c r="C21" s="2" t="s">
        <v>84</v>
      </c>
      <c r="D21" s="2" t="s">
        <v>88</v>
      </c>
      <c r="E21" s="1">
        <v>32000000</v>
      </c>
      <c r="F21" s="2" t="s">
        <v>92</v>
      </c>
    </row>
    <row r="22" spans="2:6" x14ac:dyDescent="0.3">
      <c r="B22" s="2" t="s">
        <v>48</v>
      </c>
      <c r="C22" s="2" t="s">
        <v>87</v>
      </c>
      <c r="D22" s="2" t="s">
        <v>88</v>
      </c>
      <c r="E22" s="1">
        <v>49000000</v>
      </c>
      <c r="F22" s="2" t="s">
        <v>92</v>
      </c>
    </row>
    <row r="23" spans="2:6" x14ac:dyDescent="0.3">
      <c r="B23" s="2" t="s">
        <v>20</v>
      </c>
      <c r="C23" s="2" t="s">
        <v>90</v>
      </c>
      <c r="D23" s="2" t="s">
        <v>88</v>
      </c>
      <c r="E23" s="1">
        <v>24000000</v>
      </c>
      <c r="F23" s="2" t="s">
        <v>92</v>
      </c>
    </row>
    <row r="24" spans="2:6" x14ac:dyDescent="0.3">
      <c r="B24" s="2" t="s">
        <v>53</v>
      </c>
      <c r="C24" s="2" t="s">
        <v>84</v>
      </c>
      <c r="D24" s="2" t="s">
        <v>85</v>
      </c>
      <c r="E24" s="1">
        <v>50000000</v>
      </c>
      <c r="F24" s="2" t="s">
        <v>92</v>
      </c>
    </row>
    <row r="25" spans="2:6" x14ac:dyDescent="0.3">
      <c r="B25" s="2" t="s">
        <v>45</v>
      </c>
      <c r="C25" s="2" t="s">
        <v>90</v>
      </c>
      <c r="D25" s="2" t="s">
        <v>88</v>
      </c>
      <c r="E25" s="1">
        <v>46000000</v>
      </c>
      <c r="F25" s="2" t="s">
        <v>91</v>
      </c>
    </row>
    <row r="26" spans="2:6" x14ac:dyDescent="0.3">
      <c r="B26" s="2" t="s">
        <v>39</v>
      </c>
      <c r="C26" s="2" t="s">
        <v>84</v>
      </c>
      <c r="D26" s="2" t="s">
        <v>89</v>
      </c>
      <c r="E26" s="1">
        <v>50000000</v>
      </c>
      <c r="F26" s="2" t="s">
        <v>91</v>
      </c>
    </row>
    <row r="27" spans="2:6" x14ac:dyDescent="0.3">
      <c r="B27" s="2" t="s">
        <v>34</v>
      </c>
      <c r="C27" s="2" t="s">
        <v>87</v>
      </c>
      <c r="D27" s="2" t="s">
        <v>88</v>
      </c>
      <c r="E27" s="1">
        <v>20000000</v>
      </c>
      <c r="F27" s="2" t="s">
        <v>91</v>
      </c>
    </row>
  </sheetData>
  <phoneticPr fontId="2" type="noConversion"/>
  <conditionalFormatting sqref="B8:F27">
    <cfRule type="expression" dxfId="2" priority="1">
      <formula>AND($C8=$B$5,$D8=$C$5,$F8="완료")</formula>
    </cfRule>
  </conditionalFormatting>
  <dataValidations count="2">
    <dataValidation type="list" allowBlank="1" showInputMessage="1" showErrorMessage="1" sqref="B5">
      <formula1>"영업부,관리부,개발부"</formula1>
    </dataValidation>
    <dataValidation type="list" allowBlank="1" showInputMessage="1" showErrorMessage="1" sqref="C5">
      <formula1>"부장,과장,사원"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AC104"/>
  <sheetViews>
    <sheetView showGridLines="0" workbookViewId="0">
      <selection activeCell="J5" sqref="J5"/>
    </sheetView>
  </sheetViews>
  <sheetFormatPr defaultRowHeight="16.5" x14ac:dyDescent="0.3"/>
  <cols>
    <col min="1" max="1" width="3.625" customWidth="1"/>
    <col min="3" max="9" width="7.375" customWidth="1"/>
    <col min="12" max="12" width="3.625" customWidth="1"/>
    <col min="15" max="15" width="16.875" bestFit="1" customWidth="1"/>
    <col min="19" max="19" width="3.625" customWidth="1"/>
    <col min="20" max="20" width="9.875" customWidth="1"/>
    <col min="21" max="24" width="9.75" customWidth="1"/>
    <col min="25" max="25" width="3.625" customWidth="1"/>
    <col min="26" max="29" width="12.125" customWidth="1"/>
  </cols>
  <sheetData>
    <row r="2" spans="2:29" x14ac:dyDescent="0.3">
      <c r="B2" s="4" t="s">
        <v>119</v>
      </c>
      <c r="M2" s="4" t="s">
        <v>120</v>
      </c>
      <c r="T2" s="4" t="s">
        <v>320</v>
      </c>
      <c r="U2" s="4"/>
      <c r="Z2" s="4" t="s">
        <v>321</v>
      </c>
      <c r="AA2" s="4"/>
    </row>
    <row r="4" spans="2:29" x14ac:dyDescent="0.3">
      <c r="B4" s="8" t="s">
        <v>109</v>
      </c>
      <c r="C4" s="8" t="s">
        <v>110</v>
      </c>
      <c r="D4" s="8" t="s">
        <v>111</v>
      </c>
      <c r="E4" s="8" t="s">
        <v>112</v>
      </c>
      <c r="F4" s="8" t="s">
        <v>113</v>
      </c>
      <c r="G4" s="8" t="s">
        <v>114</v>
      </c>
      <c r="H4" s="8" t="s">
        <v>115</v>
      </c>
      <c r="I4" s="8" t="s">
        <v>116</v>
      </c>
      <c r="J4" s="8" t="s">
        <v>117</v>
      </c>
      <c r="K4" s="8" t="s">
        <v>118</v>
      </c>
      <c r="M4" s="8" t="s">
        <v>78</v>
      </c>
      <c r="N4" s="8" t="s">
        <v>121</v>
      </c>
      <c r="O4" s="8" t="s">
        <v>79</v>
      </c>
      <c r="P4" s="8" t="s">
        <v>6</v>
      </c>
      <c r="Q4" s="8" t="s">
        <v>122</v>
      </c>
      <c r="R4" s="8" t="s">
        <v>123</v>
      </c>
      <c r="T4" s="8" t="s">
        <v>311</v>
      </c>
      <c r="U4" s="8" t="s">
        <v>318</v>
      </c>
      <c r="V4" s="8" t="s">
        <v>317</v>
      </c>
      <c r="W4" s="8" t="s">
        <v>316</v>
      </c>
      <c r="X4" s="8" t="s">
        <v>319</v>
      </c>
      <c r="Z4" s="8" t="s">
        <v>312</v>
      </c>
      <c r="AA4" s="8" t="s">
        <v>311</v>
      </c>
      <c r="AB4" s="8" t="s">
        <v>313</v>
      </c>
      <c r="AC4" s="8" t="s">
        <v>314</v>
      </c>
    </row>
    <row r="5" spans="2:29" x14ac:dyDescent="0.3">
      <c r="B5" s="2" t="s">
        <v>101</v>
      </c>
      <c r="C5" s="2">
        <v>0</v>
      </c>
      <c r="D5" s="2">
        <v>17</v>
      </c>
      <c r="E5" s="2">
        <v>26</v>
      </c>
      <c r="F5" s="2">
        <v>9</v>
      </c>
      <c r="G5" s="2">
        <v>0</v>
      </c>
      <c r="H5" s="2">
        <v>25</v>
      </c>
      <c r="I5" s="2">
        <v>0</v>
      </c>
      <c r="J5" s="11">
        <f>AVERAGE(C5:I5)</f>
        <v>11</v>
      </c>
      <c r="K5" s="14">
        <f>AVERAGEIF(C5:I5,"&lt;&gt;0")</f>
        <v>19.25</v>
      </c>
      <c r="M5" s="12">
        <v>41276</v>
      </c>
      <c r="N5" s="2" t="s">
        <v>133</v>
      </c>
      <c r="O5" s="9" t="s">
        <v>270</v>
      </c>
      <c r="P5" s="2" t="s">
        <v>302</v>
      </c>
      <c r="Q5" s="13">
        <v>36000</v>
      </c>
      <c r="R5" s="12">
        <v>41282</v>
      </c>
      <c r="T5" s="15" t="s">
        <v>297</v>
      </c>
      <c r="U5" s="1">
        <f>ROUND(AVERAGEIFS(비용,품목,$T5,주소,U$4&amp;"*"),-3)</f>
        <v>34000</v>
      </c>
      <c r="V5" s="1">
        <f>ROUND(AVERAGEIFS(비용,품목,$T5,주소,V$4&amp;"*"),-3)</f>
        <v>44000</v>
      </c>
      <c r="W5" s="1">
        <f>ROUND(AVERAGEIFS(비용,품목,$T5,주소,W$4&amp;"*"),-3)</f>
        <v>14000</v>
      </c>
      <c r="X5" s="1">
        <f>ROUND(AVERAGEIFS(비용,품목,$T5,주소,X$4&amp;"*"),-3)</f>
        <v>46000</v>
      </c>
      <c r="Z5" s="2" t="s">
        <v>315</v>
      </c>
      <c r="AA5" s="2" t="s">
        <v>298</v>
      </c>
      <c r="AB5" s="19">
        <f>COUNTIFS(주소,"*"&amp;Z5&amp;"*",품목,AA5)</f>
        <v>0</v>
      </c>
      <c r="AC5" s="19">
        <f>IFERROR(ROUND(AVERAGEIFS(비용,주소,"*"&amp;Z5&amp;"*",품목,AA5),-3),0)</f>
        <v>0</v>
      </c>
    </row>
    <row r="6" spans="2:29" x14ac:dyDescent="0.3">
      <c r="B6" s="2" t="s">
        <v>102</v>
      </c>
      <c r="C6" s="2">
        <v>17</v>
      </c>
      <c r="D6" s="2">
        <v>24</v>
      </c>
      <c r="E6" s="2">
        <v>24</v>
      </c>
      <c r="F6" s="2">
        <v>5</v>
      </c>
      <c r="G6" s="2">
        <v>24</v>
      </c>
      <c r="H6" s="2">
        <v>0</v>
      </c>
      <c r="I6" s="2">
        <v>30</v>
      </c>
      <c r="J6" s="11">
        <f t="shared" ref="J6:J12" si="0">AVERAGE(C6:I6)</f>
        <v>17.714285714285715</v>
      </c>
      <c r="K6" s="14">
        <f t="shared" ref="K6:K12" si="1">AVERAGEIF(C6:I6,"&lt;&gt;0")</f>
        <v>20.666666666666668</v>
      </c>
      <c r="M6" s="12">
        <v>41278</v>
      </c>
      <c r="N6" s="2" t="s">
        <v>161</v>
      </c>
      <c r="O6" s="9" t="s">
        <v>262</v>
      </c>
      <c r="P6" s="2" t="s">
        <v>308</v>
      </c>
      <c r="Q6" s="13" t="s">
        <v>310</v>
      </c>
      <c r="R6" s="12">
        <v>41284</v>
      </c>
      <c r="T6" s="15" t="s">
        <v>301</v>
      </c>
      <c r="U6" s="1">
        <f>ROUND(AVERAGEIFS(비용,품목,$T6,주소,U$4&amp;"*"),-3)</f>
        <v>30000</v>
      </c>
      <c r="V6" s="1">
        <f>ROUND(AVERAGEIFS(비용,품목,$T6,주소,V$4&amp;"*"),-3)</f>
        <v>40000</v>
      </c>
      <c r="W6" s="1">
        <f>ROUND(AVERAGEIFS(비용,품목,$T6,주소,W$4&amp;"*"),-3)</f>
        <v>45000</v>
      </c>
      <c r="X6" s="1">
        <f>ROUND(AVERAGEIFS(비용,품목,$T6,주소,X$4&amp;"*"),-3)</f>
        <v>49000</v>
      </c>
    </row>
    <row r="7" spans="2:29" x14ac:dyDescent="0.3">
      <c r="B7" s="2" t="s">
        <v>103</v>
      </c>
      <c r="C7" s="2">
        <v>30</v>
      </c>
      <c r="D7" s="2">
        <v>17</v>
      </c>
      <c r="E7" s="2">
        <v>19</v>
      </c>
      <c r="F7" s="2">
        <v>18</v>
      </c>
      <c r="G7" s="2">
        <v>14</v>
      </c>
      <c r="H7" s="2">
        <v>26</v>
      </c>
      <c r="I7" s="2">
        <v>6</v>
      </c>
      <c r="J7" s="11">
        <f t="shared" si="0"/>
        <v>18.571428571428573</v>
      </c>
      <c r="K7" s="14">
        <f t="shared" si="1"/>
        <v>18.571428571428573</v>
      </c>
      <c r="M7" s="12">
        <v>41280</v>
      </c>
      <c r="N7" s="2" t="s">
        <v>126</v>
      </c>
      <c r="O7" s="9" t="s">
        <v>225</v>
      </c>
      <c r="P7" s="2" t="s">
        <v>298</v>
      </c>
      <c r="Q7" s="13" t="s">
        <v>310</v>
      </c>
      <c r="R7" s="12">
        <v>41286</v>
      </c>
      <c r="T7" s="15" t="s">
        <v>303</v>
      </c>
      <c r="U7" s="1">
        <f>ROUND(AVERAGEIFS(비용,품목,$T7,주소,U$4&amp;"*"),-3)</f>
        <v>17000</v>
      </c>
      <c r="V7" s="1">
        <f>ROUND(AVERAGEIFS(비용,품목,$T7,주소,V$4&amp;"*"),-3)</f>
        <v>35000</v>
      </c>
      <c r="W7" s="1">
        <f>ROUND(AVERAGEIFS(비용,품목,$T7,주소,W$4&amp;"*"),-3)</f>
        <v>31000</v>
      </c>
      <c r="X7" s="1">
        <f>ROUND(AVERAGEIFS(비용,품목,$T7,주소,X$4&amp;"*"),-3)</f>
        <v>35000</v>
      </c>
    </row>
    <row r="8" spans="2:29" x14ac:dyDescent="0.3">
      <c r="B8" s="2" t="s">
        <v>104</v>
      </c>
      <c r="C8" s="2">
        <v>4</v>
      </c>
      <c r="D8" s="2">
        <v>19</v>
      </c>
      <c r="E8" s="2">
        <v>0</v>
      </c>
      <c r="F8" s="2">
        <v>4</v>
      </c>
      <c r="G8" s="2">
        <v>27</v>
      </c>
      <c r="H8" s="2">
        <v>0</v>
      </c>
      <c r="I8" s="2">
        <v>13</v>
      </c>
      <c r="J8" s="11">
        <f t="shared" si="0"/>
        <v>9.5714285714285712</v>
      </c>
      <c r="K8" s="14">
        <f t="shared" si="1"/>
        <v>13.4</v>
      </c>
      <c r="M8" s="12">
        <v>41280</v>
      </c>
      <c r="N8" s="2" t="s">
        <v>128</v>
      </c>
      <c r="O8" s="9" t="s">
        <v>226</v>
      </c>
      <c r="P8" s="2" t="s">
        <v>298</v>
      </c>
      <c r="Q8" s="13" t="s">
        <v>310</v>
      </c>
      <c r="R8" s="12">
        <v>41284</v>
      </c>
      <c r="T8" s="15" t="s">
        <v>299</v>
      </c>
      <c r="U8" s="1">
        <f>ROUND(AVERAGEIFS(비용,품목,$T8,주소,U$4&amp;"*"),-3)</f>
        <v>20000</v>
      </c>
      <c r="V8" s="1">
        <f>ROUND(AVERAGEIFS(비용,품목,$T8,주소,V$4&amp;"*"),-3)</f>
        <v>22000</v>
      </c>
      <c r="W8" s="1">
        <f>ROUND(AVERAGEIFS(비용,품목,$T8,주소,W$4&amp;"*"),-3)</f>
        <v>17000</v>
      </c>
      <c r="X8" s="1">
        <f>ROUND(AVERAGEIFS(비용,품목,$T8,주소,X$4&amp;"*"),-3)</f>
        <v>47000</v>
      </c>
    </row>
    <row r="9" spans="2:29" x14ac:dyDescent="0.3">
      <c r="B9" s="2" t="s">
        <v>105</v>
      </c>
      <c r="C9" s="2">
        <v>26</v>
      </c>
      <c r="D9" s="2">
        <v>5</v>
      </c>
      <c r="E9" s="2">
        <v>12</v>
      </c>
      <c r="F9" s="2">
        <v>14</v>
      </c>
      <c r="G9" s="2">
        <v>2</v>
      </c>
      <c r="H9" s="2">
        <v>4</v>
      </c>
      <c r="I9" s="2">
        <v>2</v>
      </c>
      <c r="J9" s="11">
        <f t="shared" si="0"/>
        <v>9.2857142857142865</v>
      </c>
      <c r="K9" s="14">
        <f t="shared" si="1"/>
        <v>9.2857142857142865</v>
      </c>
      <c r="M9" s="12">
        <v>41281</v>
      </c>
      <c r="N9" s="2" t="s">
        <v>213</v>
      </c>
      <c r="O9" s="9" t="s">
        <v>264</v>
      </c>
      <c r="P9" s="2" t="s">
        <v>304</v>
      </c>
      <c r="Q9" s="13" t="s">
        <v>310</v>
      </c>
      <c r="R9" s="12">
        <v>41286</v>
      </c>
      <c r="T9" s="15" t="s">
        <v>305</v>
      </c>
      <c r="U9" s="1">
        <f>ROUND(AVERAGEIFS(비용,품목,$T9,주소,U$4&amp;"*"),-3)</f>
        <v>8000</v>
      </c>
      <c r="V9" s="1">
        <f>ROUND(AVERAGEIFS(비용,품목,$T9,주소,V$4&amp;"*"),-3)</f>
        <v>27000</v>
      </c>
      <c r="W9" s="1">
        <f>ROUND(AVERAGEIFS(비용,품목,$T9,주소,W$4&amp;"*"),-3)</f>
        <v>15000</v>
      </c>
      <c r="X9" s="1">
        <f>ROUND(AVERAGEIFS(비용,품목,$T9,주소,X$4&amp;"*"),-3)</f>
        <v>46000</v>
      </c>
    </row>
    <row r="10" spans="2:29" x14ac:dyDescent="0.3">
      <c r="B10" s="2" t="s">
        <v>106</v>
      </c>
      <c r="C10" s="2">
        <v>1</v>
      </c>
      <c r="D10" s="2">
        <v>28</v>
      </c>
      <c r="E10" s="2">
        <v>23</v>
      </c>
      <c r="F10" s="2">
        <v>18</v>
      </c>
      <c r="G10" s="2">
        <v>23</v>
      </c>
      <c r="H10" s="2">
        <v>9</v>
      </c>
      <c r="I10" s="2">
        <v>22</v>
      </c>
      <c r="J10" s="11">
        <f t="shared" si="0"/>
        <v>17.714285714285715</v>
      </c>
      <c r="K10" s="14">
        <f t="shared" si="1"/>
        <v>17.714285714285715</v>
      </c>
      <c r="M10" s="12">
        <v>41284</v>
      </c>
      <c r="N10" s="2" t="s">
        <v>175</v>
      </c>
      <c r="O10" s="9" t="s">
        <v>236</v>
      </c>
      <c r="P10" s="2" t="s">
        <v>302</v>
      </c>
      <c r="Q10" s="13">
        <v>48000</v>
      </c>
      <c r="R10" s="12">
        <v>41290</v>
      </c>
      <c r="T10" s="15" t="s">
        <v>307</v>
      </c>
      <c r="U10" s="1">
        <f>ROUND(AVERAGEIFS(비용,품목,$T10,주소,U$4&amp;"*"),-3)</f>
        <v>41000</v>
      </c>
      <c r="V10" s="1">
        <f>ROUND(AVERAGEIFS(비용,품목,$T10,주소,V$4&amp;"*"),-3)</f>
        <v>32000</v>
      </c>
      <c r="W10" s="1">
        <f>ROUND(AVERAGEIFS(비용,품목,$T10,주소,W$4&amp;"*"),-3)</f>
        <v>31000</v>
      </c>
      <c r="X10" s="1">
        <f>ROUND(AVERAGEIFS(비용,품목,$T10,주소,X$4&amp;"*"),-3)</f>
        <v>34000</v>
      </c>
    </row>
    <row r="11" spans="2:29" x14ac:dyDescent="0.3">
      <c r="B11" s="2" t="s">
        <v>107</v>
      </c>
      <c r="C11" s="2">
        <v>27</v>
      </c>
      <c r="D11" s="2">
        <v>30</v>
      </c>
      <c r="E11" s="2">
        <v>0</v>
      </c>
      <c r="F11" s="2">
        <v>2</v>
      </c>
      <c r="G11" s="2">
        <v>13</v>
      </c>
      <c r="H11" s="2">
        <v>0</v>
      </c>
      <c r="I11" s="2">
        <v>14</v>
      </c>
      <c r="J11" s="11">
        <f t="shared" si="0"/>
        <v>12.285714285714286</v>
      </c>
      <c r="K11" s="14">
        <f t="shared" si="1"/>
        <v>17.2</v>
      </c>
      <c r="M11" s="12">
        <v>41294</v>
      </c>
      <c r="N11" s="2" t="s">
        <v>137</v>
      </c>
      <c r="O11" s="9" t="s">
        <v>236</v>
      </c>
      <c r="P11" s="2" t="s">
        <v>302</v>
      </c>
      <c r="Q11" s="13">
        <v>34000</v>
      </c>
      <c r="R11" s="12">
        <v>41296</v>
      </c>
      <c r="T11" s="15" t="s">
        <v>309</v>
      </c>
      <c r="U11" s="1">
        <f>ROUND(AVERAGEIFS(비용,품목,$T11,주소,U$4&amp;"*"),-3)</f>
        <v>17000</v>
      </c>
      <c r="V11" s="1">
        <f>ROUND(AVERAGEIFS(비용,품목,$T11,주소,V$4&amp;"*"),-3)</f>
        <v>48000</v>
      </c>
      <c r="W11" s="1">
        <f>ROUND(AVERAGEIFS(비용,품목,$T11,주소,W$4&amp;"*"),-3)</f>
        <v>8000</v>
      </c>
      <c r="X11" s="1">
        <f>ROUND(AVERAGEIFS(비용,품목,$T11,주소,X$4&amp;"*"),-3)</f>
        <v>25000</v>
      </c>
    </row>
    <row r="12" spans="2:29" x14ac:dyDescent="0.3">
      <c r="B12" s="2" t="s">
        <v>108</v>
      </c>
      <c r="C12" s="2">
        <v>0</v>
      </c>
      <c r="D12" s="2">
        <v>27</v>
      </c>
      <c r="E12" s="2">
        <v>6</v>
      </c>
      <c r="F12" s="2">
        <v>3</v>
      </c>
      <c r="G12" s="2">
        <v>0</v>
      </c>
      <c r="H12" s="2">
        <v>0</v>
      </c>
      <c r="I12" s="2">
        <v>19</v>
      </c>
      <c r="J12" s="11">
        <f t="shared" si="0"/>
        <v>7.8571428571428568</v>
      </c>
      <c r="K12" s="14">
        <f t="shared" si="1"/>
        <v>13.75</v>
      </c>
      <c r="M12" s="12">
        <v>41295</v>
      </c>
      <c r="N12" s="2" t="s">
        <v>187</v>
      </c>
      <c r="O12" s="9" t="s">
        <v>284</v>
      </c>
      <c r="P12" s="2" t="s">
        <v>296</v>
      </c>
      <c r="Q12" s="13">
        <v>14000</v>
      </c>
      <c r="R12" s="12">
        <v>41302</v>
      </c>
    </row>
    <row r="13" spans="2:29" x14ac:dyDescent="0.3">
      <c r="M13" s="12">
        <v>41299</v>
      </c>
      <c r="N13" s="2" t="s">
        <v>135</v>
      </c>
      <c r="O13" s="9" t="s">
        <v>271</v>
      </c>
      <c r="P13" s="2" t="s">
        <v>300</v>
      </c>
      <c r="Q13" s="13">
        <v>49000</v>
      </c>
      <c r="R13" s="12">
        <v>41306</v>
      </c>
    </row>
    <row r="14" spans="2:29" x14ac:dyDescent="0.3">
      <c r="M14" s="12">
        <v>41300</v>
      </c>
      <c r="N14" s="2" t="s">
        <v>189</v>
      </c>
      <c r="O14" s="9" t="s">
        <v>285</v>
      </c>
      <c r="P14" s="2" t="s">
        <v>296</v>
      </c>
      <c r="Q14" s="13" t="s">
        <v>310</v>
      </c>
      <c r="R14" s="12">
        <v>41307</v>
      </c>
    </row>
    <row r="15" spans="2:29" x14ac:dyDescent="0.3">
      <c r="M15" s="12">
        <v>41309</v>
      </c>
      <c r="N15" s="2" t="s">
        <v>144</v>
      </c>
      <c r="O15" s="9" t="s">
        <v>228</v>
      </c>
      <c r="P15" s="2" t="s">
        <v>298</v>
      </c>
      <c r="Q15" s="13">
        <v>9000</v>
      </c>
      <c r="R15" s="12">
        <v>41311</v>
      </c>
    </row>
    <row r="16" spans="2:29" x14ac:dyDescent="0.3">
      <c r="M16" s="12">
        <v>41310</v>
      </c>
      <c r="N16" s="2" t="s">
        <v>163</v>
      </c>
      <c r="O16" s="9" t="s">
        <v>260</v>
      </c>
      <c r="P16" s="2" t="s">
        <v>306</v>
      </c>
      <c r="Q16" s="13">
        <v>41000</v>
      </c>
      <c r="R16" s="12">
        <v>41311</v>
      </c>
    </row>
    <row r="17" spans="13:18" x14ac:dyDescent="0.3">
      <c r="M17" s="12">
        <v>41315</v>
      </c>
      <c r="N17" s="2" t="s">
        <v>181</v>
      </c>
      <c r="O17" s="9" t="s">
        <v>281</v>
      </c>
      <c r="P17" s="2" t="s">
        <v>306</v>
      </c>
      <c r="Q17" s="13">
        <v>13000</v>
      </c>
      <c r="R17" s="12">
        <v>41318</v>
      </c>
    </row>
    <row r="18" spans="13:18" x14ac:dyDescent="0.3">
      <c r="M18" s="12">
        <v>41319</v>
      </c>
      <c r="N18" s="2" t="s">
        <v>186</v>
      </c>
      <c r="O18" s="9" t="s">
        <v>254</v>
      </c>
      <c r="P18" s="2" t="s">
        <v>296</v>
      </c>
      <c r="Q18" s="13" t="s">
        <v>310</v>
      </c>
      <c r="R18" s="12">
        <v>41322</v>
      </c>
    </row>
    <row r="19" spans="13:18" x14ac:dyDescent="0.3">
      <c r="M19" s="12">
        <v>41320</v>
      </c>
      <c r="N19" s="2" t="s">
        <v>222</v>
      </c>
      <c r="O19" s="9" t="s">
        <v>265</v>
      </c>
      <c r="P19" s="2" t="s">
        <v>304</v>
      </c>
      <c r="Q19" s="13">
        <v>17000</v>
      </c>
      <c r="R19" s="12">
        <v>41325</v>
      </c>
    </row>
    <row r="20" spans="13:18" x14ac:dyDescent="0.3">
      <c r="M20" s="12">
        <v>41321</v>
      </c>
      <c r="N20" s="2" t="s">
        <v>147</v>
      </c>
      <c r="O20" s="9" t="s">
        <v>231</v>
      </c>
      <c r="P20" s="2" t="s">
        <v>308</v>
      </c>
      <c r="Q20" s="13" t="s">
        <v>310</v>
      </c>
      <c r="R20" s="12">
        <v>41323</v>
      </c>
    </row>
    <row r="21" spans="13:18" x14ac:dyDescent="0.3">
      <c r="M21" s="12">
        <v>41331</v>
      </c>
      <c r="N21" s="2" t="s">
        <v>132</v>
      </c>
      <c r="O21" s="9" t="s">
        <v>228</v>
      </c>
      <c r="P21" s="2" t="s">
        <v>305</v>
      </c>
      <c r="Q21" s="13">
        <v>8000</v>
      </c>
      <c r="R21" s="12">
        <v>41337</v>
      </c>
    </row>
    <row r="22" spans="13:18" x14ac:dyDescent="0.3">
      <c r="M22" s="12">
        <v>41331</v>
      </c>
      <c r="N22" s="2" t="s">
        <v>172</v>
      </c>
      <c r="O22" s="9" t="s">
        <v>247</v>
      </c>
      <c r="P22" s="2" t="s">
        <v>298</v>
      </c>
      <c r="Q22" s="13" t="s">
        <v>310</v>
      </c>
      <c r="R22" s="12">
        <v>41338</v>
      </c>
    </row>
    <row r="23" spans="13:18" x14ac:dyDescent="0.3">
      <c r="M23" s="12">
        <v>41343</v>
      </c>
      <c r="N23" s="2" t="s">
        <v>205</v>
      </c>
      <c r="O23" s="9" t="s">
        <v>290</v>
      </c>
      <c r="P23" s="2" t="s">
        <v>305</v>
      </c>
      <c r="Q23" s="13">
        <v>46000</v>
      </c>
      <c r="R23" s="12">
        <v>41345</v>
      </c>
    </row>
    <row r="24" spans="13:18" x14ac:dyDescent="0.3">
      <c r="M24" s="12">
        <v>41346</v>
      </c>
      <c r="N24" s="2" t="s">
        <v>210</v>
      </c>
      <c r="O24" s="9" t="s">
        <v>263</v>
      </c>
      <c r="P24" s="2" t="s">
        <v>308</v>
      </c>
      <c r="Q24" s="13">
        <v>8000</v>
      </c>
      <c r="R24" s="12">
        <v>41353</v>
      </c>
    </row>
    <row r="25" spans="13:18" x14ac:dyDescent="0.3">
      <c r="M25" s="12">
        <v>41348</v>
      </c>
      <c r="N25" s="2" t="s">
        <v>136</v>
      </c>
      <c r="O25" s="9" t="s">
        <v>230</v>
      </c>
      <c r="P25" s="2" t="s">
        <v>300</v>
      </c>
      <c r="Q25" s="13" t="s">
        <v>310</v>
      </c>
      <c r="R25" s="12">
        <v>41353</v>
      </c>
    </row>
    <row r="26" spans="13:18" x14ac:dyDescent="0.3">
      <c r="M26" s="12">
        <v>41351</v>
      </c>
      <c r="N26" s="2" t="s">
        <v>149</v>
      </c>
      <c r="O26" s="9" t="s">
        <v>274</v>
      </c>
      <c r="P26" s="2" t="s">
        <v>304</v>
      </c>
      <c r="Q26" s="13">
        <v>37000</v>
      </c>
      <c r="R26" s="12">
        <v>41354</v>
      </c>
    </row>
    <row r="27" spans="13:18" x14ac:dyDescent="0.3">
      <c r="M27" s="12">
        <v>41352</v>
      </c>
      <c r="N27" s="2" t="s">
        <v>160</v>
      </c>
      <c r="O27" s="9" t="s">
        <v>241</v>
      </c>
      <c r="P27" s="2" t="s">
        <v>304</v>
      </c>
      <c r="Q27" s="13" t="s">
        <v>310</v>
      </c>
      <c r="R27" s="12">
        <v>41356</v>
      </c>
    </row>
    <row r="28" spans="13:18" x14ac:dyDescent="0.3">
      <c r="M28" s="12">
        <v>41352</v>
      </c>
      <c r="N28" s="2" t="s">
        <v>215</v>
      </c>
      <c r="O28" s="9" t="s">
        <v>292</v>
      </c>
      <c r="P28" s="2" t="s">
        <v>300</v>
      </c>
      <c r="Q28" s="13" t="s">
        <v>310</v>
      </c>
      <c r="R28" s="12">
        <v>41354</v>
      </c>
    </row>
    <row r="29" spans="13:18" x14ac:dyDescent="0.3">
      <c r="M29" s="12">
        <v>41355</v>
      </c>
      <c r="N29" s="2" t="s">
        <v>158</v>
      </c>
      <c r="O29" s="9" t="s">
        <v>240</v>
      </c>
      <c r="P29" s="2" t="s">
        <v>306</v>
      </c>
      <c r="Q29" s="13">
        <v>23000</v>
      </c>
      <c r="R29" s="12">
        <v>41358</v>
      </c>
    </row>
    <row r="30" spans="13:18" x14ac:dyDescent="0.3">
      <c r="M30" s="12">
        <v>41358</v>
      </c>
      <c r="N30" s="2" t="s">
        <v>151</v>
      </c>
      <c r="O30" s="9" t="s">
        <v>245</v>
      </c>
      <c r="P30" s="2" t="s">
        <v>304</v>
      </c>
      <c r="Q30" s="13">
        <v>9000</v>
      </c>
      <c r="R30" s="12">
        <v>41360</v>
      </c>
    </row>
    <row r="31" spans="13:18" x14ac:dyDescent="0.3">
      <c r="M31" s="12">
        <v>41365</v>
      </c>
      <c r="N31" s="2" t="s">
        <v>220</v>
      </c>
      <c r="O31" s="9" t="s">
        <v>257</v>
      </c>
      <c r="P31" s="2" t="s">
        <v>296</v>
      </c>
      <c r="Q31" s="13">
        <v>46000</v>
      </c>
      <c r="R31" s="12">
        <v>41366</v>
      </c>
    </row>
    <row r="32" spans="13:18" x14ac:dyDescent="0.3">
      <c r="M32" s="12">
        <v>41368</v>
      </c>
      <c r="N32" s="2" t="s">
        <v>153</v>
      </c>
      <c r="O32" s="9" t="s">
        <v>275</v>
      </c>
      <c r="P32" s="2" t="s">
        <v>296</v>
      </c>
      <c r="Q32" s="13" t="s">
        <v>310</v>
      </c>
      <c r="R32" s="12">
        <v>41369</v>
      </c>
    </row>
    <row r="33" spans="13:18" x14ac:dyDescent="0.3">
      <c r="M33" s="12">
        <v>41376</v>
      </c>
      <c r="N33" s="2" t="s">
        <v>182</v>
      </c>
      <c r="O33" s="9" t="s">
        <v>252</v>
      </c>
      <c r="P33" s="2" t="s">
        <v>298</v>
      </c>
      <c r="Q33" s="13">
        <v>38000</v>
      </c>
      <c r="R33" s="12">
        <v>41380</v>
      </c>
    </row>
    <row r="34" spans="13:18" x14ac:dyDescent="0.3">
      <c r="M34" s="12">
        <v>41379</v>
      </c>
      <c r="N34" s="2" t="s">
        <v>201</v>
      </c>
      <c r="O34" s="9" t="s">
        <v>289</v>
      </c>
      <c r="P34" s="2" t="s">
        <v>306</v>
      </c>
      <c r="Q34" s="13">
        <v>19000</v>
      </c>
      <c r="R34" s="12">
        <v>41383</v>
      </c>
    </row>
    <row r="35" spans="13:18" x14ac:dyDescent="0.3">
      <c r="M35" s="12">
        <v>41382</v>
      </c>
      <c r="N35" s="2" t="s">
        <v>203</v>
      </c>
      <c r="O35" s="9" t="s">
        <v>274</v>
      </c>
      <c r="P35" s="2" t="s">
        <v>306</v>
      </c>
      <c r="Q35" s="13" t="s">
        <v>310</v>
      </c>
      <c r="R35" s="12">
        <v>41385</v>
      </c>
    </row>
    <row r="36" spans="13:18" x14ac:dyDescent="0.3">
      <c r="M36" s="12">
        <v>41388</v>
      </c>
      <c r="N36" s="2" t="s">
        <v>202</v>
      </c>
      <c r="O36" s="9" t="s">
        <v>260</v>
      </c>
      <c r="P36" s="2" t="s">
        <v>308</v>
      </c>
      <c r="Q36" s="13">
        <v>8000</v>
      </c>
      <c r="R36" s="12">
        <v>41391</v>
      </c>
    </row>
    <row r="37" spans="13:18" x14ac:dyDescent="0.3">
      <c r="M37" s="12">
        <v>41390</v>
      </c>
      <c r="N37" s="2" t="s">
        <v>183</v>
      </c>
      <c r="O37" s="9" t="s">
        <v>282</v>
      </c>
      <c r="P37" s="2" t="s">
        <v>302</v>
      </c>
      <c r="Q37" s="13" t="s">
        <v>310</v>
      </c>
      <c r="R37" s="12">
        <v>41394</v>
      </c>
    </row>
    <row r="38" spans="13:18" x14ac:dyDescent="0.3">
      <c r="M38" s="12">
        <v>41399</v>
      </c>
      <c r="N38" s="2" t="s">
        <v>218</v>
      </c>
      <c r="O38" s="9" t="s">
        <v>226</v>
      </c>
      <c r="P38" s="2" t="s">
        <v>300</v>
      </c>
      <c r="Q38" s="13" t="s">
        <v>310</v>
      </c>
      <c r="R38" s="12">
        <v>41405</v>
      </c>
    </row>
    <row r="39" spans="13:18" x14ac:dyDescent="0.3">
      <c r="M39" s="12">
        <v>41404</v>
      </c>
      <c r="N39" s="2" t="s">
        <v>198</v>
      </c>
      <c r="O39" s="9" t="s">
        <v>255</v>
      </c>
      <c r="P39" s="2" t="s">
        <v>302</v>
      </c>
      <c r="Q39" s="13">
        <v>24000</v>
      </c>
      <c r="R39" s="12">
        <v>41407</v>
      </c>
    </row>
    <row r="40" spans="13:18" x14ac:dyDescent="0.3">
      <c r="M40" s="12">
        <v>41408</v>
      </c>
      <c r="N40" s="2" t="s">
        <v>162</v>
      </c>
      <c r="O40" s="9" t="s">
        <v>242</v>
      </c>
      <c r="P40" s="2" t="s">
        <v>304</v>
      </c>
      <c r="Q40" s="13">
        <v>16000</v>
      </c>
      <c r="R40" s="12">
        <v>41409</v>
      </c>
    </row>
    <row r="41" spans="13:18" x14ac:dyDescent="0.3">
      <c r="M41" s="12">
        <v>41408</v>
      </c>
      <c r="N41" s="2" t="s">
        <v>125</v>
      </c>
      <c r="O41" s="9" t="s">
        <v>266</v>
      </c>
      <c r="P41" s="2" t="s">
        <v>298</v>
      </c>
      <c r="Q41" s="13">
        <v>18000</v>
      </c>
      <c r="R41" s="12">
        <v>41409</v>
      </c>
    </row>
    <row r="42" spans="13:18" x14ac:dyDescent="0.3">
      <c r="M42" s="12">
        <v>41414</v>
      </c>
      <c r="N42" s="2" t="s">
        <v>212</v>
      </c>
      <c r="O42" s="9" t="s">
        <v>264</v>
      </c>
      <c r="P42" s="2" t="s">
        <v>306</v>
      </c>
      <c r="Q42" s="13">
        <v>35000</v>
      </c>
      <c r="R42" s="12">
        <v>41421</v>
      </c>
    </row>
    <row r="43" spans="13:18" x14ac:dyDescent="0.3">
      <c r="M43" s="12">
        <v>41418</v>
      </c>
      <c r="N43" s="2" t="s">
        <v>154</v>
      </c>
      <c r="O43" s="9" t="s">
        <v>238</v>
      </c>
      <c r="P43" s="2" t="s">
        <v>306</v>
      </c>
      <c r="Q43" s="13" t="s">
        <v>310</v>
      </c>
      <c r="R43" s="12">
        <v>41421</v>
      </c>
    </row>
    <row r="44" spans="13:18" x14ac:dyDescent="0.3">
      <c r="M44" s="12">
        <v>41421</v>
      </c>
      <c r="N44" s="2" t="s">
        <v>131</v>
      </c>
      <c r="O44" s="9" t="s">
        <v>269</v>
      </c>
      <c r="P44" s="2" t="s">
        <v>304</v>
      </c>
      <c r="Q44" s="13" t="s">
        <v>310</v>
      </c>
      <c r="R44" s="12">
        <v>41423</v>
      </c>
    </row>
    <row r="45" spans="13:18" x14ac:dyDescent="0.3">
      <c r="M45" s="12">
        <v>41423</v>
      </c>
      <c r="N45" s="2" t="s">
        <v>159</v>
      </c>
      <c r="O45" s="9" t="s">
        <v>276</v>
      </c>
      <c r="P45" s="2" t="s">
        <v>296</v>
      </c>
      <c r="Q45" s="13">
        <v>48000</v>
      </c>
      <c r="R45" s="12">
        <v>41425</v>
      </c>
    </row>
    <row r="46" spans="13:18" x14ac:dyDescent="0.3">
      <c r="M46" s="12">
        <v>41426</v>
      </c>
      <c r="N46" s="2" t="s">
        <v>152</v>
      </c>
      <c r="O46" s="9" t="s">
        <v>237</v>
      </c>
      <c r="P46" s="2" t="s">
        <v>300</v>
      </c>
      <c r="Q46" s="13" t="s">
        <v>310</v>
      </c>
      <c r="R46" s="12">
        <v>41433</v>
      </c>
    </row>
    <row r="47" spans="13:18" x14ac:dyDescent="0.3">
      <c r="M47" s="12">
        <v>41427</v>
      </c>
      <c r="N47" s="2" t="s">
        <v>174</v>
      </c>
      <c r="O47" s="9" t="s">
        <v>248</v>
      </c>
      <c r="P47" s="2" t="s">
        <v>306</v>
      </c>
      <c r="Q47" s="13">
        <v>43000</v>
      </c>
      <c r="R47" s="12">
        <v>41433</v>
      </c>
    </row>
    <row r="48" spans="13:18" x14ac:dyDescent="0.3">
      <c r="M48" s="12">
        <v>41429</v>
      </c>
      <c r="N48" s="2" t="s">
        <v>141</v>
      </c>
      <c r="O48" s="9" t="s">
        <v>273</v>
      </c>
      <c r="P48" s="2" t="s">
        <v>302</v>
      </c>
      <c r="Q48" s="13">
        <v>32000</v>
      </c>
      <c r="R48" s="12">
        <v>41434</v>
      </c>
    </row>
    <row r="49" spans="13:18" x14ac:dyDescent="0.3">
      <c r="M49" s="12">
        <v>41437</v>
      </c>
      <c r="N49" s="2" t="s">
        <v>171</v>
      </c>
      <c r="O49" s="9" t="s">
        <v>278</v>
      </c>
      <c r="P49" s="2" t="s">
        <v>306</v>
      </c>
      <c r="Q49" s="13">
        <v>47000</v>
      </c>
      <c r="R49" s="12">
        <v>41444</v>
      </c>
    </row>
    <row r="50" spans="13:18" x14ac:dyDescent="0.3">
      <c r="M50" s="12">
        <v>41440</v>
      </c>
      <c r="N50" s="2" t="s">
        <v>191</v>
      </c>
      <c r="O50" s="9" t="s">
        <v>286</v>
      </c>
      <c r="P50" s="2" t="s">
        <v>300</v>
      </c>
      <c r="Q50" s="13" t="s">
        <v>310</v>
      </c>
      <c r="R50" s="12">
        <v>41444</v>
      </c>
    </row>
    <row r="51" spans="13:18" x14ac:dyDescent="0.3">
      <c r="M51" s="12">
        <v>41445</v>
      </c>
      <c r="N51" s="2" t="s">
        <v>221</v>
      </c>
      <c r="O51" s="9" t="s">
        <v>277</v>
      </c>
      <c r="P51" s="2" t="s">
        <v>306</v>
      </c>
      <c r="Q51" s="13">
        <v>41000</v>
      </c>
      <c r="R51" s="12">
        <v>41451</v>
      </c>
    </row>
    <row r="52" spans="13:18" x14ac:dyDescent="0.3">
      <c r="M52" s="12">
        <v>41448</v>
      </c>
      <c r="N52" s="2" t="s">
        <v>194</v>
      </c>
      <c r="O52" s="9" t="s">
        <v>257</v>
      </c>
      <c r="P52" s="2" t="s">
        <v>300</v>
      </c>
      <c r="Q52" s="13">
        <v>49000</v>
      </c>
      <c r="R52" s="12">
        <v>41449</v>
      </c>
    </row>
    <row r="53" spans="13:18" x14ac:dyDescent="0.3">
      <c r="M53" s="12">
        <v>41449</v>
      </c>
      <c r="N53" s="2" t="s">
        <v>173</v>
      </c>
      <c r="O53" s="9" t="s">
        <v>279</v>
      </c>
      <c r="P53" s="2" t="s">
        <v>300</v>
      </c>
      <c r="Q53" s="13">
        <v>31000</v>
      </c>
      <c r="R53" s="12">
        <v>41451</v>
      </c>
    </row>
    <row r="54" spans="13:18" x14ac:dyDescent="0.3">
      <c r="M54" s="12">
        <v>41454</v>
      </c>
      <c r="N54" s="2" t="s">
        <v>214</v>
      </c>
      <c r="O54" s="9" t="s">
        <v>261</v>
      </c>
      <c r="P54" s="2" t="s">
        <v>300</v>
      </c>
      <c r="Q54" s="13" t="s">
        <v>310</v>
      </c>
      <c r="R54" s="12">
        <v>41456</v>
      </c>
    </row>
    <row r="55" spans="13:18" x14ac:dyDescent="0.3">
      <c r="M55" s="12">
        <v>41466</v>
      </c>
      <c r="N55" s="2" t="s">
        <v>155</v>
      </c>
      <c r="O55" s="9" t="s">
        <v>243</v>
      </c>
      <c r="P55" s="2" t="s">
        <v>296</v>
      </c>
      <c r="Q55" s="13" t="s">
        <v>310</v>
      </c>
      <c r="R55" s="12">
        <v>41469</v>
      </c>
    </row>
    <row r="56" spans="13:18" x14ac:dyDescent="0.3">
      <c r="M56" s="12">
        <v>41468</v>
      </c>
      <c r="N56" s="2" t="s">
        <v>192</v>
      </c>
      <c r="O56" s="9" t="s">
        <v>256</v>
      </c>
      <c r="P56" s="2" t="s">
        <v>308</v>
      </c>
      <c r="Q56" s="13">
        <v>12000</v>
      </c>
      <c r="R56" s="12">
        <v>41472</v>
      </c>
    </row>
    <row r="57" spans="13:18" x14ac:dyDescent="0.3">
      <c r="M57" s="12">
        <v>41470</v>
      </c>
      <c r="N57" s="2" t="s">
        <v>166</v>
      </c>
      <c r="O57" s="9" t="s">
        <v>244</v>
      </c>
      <c r="P57" s="2" t="s">
        <v>296</v>
      </c>
      <c r="Q57" s="13" t="s">
        <v>310</v>
      </c>
      <c r="R57" s="12">
        <v>41477</v>
      </c>
    </row>
    <row r="58" spans="13:18" x14ac:dyDescent="0.3">
      <c r="M58" s="12">
        <v>41470</v>
      </c>
      <c r="N58" s="2" t="s">
        <v>211</v>
      </c>
      <c r="O58" s="9" t="s">
        <v>231</v>
      </c>
      <c r="P58" s="2" t="s">
        <v>308</v>
      </c>
      <c r="Q58" s="13">
        <v>21000</v>
      </c>
      <c r="R58" s="12">
        <v>41473</v>
      </c>
    </row>
    <row r="59" spans="13:18" x14ac:dyDescent="0.3">
      <c r="M59" s="12">
        <v>41472</v>
      </c>
      <c r="N59" s="2" t="s">
        <v>130</v>
      </c>
      <c r="O59" s="9" t="s">
        <v>227</v>
      </c>
      <c r="P59" s="2" t="s">
        <v>302</v>
      </c>
      <c r="Q59" s="13" t="s">
        <v>310</v>
      </c>
      <c r="R59" s="12">
        <v>41474</v>
      </c>
    </row>
    <row r="60" spans="13:18" x14ac:dyDescent="0.3">
      <c r="M60" s="12">
        <v>41473</v>
      </c>
      <c r="N60" s="2" t="s">
        <v>188</v>
      </c>
      <c r="O60" s="9" t="s">
        <v>244</v>
      </c>
      <c r="P60" s="2" t="s">
        <v>302</v>
      </c>
      <c r="Q60" s="13">
        <v>30000</v>
      </c>
      <c r="R60" s="12">
        <v>41476</v>
      </c>
    </row>
    <row r="61" spans="13:18" x14ac:dyDescent="0.3">
      <c r="M61" s="12">
        <v>41473</v>
      </c>
      <c r="N61" s="2" t="s">
        <v>208</v>
      </c>
      <c r="O61" s="9" t="s">
        <v>238</v>
      </c>
      <c r="P61" s="2" t="s">
        <v>306</v>
      </c>
      <c r="Q61" s="13">
        <v>48000</v>
      </c>
      <c r="R61" s="12">
        <v>41478</v>
      </c>
    </row>
    <row r="62" spans="13:18" x14ac:dyDescent="0.3">
      <c r="M62" s="12">
        <v>41476</v>
      </c>
      <c r="N62" s="2" t="s">
        <v>129</v>
      </c>
      <c r="O62" s="9" t="s">
        <v>268</v>
      </c>
      <c r="P62" s="2" t="s">
        <v>302</v>
      </c>
      <c r="Q62" s="13" t="s">
        <v>310</v>
      </c>
      <c r="R62" s="12">
        <v>41483</v>
      </c>
    </row>
    <row r="63" spans="13:18" x14ac:dyDescent="0.3">
      <c r="M63" s="12">
        <v>41477</v>
      </c>
      <c r="N63" s="2" t="s">
        <v>196</v>
      </c>
      <c r="O63" s="9" t="s">
        <v>258</v>
      </c>
      <c r="P63" s="2" t="s">
        <v>304</v>
      </c>
      <c r="Q63" s="13">
        <v>20000</v>
      </c>
      <c r="R63" s="12">
        <v>41481</v>
      </c>
    </row>
    <row r="64" spans="13:18" x14ac:dyDescent="0.3">
      <c r="M64" s="12">
        <v>41479</v>
      </c>
      <c r="N64" s="2" t="s">
        <v>219</v>
      </c>
      <c r="O64" s="9" t="s">
        <v>294</v>
      </c>
      <c r="P64" s="2" t="s">
        <v>298</v>
      </c>
      <c r="Q64" s="13">
        <v>33000</v>
      </c>
      <c r="R64" s="12">
        <v>41485</v>
      </c>
    </row>
    <row r="65" spans="13:18" x14ac:dyDescent="0.3">
      <c r="M65" s="12">
        <v>41487</v>
      </c>
      <c r="N65" s="2" t="s">
        <v>146</v>
      </c>
      <c r="O65" s="9" t="s">
        <v>234</v>
      </c>
      <c r="P65" s="2" t="s">
        <v>300</v>
      </c>
      <c r="Q65" s="13">
        <v>22000</v>
      </c>
      <c r="R65" s="12">
        <v>41491</v>
      </c>
    </row>
    <row r="66" spans="13:18" x14ac:dyDescent="0.3">
      <c r="M66" s="12">
        <v>41488</v>
      </c>
      <c r="N66" s="2" t="s">
        <v>207</v>
      </c>
      <c r="O66" s="9" t="s">
        <v>259</v>
      </c>
      <c r="P66" s="2" t="s">
        <v>304</v>
      </c>
      <c r="Q66" s="13" t="s">
        <v>310</v>
      </c>
      <c r="R66" s="12">
        <v>41489</v>
      </c>
    </row>
    <row r="67" spans="13:18" x14ac:dyDescent="0.3">
      <c r="M67" s="12">
        <v>41489</v>
      </c>
      <c r="N67" s="2" t="s">
        <v>177</v>
      </c>
      <c r="O67" s="9" t="s">
        <v>280</v>
      </c>
      <c r="P67" s="2" t="s">
        <v>306</v>
      </c>
      <c r="Q67" s="13" t="s">
        <v>310</v>
      </c>
      <c r="R67" s="12">
        <v>41494</v>
      </c>
    </row>
    <row r="68" spans="13:18" x14ac:dyDescent="0.3">
      <c r="M68" s="12">
        <v>41490</v>
      </c>
      <c r="N68" s="2" t="s">
        <v>156</v>
      </c>
      <c r="O68" s="9" t="s">
        <v>239</v>
      </c>
      <c r="P68" s="2" t="s">
        <v>300</v>
      </c>
      <c r="Q68" s="13" t="s">
        <v>310</v>
      </c>
      <c r="R68" s="12">
        <v>41497</v>
      </c>
    </row>
    <row r="69" spans="13:18" x14ac:dyDescent="0.3">
      <c r="M69" s="12">
        <v>41490</v>
      </c>
      <c r="N69" s="2" t="s">
        <v>180</v>
      </c>
      <c r="O69" s="9" t="s">
        <v>251</v>
      </c>
      <c r="P69" s="2" t="s">
        <v>306</v>
      </c>
      <c r="Q69" s="13" t="s">
        <v>310</v>
      </c>
      <c r="R69" s="12">
        <v>41496</v>
      </c>
    </row>
    <row r="70" spans="13:18" x14ac:dyDescent="0.3">
      <c r="M70" s="12">
        <v>41499</v>
      </c>
      <c r="N70" s="2" t="s">
        <v>145</v>
      </c>
      <c r="O70" s="9" t="s">
        <v>247</v>
      </c>
      <c r="P70" s="2" t="s">
        <v>308</v>
      </c>
      <c r="Q70" s="13">
        <v>48000</v>
      </c>
      <c r="R70" s="12">
        <v>41505</v>
      </c>
    </row>
    <row r="71" spans="13:18" x14ac:dyDescent="0.3">
      <c r="M71" s="12">
        <v>41507</v>
      </c>
      <c r="N71" s="2" t="s">
        <v>184</v>
      </c>
      <c r="O71" s="9" t="s">
        <v>253</v>
      </c>
      <c r="P71" s="2" t="s">
        <v>302</v>
      </c>
      <c r="Q71" s="13">
        <v>22000</v>
      </c>
      <c r="R71" s="12">
        <v>41512</v>
      </c>
    </row>
    <row r="72" spans="13:18" x14ac:dyDescent="0.3">
      <c r="M72" s="12">
        <v>41519</v>
      </c>
      <c r="N72" s="2" t="s">
        <v>140</v>
      </c>
      <c r="O72" s="9" t="s">
        <v>232</v>
      </c>
      <c r="P72" s="2" t="s">
        <v>296</v>
      </c>
      <c r="Q72" s="13" t="s">
        <v>310</v>
      </c>
      <c r="R72" s="12">
        <v>41525</v>
      </c>
    </row>
    <row r="73" spans="13:18" x14ac:dyDescent="0.3">
      <c r="M73" s="12">
        <v>41520</v>
      </c>
      <c r="N73" s="2" t="s">
        <v>178</v>
      </c>
      <c r="O73" s="9" t="s">
        <v>250</v>
      </c>
      <c r="P73" s="2" t="s">
        <v>302</v>
      </c>
      <c r="Q73" s="13" t="s">
        <v>310</v>
      </c>
      <c r="R73" s="12">
        <v>41523</v>
      </c>
    </row>
    <row r="74" spans="13:18" x14ac:dyDescent="0.3">
      <c r="M74" s="12">
        <v>41525</v>
      </c>
      <c r="N74" s="2" t="s">
        <v>195</v>
      </c>
      <c r="O74" s="9" t="s">
        <v>240</v>
      </c>
      <c r="P74" s="2" t="s">
        <v>296</v>
      </c>
      <c r="Q74" s="13">
        <v>44000</v>
      </c>
      <c r="R74" s="12">
        <v>41531</v>
      </c>
    </row>
    <row r="75" spans="13:18" x14ac:dyDescent="0.3">
      <c r="M75" s="12">
        <v>41526</v>
      </c>
      <c r="N75" s="2" t="s">
        <v>168</v>
      </c>
      <c r="O75" s="9" t="s">
        <v>245</v>
      </c>
      <c r="P75" s="2" t="s">
        <v>302</v>
      </c>
      <c r="Q75" s="13" t="s">
        <v>310</v>
      </c>
      <c r="R75" s="12">
        <v>41529</v>
      </c>
    </row>
    <row r="76" spans="13:18" x14ac:dyDescent="0.3">
      <c r="M76" s="12">
        <v>41528</v>
      </c>
      <c r="N76" s="2" t="s">
        <v>148</v>
      </c>
      <c r="O76" s="9" t="s">
        <v>235</v>
      </c>
      <c r="P76" s="2" t="s">
        <v>296</v>
      </c>
      <c r="Q76" s="13" t="s">
        <v>310</v>
      </c>
      <c r="R76" s="12">
        <v>41529</v>
      </c>
    </row>
    <row r="77" spans="13:18" x14ac:dyDescent="0.3">
      <c r="M77" s="12">
        <v>41528</v>
      </c>
      <c r="N77" s="2" t="s">
        <v>143</v>
      </c>
      <c r="O77" s="9" t="s">
        <v>272</v>
      </c>
      <c r="P77" s="2" t="s">
        <v>306</v>
      </c>
      <c r="Q77" s="13" t="s">
        <v>310</v>
      </c>
      <c r="R77" s="12">
        <v>41534</v>
      </c>
    </row>
    <row r="78" spans="13:18" x14ac:dyDescent="0.3">
      <c r="M78" s="12">
        <v>41529</v>
      </c>
      <c r="N78" s="2" t="s">
        <v>165</v>
      </c>
      <c r="O78" s="9" t="s">
        <v>227</v>
      </c>
      <c r="P78" s="2" t="s">
        <v>298</v>
      </c>
      <c r="Q78" s="13" t="s">
        <v>310</v>
      </c>
      <c r="R78" s="12">
        <v>41533</v>
      </c>
    </row>
    <row r="79" spans="13:18" x14ac:dyDescent="0.3">
      <c r="M79" s="12">
        <v>41531</v>
      </c>
      <c r="N79" s="2" t="s">
        <v>139</v>
      </c>
      <c r="O79" s="9" t="s">
        <v>272</v>
      </c>
      <c r="P79" s="2" t="s">
        <v>300</v>
      </c>
      <c r="Q79" s="13">
        <v>37000</v>
      </c>
      <c r="R79" s="12">
        <v>41532</v>
      </c>
    </row>
    <row r="80" spans="13:18" x14ac:dyDescent="0.3">
      <c r="M80" s="12">
        <v>41532</v>
      </c>
      <c r="N80" s="2" t="s">
        <v>167</v>
      </c>
      <c r="O80" s="9" t="s">
        <v>264</v>
      </c>
      <c r="P80" s="2" t="s">
        <v>306</v>
      </c>
      <c r="Q80" s="13" t="s">
        <v>310</v>
      </c>
      <c r="R80" s="12">
        <v>41535</v>
      </c>
    </row>
    <row r="81" spans="13:18" x14ac:dyDescent="0.3">
      <c r="M81" s="12">
        <v>41535</v>
      </c>
      <c r="N81" s="2" t="s">
        <v>185</v>
      </c>
      <c r="O81" s="9" t="s">
        <v>283</v>
      </c>
      <c r="P81" s="2" t="s">
        <v>308</v>
      </c>
      <c r="Q81" s="13" t="s">
        <v>310</v>
      </c>
      <c r="R81" s="12">
        <v>41542</v>
      </c>
    </row>
    <row r="82" spans="13:18" x14ac:dyDescent="0.3">
      <c r="M82" s="12">
        <v>41539</v>
      </c>
      <c r="N82" s="2" t="s">
        <v>216</v>
      </c>
      <c r="O82" s="9" t="s">
        <v>224</v>
      </c>
      <c r="P82" s="2" t="s">
        <v>306</v>
      </c>
      <c r="Q82" s="13" t="s">
        <v>310</v>
      </c>
      <c r="R82" s="12">
        <v>41541</v>
      </c>
    </row>
    <row r="83" spans="13:18" x14ac:dyDescent="0.3">
      <c r="M83" s="12">
        <v>41549</v>
      </c>
      <c r="N83" s="2" t="s">
        <v>193</v>
      </c>
      <c r="O83" s="9" t="s">
        <v>287</v>
      </c>
      <c r="P83" s="2" t="s">
        <v>300</v>
      </c>
      <c r="Q83" s="13" t="s">
        <v>310</v>
      </c>
      <c r="R83" s="12">
        <v>41553</v>
      </c>
    </row>
    <row r="84" spans="13:18" x14ac:dyDescent="0.3">
      <c r="M84" s="12">
        <v>41561</v>
      </c>
      <c r="N84" s="2" t="s">
        <v>179</v>
      </c>
      <c r="O84" s="9" t="s">
        <v>254</v>
      </c>
      <c r="P84" s="2" t="s">
        <v>306</v>
      </c>
      <c r="Q84" s="13" t="s">
        <v>310</v>
      </c>
      <c r="R84" s="12">
        <v>41567</v>
      </c>
    </row>
    <row r="85" spans="13:18" x14ac:dyDescent="0.3">
      <c r="M85" s="12">
        <v>41567</v>
      </c>
      <c r="N85" s="2" t="s">
        <v>150</v>
      </c>
      <c r="O85" s="9" t="s">
        <v>236</v>
      </c>
      <c r="P85" s="2" t="s">
        <v>298</v>
      </c>
      <c r="Q85" s="13">
        <v>6000</v>
      </c>
      <c r="R85" s="12">
        <v>41570</v>
      </c>
    </row>
    <row r="86" spans="13:18" x14ac:dyDescent="0.3">
      <c r="M86" s="12">
        <v>41567</v>
      </c>
      <c r="N86" s="2" t="s">
        <v>190</v>
      </c>
      <c r="O86" s="9" t="s">
        <v>255</v>
      </c>
      <c r="P86" s="2" t="s">
        <v>304</v>
      </c>
      <c r="Q86" s="13" t="s">
        <v>310</v>
      </c>
      <c r="R86" s="12">
        <v>41570</v>
      </c>
    </row>
    <row r="87" spans="13:18" x14ac:dyDescent="0.3">
      <c r="M87" s="12">
        <v>41569</v>
      </c>
      <c r="N87" s="2" t="s">
        <v>199</v>
      </c>
      <c r="O87" s="9" t="s">
        <v>242</v>
      </c>
      <c r="P87" s="2" t="s">
        <v>300</v>
      </c>
      <c r="Q87" s="13" t="s">
        <v>310</v>
      </c>
      <c r="R87" s="12">
        <v>41571</v>
      </c>
    </row>
    <row r="88" spans="13:18" x14ac:dyDescent="0.3">
      <c r="M88" s="12">
        <v>41571</v>
      </c>
      <c r="N88" s="2" t="s">
        <v>127</v>
      </c>
      <c r="O88" s="9" t="s">
        <v>267</v>
      </c>
      <c r="P88" s="2" t="s">
        <v>302</v>
      </c>
      <c r="Q88" s="13" t="s">
        <v>310</v>
      </c>
      <c r="R88" s="12">
        <v>41574</v>
      </c>
    </row>
    <row r="89" spans="13:18" x14ac:dyDescent="0.3">
      <c r="M89" s="12">
        <v>41572</v>
      </c>
      <c r="N89" s="2" t="s">
        <v>176</v>
      </c>
      <c r="O89" s="9" t="s">
        <v>249</v>
      </c>
      <c r="P89" s="2" t="s">
        <v>308</v>
      </c>
      <c r="Q89" s="13" t="s">
        <v>310</v>
      </c>
      <c r="R89" s="12">
        <v>41575</v>
      </c>
    </row>
    <row r="90" spans="13:18" x14ac:dyDescent="0.3">
      <c r="M90" s="12">
        <v>41573</v>
      </c>
      <c r="N90" s="2" t="s">
        <v>217</v>
      </c>
      <c r="O90" s="9" t="s">
        <v>293</v>
      </c>
      <c r="P90" s="2" t="s">
        <v>302</v>
      </c>
      <c r="Q90" s="13">
        <v>34000</v>
      </c>
      <c r="R90" s="12">
        <v>41574</v>
      </c>
    </row>
    <row r="91" spans="13:18" x14ac:dyDescent="0.3">
      <c r="M91" s="12">
        <v>41574</v>
      </c>
      <c r="N91" s="2" t="s">
        <v>169</v>
      </c>
      <c r="O91" s="9" t="s">
        <v>277</v>
      </c>
      <c r="P91" s="2" t="s">
        <v>304</v>
      </c>
      <c r="Q91" s="13" t="s">
        <v>310</v>
      </c>
      <c r="R91" s="12">
        <v>41575</v>
      </c>
    </row>
    <row r="92" spans="13:18" x14ac:dyDescent="0.3">
      <c r="M92" s="12">
        <v>41585</v>
      </c>
      <c r="N92" s="2" t="s">
        <v>204</v>
      </c>
      <c r="O92" s="9" t="s">
        <v>261</v>
      </c>
      <c r="P92" s="2" t="s">
        <v>296</v>
      </c>
      <c r="Q92" s="13">
        <v>20000</v>
      </c>
      <c r="R92" s="12">
        <v>41589</v>
      </c>
    </row>
    <row r="93" spans="13:18" x14ac:dyDescent="0.3">
      <c r="M93" s="12">
        <v>41587</v>
      </c>
      <c r="N93" s="2" t="s">
        <v>134</v>
      </c>
      <c r="O93" s="9" t="s">
        <v>229</v>
      </c>
      <c r="P93" s="2" t="s">
        <v>302</v>
      </c>
      <c r="Q93" s="13">
        <v>36000</v>
      </c>
      <c r="R93" s="12">
        <v>41592</v>
      </c>
    </row>
    <row r="94" spans="13:18" x14ac:dyDescent="0.3">
      <c r="M94" s="12">
        <v>41590</v>
      </c>
      <c r="N94" s="2" t="s">
        <v>164</v>
      </c>
      <c r="O94" s="9" t="s">
        <v>243</v>
      </c>
      <c r="P94" s="2" t="s">
        <v>302</v>
      </c>
      <c r="Q94" s="13">
        <v>8000</v>
      </c>
      <c r="R94" s="12">
        <v>41596</v>
      </c>
    </row>
    <row r="95" spans="13:18" x14ac:dyDescent="0.3">
      <c r="M95" s="12">
        <v>41605</v>
      </c>
      <c r="N95" s="2" t="s">
        <v>142</v>
      </c>
      <c r="O95" s="9" t="s">
        <v>233</v>
      </c>
      <c r="P95" s="2" t="s">
        <v>298</v>
      </c>
      <c r="Q95" s="13">
        <v>17000</v>
      </c>
      <c r="R95" s="12">
        <v>41607</v>
      </c>
    </row>
    <row r="96" spans="13:18" x14ac:dyDescent="0.3">
      <c r="M96" s="12">
        <v>41609</v>
      </c>
      <c r="N96" s="2" t="s">
        <v>200</v>
      </c>
      <c r="O96" s="9" t="s">
        <v>259</v>
      </c>
      <c r="P96" s="2" t="s">
        <v>300</v>
      </c>
      <c r="Q96" s="13">
        <v>45000</v>
      </c>
      <c r="R96" s="12">
        <v>41611</v>
      </c>
    </row>
    <row r="97" spans="13:18" x14ac:dyDescent="0.3">
      <c r="M97" s="12">
        <v>41611</v>
      </c>
      <c r="N97" s="2" t="s">
        <v>124</v>
      </c>
      <c r="O97" s="9" t="s">
        <v>224</v>
      </c>
      <c r="P97" s="2" t="s">
        <v>308</v>
      </c>
      <c r="Q97" s="13">
        <v>41000</v>
      </c>
      <c r="R97" s="12">
        <v>41617</v>
      </c>
    </row>
    <row r="98" spans="13:18" x14ac:dyDescent="0.3">
      <c r="M98" s="12">
        <v>41612</v>
      </c>
      <c r="N98" s="2" t="s">
        <v>138</v>
      </c>
      <c r="O98" s="9" t="s">
        <v>231</v>
      </c>
      <c r="P98" s="2" t="s">
        <v>304</v>
      </c>
      <c r="Q98" s="13" t="s">
        <v>310</v>
      </c>
      <c r="R98" s="12">
        <v>41616</v>
      </c>
    </row>
    <row r="99" spans="13:18" x14ac:dyDescent="0.3">
      <c r="M99" s="12">
        <v>41612</v>
      </c>
      <c r="N99" s="2" t="s">
        <v>157</v>
      </c>
      <c r="O99" s="9" t="s">
        <v>268</v>
      </c>
      <c r="P99" s="2" t="s">
        <v>306</v>
      </c>
      <c r="Q99" s="13" t="s">
        <v>310</v>
      </c>
      <c r="R99" s="12">
        <v>41616</v>
      </c>
    </row>
    <row r="100" spans="13:18" x14ac:dyDescent="0.3">
      <c r="M100" s="12">
        <v>41612</v>
      </c>
      <c r="N100" s="2" t="s">
        <v>197</v>
      </c>
      <c r="O100" s="9" t="s">
        <v>288</v>
      </c>
      <c r="P100" s="2" t="s">
        <v>308</v>
      </c>
      <c r="Q100" s="13" t="s">
        <v>310</v>
      </c>
      <c r="R100" s="12">
        <v>41615</v>
      </c>
    </row>
    <row r="101" spans="13:18" x14ac:dyDescent="0.3">
      <c r="M101" s="12">
        <v>41612</v>
      </c>
      <c r="N101" s="2" t="s">
        <v>223</v>
      </c>
      <c r="O101" s="9" t="s">
        <v>295</v>
      </c>
      <c r="P101" s="2" t="s">
        <v>302</v>
      </c>
      <c r="Q101" s="13">
        <v>26000</v>
      </c>
      <c r="R101" s="12">
        <v>41617</v>
      </c>
    </row>
    <row r="102" spans="13:18" x14ac:dyDescent="0.3">
      <c r="M102" s="12">
        <v>41614</v>
      </c>
      <c r="N102" s="2" t="s">
        <v>206</v>
      </c>
      <c r="O102" s="9" t="s">
        <v>262</v>
      </c>
      <c r="P102" s="2" t="s">
        <v>304</v>
      </c>
      <c r="Q102" s="13" t="s">
        <v>310</v>
      </c>
      <c r="R102" s="12">
        <v>41621</v>
      </c>
    </row>
    <row r="103" spans="13:18" x14ac:dyDescent="0.3">
      <c r="M103" s="12">
        <v>41627</v>
      </c>
      <c r="N103" s="2" t="s">
        <v>170</v>
      </c>
      <c r="O103" s="9" t="s">
        <v>246</v>
      </c>
      <c r="P103" s="2" t="s">
        <v>306</v>
      </c>
      <c r="Q103" s="13" t="s">
        <v>310</v>
      </c>
      <c r="R103" s="12">
        <v>41634</v>
      </c>
    </row>
    <row r="104" spans="13:18" x14ac:dyDescent="0.3">
      <c r="M104" s="12">
        <v>41628</v>
      </c>
      <c r="N104" s="2" t="s">
        <v>209</v>
      </c>
      <c r="O104" s="9" t="s">
        <v>291</v>
      </c>
      <c r="P104" s="2" t="s">
        <v>298</v>
      </c>
      <c r="Q104" s="13">
        <v>47000</v>
      </c>
      <c r="R104" s="12">
        <v>41633</v>
      </c>
    </row>
  </sheetData>
  <sortState ref="M5:R104">
    <sortCondition ref="M5"/>
  </sortState>
  <phoneticPr fontId="2" type="noConversion"/>
  <conditionalFormatting sqref="AB5:AC5">
    <cfRule type="cellIs" dxfId="0" priority="1" operator="equal">
      <formula>0</formula>
    </cfRule>
  </conditionalFormatting>
  <dataValidations count="1">
    <dataValidation type="list" allowBlank="1" showInputMessage="1" showErrorMessage="1" sqref="AA5">
      <formula1>"VTR,냉장고,세탁기,TV,DVD,에어컨,컴퓨터"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10</vt:i4>
      </vt:variant>
    </vt:vector>
  </HeadingPairs>
  <TitlesOfParts>
    <vt:vector size="13" baseType="lpstr">
      <vt:lpstr>기본</vt:lpstr>
      <vt:lpstr>응용</vt:lpstr>
      <vt:lpstr>활용</vt:lpstr>
      <vt:lpstr>구매액</vt:lpstr>
      <vt:lpstr>부서</vt:lpstr>
      <vt:lpstr>비용</vt:lpstr>
      <vt:lpstr>성별</vt:lpstr>
      <vt:lpstr>연봉</vt:lpstr>
      <vt:lpstr>주소</vt:lpstr>
      <vt:lpstr>지역</vt:lpstr>
      <vt:lpstr>직위</vt:lpstr>
      <vt:lpstr>진행상황</vt:lpstr>
      <vt:lpstr>품목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inbook</dc:creator>
  <cp:lastModifiedBy>Dodream</cp:lastModifiedBy>
  <dcterms:created xsi:type="dcterms:W3CDTF">2007-07-02T06:36:04Z</dcterms:created>
  <dcterms:modified xsi:type="dcterms:W3CDTF">2013-04-18T07:21:54Z</dcterms:modified>
</cp:coreProperties>
</file>