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3\"/>
    </mc:Choice>
  </mc:AlternateContent>
  <bookViews>
    <workbookView xWindow="840" yWindow="300" windowWidth="10455" windowHeight="5220"/>
  </bookViews>
  <sheets>
    <sheet name="기본" sheetId="1" r:id="rId1"/>
    <sheet name="응용" sheetId="2" r:id="rId2"/>
    <sheet name="활용" sheetId="3" r:id="rId3"/>
  </sheets>
  <calcPr calcId="152511"/>
  <fileRecoveryPr repairLoad="1"/>
</workbook>
</file>

<file path=xl/calcChain.xml><?xml version="1.0" encoding="utf-8"?>
<calcChain xmlns="http://schemas.openxmlformats.org/spreadsheetml/2006/main">
  <c r="L14" i="3" l="1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K5" i="3"/>
  <c r="L5" i="3"/>
  <c r="F14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5" i="3"/>
  <c r="E5" i="3"/>
  <c r="E6" i="2" l="1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H5" i="2"/>
  <c r="G5" i="2"/>
  <c r="F5" i="2"/>
  <c r="E5" i="2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5" i="1"/>
  <c r="E5" i="1"/>
</calcChain>
</file>

<file path=xl/sharedStrings.xml><?xml version="1.0" encoding="utf-8"?>
<sst xmlns="http://schemas.openxmlformats.org/spreadsheetml/2006/main" count="67" uniqueCount="56">
  <si>
    <t>만기일</t>
    <phoneticPr fontId="2" type="noConversion"/>
  </si>
  <si>
    <t>지급기준</t>
    <phoneticPr fontId="2" type="noConversion"/>
  </si>
  <si>
    <t>거래금액</t>
    <phoneticPr fontId="2" type="noConversion"/>
  </si>
  <si>
    <t>거래일자</t>
    <phoneticPr fontId="2" type="noConversion"/>
  </si>
  <si>
    <t>[표1] 지급 만기일</t>
    <phoneticPr fontId="2" type="noConversion"/>
  </si>
  <si>
    <t>기독탄신일</t>
  </si>
  <si>
    <t>개천절</t>
    <phoneticPr fontId="7" type="noConversion"/>
  </si>
  <si>
    <t>추석</t>
    <phoneticPr fontId="7" type="noConversion"/>
  </si>
  <si>
    <t>광복절</t>
    <phoneticPr fontId="7" type="noConversion"/>
  </si>
  <si>
    <t>한필영</t>
  </si>
  <si>
    <t>윤기연</t>
  </si>
  <si>
    <t>현충일</t>
    <phoneticPr fontId="7" type="noConversion"/>
  </si>
  <si>
    <t>심민채</t>
  </si>
  <si>
    <t>석탄일</t>
    <phoneticPr fontId="7" type="noConversion"/>
  </si>
  <si>
    <t>성송이</t>
  </si>
  <si>
    <t>어린이날</t>
    <phoneticPr fontId="7" type="noConversion"/>
  </si>
  <si>
    <t>이양미</t>
  </si>
  <si>
    <t>삼일절</t>
    <phoneticPr fontId="7" type="noConversion"/>
  </si>
  <si>
    <t>주우열</t>
  </si>
  <si>
    <t>고비삼</t>
  </si>
  <si>
    <t>변배문</t>
  </si>
  <si>
    <t>설날</t>
    <phoneticPr fontId="7" type="noConversion"/>
  </si>
  <si>
    <t>최유윤</t>
  </si>
  <si>
    <t>신정</t>
    <phoneticPr fontId="7" type="noConversion"/>
  </si>
  <si>
    <t>원우종</t>
  </si>
  <si>
    <t>일자</t>
    <phoneticPr fontId="7" type="noConversion"/>
  </si>
  <si>
    <t>공휴일</t>
    <phoneticPr fontId="7" type="noConversion"/>
  </si>
  <si>
    <t>작업일수</t>
    <phoneticPr fontId="2" type="noConversion"/>
  </si>
  <si>
    <t>총일수</t>
    <phoneticPr fontId="2" type="noConversion"/>
  </si>
  <si>
    <t>종료일</t>
    <phoneticPr fontId="2" type="noConversion"/>
  </si>
  <si>
    <t>시작일</t>
    <phoneticPr fontId="2" type="noConversion"/>
  </si>
  <si>
    <t>사원명</t>
    <phoneticPr fontId="2" type="noConversion"/>
  </si>
  <si>
    <t>[표2] 작업일수</t>
    <phoneticPr fontId="2" type="noConversion"/>
  </si>
  <si>
    <t>곽민하</t>
  </si>
  <si>
    <t>원해정</t>
  </si>
  <si>
    <t>남연홍</t>
  </si>
  <si>
    <t>심장선</t>
  </si>
  <si>
    <t>공나리</t>
  </si>
  <si>
    <t>노정원</t>
  </si>
  <si>
    <t>이남훈</t>
  </si>
  <si>
    <t>유범근</t>
  </si>
  <si>
    <t>최남익</t>
  </si>
  <si>
    <t>백대로</t>
  </si>
  <si>
    <t>3개월간 근무일수</t>
    <phoneticPr fontId="2" type="noConversion"/>
  </si>
  <si>
    <t>총근무일수</t>
    <phoneticPr fontId="2" type="noConversion"/>
  </si>
  <si>
    <t>정산일</t>
    <phoneticPr fontId="2" type="noConversion"/>
  </si>
  <si>
    <t>입사일</t>
    <phoneticPr fontId="2" type="noConversion"/>
  </si>
  <si>
    <t>이름</t>
    <phoneticPr fontId="2" type="noConversion"/>
  </si>
  <si>
    <t>[표4] 3개월간 근무일수</t>
    <phoneticPr fontId="2" type="noConversion"/>
  </si>
  <si>
    <t>[표5] 작업 종료일</t>
    <phoneticPr fontId="2" type="noConversion"/>
  </si>
  <si>
    <t>시작일</t>
    <phoneticPr fontId="2" type="noConversion"/>
  </si>
  <si>
    <t>작업일수</t>
    <phoneticPr fontId="2" type="noConversion"/>
  </si>
  <si>
    <t>[표3] 공휴일 목록(2013년)</t>
    <phoneticPr fontId="2" type="noConversion"/>
  </si>
  <si>
    <t>한글날</t>
    <phoneticPr fontId="7" type="noConversion"/>
  </si>
  <si>
    <t>종료일(토,일)</t>
    <phoneticPr fontId="2" type="noConversion"/>
  </si>
  <si>
    <t>종료일(일)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</si>
</sst>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&quot;개&quot;&quot;월&quot;&quot;후&quot;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4" fontId="5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tabSelected="1" workbookViewId="0">
      <selection activeCell="E5" sqref="E5"/>
    </sheetView>
  </sheetViews>
  <sheetFormatPr defaultRowHeight="16.5"/>
  <cols>
    <col min="1" max="1" width="3.625" customWidth="1"/>
    <col min="2" max="2" width="11.875" customWidth="1"/>
    <col min="3" max="3" width="10.875" customWidth="1"/>
    <col min="5" max="6" width="11.875" customWidth="1"/>
    <col min="10" max="10" width="9.375" customWidth="1"/>
  </cols>
  <sheetData>
    <row r="2" spans="2:6">
      <c r="B2" s="5" t="s">
        <v>4</v>
      </c>
    </row>
    <row r="4" spans="2:6">
      <c r="B4" s="4" t="s">
        <v>3</v>
      </c>
      <c r="C4" s="4" t="s">
        <v>2</v>
      </c>
      <c r="D4" s="4" t="s">
        <v>1</v>
      </c>
      <c r="E4" s="13" t="s">
        <v>0</v>
      </c>
      <c r="F4" s="13"/>
    </row>
    <row r="5" spans="2:6">
      <c r="B5" s="1">
        <v>41469</v>
      </c>
      <c r="C5" s="3">
        <v>259000</v>
      </c>
      <c r="D5" s="2">
        <v>1</v>
      </c>
      <c r="E5" s="1">
        <f>EDATE(B5,D5)</f>
        <v>41500</v>
      </c>
      <c r="F5" s="1">
        <f>EOMONTH(B5,D5)</f>
        <v>41517</v>
      </c>
    </row>
    <row r="6" spans="2:6">
      <c r="B6" s="1">
        <v>41578</v>
      </c>
      <c r="C6" s="3">
        <v>232900</v>
      </c>
      <c r="D6" s="2">
        <v>3</v>
      </c>
      <c r="E6" s="1">
        <f t="shared" ref="E6:E14" si="0">EDATE(B6,D6)</f>
        <v>41670</v>
      </c>
      <c r="F6" s="1">
        <f t="shared" ref="F6:F14" si="1">EOMONTH(B6,D6)</f>
        <v>41670</v>
      </c>
    </row>
    <row r="7" spans="2:6">
      <c r="B7" s="1">
        <v>41530</v>
      </c>
      <c r="C7" s="3">
        <v>334000</v>
      </c>
      <c r="D7" s="2">
        <v>3</v>
      </c>
      <c r="E7" s="1">
        <f t="shared" si="0"/>
        <v>41621</v>
      </c>
      <c r="F7" s="1">
        <f t="shared" si="1"/>
        <v>41639</v>
      </c>
    </row>
    <row r="8" spans="2:6">
      <c r="B8" s="1">
        <v>41502</v>
      </c>
      <c r="C8" s="3">
        <v>519700</v>
      </c>
      <c r="D8" s="2">
        <v>6</v>
      </c>
      <c r="E8" s="1">
        <f t="shared" si="0"/>
        <v>41686</v>
      </c>
      <c r="F8" s="1">
        <f t="shared" si="1"/>
        <v>41698</v>
      </c>
    </row>
    <row r="9" spans="2:6">
      <c r="B9" s="1">
        <v>41619</v>
      </c>
      <c r="C9" s="3">
        <v>689100</v>
      </c>
      <c r="D9" s="2">
        <v>6</v>
      </c>
      <c r="E9" s="1">
        <f t="shared" si="0"/>
        <v>41801</v>
      </c>
      <c r="F9" s="1">
        <f t="shared" si="1"/>
        <v>41820</v>
      </c>
    </row>
    <row r="10" spans="2:6">
      <c r="B10" s="1">
        <v>41524</v>
      </c>
      <c r="C10" s="3">
        <v>692800</v>
      </c>
      <c r="D10" s="2">
        <v>3</v>
      </c>
      <c r="E10" s="1">
        <f t="shared" si="0"/>
        <v>41615</v>
      </c>
      <c r="F10" s="1">
        <f t="shared" si="1"/>
        <v>41639</v>
      </c>
    </row>
    <row r="11" spans="2:6">
      <c r="B11" s="1">
        <v>41632</v>
      </c>
      <c r="C11" s="3">
        <v>458400</v>
      </c>
      <c r="D11" s="2">
        <v>3</v>
      </c>
      <c r="E11" s="1">
        <f t="shared" si="0"/>
        <v>41722</v>
      </c>
      <c r="F11" s="1">
        <f t="shared" si="1"/>
        <v>41729</v>
      </c>
    </row>
    <row r="12" spans="2:6">
      <c r="B12" s="1">
        <v>41606</v>
      </c>
      <c r="C12" s="3">
        <v>764500</v>
      </c>
      <c r="D12" s="2">
        <v>3</v>
      </c>
      <c r="E12" s="1">
        <f t="shared" si="0"/>
        <v>41698</v>
      </c>
      <c r="F12" s="1">
        <f t="shared" si="1"/>
        <v>41698</v>
      </c>
    </row>
    <row r="13" spans="2:6">
      <c r="B13" s="1">
        <v>41634</v>
      </c>
      <c r="C13" s="3">
        <v>577000</v>
      </c>
      <c r="D13" s="2">
        <v>1</v>
      </c>
      <c r="E13" s="1">
        <f t="shared" si="0"/>
        <v>41665</v>
      </c>
      <c r="F13" s="1">
        <f t="shared" si="1"/>
        <v>41670</v>
      </c>
    </row>
    <row r="14" spans="2:6">
      <c r="B14" s="1">
        <v>41568</v>
      </c>
      <c r="C14" s="3">
        <v>374700</v>
      </c>
      <c r="D14" s="2">
        <v>3</v>
      </c>
      <c r="E14" s="1">
        <f t="shared" si="0"/>
        <v>41660</v>
      </c>
      <c r="F14" s="1">
        <f t="shared" si="1"/>
        <v>41670</v>
      </c>
    </row>
    <row r="17" spans="2:2">
      <c r="B17" s="12"/>
    </row>
  </sheetData>
  <mergeCells count="1">
    <mergeCell ref="E4:F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E5" sqref="E5"/>
    </sheetView>
  </sheetViews>
  <sheetFormatPr defaultRowHeight="16.5"/>
  <cols>
    <col min="1" max="1" width="3.625" customWidth="1"/>
    <col min="3" max="3" width="13.125" customWidth="1"/>
    <col min="4" max="4" width="11.125" bestFit="1" customWidth="1"/>
    <col min="5" max="5" width="7.375" bestFit="1" customWidth="1"/>
    <col min="6" max="6" width="9.25" bestFit="1" customWidth="1"/>
    <col min="7" max="7" width="9.25" customWidth="1"/>
    <col min="9" max="9" width="4.5" customWidth="1"/>
    <col min="10" max="10" width="11.375" customWidth="1"/>
    <col min="11" max="11" width="14" customWidth="1"/>
  </cols>
  <sheetData>
    <row r="2" spans="2:11">
      <c r="B2" s="5" t="s">
        <v>32</v>
      </c>
      <c r="J2" s="5" t="s">
        <v>52</v>
      </c>
    </row>
    <row r="4" spans="2:11">
      <c r="B4" s="4" t="s">
        <v>31</v>
      </c>
      <c r="C4" s="4" t="s">
        <v>30</v>
      </c>
      <c r="D4" s="4" t="s">
        <v>29</v>
      </c>
      <c r="E4" s="4" t="s">
        <v>28</v>
      </c>
      <c r="F4" s="15" t="s">
        <v>27</v>
      </c>
      <c r="G4" s="16"/>
      <c r="H4" s="17"/>
      <c r="J4" s="10" t="s">
        <v>26</v>
      </c>
      <c r="K4" s="10" t="s">
        <v>25</v>
      </c>
    </row>
    <row r="5" spans="2:11">
      <c r="B5" s="9" t="s">
        <v>24</v>
      </c>
      <c r="C5" s="1">
        <v>41374</v>
      </c>
      <c r="D5" s="1">
        <v>41408</v>
      </c>
      <c r="E5" s="9">
        <f>D5-C5+1</f>
        <v>35</v>
      </c>
      <c r="F5" s="9">
        <f>NETWORKDAYS(C5,D5)</f>
        <v>25</v>
      </c>
      <c r="G5" s="9">
        <f>NETWORKDAYS(C5,D5,$K$5:$K$19)</f>
        <v>25</v>
      </c>
      <c r="H5" s="9">
        <f>NETWORKDAYS.INTL(C5,D5,11,$K$5:$K$19)</f>
        <v>30</v>
      </c>
      <c r="J5" s="8" t="s">
        <v>23</v>
      </c>
      <c r="K5" s="6">
        <v>41275</v>
      </c>
    </row>
    <row r="6" spans="2:11">
      <c r="B6" s="9" t="s">
        <v>22</v>
      </c>
      <c r="C6" s="1">
        <v>41356</v>
      </c>
      <c r="D6" s="1">
        <v>41387</v>
      </c>
      <c r="E6" s="9">
        <f t="shared" ref="E6:E14" si="0">D6-C6+1</f>
        <v>32</v>
      </c>
      <c r="F6" s="9">
        <f t="shared" ref="F6:F14" si="1">NETWORKDAYS(C6,D6)</f>
        <v>22</v>
      </c>
      <c r="G6" s="9">
        <f t="shared" ref="G6:G14" si="2">NETWORKDAYS(C6,D6,$K$5:$K$19)</f>
        <v>22</v>
      </c>
      <c r="H6" s="9">
        <f t="shared" ref="H6:H14" si="3">NETWORKDAYS.INTL(C6,D6,11,$K$5:$K$19)</f>
        <v>27</v>
      </c>
      <c r="J6" s="14" t="s">
        <v>21</v>
      </c>
      <c r="K6" s="6">
        <v>41314</v>
      </c>
    </row>
    <row r="7" spans="2:11">
      <c r="B7" s="9" t="s">
        <v>20</v>
      </c>
      <c r="C7" s="1">
        <v>41391</v>
      </c>
      <c r="D7" s="1">
        <v>41423</v>
      </c>
      <c r="E7" s="9">
        <f t="shared" si="0"/>
        <v>33</v>
      </c>
      <c r="F7" s="9">
        <f t="shared" si="1"/>
        <v>23</v>
      </c>
      <c r="G7" s="9">
        <f t="shared" si="2"/>
        <v>22</v>
      </c>
      <c r="H7" s="9">
        <f t="shared" si="3"/>
        <v>27</v>
      </c>
      <c r="J7" s="14"/>
      <c r="K7" s="6">
        <v>41315</v>
      </c>
    </row>
    <row r="8" spans="2:11">
      <c r="B8" s="9" t="s">
        <v>19</v>
      </c>
      <c r="C8" s="1">
        <v>41420</v>
      </c>
      <c r="D8" s="1">
        <v>41462</v>
      </c>
      <c r="E8" s="9">
        <f t="shared" si="0"/>
        <v>43</v>
      </c>
      <c r="F8" s="9">
        <f t="shared" si="1"/>
        <v>30</v>
      </c>
      <c r="G8" s="9">
        <f t="shared" si="2"/>
        <v>29</v>
      </c>
      <c r="H8" s="9">
        <f t="shared" si="3"/>
        <v>35</v>
      </c>
      <c r="J8" s="14"/>
      <c r="K8" s="6">
        <v>41316</v>
      </c>
    </row>
    <row r="9" spans="2:11">
      <c r="B9" s="9" t="s">
        <v>18</v>
      </c>
      <c r="C9" s="1">
        <v>41490</v>
      </c>
      <c r="D9" s="1">
        <v>41547</v>
      </c>
      <c r="E9" s="9">
        <f t="shared" si="0"/>
        <v>58</v>
      </c>
      <c r="F9" s="9">
        <f t="shared" si="1"/>
        <v>41</v>
      </c>
      <c r="G9" s="9">
        <f t="shared" si="2"/>
        <v>37</v>
      </c>
      <c r="H9" s="9">
        <f t="shared" si="3"/>
        <v>45</v>
      </c>
      <c r="J9" s="8" t="s">
        <v>17</v>
      </c>
      <c r="K9" s="6">
        <v>41334</v>
      </c>
    </row>
    <row r="10" spans="2:11">
      <c r="B10" s="9" t="s">
        <v>16</v>
      </c>
      <c r="C10" s="1">
        <v>41454</v>
      </c>
      <c r="D10" s="1">
        <v>41516</v>
      </c>
      <c r="E10" s="9">
        <f t="shared" si="0"/>
        <v>63</v>
      </c>
      <c r="F10" s="9">
        <f t="shared" si="1"/>
        <v>45</v>
      </c>
      <c r="G10" s="9">
        <f t="shared" si="2"/>
        <v>44</v>
      </c>
      <c r="H10" s="9">
        <f t="shared" si="3"/>
        <v>53</v>
      </c>
      <c r="J10" s="8" t="s">
        <v>15</v>
      </c>
      <c r="K10" s="6">
        <v>41399</v>
      </c>
    </row>
    <row r="11" spans="2:11">
      <c r="B11" s="9" t="s">
        <v>14</v>
      </c>
      <c r="C11" s="1">
        <v>41422</v>
      </c>
      <c r="D11" s="1">
        <v>41488</v>
      </c>
      <c r="E11" s="9">
        <f t="shared" si="0"/>
        <v>67</v>
      </c>
      <c r="F11" s="9">
        <f t="shared" si="1"/>
        <v>49</v>
      </c>
      <c r="G11" s="9">
        <f t="shared" si="2"/>
        <v>48</v>
      </c>
      <c r="H11" s="9">
        <f t="shared" si="3"/>
        <v>57</v>
      </c>
      <c r="J11" s="8" t="s">
        <v>13</v>
      </c>
      <c r="K11" s="6">
        <v>41411</v>
      </c>
    </row>
    <row r="12" spans="2:11">
      <c r="B12" s="9" t="s">
        <v>12</v>
      </c>
      <c r="C12" s="1">
        <v>41387</v>
      </c>
      <c r="D12" s="1">
        <v>41423</v>
      </c>
      <c r="E12" s="9">
        <f t="shared" si="0"/>
        <v>37</v>
      </c>
      <c r="F12" s="9">
        <f t="shared" si="1"/>
        <v>27</v>
      </c>
      <c r="G12" s="9">
        <f t="shared" si="2"/>
        <v>26</v>
      </c>
      <c r="H12" s="9">
        <f t="shared" si="3"/>
        <v>31</v>
      </c>
      <c r="J12" s="8" t="s">
        <v>11</v>
      </c>
      <c r="K12" s="6">
        <v>41431</v>
      </c>
    </row>
    <row r="13" spans="2:11">
      <c r="B13" s="9" t="s">
        <v>10</v>
      </c>
      <c r="C13" s="1">
        <v>41473</v>
      </c>
      <c r="D13" s="1">
        <v>41517</v>
      </c>
      <c r="E13" s="9">
        <f t="shared" si="0"/>
        <v>45</v>
      </c>
      <c r="F13" s="9">
        <f t="shared" si="1"/>
        <v>32</v>
      </c>
      <c r="G13" s="9">
        <f t="shared" si="2"/>
        <v>31</v>
      </c>
      <c r="H13" s="9">
        <f t="shared" si="3"/>
        <v>38</v>
      </c>
      <c r="J13" s="8" t="s">
        <v>8</v>
      </c>
      <c r="K13" s="6">
        <v>41501</v>
      </c>
    </row>
    <row r="14" spans="2:11">
      <c r="B14" s="9" t="s">
        <v>9</v>
      </c>
      <c r="C14" s="1">
        <v>41346</v>
      </c>
      <c r="D14" s="1">
        <v>41406</v>
      </c>
      <c r="E14" s="9">
        <f t="shared" si="0"/>
        <v>61</v>
      </c>
      <c r="F14" s="9">
        <f t="shared" si="1"/>
        <v>43</v>
      </c>
      <c r="G14" s="9">
        <f t="shared" si="2"/>
        <v>43</v>
      </c>
      <c r="H14" s="9">
        <f t="shared" si="3"/>
        <v>52</v>
      </c>
      <c r="J14" s="14" t="s">
        <v>7</v>
      </c>
      <c r="K14" s="6">
        <v>41535</v>
      </c>
    </row>
    <row r="15" spans="2:11">
      <c r="J15" s="14"/>
      <c r="K15" s="6">
        <v>41536</v>
      </c>
    </row>
    <row r="16" spans="2:11">
      <c r="J16" s="14"/>
      <c r="K16" s="6">
        <v>41537</v>
      </c>
    </row>
    <row r="17" spans="10:11">
      <c r="J17" s="8" t="s">
        <v>6</v>
      </c>
      <c r="K17" s="6">
        <v>41550</v>
      </c>
    </row>
    <row r="18" spans="10:11">
      <c r="J18" s="8" t="s">
        <v>53</v>
      </c>
      <c r="K18" s="6">
        <v>41556</v>
      </c>
    </row>
    <row r="19" spans="10:11">
      <c r="J19" s="7" t="s">
        <v>5</v>
      </c>
      <c r="K19" s="6">
        <v>41633</v>
      </c>
    </row>
  </sheetData>
  <mergeCells count="3">
    <mergeCell ref="J6:J8"/>
    <mergeCell ref="J14:J16"/>
    <mergeCell ref="F4:H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showGridLines="0" workbookViewId="0">
      <selection activeCell="E5" sqref="E5"/>
    </sheetView>
  </sheetViews>
  <sheetFormatPr defaultRowHeight="16.5"/>
  <cols>
    <col min="1" max="1" width="3.625" customWidth="1"/>
    <col min="3" max="4" width="13.125" customWidth="1"/>
    <col min="5" max="5" width="11.875" customWidth="1"/>
    <col min="6" max="6" width="16.875" bestFit="1" customWidth="1"/>
    <col min="7" max="7" width="9" customWidth="1"/>
    <col min="8" max="8" width="10.25" customWidth="1"/>
    <col min="9" max="9" width="13.25" customWidth="1"/>
    <col min="10" max="10" width="10.625" customWidth="1"/>
    <col min="11" max="12" width="13.25" customWidth="1"/>
    <col min="13" max="13" width="8.875" customWidth="1"/>
  </cols>
  <sheetData>
    <row r="2" spans="2:12">
      <c r="B2" s="5" t="s">
        <v>48</v>
      </c>
      <c r="H2" s="5" t="s">
        <v>49</v>
      </c>
    </row>
    <row r="4" spans="2:12">
      <c r="B4" s="4" t="s">
        <v>47</v>
      </c>
      <c r="C4" s="4" t="s">
        <v>46</v>
      </c>
      <c r="D4" s="4" t="s">
        <v>45</v>
      </c>
      <c r="E4" s="4" t="s">
        <v>44</v>
      </c>
      <c r="F4" s="4" t="s">
        <v>43</v>
      </c>
      <c r="H4" s="4" t="s">
        <v>47</v>
      </c>
      <c r="I4" s="4" t="s">
        <v>50</v>
      </c>
      <c r="J4" s="4" t="s">
        <v>51</v>
      </c>
      <c r="K4" s="4" t="s">
        <v>54</v>
      </c>
      <c r="L4" s="11" t="s">
        <v>55</v>
      </c>
    </row>
    <row r="5" spans="2:12">
      <c r="B5" s="9" t="s">
        <v>42</v>
      </c>
      <c r="C5" s="1">
        <v>41416</v>
      </c>
      <c r="D5" s="1">
        <v>41455</v>
      </c>
      <c r="E5" s="3">
        <f>D5-C5+1</f>
        <v>40</v>
      </c>
      <c r="F5" s="9">
        <f>DATEDIF(IF(EOMONTH(D5,-3)+1&lt;C5,C5,EOMONTH(D5,-3)+1),D5,"D")+1</f>
        <v>40</v>
      </c>
      <c r="H5" s="9" t="s">
        <v>42</v>
      </c>
      <c r="I5" s="1">
        <v>41374</v>
      </c>
      <c r="J5" s="9">
        <v>25</v>
      </c>
      <c r="K5" s="1">
        <f>WORKDAY(I5,J5)</f>
        <v>41409</v>
      </c>
      <c r="L5" s="1">
        <f>WORKDAY.INTL(I5,J5,11)</f>
        <v>41403</v>
      </c>
    </row>
    <row r="6" spans="2:12">
      <c r="B6" s="9" t="s">
        <v>41</v>
      </c>
      <c r="C6" s="1">
        <v>41359</v>
      </c>
      <c r="D6" s="1">
        <v>41455</v>
      </c>
      <c r="E6" s="3">
        <f t="shared" ref="E6:E14" si="0">D6-C6+1</f>
        <v>97</v>
      </c>
      <c r="F6" s="9">
        <f t="shared" ref="F6:F14" si="1">DATEDIF(IF(EOMONTH(D6,-3)+1&lt;C6,C6,EOMONTH(D6,-3)+1),D6,"D")+1</f>
        <v>91</v>
      </c>
      <c r="H6" s="9" t="s">
        <v>41</v>
      </c>
      <c r="I6" s="1">
        <v>41356</v>
      </c>
      <c r="J6" s="9">
        <v>23</v>
      </c>
      <c r="K6" s="1">
        <f t="shared" ref="K6:K14" si="2">WORKDAY(I6,J6)</f>
        <v>41388</v>
      </c>
      <c r="L6" s="1">
        <f t="shared" ref="L6:L14" si="3">WORKDAY.INTL(I6,J6,11)</f>
        <v>41383</v>
      </c>
    </row>
    <row r="7" spans="2:12">
      <c r="B7" s="9" t="s">
        <v>40</v>
      </c>
      <c r="C7" s="1">
        <v>41208</v>
      </c>
      <c r="D7" s="1">
        <v>41455</v>
      </c>
      <c r="E7" s="3">
        <f t="shared" si="0"/>
        <v>248</v>
      </c>
      <c r="F7" s="9">
        <f t="shared" si="1"/>
        <v>91</v>
      </c>
      <c r="H7" s="9" t="s">
        <v>40</v>
      </c>
      <c r="I7" s="1">
        <v>41391</v>
      </c>
      <c r="J7" s="9">
        <v>24</v>
      </c>
      <c r="K7" s="1">
        <f t="shared" si="2"/>
        <v>41424</v>
      </c>
      <c r="L7" s="1">
        <f t="shared" si="3"/>
        <v>41419</v>
      </c>
    </row>
    <row r="8" spans="2:12">
      <c r="B8" s="9" t="s">
        <v>39</v>
      </c>
      <c r="C8" s="1">
        <v>40534</v>
      </c>
      <c r="D8" s="1">
        <v>41455</v>
      </c>
      <c r="E8" s="3">
        <f t="shared" si="0"/>
        <v>922</v>
      </c>
      <c r="F8" s="9">
        <f t="shared" si="1"/>
        <v>91</v>
      </c>
      <c r="H8" s="9" t="s">
        <v>39</v>
      </c>
      <c r="I8" s="1">
        <v>41420</v>
      </c>
      <c r="J8" s="9">
        <v>31</v>
      </c>
      <c r="K8" s="1">
        <f t="shared" si="2"/>
        <v>41463</v>
      </c>
      <c r="L8" s="1">
        <f t="shared" si="3"/>
        <v>41456</v>
      </c>
    </row>
    <row r="9" spans="2:12">
      <c r="B9" s="9" t="s">
        <v>38</v>
      </c>
      <c r="C9" s="1">
        <v>41392</v>
      </c>
      <c r="D9" s="1">
        <v>41455</v>
      </c>
      <c r="E9" s="3">
        <f t="shared" si="0"/>
        <v>64</v>
      </c>
      <c r="F9" s="9">
        <f t="shared" si="1"/>
        <v>64</v>
      </c>
      <c r="H9" s="9" t="s">
        <v>38</v>
      </c>
      <c r="I9" s="1">
        <v>41490</v>
      </c>
      <c r="J9" s="9">
        <v>42</v>
      </c>
      <c r="K9" s="1">
        <f t="shared" si="2"/>
        <v>41548</v>
      </c>
      <c r="L9" s="1">
        <f t="shared" si="3"/>
        <v>41538</v>
      </c>
    </row>
    <row r="10" spans="2:12">
      <c r="B10" s="9" t="s">
        <v>37</v>
      </c>
      <c r="C10" s="1">
        <v>40890</v>
      </c>
      <c r="D10" s="1">
        <v>41486</v>
      </c>
      <c r="E10" s="3">
        <f t="shared" si="0"/>
        <v>597</v>
      </c>
      <c r="F10" s="9">
        <f t="shared" si="1"/>
        <v>92</v>
      </c>
      <c r="H10" s="9" t="s">
        <v>37</v>
      </c>
      <c r="I10" s="1">
        <v>41454</v>
      </c>
      <c r="J10" s="9">
        <v>45</v>
      </c>
      <c r="K10" s="1">
        <f t="shared" si="2"/>
        <v>41516</v>
      </c>
      <c r="L10" s="1">
        <f t="shared" si="3"/>
        <v>41507</v>
      </c>
    </row>
    <row r="11" spans="2:12">
      <c r="B11" s="9" t="s">
        <v>36</v>
      </c>
      <c r="C11" s="1">
        <v>41440</v>
      </c>
      <c r="D11" s="1">
        <v>41486</v>
      </c>
      <c r="E11" s="3">
        <f t="shared" si="0"/>
        <v>47</v>
      </c>
      <c r="F11" s="9">
        <f t="shared" si="1"/>
        <v>47</v>
      </c>
      <c r="H11" s="9" t="s">
        <v>36</v>
      </c>
      <c r="I11" s="1">
        <v>41422</v>
      </c>
      <c r="J11" s="9">
        <v>48</v>
      </c>
      <c r="K11" s="1">
        <f t="shared" si="2"/>
        <v>41488</v>
      </c>
      <c r="L11" s="1">
        <f t="shared" si="3"/>
        <v>41478</v>
      </c>
    </row>
    <row r="12" spans="2:12">
      <c r="B12" s="9" t="s">
        <v>35</v>
      </c>
      <c r="C12" s="1">
        <v>40574</v>
      </c>
      <c r="D12" s="1">
        <v>41486</v>
      </c>
      <c r="E12" s="3">
        <f t="shared" si="0"/>
        <v>913</v>
      </c>
      <c r="F12" s="9">
        <f t="shared" si="1"/>
        <v>92</v>
      </c>
      <c r="H12" s="9" t="s">
        <v>35</v>
      </c>
      <c r="I12" s="1">
        <v>41387</v>
      </c>
      <c r="J12" s="9">
        <v>27</v>
      </c>
      <c r="K12" s="1">
        <f t="shared" si="2"/>
        <v>41424</v>
      </c>
      <c r="L12" s="1">
        <f t="shared" si="3"/>
        <v>41418</v>
      </c>
    </row>
    <row r="13" spans="2:12">
      <c r="B13" s="9" t="s">
        <v>34</v>
      </c>
      <c r="C13" s="1">
        <v>40666</v>
      </c>
      <c r="D13" s="1">
        <v>41486</v>
      </c>
      <c r="E13" s="3">
        <f t="shared" si="0"/>
        <v>821</v>
      </c>
      <c r="F13" s="9">
        <f t="shared" si="1"/>
        <v>92</v>
      </c>
      <c r="H13" s="9" t="s">
        <v>34</v>
      </c>
      <c r="I13" s="1">
        <v>41473</v>
      </c>
      <c r="J13" s="9">
        <v>31</v>
      </c>
      <c r="K13" s="1">
        <f t="shared" si="2"/>
        <v>41516</v>
      </c>
      <c r="L13" s="1">
        <f t="shared" si="3"/>
        <v>41509</v>
      </c>
    </row>
    <row r="14" spans="2:12">
      <c r="B14" s="9" t="s">
        <v>33</v>
      </c>
      <c r="C14" s="1">
        <v>41414</v>
      </c>
      <c r="D14" s="1">
        <v>41486</v>
      </c>
      <c r="E14" s="3">
        <f t="shared" si="0"/>
        <v>73</v>
      </c>
      <c r="F14" s="9">
        <f>DATEDIF(IF(EOMONTH(D14,-3)+1&lt;C14,C14,EOMONTH(D14,-3)+1),D14,"D")+1</f>
        <v>73</v>
      </c>
      <c r="H14" s="9" t="s">
        <v>33</v>
      </c>
      <c r="I14" s="1">
        <v>41346</v>
      </c>
      <c r="J14" s="9">
        <v>43</v>
      </c>
      <c r="K14" s="1">
        <f t="shared" si="2"/>
        <v>41407</v>
      </c>
      <c r="L14" s="1">
        <f>WORKDAY.INTL(I14,J14,11)</f>
        <v>41396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2007-07-05T06:53:54Z</dcterms:created>
  <dcterms:modified xsi:type="dcterms:W3CDTF">2013-04-12T09:03:30Z</dcterms:modified>
</cp:coreProperties>
</file>