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4\"/>
    </mc:Choice>
  </mc:AlternateContent>
  <bookViews>
    <workbookView xWindow="480" yWindow="60" windowWidth="10695" windowHeight="4770"/>
  </bookViews>
  <sheets>
    <sheet name="기본" sheetId="2" r:id="rId1"/>
    <sheet name="응용" sheetId="1" r:id="rId2"/>
    <sheet name="활용" sheetId="3" r:id="rId3"/>
  </sheets>
  <calcPr calcId="152511"/>
</workbook>
</file>

<file path=xl/calcChain.xml><?xml version="1.0" encoding="utf-8"?>
<calcChain xmlns="http://schemas.openxmlformats.org/spreadsheetml/2006/main">
  <c r="K8" i="3" l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I5" i="3"/>
  <c r="H5" i="3"/>
  <c r="D9" i="3"/>
  <c r="D10" i="3"/>
  <c r="D11" i="3"/>
  <c r="D12" i="3"/>
  <c r="D13" i="3"/>
  <c r="D14" i="3"/>
  <c r="D15" i="3"/>
  <c r="D16" i="3"/>
  <c r="D17" i="3"/>
  <c r="D18" i="3"/>
  <c r="D19" i="3"/>
  <c r="D7" i="3"/>
  <c r="D8" i="3"/>
  <c r="D5" i="3" s="1"/>
  <c r="C5" i="3"/>
  <c r="F16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5" i="1"/>
  <c r="E5" i="1"/>
  <c r="D5" i="1"/>
  <c r="C5" i="1"/>
  <c r="E14" i="2"/>
  <c r="C6" i="2"/>
  <c r="D6" i="2"/>
  <c r="E6" i="2"/>
  <c r="C7" i="2"/>
  <c r="D7" i="2" s="1"/>
  <c r="E7" i="2"/>
  <c r="C8" i="2"/>
  <c r="D8" i="2"/>
  <c r="E8" i="2"/>
  <c r="C9" i="2"/>
  <c r="D9" i="2" s="1"/>
  <c r="E9" i="2"/>
  <c r="C10" i="2"/>
  <c r="D10" i="2"/>
  <c r="E10" i="2"/>
  <c r="C11" i="2"/>
  <c r="D11" i="2" s="1"/>
  <c r="E11" i="2"/>
  <c r="C12" i="2"/>
  <c r="D12" i="2"/>
  <c r="E12" i="2"/>
  <c r="C13" i="2"/>
  <c r="D13" i="2" s="1"/>
  <c r="E13" i="2"/>
  <c r="C14" i="2"/>
  <c r="D14" i="2"/>
  <c r="E5" i="2"/>
  <c r="D5" i="2"/>
  <c r="C5" i="2"/>
</calcChain>
</file>

<file path=xl/sharedStrings.xml><?xml version="1.0" encoding="utf-8"?>
<sst xmlns="http://schemas.openxmlformats.org/spreadsheetml/2006/main" count="91" uniqueCount="91">
  <si>
    <t>숫자</t>
    <phoneticPr fontId="2" type="noConversion"/>
  </si>
  <si>
    <t>구분자의 위치</t>
    <phoneticPr fontId="2" type="noConversion"/>
  </si>
  <si>
    <t>숫자1</t>
    <phoneticPr fontId="2" type="noConversion"/>
  </si>
  <si>
    <t>숫자2</t>
    <phoneticPr fontId="2" type="noConversion"/>
  </si>
  <si>
    <t>49,872/37,914</t>
    <phoneticPr fontId="2" type="noConversion"/>
  </si>
  <si>
    <t>6,670/72,431</t>
    <phoneticPr fontId="2" type="noConversion"/>
  </si>
  <si>
    <t>12,028/13,215</t>
    <phoneticPr fontId="2" type="noConversion"/>
  </si>
  <si>
    <t>42,975/16,348</t>
    <phoneticPr fontId="2" type="noConversion"/>
  </si>
  <si>
    <t>54,519/24,112</t>
    <phoneticPr fontId="2" type="noConversion"/>
  </si>
  <si>
    <t>36,928/6,749</t>
    <phoneticPr fontId="2" type="noConversion"/>
  </si>
  <si>
    <t>4,059/4,295</t>
    <phoneticPr fontId="2" type="noConversion"/>
  </si>
  <si>
    <t>4,206/19,306</t>
    <phoneticPr fontId="2" type="noConversion"/>
  </si>
  <si>
    <t>29,927/68,658</t>
    <phoneticPr fontId="2" type="noConversion"/>
  </si>
  <si>
    <t>27,062/43,950</t>
    <phoneticPr fontId="2" type="noConversion"/>
  </si>
  <si>
    <t>제품코드</t>
    <phoneticPr fontId="2" type="noConversion"/>
  </si>
  <si>
    <t>[표1] 숫자 분리하기</t>
    <phoneticPr fontId="2" type="noConversion"/>
  </si>
  <si>
    <t>[표2] 영문자를 날짜로 바꾸기</t>
    <phoneticPr fontId="2" type="noConversion"/>
  </si>
  <si>
    <t>제조일자</t>
    <phoneticPr fontId="2" type="noConversion"/>
  </si>
  <si>
    <t>년</t>
    <phoneticPr fontId="2" type="noConversion"/>
  </si>
  <si>
    <t>월</t>
    <phoneticPr fontId="2" type="noConversion"/>
  </si>
  <si>
    <t>일</t>
    <phoneticPr fontId="2" type="noConversion"/>
  </si>
  <si>
    <t>EM22-doo-36-11</t>
  </si>
  <si>
    <t>AA27-doo-90-03</t>
  </si>
  <si>
    <t>GO13-mnf-83-78</t>
  </si>
  <si>
    <t>HF11-mt-34-24</t>
  </si>
  <si>
    <t>HT08-doo-66-85</t>
  </si>
  <si>
    <t>FS01-mt-66-35</t>
  </si>
  <si>
    <t>EA01-doo-29-47</t>
  </si>
  <si>
    <t>FJ07-mnf-25-20</t>
  </si>
  <si>
    <t>BY24-doo-42-31</t>
    <phoneticPr fontId="2" type="noConversion"/>
  </si>
  <si>
    <t>DT19-mnf-58-50</t>
    <phoneticPr fontId="2" type="noConversion"/>
  </si>
  <si>
    <t>CD25-doo-42-03</t>
    <phoneticPr fontId="2" type="noConversion"/>
  </si>
  <si>
    <t>FN21-mt-78-76</t>
    <phoneticPr fontId="2" type="noConversion"/>
  </si>
  <si>
    <t>항목</t>
    <phoneticPr fontId="2" type="noConversion"/>
  </si>
  <si>
    <t>비용</t>
    <phoneticPr fontId="2" type="noConversion"/>
  </si>
  <si>
    <t>A,B,C,D,E</t>
    <phoneticPr fontId="2" type="noConversion"/>
  </si>
  <si>
    <t>C,A,D</t>
  </si>
  <si>
    <t>C,E,D</t>
  </si>
  <si>
    <t>C,B,D</t>
  </si>
  <si>
    <t>E,D,B,C</t>
  </si>
  <si>
    <t>E,A,D</t>
  </si>
  <si>
    <t>C,B,E</t>
  </si>
  <si>
    <t>E,D,A</t>
  </si>
  <si>
    <t>B,A,D,E</t>
    <phoneticPr fontId="2" type="noConversion"/>
  </si>
  <si>
    <t>A,B,E</t>
    <phoneticPr fontId="2" type="noConversion"/>
  </si>
  <si>
    <t>E,A,D,B</t>
    <phoneticPr fontId="2" type="noConversion"/>
  </si>
  <si>
    <t>D,B,A,C</t>
    <phoneticPr fontId="2" type="noConversion"/>
  </si>
  <si>
    <t>[표3] 항목의 비용 합계</t>
    <phoneticPr fontId="2" type="noConversion"/>
  </si>
  <si>
    <t>항목</t>
    <phoneticPr fontId="2" type="noConversion"/>
  </si>
  <si>
    <t>개수</t>
    <phoneticPr fontId="2" type="noConversion"/>
  </si>
  <si>
    <t>비용합계</t>
    <phoneticPr fontId="2" type="noConversion"/>
  </si>
  <si>
    <t>B</t>
    <phoneticPr fontId="2" type="noConversion"/>
  </si>
  <si>
    <t>이름</t>
    <phoneticPr fontId="2" type="noConversion"/>
  </si>
  <si>
    <t>주소</t>
    <phoneticPr fontId="2" type="noConversion"/>
  </si>
  <si>
    <t>동</t>
    <phoneticPr fontId="2" type="noConversion"/>
  </si>
  <si>
    <t>파일이름</t>
    <phoneticPr fontId="2" type="noConversion"/>
  </si>
  <si>
    <t>시트이름</t>
    <phoneticPr fontId="2" type="noConversion"/>
  </si>
  <si>
    <t>황지욱</t>
  </si>
  <si>
    <t>차한나</t>
  </si>
  <si>
    <t>서동영</t>
  </si>
  <si>
    <t>전해주</t>
  </si>
  <si>
    <t>최차연</t>
  </si>
  <si>
    <t>송호경</t>
  </si>
  <si>
    <t>유다호</t>
  </si>
  <si>
    <t>임비선</t>
  </si>
  <si>
    <t>황명준</t>
  </si>
  <si>
    <t>변양희</t>
  </si>
  <si>
    <t>윤두원</t>
  </si>
  <si>
    <t>오귀정</t>
  </si>
  <si>
    <t>채상혁</t>
  </si>
  <si>
    <t>김보석</t>
  </si>
  <si>
    <t>우선재</t>
  </si>
  <si>
    <t>서울 은평구 갈현3동 민들레아파트</t>
    <phoneticPr fontId="2" type="noConversion"/>
  </si>
  <si>
    <t>서울 강남구 개포1동 경남아파트</t>
    <phoneticPr fontId="2" type="noConversion"/>
  </si>
  <si>
    <t>서울 강북구 수유6동 극동아파트</t>
    <phoneticPr fontId="2" type="noConversion"/>
  </si>
  <si>
    <t>서울 은평구 불광3동 123</t>
    <phoneticPr fontId="2" type="noConversion"/>
  </si>
  <si>
    <t>서울 도봉구 방학1동 123</t>
    <phoneticPr fontId="2" type="noConversion"/>
  </si>
  <si>
    <t>서울 강북구 미야6동 삼양빌딩</t>
    <phoneticPr fontId="2" type="noConversion"/>
  </si>
  <si>
    <t>서울 마포구 망원2동 무지개아파트</t>
    <phoneticPr fontId="2" type="noConversion"/>
  </si>
  <si>
    <t>서울 강남구 청담1동 청담빌딩</t>
    <phoneticPr fontId="2" type="noConversion"/>
  </si>
  <si>
    <t>서울시 마포구 서교동 000-00번지</t>
    <phoneticPr fontId="2" type="noConversion"/>
  </si>
  <si>
    <t>서울특별시 강서구 화곡2동 123</t>
    <phoneticPr fontId="2" type="noConversion"/>
  </si>
  <si>
    <t>서울 특별시 강동구 암사3동 한강아파트</t>
    <phoneticPr fontId="2" type="noConversion"/>
  </si>
  <si>
    <t>서울시 강서구 방화3동 방화1단지 아파트</t>
    <phoneticPr fontId="2" type="noConversion"/>
  </si>
  <si>
    <t>서울특별시 강동구 천호3동 삼성아파트</t>
    <phoneticPr fontId="2" type="noConversion"/>
  </si>
  <si>
    <t>서울시 강서구 등촌3동 대림아파트</t>
    <phoneticPr fontId="2" type="noConversion"/>
  </si>
  <si>
    <t>서울 특별시 강남구 압구정2동 현대아파트</t>
    <phoneticPr fontId="2" type="noConversion"/>
  </si>
  <si>
    <t>"구 "의 위치</t>
    <phoneticPr fontId="2" type="noConversion"/>
  </si>
  <si>
    <t>[표4] 동 이름만 추출하기</t>
    <phoneticPr fontId="2" type="noConversion"/>
  </si>
  <si>
    <t>[표5] 시트 이름 표시하기</t>
    <phoneticPr fontId="2" type="noConversion"/>
  </si>
  <si>
    <t>C:\Users\Dodream\Desktop\함수전략\After\Ch-04\[Search_Find.xlsx]활용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</si>
</sst>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14"/>
  <sheetViews>
    <sheetView showGridLines="0" tabSelected="1" workbookViewId="0">
      <selection activeCell="B4" sqref="B4"/>
    </sheetView>
  </sheetViews>
  <sheetFormatPr defaultRowHeight="16.5" x14ac:dyDescent="0.3"/>
  <cols>
    <col min="1" max="1" width="3.625" customWidth="1"/>
    <col min="2" max="2" width="15.125" customWidth="1"/>
    <col min="3" max="3" width="14.5" customWidth="1"/>
    <col min="4" max="5" width="11.375" customWidth="1"/>
  </cols>
  <sheetData>
    <row r="2" spans="2:5" x14ac:dyDescent="0.3">
      <c r="B2" s="1" t="s">
        <v>15</v>
      </c>
    </row>
    <row r="4" spans="2:5" x14ac:dyDescent="0.3">
      <c r="B4" s="4" t="s">
        <v>0</v>
      </c>
      <c r="C4" s="4" t="s">
        <v>1</v>
      </c>
      <c r="D4" s="4" t="s">
        <v>2</v>
      </c>
      <c r="E4" s="4" t="s">
        <v>3</v>
      </c>
    </row>
    <row r="5" spans="2:5" x14ac:dyDescent="0.3">
      <c r="B5" s="2" t="s">
        <v>4</v>
      </c>
      <c r="C5" s="3">
        <f>SEARCH("/",B5)</f>
        <v>7</v>
      </c>
      <c r="D5" s="5">
        <f>VALUE(LEFT(B5,C5-1))</f>
        <v>49872</v>
      </c>
      <c r="E5" s="5">
        <f>VALUE(MID(B5,C5+1,LEN(B5)))</f>
        <v>37914</v>
      </c>
    </row>
    <row r="6" spans="2:5" x14ac:dyDescent="0.3">
      <c r="B6" s="2" t="s">
        <v>5</v>
      </c>
      <c r="C6" s="3">
        <f t="shared" ref="C6:C14" si="0">SEARCH("/",B6)</f>
        <v>6</v>
      </c>
      <c r="D6" s="5">
        <f t="shared" ref="D6:D14" si="1">VALUE(LEFT(B6,C6-1))</f>
        <v>6670</v>
      </c>
      <c r="E6" s="5">
        <f t="shared" ref="E6:E14" si="2">VALUE(MID(B6,C6+1,LEN(B6)))</f>
        <v>72431</v>
      </c>
    </row>
    <row r="7" spans="2:5" x14ac:dyDescent="0.3">
      <c r="B7" s="2" t="s">
        <v>6</v>
      </c>
      <c r="C7" s="3">
        <f t="shared" si="0"/>
        <v>7</v>
      </c>
      <c r="D7" s="5">
        <f t="shared" si="1"/>
        <v>12028</v>
      </c>
      <c r="E7" s="5">
        <f t="shared" si="2"/>
        <v>13215</v>
      </c>
    </row>
    <row r="8" spans="2:5" x14ac:dyDescent="0.3">
      <c r="B8" s="2" t="s">
        <v>7</v>
      </c>
      <c r="C8" s="3">
        <f t="shared" si="0"/>
        <v>7</v>
      </c>
      <c r="D8" s="5">
        <f t="shared" si="1"/>
        <v>42975</v>
      </c>
      <c r="E8" s="5">
        <f t="shared" si="2"/>
        <v>16348</v>
      </c>
    </row>
    <row r="9" spans="2:5" x14ac:dyDescent="0.3">
      <c r="B9" s="2" t="s">
        <v>8</v>
      </c>
      <c r="C9" s="3">
        <f t="shared" si="0"/>
        <v>7</v>
      </c>
      <c r="D9" s="5">
        <f t="shared" si="1"/>
        <v>54519</v>
      </c>
      <c r="E9" s="5">
        <f t="shared" si="2"/>
        <v>24112</v>
      </c>
    </row>
    <row r="10" spans="2:5" x14ac:dyDescent="0.3">
      <c r="B10" s="2" t="s">
        <v>9</v>
      </c>
      <c r="C10" s="3">
        <f t="shared" si="0"/>
        <v>7</v>
      </c>
      <c r="D10" s="5">
        <f t="shared" si="1"/>
        <v>36928</v>
      </c>
      <c r="E10" s="5">
        <f t="shared" si="2"/>
        <v>6749</v>
      </c>
    </row>
    <row r="11" spans="2:5" x14ac:dyDescent="0.3">
      <c r="B11" s="2" t="s">
        <v>10</v>
      </c>
      <c r="C11" s="3">
        <f t="shared" si="0"/>
        <v>6</v>
      </c>
      <c r="D11" s="5">
        <f t="shared" si="1"/>
        <v>4059</v>
      </c>
      <c r="E11" s="5">
        <f t="shared" si="2"/>
        <v>4295</v>
      </c>
    </row>
    <row r="12" spans="2:5" x14ac:dyDescent="0.3">
      <c r="B12" s="2" t="s">
        <v>11</v>
      </c>
      <c r="C12" s="3">
        <f t="shared" si="0"/>
        <v>6</v>
      </c>
      <c r="D12" s="5">
        <f t="shared" si="1"/>
        <v>4206</v>
      </c>
      <c r="E12" s="5">
        <f t="shared" si="2"/>
        <v>19306</v>
      </c>
    </row>
    <row r="13" spans="2:5" x14ac:dyDescent="0.3">
      <c r="B13" s="2" t="s">
        <v>12</v>
      </c>
      <c r="C13" s="3">
        <f t="shared" si="0"/>
        <v>7</v>
      </c>
      <c r="D13" s="5">
        <f t="shared" si="1"/>
        <v>29927</v>
      </c>
      <c r="E13" s="5">
        <f t="shared" si="2"/>
        <v>68658</v>
      </c>
    </row>
    <row r="14" spans="2:5" x14ac:dyDescent="0.3">
      <c r="B14" s="2" t="s">
        <v>13</v>
      </c>
      <c r="C14" s="3">
        <f t="shared" si="0"/>
        <v>7</v>
      </c>
      <c r="D14" s="5">
        <f t="shared" si="1"/>
        <v>27062</v>
      </c>
      <c r="E14" s="5">
        <f>VALUE(MID(B14,C14+1,LEN(B14)))</f>
        <v>43950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16"/>
  <sheetViews>
    <sheetView showGridLines="0" workbookViewId="0">
      <selection activeCell="C5" sqref="C5"/>
    </sheetView>
  </sheetViews>
  <sheetFormatPr defaultRowHeight="16.5" x14ac:dyDescent="0.3"/>
  <cols>
    <col min="1" max="1" width="3.625" customWidth="1"/>
    <col min="2" max="2" width="17" customWidth="1"/>
    <col min="6" max="6" width="12.75" customWidth="1"/>
  </cols>
  <sheetData>
    <row r="2" spans="2:6" x14ac:dyDescent="0.3">
      <c r="B2" s="1" t="s">
        <v>16</v>
      </c>
    </row>
    <row r="4" spans="2:6" x14ac:dyDescent="0.3">
      <c r="B4" s="4" t="s">
        <v>14</v>
      </c>
      <c r="C4" s="4" t="s">
        <v>18</v>
      </c>
      <c r="D4" s="4" t="s">
        <v>19</v>
      </c>
      <c r="E4" s="4" t="s">
        <v>20</v>
      </c>
      <c r="F4" s="4" t="s">
        <v>17</v>
      </c>
    </row>
    <row r="5" spans="2:6" x14ac:dyDescent="0.3">
      <c r="B5" s="2" t="s">
        <v>22</v>
      </c>
      <c r="C5" s="3">
        <f>2005+CODE(B5)-65</f>
        <v>2005</v>
      </c>
      <c r="D5" s="3">
        <f>FIND(MID(B5,2,1),"JFMAYULTSOND")</f>
        <v>4</v>
      </c>
      <c r="E5" s="3">
        <f>MID(B5,3,2)*1</f>
        <v>27</v>
      </c>
      <c r="F5" s="6">
        <f>DATE(C5,D5,E5)</f>
        <v>38469</v>
      </c>
    </row>
    <row r="6" spans="2:6" x14ac:dyDescent="0.3">
      <c r="B6" s="2" t="s">
        <v>29</v>
      </c>
      <c r="C6" s="3">
        <f t="shared" ref="C6:C16" si="0">2005+CODE(B6)-65</f>
        <v>2006</v>
      </c>
      <c r="D6" s="3">
        <f t="shared" ref="D6:D16" si="1">FIND(MID(B6,2,1),"JFMAYULTSOND")</f>
        <v>5</v>
      </c>
      <c r="E6" s="3">
        <f t="shared" ref="E6:E16" si="2">MID(B6,3,2)*1</f>
        <v>24</v>
      </c>
      <c r="F6" s="6">
        <f t="shared" ref="F6:F16" si="3">DATE(C6,D6,E6)</f>
        <v>38861</v>
      </c>
    </row>
    <row r="7" spans="2:6" x14ac:dyDescent="0.3">
      <c r="B7" s="2" t="s">
        <v>31</v>
      </c>
      <c r="C7" s="3">
        <f t="shared" si="0"/>
        <v>2007</v>
      </c>
      <c r="D7" s="3">
        <f t="shared" si="1"/>
        <v>12</v>
      </c>
      <c r="E7" s="3">
        <f t="shared" si="2"/>
        <v>25</v>
      </c>
      <c r="F7" s="6">
        <f t="shared" si="3"/>
        <v>39441</v>
      </c>
    </row>
    <row r="8" spans="2:6" x14ac:dyDescent="0.3">
      <c r="B8" s="2" t="s">
        <v>30</v>
      </c>
      <c r="C8" s="3">
        <f t="shared" si="0"/>
        <v>2008</v>
      </c>
      <c r="D8" s="3">
        <f t="shared" si="1"/>
        <v>8</v>
      </c>
      <c r="E8" s="3">
        <f t="shared" si="2"/>
        <v>19</v>
      </c>
      <c r="F8" s="6">
        <f t="shared" si="3"/>
        <v>39679</v>
      </c>
    </row>
    <row r="9" spans="2:6" x14ac:dyDescent="0.3">
      <c r="B9" s="2" t="s">
        <v>21</v>
      </c>
      <c r="C9" s="3">
        <f t="shared" si="0"/>
        <v>2009</v>
      </c>
      <c r="D9" s="3">
        <f t="shared" si="1"/>
        <v>3</v>
      </c>
      <c r="E9" s="3">
        <f t="shared" si="2"/>
        <v>22</v>
      </c>
      <c r="F9" s="6">
        <f t="shared" si="3"/>
        <v>39894</v>
      </c>
    </row>
    <row r="10" spans="2:6" x14ac:dyDescent="0.3">
      <c r="B10" s="2" t="s">
        <v>27</v>
      </c>
      <c r="C10" s="3">
        <f t="shared" si="0"/>
        <v>2009</v>
      </c>
      <c r="D10" s="3">
        <f t="shared" si="1"/>
        <v>4</v>
      </c>
      <c r="E10" s="3">
        <f t="shared" si="2"/>
        <v>1</v>
      </c>
      <c r="F10" s="6">
        <f t="shared" si="3"/>
        <v>39904</v>
      </c>
    </row>
    <row r="11" spans="2:6" x14ac:dyDescent="0.3">
      <c r="B11" s="2" t="s">
        <v>28</v>
      </c>
      <c r="C11" s="3">
        <f t="shared" si="0"/>
        <v>2010</v>
      </c>
      <c r="D11" s="3">
        <f t="shared" si="1"/>
        <v>1</v>
      </c>
      <c r="E11" s="3">
        <f t="shared" si="2"/>
        <v>7</v>
      </c>
      <c r="F11" s="6">
        <f t="shared" si="3"/>
        <v>40185</v>
      </c>
    </row>
    <row r="12" spans="2:6" x14ac:dyDescent="0.3">
      <c r="B12" s="2" t="s">
        <v>26</v>
      </c>
      <c r="C12" s="3">
        <f t="shared" si="0"/>
        <v>2010</v>
      </c>
      <c r="D12" s="3">
        <f t="shared" si="1"/>
        <v>9</v>
      </c>
      <c r="E12" s="3">
        <f t="shared" si="2"/>
        <v>1</v>
      </c>
      <c r="F12" s="6">
        <f t="shared" si="3"/>
        <v>40422</v>
      </c>
    </row>
    <row r="13" spans="2:6" x14ac:dyDescent="0.3">
      <c r="B13" s="2" t="s">
        <v>32</v>
      </c>
      <c r="C13" s="3">
        <f t="shared" si="0"/>
        <v>2010</v>
      </c>
      <c r="D13" s="3">
        <f t="shared" si="1"/>
        <v>11</v>
      </c>
      <c r="E13" s="3">
        <f t="shared" si="2"/>
        <v>21</v>
      </c>
      <c r="F13" s="6">
        <f t="shared" si="3"/>
        <v>40503</v>
      </c>
    </row>
    <row r="14" spans="2:6" x14ac:dyDescent="0.3">
      <c r="B14" s="2" t="s">
        <v>23</v>
      </c>
      <c r="C14" s="3">
        <f t="shared" si="0"/>
        <v>2011</v>
      </c>
      <c r="D14" s="3">
        <f t="shared" si="1"/>
        <v>10</v>
      </c>
      <c r="E14" s="3">
        <f t="shared" si="2"/>
        <v>13</v>
      </c>
      <c r="F14" s="6">
        <f t="shared" si="3"/>
        <v>40829</v>
      </c>
    </row>
    <row r="15" spans="2:6" x14ac:dyDescent="0.3">
      <c r="B15" s="2" t="s">
        <v>24</v>
      </c>
      <c r="C15" s="3">
        <f t="shared" si="0"/>
        <v>2012</v>
      </c>
      <c r="D15" s="3">
        <f t="shared" si="1"/>
        <v>2</v>
      </c>
      <c r="E15" s="3">
        <f t="shared" si="2"/>
        <v>11</v>
      </c>
      <c r="F15" s="6">
        <f t="shared" si="3"/>
        <v>40950</v>
      </c>
    </row>
    <row r="16" spans="2:6" x14ac:dyDescent="0.3">
      <c r="B16" s="2" t="s">
        <v>25</v>
      </c>
      <c r="C16" s="3">
        <f t="shared" si="0"/>
        <v>2012</v>
      </c>
      <c r="D16" s="3">
        <f t="shared" si="1"/>
        <v>8</v>
      </c>
      <c r="E16" s="3">
        <f t="shared" si="2"/>
        <v>8</v>
      </c>
      <c r="F16" s="6">
        <f>DATE(C16,D16,E16)</f>
        <v>41129</v>
      </c>
    </row>
  </sheetData>
  <sortState ref="B5:F16">
    <sortCondition ref="F5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K19"/>
  <sheetViews>
    <sheetView showGridLines="0" workbookViewId="0">
      <selection activeCell="D5" sqref="D5"/>
    </sheetView>
  </sheetViews>
  <sheetFormatPr defaultRowHeight="16.5" x14ac:dyDescent="0.3"/>
  <cols>
    <col min="1" max="1" width="3.625" customWidth="1"/>
    <col min="2" max="2" width="13.75" customWidth="1"/>
    <col min="3" max="3" width="10.875" customWidth="1"/>
    <col min="4" max="4" width="13.25" customWidth="1"/>
    <col min="5" max="5" width="3.625" customWidth="1"/>
    <col min="6" max="6" width="10.875" customWidth="1"/>
    <col min="7" max="7" width="36.75" bestFit="1" customWidth="1"/>
    <col min="8" max="8" width="12.5" bestFit="1" customWidth="1"/>
    <col min="9" max="9" width="12" customWidth="1"/>
    <col min="10" max="10" width="3.625" customWidth="1"/>
    <col min="11" max="11" width="47.875" customWidth="1"/>
  </cols>
  <sheetData>
    <row r="2" spans="2:11" x14ac:dyDescent="0.3">
      <c r="B2" s="1" t="s">
        <v>47</v>
      </c>
      <c r="C2" s="1"/>
      <c r="D2" s="1"/>
      <c r="E2" s="1"/>
      <c r="F2" s="1" t="s">
        <v>88</v>
      </c>
      <c r="G2" s="1"/>
      <c r="H2" s="1"/>
      <c r="I2" s="1"/>
      <c r="J2" s="1"/>
      <c r="K2" s="1" t="s">
        <v>89</v>
      </c>
    </row>
    <row r="4" spans="2:11" x14ac:dyDescent="0.3">
      <c r="B4" s="7" t="s">
        <v>48</v>
      </c>
      <c r="C4" s="7" t="s">
        <v>49</v>
      </c>
      <c r="D4" s="7" t="s">
        <v>50</v>
      </c>
      <c r="F4" s="12" t="s">
        <v>52</v>
      </c>
      <c r="G4" s="12" t="s">
        <v>53</v>
      </c>
      <c r="H4" s="12" t="s">
        <v>87</v>
      </c>
      <c r="I4" s="12" t="s">
        <v>54</v>
      </c>
      <c r="K4" s="11" t="s">
        <v>55</v>
      </c>
    </row>
    <row r="5" spans="2:11" x14ac:dyDescent="0.3">
      <c r="B5" s="8" t="s">
        <v>51</v>
      </c>
      <c r="C5" s="8">
        <f>COUNT(D8:D19)</f>
        <v>8</v>
      </c>
      <c r="D5" s="9">
        <f>SUM(D8:D19)</f>
        <v>3574370</v>
      </c>
      <c r="F5" s="3" t="s">
        <v>57</v>
      </c>
      <c r="G5" s="2" t="s">
        <v>72</v>
      </c>
      <c r="H5" s="3">
        <f>FIND("구 ",G5)</f>
        <v>6</v>
      </c>
      <c r="I5" s="3" t="str">
        <f>MID(G5,H5+2,FIND(" ",G5,H5+2)-H5-2)</f>
        <v>갈현3동</v>
      </c>
      <c r="K5" s="2" t="s">
        <v>90</v>
      </c>
    </row>
    <row r="6" spans="2:11" x14ac:dyDescent="0.3">
      <c r="F6" s="3" t="s">
        <v>59</v>
      </c>
      <c r="G6" s="2" t="s">
        <v>80</v>
      </c>
      <c r="H6" s="3">
        <f t="shared" ref="H6:H19" si="0">FIND("구 ",G6)</f>
        <v>7</v>
      </c>
      <c r="I6" s="3" t="str">
        <f t="shared" ref="I6:I19" si="1">MID(G6,H6+2,FIND(" ",G6,H6+2)-H6-2)</f>
        <v>서교동</v>
      </c>
    </row>
    <row r="7" spans="2:11" x14ac:dyDescent="0.3">
      <c r="B7" s="4" t="s">
        <v>33</v>
      </c>
      <c r="C7" s="4" t="s">
        <v>34</v>
      </c>
      <c r="D7" s="4" t="str">
        <f>B5</f>
        <v>B</v>
      </c>
      <c r="F7" s="3" t="s">
        <v>61</v>
      </c>
      <c r="G7" s="2" t="s">
        <v>73</v>
      </c>
      <c r="H7" s="3">
        <f t="shared" si="0"/>
        <v>6</v>
      </c>
      <c r="I7" s="3" t="str">
        <f t="shared" si="1"/>
        <v>개포1동</v>
      </c>
      <c r="K7" s="11" t="s">
        <v>56</v>
      </c>
    </row>
    <row r="8" spans="2:11" x14ac:dyDescent="0.3">
      <c r="B8" s="10" t="s">
        <v>35</v>
      </c>
      <c r="C8" s="5">
        <v>674580</v>
      </c>
      <c r="D8" s="5">
        <f>IF(ISERROR(FIND($D$7,B8)),"",C8)</f>
        <v>674580</v>
      </c>
      <c r="F8" s="3" t="s">
        <v>63</v>
      </c>
      <c r="G8" s="2" t="s">
        <v>81</v>
      </c>
      <c r="H8" s="3">
        <f t="shared" si="0"/>
        <v>9</v>
      </c>
      <c r="I8" s="3" t="str">
        <f t="shared" si="1"/>
        <v>화곡2동</v>
      </c>
      <c r="K8" s="2" t="str">
        <f ca="1">MID(CELL("filename"),FIND("]",CELL("filename"))+1,LEN(CELL("filename")))</f>
        <v>활용</v>
      </c>
    </row>
    <row r="9" spans="2:11" x14ac:dyDescent="0.3">
      <c r="B9" s="10" t="s">
        <v>36</v>
      </c>
      <c r="C9" s="5">
        <v>319750</v>
      </c>
      <c r="D9" s="5" t="str">
        <f t="shared" ref="D9:D19" si="2">IF(ISERROR(FIND($D$7,B9)),"",C9)</f>
        <v/>
      </c>
      <c r="F9" s="3" t="s">
        <v>65</v>
      </c>
      <c r="G9" s="2" t="s">
        <v>74</v>
      </c>
      <c r="H9" s="3">
        <f t="shared" si="0"/>
        <v>6</v>
      </c>
      <c r="I9" s="3" t="str">
        <f t="shared" si="1"/>
        <v>수유6동</v>
      </c>
    </row>
    <row r="10" spans="2:11" x14ac:dyDescent="0.3">
      <c r="B10" s="10" t="s">
        <v>43</v>
      </c>
      <c r="C10" s="5">
        <v>336160</v>
      </c>
      <c r="D10" s="5">
        <f t="shared" si="2"/>
        <v>336160</v>
      </c>
      <c r="F10" s="3" t="s">
        <v>67</v>
      </c>
      <c r="G10" s="2" t="s">
        <v>75</v>
      </c>
      <c r="H10" s="3">
        <f t="shared" si="0"/>
        <v>6</v>
      </c>
      <c r="I10" s="3" t="str">
        <f t="shared" si="1"/>
        <v>불광3동</v>
      </c>
    </row>
    <row r="11" spans="2:11" x14ac:dyDescent="0.3">
      <c r="B11" s="10" t="s">
        <v>37</v>
      </c>
      <c r="C11" s="5">
        <v>449810</v>
      </c>
      <c r="D11" s="5" t="str">
        <f t="shared" si="2"/>
        <v/>
      </c>
      <c r="F11" s="3" t="s">
        <v>69</v>
      </c>
      <c r="G11" s="2" t="s">
        <v>82</v>
      </c>
      <c r="H11" s="3">
        <f t="shared" si="0"/>
        <v>10</v>
      </c>
      <c r="I11" s="3" t="str">
        <f t="shared" si="1"/>
        <v>암사3동</v>
      </c>
    </row>
    <row r="12" spans="2:11" x14ac:dyDescent="0.3">
      <c r="B12" s="10" t="s">
        <v>44</v>
      </c>
      <c r="C12" s="5">
        <v>300760</v>
      </c>
      <c r="D12" s="5">
        <f t="shared" si="2"/>
        <v>300760</v>
      </c>
      <c r="F12" s="3" t="s">
        <v>70</v>
      </c>
      <c r="G12" s="2" t="s">
        <v>78</v>
      </c>
      <c r="H12" s="3">
        <f t="shared" si="0"/>
        <v>6</v>
      </c>
      <c r="I12" s="3" t="str">
        <f t="shared" si="1"/>
        <v>망원2동</v>
      </c>
    </row>
    <row r="13" spans="2:11" x14ac:dyDescent="0.3">
      <c r="B13" s="10" t="s">
        <v>38</v>
      </c>
      <c r="C13" s="5">
        <v>187780</v>
      </c>
      <c r="D13" s="5">
        <f t="shared" si="2"/>
        <v>187780</v>
      </c>
      <c r="F13" s="3" t="s">
        <v>71</v>
      </c>
      <c r="G13" s="2" t="s">
        <v>83</v>
      </c>
      <c r="H13" s="3">
        <f t="shared" si="0"/>
        <v>7</v>
      </c>
      <c r="I13" s="3" t="str">
        <f t="shared" si="1"/>
        <v>방화3동</v>
      </c>
    </row>
    <row r="14" spans="2:11" x14ac:dyDescent="0.3">
      <c r="B14" s="10" t="s">
        <v>39</v>
      </c>
      <c r="C14" s="5">
        <v>347610</v>
      </c>
      <c r="D14" s="5">
        <f t="shared" si="2"/>
        <v>347610</v>
      </c>
      <c r="F14" s="3" t="s">
        <v>58</v>
      </c>
      <c r="G14" s="2" t="s">
        <v>79</v>
      </c>
      <c r="H14" s="3">
        <f t="shared" si="0"/>
        <v>6</v>
      </c>
      <c r="I14" s="3" t="str">
        <f t="shared" si="1"/>
        <v>청담1동</v>
      </c>
    </row>
    <row r="15" spans="2:11" x14ac:dyDescent="0.3">
      <c r="B15" s="10" t="s">
        <v>40</v>
      </c>
      <c r="C15" s="5">
        <v>245950</v>
      </c>
      <c r="D15" s="5" t="str">
        <f t="shared" si="2"/>
        <v/>
      </c>
      <c r="F15" s="3" t="s">
        <v>60</v>
      </c>
      <c r="G15" s="2" t="s">
        <v>77</v>
      </c>
      <c r="H15" s="3">
        <f t="shared" si="0"/>
        <v>6</v>
      </c>
      <c r="I15" s="3" t="str">
        <f t="shared" si="1"/>
        <v>미야6동</v>
      </c>
    </row>
    <row r="16" spans="2:11" x14ac:dyDescent="0.3">
      <c r="B16" s="10" t="s">
        <v>41</v>
      </c>
      <c r="C16" s="5">
        <v>514120</v>
      </c>
      <c r="D16" s="5">
        <f t="shared" si="2"/>
        <v>514120</v>
      </c>
      <c r="F16" s="3" t="s">
        <v>62</v>
      </c>
      <c r="G16" s="2" t="s">
        <v>84</v>
      </c>
      <c r="H16" s="3">
        <f t="shared" si="0"/>
        <v>9</v>
      </c>
      <c r="I16" s="3" t="str">
        <f t="shared" si="1"/>
        <v>천호3동</v>
      </c>
    </row>
    <row r="17" spans="2:9" x14ac:dyDescent="0.3">
      <c r="B17" s="10" t="s">
        <v>45</v>
      </c>
      <c r="C17" s="5">
        <v>354140</v>
      </c>
      <c r="D17" s="5">
        <f t="shared" si="2"/>
        <v>354140</v>
      </c>
      <c r="F17" s="3" t="s">
        <v>64</v>
      </c>
      <c r="G17" s="2" t="s">
        <v>85</v>
      </c>
      <c r="H17" s="3">
        <f t="shared" si="0"/>
        <v>7</v>
      </c>
      <c r="I17" s="3" t="str">
        <f t="shared" si="1"/>
        <v>등촌3동</v>
      </c>
    </row>
    <row r="18" spans="2:9" x14ac:dyDescent="0.3">
      <c r="B18" s="10" t="s">
        <v>42</v>
      </c>
      <c r="C18" s="5">
        <v>878070</v>
      </c>
      <c r="D18" s="5" t="str">
        <f t="shared" si="2"/>
        <v/>
      </c>
      <c r="F18" s="3" t="s">
        <v>66</v>
      </c>
      <c r="G18" s="2" t="s">
        <v>86</v>
      </c>
      <c r="H18" s="3">
        <f t="shared" si="0"/>
        <v>10</v>
      </c>
      <c r="I18" s="3" t="str">
        <f t="shared" si="1"/>
        <v>압구정2동</v>
      </c>
    </row>
    <row r="19" spans="2:9" x14ac:dyDescent="0.3">
      <c r="B19" s="10" t="s">
        <v>46</v>
      </c>
      <c r="C19" s="5">
        <v>859220</v>
      </c>
      <c r="D19" s="5">
        <f t="shared" si="2"/>
        <v>859220</v>
      </c>
      <c r="F19" s="3" t="s">
        <v>68</v>
      </c>
      <c r="G19" s="2" t="s">
        <v>76</v>
      </c>
      <c r="H19" s="3">
        <f t="shared" si="0"/>
        <v>6</v>
      </c>
      <c r="I19" s="3" t="str">
        <f t="shared" si="1"/>
        <v>방학1동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2007-07-15T17:19:10Z</dcterms:created>
  <dcterms:modified xsi:type="dcterms:W3CDTF">2013-04-16T08:47:24Z</dcterms:modified>
</cp:coreProperties>
</file>