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6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definedNames>
    <definedName name="표1">기본!$B$5:$C$11</definedName>
    <definedName name="표2">기본!$E$5:$F$7</definedName>
  </definedNames>
  <calcPr calcId="152511"/>
</workbook>
</file>

<file path=xl/calcChain.xml><?xml version="1.0" encoding="utf-8"?>
<calcChain xmlns="http://schemas.openxmlformats.org/spreadsheetml/2006/main">
  <c r="P12" i="3" l="1"/>
  <c r="K12" i="3"/>
  <c r="D12" i="3"/>
  <c r="G14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5" i="2"/>
  <c r="F5" i="2"/>
  <c r="D6" i="2"/>
  <c r="D7" i="2"/>
  <c r="D8" i="2"/>
  <c r="D9" i="2"/>
  <c r="D10" i="2"/>
  <c r="D11" i="2"/>
  <c r="D12" i="2"/>
  <c r="D13" i="2"/>
  <c r="D14" i="2"/>
  <c r="D5" i="2"/>
  <c r="I8" i="1"/>
  <c r="I7" i="1"/>
  <c r="I5" i="1"/>
</calcChain>
</file>

<file path=xl/sharedStrings.xml><?xml version="1.0" encoding="utf-8"?>
<sst xmlns="http://schemas.openxmlformats.org/spreadsheetml/2006/main" count="104" uniqueCount="66">
  <si>
    <t>G</t>
    <phoneticPr fontId="2" type="noConversion"/>
  </si>
  <si>
    <t>F</t>
    <phoneticPr fontId="2" type="noConversion"/>
  </si>
  <si>
    <t>E</t>
    <phoneticPr fontId="2" type="noConversion"/>
  </si>
  <si>
    <t>금액</t>
    <phoneticPr fontId="2" type="noConversion"/>
  </si>
  <si>
    <t>D</t>
    <phoneticPr fontId="2" type="noConversion"/>
  </si>
  <si>
    <t>할인율</t>
    <phoneticPr fontId="2" type="noConversion"/>
  </si>
  <si>
    <t>C</t>
    <phoneticPr fontId="2" type="noConversion"/>
  </si>
  <si>
    <t>판매량</t>
    <phoneticPr fontId="2" type="noConversion"/>
  </si>
  <si>
    <t>B</t>
    <phoneticPr fontId="2" type="noConversion"/>
  </si>
  <si>
    <t>단가</t>
    <phoneticPr fontId="2" type="noConversion"/>
  </si>
  <si>
    <t>A</t>
    <phoneticPr fontId="2" type="noConversion"/>
  </si>
  <si>
    <t>제품명</t>
    <phoneticPr fontId="2" type="noConversion"/>
  </si>
  <si>
    <t>[표3] 제품 판매표</t>
    <phoneticPr fontId="2" type="noConversion"/>
  </si>
  <si>
    <t>[표2] 할인율</t>
    <phoneticPr fontId="2" type="noConversion"/>
  </si>
  <si>
    <t>[표1] 제품 단가</t>
    <phoneticPr fontId="2" type="noConversion"/>
  </si>
  <si>
    <t>일자</t>
    <phoneticPr fontId="2" type="noConversion"/>
  </si>
  <si>
    <t>[표4] 제품 판매 내역</t>
    <phoneticPr fontId="2" type="noConversion"/>
  </si>
  <si>
    <t>&gt;&gt; 검색결과(사은품) :</t>
    <phoneticPr fontId="5" type="noConversion"/>
  </si>
  <si>
    <t>&gt;&gt; 검색결과(연락처) :</t>
    <phoneticPr fontId="5" type="noConversion"/>
  </si>
  <si>
    <t>일반</t>
    <phoneticPr fontId="5" type="noConversion"/>
  </si>
  <si>
    <t>&gt;&gt; 회원 구분 :</t>
    <phoneticPr fontId="5" type="noConversion"/>
  </si>
  <si>
    <t>&gt;&gt; 검색할 포인트 :</t>
    <phoneticPr fontId="5" type="noConversion"/>
  </si>
  <si>
    <t>KOR-333</t>
    <phoneticPr fontId="5" type="noConversion"/>
  </si>
  <si>
    <t>&gt;&gt; 검색할 고객ID :</t>
    <phoneticPr fontId="5" type="noConversion"/>
  </si>
  <si>
    <t>무선전화기</t>
    <phoneticPr fontId="5" type="noConversion"/>
  </si>
  <si>
    <t>디지털카메라</t>
    <phoneticPr fontId="5" type="noConversion"/>
  </si>
  <si>
    <t>주대리</t>
    <phoneticPr fontId="5" type="noConversion"/>
  </si>
  <si>
    <t>268-4652</t>
    <phoneticPr fontId="5" type="noConversion"/>
  </si>
  <si>
    <t>대전</t>
    <phoneticPr fontId="5" type="noConversion"/>
  </si>
  <si>
    <t>정지혜</t>
    <phoneticPr fontId="5" type="noConversion"/>
  </si>
  <si>
    <t>KOR-487</t>
    <phoneticPr fontId="5" type="noConversion"/>
  </si>
  <si>
    <t>타올세트</t>
    <phoneticPr fontId="5" type="noConversion"/>
  </si>
  <si>
    <t>MP3</t>
    <phoneticPr fontId="5" type="noConversion"/>
  </si>
  <si>
    <t>김차장</t>
    <phoneticPr fontId="5" type="noConversion"/>
  </si>
  <si>
    <t>765-3891</t>
    <phoneticPr fontId="5" type="noConversion"/>
  </si>
  <si>
    <t>제주</t>
    <phoneticPr fontId="5" type="noConversion"/>
  </si>
  <si>
    <t>김연자</t>
    <phoneticPr fontId="5" type="noConversion"/>
  </si>
  <si>
    <t>KOR-018</t>
    <phoneticPr fontId="5" type="noConversion"/>
  </si>
  <si>
    <t>녹차</t>
    <phoneticPr fontId="5" type="noConversion"/>
  </si>
  <si>
    <t>박과장</t>
    <phoneticPr fontId="5" type="noConversion"/>
  </si>
  <si>
    <t>168-5623</t>
    <phoneticPr fontId="5" type="noConversion"/>
  </si>
  <si>
    <t>서울</t>
    <phoneticPr fontId="5" type="noConversion"/>
  </si>
  <si>
    <t>장광석</t>
    <phoneticPr fontId="5" type="noConversion"/>
  </si>
  <si>
    <t>KOR-386</t>
    <phoneticPr fontId="5" type="noConversion"/>
  </si>
  <si>
    <t>머그잔</t>
    <phoneticPr fontId="5" type="noConversion"/>
  </si>
  <si>
    <t>436-9825</t>
    <phoneticPr fontId="5" type="noConversion"/>
  </si>
  <si>
    <t>인천</t>
    <phoneticPr fontId="5" type="noConversion"/>
  </si>
  <si>
    <t>이석현</t>
    <phoneticPr fontId="5" type="noConversion"/>
  </si>
  <si>
    <t>KOR-467</t>
    <phoneticPr fontId="5" type="noConversion"/>
  </si>
  <si>
    <t>기념품</t>
    <phoneticPr fontId="5" type="noConversion"/>
  </si>
  <si>
    <t>895-6524</t>
    <phoneticPr fontId="5" type="noConversion"/>
  </si>
  <si>
    <t>윤은혜</t>
    <phoneticPr fontId="5" type="noConversion"/>
  </si>
  <si>
    <t>KOR-876</t>
    <phoneticPr fontId="5" type="noConversion"/>
  </si>
  <si>
    <t>[표5] 고객정보</t>
    <phoneticPr fontId="5" type="noConversion"/>
  </si>
  <si>
    <t>[표7] 사은품(일반회원)</t>
    <phoneticPr fontId="5" type="noConversion"/>
  </si>
  <si>
    <t>[표6] 사은품(우수회원)</t>
    <phoneticPr fontId="5" type="noConversion"/>
  </si>
  <si>
    <t>[표8] 사은품</t>
    <phoneticPr fontId="5" type="noConversion"/>
  </si>
  <si>
    <t>고객ID</t>
    <phoneticPr fontId="2" type="noConversion"/>
  </si>
  <si>
    <t>이름</t>
    <phoneticPr fontId="2" type="noConversion"/>
  </si>
  <si>
    <t>지역</t>
    <phoneticPr fontId="2" type="noConversion"/>
  </si>
  <si>
    <t>연락처</t>
    <phoneticPr fontId="2" type="noConversion"/>
  </si>
  <si>
    <t>담당자</t>
    <phoneticPr fontId="2" type="noConversion"/>
  </si>
  <si>
    <t>포인트</t>
    <phoneticPr fontId="2" type="noConversion"/>
  </si>
  <si>
    <t>사은품</t>
    <phoneticPr fontId="2" type="noConversion"/>
  </si>
  <si>
    <t>우수회원</t>
    <phoneticPr fontId="2" type="noConversion"/>
  </si>
  <si>
    <t>일반회원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</si>
</sst>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mm\.\ dd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0" borderId="0" xfId="0" applyFont="1">
      <alignment vertical="center"/>
    </xf>
    <xf numFmtId="41" fontId="0" fillId="2" borderId="1" xfId="1" applyFont="1" applyFill="1" applyBorder="1">
      <alignment vertical="center"/>
    </xf>
    <xf numFmtId="9" fontId="0" fillId="2" borderId="1" xfId="2" applyFon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0" fillId="2" borderId="1" xfId="2" applyFont="1" applyFill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indent="1"/>
    </xf>
    <xf numFmtId="176" fontId="4" fillId="5" borderId="1" xfId="0" applyNumberFormat="1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176" fontId="4" fillId="5" borderId="1" xfId="0" applyNumberFormat="1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workbookViewId="0">
      <selection activeCell="I5" sqref="I5"/>
    </sheetView>
  </sheetViews>
  <sheetFormatPr defaultRowHeight="16.5" x14ac:dyDescent="0.3"/>
  <cols>
    <col min="1" max="1" width="3.625" customWidth="1"/>
    <col min="4" max="4" width="5.625" customWidth="1"/>
    <col min="7" max="7" width="5.625" customWidth="1"/>
    <col min="9" max="9" width="14.25" customWidth="1"/>
  </cols>
  <sheetData>
    <row r="2" spans="2:9" x14ac:dyDescent="0.3">
      <c r="B2" s="7" t="s">
        <v>14</v>
      </c>
      <c r="E2" s="7" t="s">
        <v>13</v>
      </c>
      <c r="H2" s="7" t="s">
        <v>12</v>
      </c>
    </row>
    <row r="4" spans="2:9" x14ac:dyDescent="0.3">
      <c r="B4" s="4" t="s">
        <v>11</v>
      </c>
      <c r="C4" s="4" t="s">
        <v>9</v>
      </c>
      <c r="E4" s="4" t="s">
        <v>7</v>
      </c>
      <c r="F4" s="4" t="s">
        <v>5</v>
      </c>
      <c r="H4" s="4" t="s">
        <v>11</v>
      </c>
      <c r="I4" s="6" t="s">
        <v>6</v>
      </c>
    </row>
    <row r="5" spans="2:9" x14ac:dyDescent="0.3">
      <c r="B5" s="2" t="s">
        <v>10</v>
      </c>
      <c r="C5" s="1">
        <v>35570</v>
      </c>
      <c r="E5" s="2">
        <v>0</v>
      </c>
      <c r="F5" s="5">
        <v>0.05</v>
      </c>
      <c r="H5" s="4" t="s">
        <v>9</v>
      </c>
      <c r="I5" s="3">
        <f>VLOOKUP(I4,표1,2,FALSE)</f>
        <v>40570</v>
      </c>
    </row>
    <row r="6" spans="2:9" x14ac:dyDescent="0.3">
      <c r="B6" s="2" t="s">
        <v>8</v>
      </c>
      <c r="C6" s="1">
        <v>19400</v>
      </c>
      <c r="E6" s="2">
        <v>50</v>
      </c>
      <c r="F6" s="5">
        <v>0.1</v>
      </c>
      <c r="H6" s="4" t="s">
        <v>7</v>
      </c>
      <c r="I6" s="6">
        <v>75</v>
      </c>
    </row>
    <row r="7" spans="2:9" x14ac:dyDescent="0.3">
      <c r="B7" s="2" t="s">
        <v>6</v>
      </c>
      <c r="C7" s="1">
        <v>40570</v>
      </c>
      <c r="E7" s="2">
        <v>100</v>
      </c>
      <c r="F7" s="5">
        <v>0.2</v>
      </c>
      <c r="H7" s="4" t="s">
        <v>5</v>
      </c>
      <c r="I7" s="18">
        <f>VLOOKUP(I6,표2,2)</f>
        <v>0.1</v>
      </c>
    </row>
    <row r="8" spans="2:9" x14ac:dyDescent="0.3">
      <c r="B8" s="2" t="s">
        <v>4</v>
      </c>
      <c r="C8" s="1">
        <v>4890</v>
      </c>
      <c r="H8" s="4" t="s">
        <v>3</v>
      </c>
      <c r="I8" s="3">
        <f>I5*I6*(1-I7)</f>
        <v>2738475</v>
      </c>
    </row>
    <row r="9" spans="2:9" x14ac:dyDescent="0.3">
      <c r="B9" s="2" t="s">
        <v>2</v>
      </c>
      <c r="C9" s="1">
        <v>44570</v>
      </c>
    </row>
    <row r="10" spans="2:9" x14ac:dyDescent="0.3">
      <c r="B10" s="2" t="s">
        <v>1</v>
      </c>
      <c r="C10" s="1">
        <v>43030</v>
      </c>
    </row>
    <row r="11" spans="2:9" x14ac:dyDescent="0.3">
      <c r="B11" s="2" t="s">
        <v>0</v>
      </c>
      <c r="C11" s="1">
        <v>6490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workbookViewId="0">
      <selection activeCell="D5" sqref="D5"/>
    </sheetView>
  </sheetViews>
  <sheetFormatPr defaultRowHeight="16.5" x14ac:dyDescent="0.3"/>
  <cols>
    <col min="1" max="1" width="3.625" customWidth="1"/>
    <col min="4" max="4" width="10" customWidth="1"/>
    <col min="5" max="5" width="8.125" customWidth="1"/>
    <col min="7" max="7" width="12.625" customWidth="1"/>
  </cols>
  <sheetData>
    <row r="2" spans="2:7" x14ac:dyDescent="0.3">
      <c r="B2" s="7" t="s">
        <v>16</v>
      </c>
    </row>
    <row r="4" spans="2:7" x14ac:dyDescent="0.3">
      <c r="B4" s="4" t="s">
        <v>15</v>
      </c>
      <c r="C4" s="4" t="s">
        <v>11</v>
      </c>
      <c r="D4" s="4" t="s">
        <v>9</v>
      </c>
      <c r="E4" s="4" t="s">
        <v>7</v>
      </c>
      <c r="F4" s="4" t="s">
        <v>5</v>
      </c>
      <c r="G4" s="4" t="s">
        <v>3</v>
      </c>
    </row>
    <row r="5" spans="2:7" x14ac:dyDescent="0.3">
      <c r="B5" s="11">
        <v>41457</v>
      </c>
      <c r="C5" s="2" t="s">
        <v>8</v>
      </c>
      <c r="D5" s="8">
        <f>IF(C5="","",VLOOKUP(C5,표1,2,FALSE))</f>
        <v>19400</v>
      </c>
      <c r="E5" s="10">
        <v>52</v>
      </c>
      <c r="F5" s="9">
        <f>IF(E5="","",VLOOKUP(E5,표2,2))</f>
        <v>0.1</v>
      </c>
      <c r="G5" s="8">
        <f>IF(OR(D5="",E5=""),"",D5*E5*(1-F5))</f>
        <v>907920</v>
      </c>
    </row>
    <row r="6" spans="2:7" x14ac:dyDescent="0.3">
      <c r="B6" s="11">
        <v>41467</v>
      </c>
      <c r="C6" s="2" t="s">
        <v>10</v>
      </c>
      <c r="D6" s="8">
        <f>IF(C6="","",VLOOKUP(C6,표1,2,FALSE))</f>
        <v>35570</v>
      </c>
      <c r="E6" s="10">
        <v>35</v>
      </c>
      <c r="F6" s="9">
        <f>IF(E6="","",VLOOKUP(E6,표2,2))</f>
        <v>0.05</v>
      </c>
      <c r="G6" s="8">
        <f t="shared" ref="G6:G14" si="0">IF(OR(D6="",E6=""),"",D6*E6*(1-F6))</f>
        <v>1182702.5</v>
      </c>
    </row>
    <row r="7" spans="2:7" x14ac:dyDescent="0.3">
      <c r="B7" s="11">
        <v>41470</v>
      </c>
      <c r="C7" s="2" t="s">
        <v>4</v>
      </c>
      <c r="D7" s="8">
        <f>IF(C7="","",VLOOKUP(C7,표1,2,FALSE))</f>
        <v>4890</v>
      </c>
      <c r="E7" s="10">
        <v>110</v>
      </c>
      <c r="F7" s="9">
        <f>IF(E7="","",VLOOKUP(E7,표2,2))</f>
        <v>0.2</v>
      </c>
      <c r="G7" s="8">
        <f t="shared" si="0"/>
        <v>430320</v>
      </c>
    </row>
    <row r="8" spans="2:7" x14ac:dyDescent="0.3">
      <c r="B8" s="11">
        <v>41473</v>
      </c>
      <c r="C8" s="2" t="s">
        <v>6</v>
      </c>
      <c r="D8" s="8">
        <f>IF(C8="","",VLOOKUP(C8,표1,2,FALSE))</f>
        <v>40570</v>
      </c>
      <c r="E8" s="10">
        <v>75</v>
      </c>
      <c r="F8" s="9">
        <f>IF(E8="","",VLOOKUP(E8,표2,2))</f>
        <v>0.1</v>
      </c>
      <c r="G8" s="8">
        <f t="shared" si="0"/>
        <v>2738475</v>
      </c>
    </row>
    <row r="9" spans="2:7" x14ac:dyDescent="0.3">
      <c r="B9" s="11">
        <v>41475</v>
      </c>
      <c r="C9" s="2" t="s">
        <v>10</v>
      </c>
      <c r="D9" s="8">
        <f>IF(C9="","",VLOOKUP(C9,표1,2,FALSE))</f>
        <v>35570</v>
      </c>
      <c r="E9" s="10">
        <v>20</v>
      </c>
      <c r="F9" s="9">
        <f>IF(E9="","",VLOOKUP(E9,표2,2))</f>
        <v>0.05</v>
      </c>
      <c r="G9" s="8">
        <f t="shared" si="0"/>
        <v>675830</v>
      </c>
    </row>
    <row r="10" spans="2:7" x14ac:dyDescent="0.3">
      <c r="B10" s="11"/>
      <c r="C10" s="2"/>
      <c r="D10" s="8" t="str">
        <f>IF(C10="","",VLOOKUP(C10,표1,2,FALSE))</f>
        <v/>
      </c>
      <c r="E10" s="10"/>
      <c r="F10" s="9" t="str">
        <f>IF(E10="","",VLOOKUP(E10,표2,2))</f>
        <v/>
      </c>
      <c r="G10" s="8" t="str">
        <f t="shared" si="0"/>
        <v/>
      </c>
    </row>
    <row r="11" spans="2:7" x14ac:dyDescent="0.3">
      <c r="B11" s="11"/>
      <c r="C11" s="2"/>
      <c r="D11" s="8" t="str">
        <f>IF(C11="","",VLOOKUP(C11,표1,2,FALSE))</f>
        <v/>
      </c>
      <c r="E11" s="10"/>
      <c r="F11" s="9" t="str">
        <f>IF(E11="","",VLOOKUP(E11,표2,2))</f>
        <v/>
      </c>
      <c r="G11" s="8" t="str">
        <f t="shared" si="0"/>
        <v/>
      </c>
    </row>
    <row r="12" spans="2:7" x14ac:dyDescent="0.3">
      <c r="B12" s="11"/>
      <c r="C12" s="2"/>
      <c r="D12" s="8" t="str">
        <f>IF(C12="","",VLOOKUP(C12,표1,2,FALSE))</f>
        <v/>
      </c>
      <c r="E12" s="10"/>
      <c r="F12" s="9" t="str">
        <f>IF(E12="","",VLOOKUP(E12,표2,2))</f>
        <v/>
      </c>
      <c r="G12" s="8" t="str">
        <f t="shared" si="0"/>
        <v/>
      </c>
    </row>
    <row r="13" spans="2:7" x14ac:dyDescent="0.3">
      <c r="B13" s="11"/>
      <c r="C13" s="2"/>
      <c r="D13" s="8" t="str">
        <f>IF(C13="","",VLOOKUP(C13,표1,2,FALSE))</f>
        <v/>
      </c>
      <c r="E13" s="10"/>
      <c r="F13" s="9" t="str">
        <f>IF(E13="","",VLOOKUP(E13,표2,2))</f>
        <v/>
      </c>
      <c r="G13" s="8" t="str">
        <f t="shared" si="0"/>
        <v/>
      </c>
    </row>
    <row r="14" spans="2:7" x14ac:dyDescent="0.3">
      <c r="B14" s="11"/>
      <c r="C14" s="2"/>
      <c r="D14" s="8" t="str">
        <f>IF(C14="","",VLOOKUP(C14,표1,2,FALSE))</f>
        <v/>
      </c>
      <c r="E14" s="10"/>
      <c r="F14" s="9" t="str">
        <f>IF(E14="","",VLOOKUP(E14,표2,2))</f>
        <v/>
      </c>
      <c r="G14" s="8" t="str">
        <f>IF(OR(D14="",E14=""),"",D14*E14*(1-F14))</f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showGridLines="0" workbookViewId="0">
      <selection activeCell="D12" sqref="D12"/>
    </sheetView>
  </sheetViews>
  <sheetFormatPr defaultRowHeight="16.5" x14ac:dyDescent="0.3"/>
  <cols>
    <col min="1" max="1" width="3.625" customWidth="1"/>
    <col min="2" max="2" width="11.25" style="12" customWidth="1"/>
    <col min="3" max="3" width="10.25" style="12" customWidth="1"/>
    <col min="4" max="4" width="11" style="12" customWidth="1"/>
    <col min="5" max="6" width="10.25" style="12" customWidth="1"/>
    <col min="7" max="7" width="3.625" style="12" customWidth="1"/>
    <col min="8" max="8" width="9" style="12"/>
    <col min="9" max="9" width="12.25" style="12" customWidth="1"/>
    <col min="10" max="10" width="2.75" style="12" customWidth="1"/>
    <col min="11" max="11" width="9" style="12"/>
    <col min="12" max="12" width="12.25" style="12" customWidth="1"/>
    <col min="13" max="13" width="3.625" style="12" customWidth="1"/>
    <col min="14" max="14" width="9" style="12"/>
    <col min="15" max="16" width="13.625" style="12" customWidth="1"/>
  </cols>
  <sheetData>
    <row r="2" spans="2:16" x14ac:dyDescent="0.3">
      <c r="B2" s="19" t="s">
        <v>53</v>
      </c>
      <c r="H2" s="19" t="s">
        <v>55</v>
      </c>
      <c r="K2" s="19" t="s">
        <v>54</v>
      </c>
      <c r="N2" s="19" t="s">
        <v>56</v>
      </c>
    </row>
    <row r="3" spans="2:16" x14ac:dyDescent="0.3"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H3" s="4" t="s">
        <v>62</v>
      </c>
      <c r="I3" s="4" t="s">
        <v>63</v>
      </c>
      <c r="K3" s="4" t="s">
        <v>62</v>
      </c>
      <c r="L3" s="4" t="s">
        <v>63</v>
      </c>
      <c r="N3" s="4" t="s">
        <v>62</v>
      </c>
      <c r="O3" s="4" t="s">
        <v>64</v>
      </c>
      <c r="P3" s="4" t="s">
        <v>65</v>
      </c>
    </row>
    <row r="4" spans="2:16" x14ac:dyDescent="0.3">
      <c r="B4" s="17" t="s">
        <v>52</v>
      </c>
      <c r="C4" s="17" t="s">
        <v>51</v>
      </c>
      <c r="D4" s="17" t="s">
        <v>41</v>
      </c>
      <c r="E4" s="17" t="s">
        <v>50</v>
      </c>
      <c r="F4" s="17" t="s">
        <v>39</v>
      </c>
      <c r="H4" s="16">
        <v>0</v>
      </c>
      <c r="I4" s="15" t="s">
        <v>49</v>
      </c>
      <c r="K4" s="16">
        <v>0</v>
      </c>
      <c r="L4" s="15" t="s">
        <v>49</v>
      </c>
      <c r="N4" s="16">
        <v>0</v>
      </c>
      <c r="O4" s="15" t="s">
        <v>49</v>
      </c>
      <c r="P4" s="15" t="s">
        <v>49</v>
      </c>
    </row>
    <row r="5" spans="2:16" x14ac:dyDescent="0.3">
      <c r="B5" s="17" t="s">
        <v>48</v>
      </c>
      <c r="C5" s="17" t="s">
        <v>47</v>
      </c>
      <c r="D5" s="17" t="s">
        <v>46</v>
      </c>
      <c r="E5" s="17" t="s">
        <v>45</v>
      </c>
      <c r="F5" s="17" t="s">
        <v>26</v>
      </c>
      <c r="H5" s="16">
        <v>1000</v>
      </c>
      <c r="I5" s="15" t="s">
        <v>31</v>
      </c>
      <c r="K5" s="16">
        <v>1000</v>
      </c>
      <c r="L5" s="15" t="s">
        <v>44</v>
      </c>
      <c r="N5" s="16">
        <v>1000</v>
      </c>
      <c r="O5" s="15" t="s">
        <v>31</v>
      </c>
      <c r="P5" s="15" t="s">
        <v>44</v>
      </c>
    </row>
    <row r="6" spans="2:16" x14ac:dyDescent="0.3">
      <c r="B6" s="17" t="s">
        <v>43</v>
      </c>
      <c r="C6" s="17" t="s">
        <v>42</v>
      </c>
      <c r="D6" s="17" t="s">
        <v>41</v>
      </c>
      <c r="E6" s="17" t="s">
        <v>40</v>
      </c>
      <c r="F6" s="17" t="s">
        <v>39</v>
      </c>
      <c r="H6" s="16">
        <v>2000</v>
      </c>
      <c r="I6" s="15" t="s">
        <v>24</v>
      </c>
      <c r="K6" s="16">
        <v>2000</v>
      </c>
      <c r="L6" s="15" t="s">
        <v>38</v>
      </c>
      <c r="N6" s="16">
        <v>2000</v>
      </c>
      <c r="O6" s="15" t="s">
        <v>24</v>
      </c>
      <c r="P6" s="15" t="s">
        <v>38</v>
      </c>
    </row>
    <row r="7" spans="2:16" x14ac:dyDescent="0.3">
      <c r="B7" s="17" t="s">
        <v>37</v>
      </c>
      <c r="C7" s="17" t="s">
        <v>36</v>
      </c>
      <c r="D7" s="17" t="s">
        <v>35</v>
      </c>
      <c r="E7" s="17" t="s">
        <v>34</v>
      </c>
      <c r="F7" s="17" t="s">
        <v>33</v>
      </c>
      <c r="H7" s="16">
        <v>5000</v>
      </c>
      <c r="I7" s="15" t="s">
        <v>32</v>
      </c>
      <c r="K7" s="16">
        <v>5000</v>
      </c>
      <c r="L7" s="15" t="s">
        <v>31</v>
      </c>
      <c r="N7" s="16">
        <v>5000</v>
      </c>
      <c r="O7" s="15" t="s">
        <v>32</v>
      </c>
      <c r="P7" s="15" t="s">
        <v>31</v>
      </c>
    </row>
    <row r="8" spans="2:16" x14ac:dyDescent="0.3">
      <c r="B8" s="17" t="s">
        <v>30</v>
      </c>
      <c r="C8" s="17" t="s">
        <v>29</v>
      </c>
      <c r="D8" s="17" t="s">
        <v>28</v>
      </c>
      <c r="E8" s="17" t="s">
        <v>27</v>
      </c>
      <c r="F8" s="17" t="s">
        <v>26</v>
      </c>
      <c r="H8" s="16">
        <v>10000</v>
      </c>
      <c r="I8" s="15" t="s">
        <v>25</v>
      </c>
      <c r="K8" s="16">
        <v>10000</v>
      </c>
      <c r="L8" s="15" t="s">
        <v>24</v>
      </c>
      <c r="N8" s="16">
        <v>10000</v>
      </c>
      <c r="O8" s="15" t="s">
        <v>25</v>
      </c>
      <c r="P8" s="15" t="s">
        <v>24</v>
      </c>
    </row>
    <row r="9" spans="2:16" ht="17.25" thickBot="1" x14ac:dyDescent="0.35"/>
    <row r="10" spans="2:16" ht="17.25" thickBot="1" x14ac:dyDescent="0.35">
      <c r="B10" s="14" t="s">
        <v>23</v>
      </c>
      <c r="D10" s="21" t="s">
        <v>22</v>
      </c>
      <c r="E10" s="13"/>
      <c r="H10" s="12" t="s">
        <v>21</v>
      </c>
      <c r="K10" s="25">
        <v>12000</v>
      </c>
      <c r="L10" s="25"/>
      <c r="N10" s="12" t="s">
        <v>21</v>
      </c>
      <c r="P10" s="23">
        <v>12000</v>
      </c>
    </row>
    <row r="11" spans="2:16" ht="17.25" thickBot="1" x14ac:dyDescent="0.35">
      <c r="E11" s="13"/>
      <c r="H11" s="12" t="s">
        <v>20</v>
      </c>
      <c r="K11" s="26" t="s">
        <v>19</v>
      </c>
      <c r="L11" s="26"/>
      <c r="N11" s="12" t="s">
        <v>20</v>
      </c>
      <c r="P11" s="24" t="s">
        <v>19</v>
      </c>
    </row>
    <row r="12" spans="2:16" ht="17.25" thickBot="1" x14ac:dyDescent="0.35">
      <c r="B12" s="12" t="s">
        <v>18</v>
      </c>
      <c r="D12" s="20" t="str">
        <f>_xlfn.IFNA("없음",VLOOKUP(D10,B4:F8,4,0))</f>
        <v>없음</v>
      </c>
      <c r="H12" s="12" t="s">
        <v>17</v>
      </c>
      <c r="K12" s="27" t="str">
        <f>VLOOKUP(K10,IF(K11="우수",H4:I8,K4:L8),2)</f>
        <v>무선전화기</v>
      </c>
      <c r="L12" s="28"/>
      <c r="N12" s="12" t="s">
        <v>17</v>
      </c>
      <c r="P12" s="22" t="str">
        <f>VLOOKUP(P10,N4:P8,IF(P11="우수",2,3))</f>
        <v>무선전화기</v>
      </c>
    </row>
  </sheetData>
  <mergeCells count="3">
    <mergeCell ref="K10:L10"/>
    <mergeCell ref="K11:L11"/>
    <mergeCell ref="K12:L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기본</vt:lpstr>
      <vt:lpstr>응용</vt:lpstr>
      <vt:lpstr>활용</vt:lpstr>
      <vt:lpstr>표1</vt:lpstr>
      <vt:lpstr>표2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2007-05-27T04:01:55Z</dcterms:created>
  <dcterms:modified xsi:type="dcterms:W3CDTF">2013-04-22T07:53:28Z</dcterms:modified>
</cp:coreProperties>
</file>