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po\OneDrive\Документы\ворд\"/>
    </mc:Choice>
  </mc:AlternateContent>
  <xr:revisionPtr revIDLastSave="0" documentId="13_ncr:1_{DBFADB92-DD7A-44BB-B4A3-324E74F21DB6}" xr6:coauthVersionLast="47" xr6:coauthVersionMax="47" xr10:uidLastSave="{00000000-0000-0000-0000-000000000000}"/>
  <bookViews>
    <workbookView xWindow="-120" yWindow="-120" windowWidth="20730" windowHeight="11160" xr2:uid="{E1EDF905-D149-4497-BCB1-79C86D75B35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Q5" i="1"/>
  <c r="Q3" i="1"/>
  <c r="O3" i="1"/>
  <c r="M4" i="1"/>
  <c r="M5" i="1"/>
  <c r="M6" i="1"/>
  <c r="M7" i="1"/>
  <c r="M3" i="1"/>
  <c r="O25" i="1"/>
  <c r="Q21" i="1"/>
  <c r="H22" i="1"/>
  <c r="H23" i="1"/>
  <c r="H24" i="1"/>
  <c r="H25" i="1"/>
  <c r="H21" i="1"/>
  <c r="O21" i="1"/>
  <c r="Q11" i="1"/>
  <c r="M27" i="1"/>
  <c r="M23" i="1"/>
  <c r="M24" i="1"/>
  <c r="M25" i="1"/>
  <c r="M22" i="1"/>
  <c r="M21" i="1"/>
  <c r="M11" i="1"/>
  <c r="M17" i="1"/>
  <c r="O14" i="1" s="1"/>
  <c r="O11" i="1"/>
  <c r="M15" i="1"/>
  <c r="M12" i="1"/>
  <c r="M13" i="1"/>
  <c r="M14" i="1"/>
  <c r="K3" i="1"/>
  <c r="K11" i="1"/>
  <c r="G22" i="1"/>
  <c r="G21" i="1"/>
  <c r="F22" i="1"/>
  <c r="F23" i="1"/>
  <c r="F24" i="1"/>
  <c r="F25" i="1"/>
  <c r="F21" i="1"/>
  <c r="E22" i="1"/>
  <c r="E23" i="1"/>
  <c r="G23" i="1" s="1"/>
  <c r="E24" i="1"/>
  <c r="E25" i="1"/>
  <c r="E21" i="1"/>
  <c r="I12" i="1"/>
  <c r="I13" i="1"/>
  <c r="I14" i="1"/>
  <c r="I15" i="1"/>
  <c r="G3" i="1"/>
  <c r="I11" i="1"/>
  <c r="H12" i="1"/>
  <c r="H13" i="1"/>
  <c r="H14" i="1"/>
  <c r="H15" i="1"/>
  <c r="H11" i="1"/>
  <c r="G12" i="1"/>
  <c r="G13" i="1"/>
  <c r="G14" i="1"/>
  <c r="G15" i="1"/>
  <c r="G11" i="1"/>
  <c r="F12" i="1"/>
  <c r="F13" i="1"/>
  <c r="F14" i="1"/>
  <c r="F15" i="1"/>
  <c r="F11" i="1"/>
  <c r="G4" i="1"/>
  <c r="G5" i="1"/>
  <c r="G6" i="1"/>
  <c r="G7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O17" i="1" l="1"/>
  <c r="G25" i="1"/>
  <c r="G24" i="1"/>
  <c r="K21" i="1" s="1"/>
</calcChain>
</file>

<file path=xl/sharedStrings.xml><?xml version="1.0" encoding="utf-8"?>
<sst xmlns="http://schemas.openxmlformats.org/spreadsheetml/2006/main" count="40" uniqueCount="25">
  <si>
    <t>m1</t>
  </si>
  <si>
    <t>k1</t>
  </si>
  <si>
    <t>m2</t>
  </si>
  <si>
    <t>d</t>
  </si>
  <si>
    <t>f</t>
  </si>
  <si>
    <t>F1</t>
  </si>
  <si>
    <t>OF</t>
  </si>
  <si>
    <t>k3</t>
  </si>
  <si>
    <t>m3</t>
  </si>
  <si>
    <t>m4</t>
  </si>
  <si>
    <t>k4</t>
  </si>
  <si>
    <t>F3</t>
  </si>
  <si>
    <t>k2</t>
  </si>
  <si>
    <t>L</t>
  </si>
  <si>
    <t>l</t>
  </si>
  <si>
    <t>F2</t>
  </si>
  <si>
    <t>Fс</t>
  </si>
  <si>
    <t>Sx</t>
  </si>
  <si>
    <t>Sx_ср</t>
  </si>
  <si>
    <t>OFс</t>
  </si>
  <si>
    <t>delta_F</t>
  </si>
  <si>
    <t>Sx_cp</t>
  </si>
  <si>
    <t>R</t>
  </si>
  <si>
    <t>Ofc</t>
  </si>
  <si>
    <t>del_F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</si>
</sst>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68CA-1ACC-4FB5-8537-83BB592DF6AB}">
  <dimension ref="A2:Q27"/>
  <sheetViews>
    <sheetView tabSelected="1" topLeftCell="B1" workbookViewId="0">
      <selection activeCell="K7" sqref="K7"/>
    </sheetView>
  </sheetViews>
  <sheetFormatPr defaultRowHeight="15" x14ac:dyDescent="0.25"/>
  <cols>
    <col min="13" max="13" width="12" bestFit="1" customWidth="1"/>
  </cols>
  <sheetData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16</v>
      </c>
      <c r="M2" t="s">
        <v>17</v>
      </c>
      <c r="O2" t="s">
        <v>23</v>
      </c>
      <c r="Q2" t="s">
        <v>21</v>
      </c>
    </row>
    <row r="3" spans="1:17" x14ac:dyDescent="0.25">
      <c r="A3">
        <v>140</v>
      </c>
      <c r="B3">
        <v>280</v>
      </c>
      <c r="C3">
        <v>800</v>
      </c>
      <c r="D3">
        <f>B3-A3</f>
        <v>140</v>
      </c>
      <c r="E3">
        <f>C3-B3</f>
        <v>520</v>
      </c>
      <c r="F3">
        <f>(D3*E3)/(D3+E3)</f>
        <v>110.3030303030303</v>
      </c>
      <c r="G3">
        <f>(D3^2+E3^2)*1/(D3+E3)^2</f>
        <v>0.66574839302112032</v>
      </c>
      <c r="K3">
        <f>AVERAGE(F3:F7)</f>
        <v>108.32107139245628</v>
      </c>
      <c r="M3">
        <f>(F3-$K$3)^2</f>
        <v>3.9281611232037643</v>
      </c>
      <c r="O3">
        <f>AVERAGE(G3:G7)</f>
        <v>0.65006145328659815</v>
      </c>
      <c r="Q3">
        <f>(SUM(M3:M7) ^0.5)/9</f>
        <v>0.35984646442445245</v>
      </c>
    </row>
    <row r="4" spans="1:17" x14ac:dyDescent="0.25">
      <c r="A4">
        <v>140</v>
      </c>
      <c r="B4">
        <v>280</v>
      </c>
      <c r="C4">
        <v>780</v>
      </c>
      <c r="D4">
        <f t="shared" ref="D4:D7" si="0">B4-A4</f>
        <v>140</v>
      </c>
      <c r="E4">
        <f t="shared" ref="E4:E7" si="1">C4-B4</f>
        <v>500</v>
      </c>
      <c r="F4">
        <f t="shared" ref="F4:F7" si="2">(D4*E4)/(D4+E4)</f>
        <v>109.375</v>
      </c>
      <c r="G4">
        <f t="shared" ref="G4:G7" si="3">(D4^2+E4^2)*1/(D4+E4)^2</f>
        <v>0.658203125</v>
      </c>
      <c r="M4">
        <f t="shared" ref="M4:M7" si="4">(F4-$K$3)^2</f>
        <v>1.1107655097990543</v>
      </c>
    </row>
    <row r="5" spans="1:17" x14ac:dyDescent="0.25">
      <c r="A5">
        <v>140</v>
      </c>
      <c r="B5">
        <v>280</v>
      </c>
      <c r="C5">
        <v>760</v>
      </c>
      <c r="D5">
        <f t="shared" si="0"/>
        <v>140</v>
      </c>
      <c r="E5">
        <f t="shared" si="1"/>
        <v>480</v>
      </c>
      <c r="F5">
        <f t="shared" si="2"/>
        <v>108.38709677419355</v>
      </c>
      <c r="G5">
        <f t="shared" si="3"/>
        <v>0.65036420395421435</v>
      </c>
      <c r="M5">
        <f t="shared" si="4"/>
        <v>4.3593510335530501E-3</v>
      </c>
      <c r="Q5">
        <f>2.8*Q3</f>
        <v>1.0075701003884667</v>
      </c>
    </row>
    <row r="6" spans="1:17" x14ac:dyDescent="0.25">
      <c r="A6">
        <v>140</v>
      </c>
      <c r="B6">
        <v>280</v>
      </c>
      <c r="C6">
        <v>740</v>
      </c>
      <c r="D6">
        <f t="shared" si="0"/>
        <v>140</v>
      </c>
      <c r="E6">
        <f t="shared" si="1"/>
        <v>460</v>
      </c>
      <c r="F6">
        <f t="shared" si="2"/>
        <v>107.33333333333333</v>
      </c>
      <c r="G6">
        <f t="shared" si="3"/>
        <v>0.64222222222222225</v>
      </c>
      <c r="K6">
        <f>F3-F7</f>
        <v>4.0961337513061551</v>
      </c>
      <c r="M6">
        <f t="shared" si="4"/>
        <v>0.97562647343996589</v>
      </c>
    </row>
    <row r="7" spans="1:17" x14ac:dyDescent="0.25">
      <c r="A7">
        <v>140</v>
      </c>
      <c r="B7">
        <v>280</v>
      </c>
      <c r="C7">
        <v>720</v>
      </c>
      <c r="D7">
        <f t="shared" si="0"/>
        <v>140</v>
      </c>
      <c r="E7">
        <f t="shared" si="1"/>
        <v>440</v>
      </c>
      <c r="F7">
        <f t="shared" si="2"/>
        <v>106.20689655172414</v>
      </c>
      <c r="G7">
        <f t="shared" si="3"/>
        <v>0.63376932223543403</v>
      </c>
      <c r="M7">
        <f t="shared" si="4"/>
        <v>4.4697352571847402</v>
      </c>
    </row>
    <row r="10" spans="1:17" x14ac:dyDescent="0.25">
      <c r="A10" t="s">
        <v>0</v>
      </c>
      <c r="B10" t="s">
        <v>7</v>
      </c>
      <c r="C10" t="s">
        <v>8</v>
      </c>
      <c r="D10" t="s">
        <v>9</v>
      </c>
      <c r="E10" t="s">
        <v>10</v>
      </c>
      <c r="F10" t="s">
        <v>3</v>
      </c>
      <c r="G10" t="s">
        <v>4</v>
      </c>
      <c r="H10" t="s">
        <v>11</v>
      </c>
      <c r="I10" t="s">
        <v>6</v>
      </c>
      <c r="K10" t="s">
        <v>16</v>
      </c>
      <c r="M10" t="s">
        <v>17</v>
      </c>
      <c r="O10" t="s">
        <v>19</v>
      </c>
      <c r="Q10" t="s">
        <v>22</v>
      </c>
    </row>
    <row r="11" spans="1:17" x14ac:dyDescent="0.25">
      <c r="A11">
        <v>140</v>
      </c>
      <c r="B11">
        <v>505</v>
      </c>
      <c r="C11">
        <v>670</v>
      </c>
      <c r="D11">
        <v>860</v>
      </c>
      <c r="E11">
        <v>625</v>
      </c>
      <c r="F11">
        <f>C11-E11</f>
        <v>45</v>
      </c>
      <c r="G11">
        <f>D11-E11</f>
        <v>235</v>
      </c>
      <c r="H11">
        <f>F11*G11/(F11-235)</f>
        <v>-55.657894736842103</v>
      </c>
      <c r="I11">
        <f>(F11^2+G11^2)*1/(F11-G11)^2</f>
        <v>1.5858725761772854</v>
      </c>
      <c r="K11">
        <f>AVERAGE(H11:H15)</f>
        <v>-54.34227395411606</v>
      </c>
      <c r="M11">
        <f>(H11-$K$11)^2</f>
        <v>1.7308580439406862</v>
      </c>
      <c r="O11">
        <f>AVERAGE(I11:I15)</f>
        <v>1.4587078418761119</v>
      </c>
      <c r="Q11">
        <f>H12-H15</f>
        <v>-11.085526315789473</v>
      </c>
    </row>
    <row r="12" spans="1:17" x14ac:dyDescent="0.25">
      <c r="A12">
        <v>140</v>
      </c>
      <c r="B12">
        <v>490</v>
      </c>
      <c r="C12">
        <v>655</v>
      </c>
      <c r="D12">
        <v>860</v>
      </c>
      <c r="E12">
        <v>610</v>
      </c>
      <c r="F12">
        <f t="shared" ref="F12:F15" si="5">C12-E12</f>
        <v>45</v>
      </c>
      <c r="G12">
        <f t="shared" ref="G12:G15" si="6">D12-E12</f>
        <v>250</v>
      </c>
      <c r="H12">
        <f t="shared" ref="H12:H15" si="7">F12*G12/(F12-235)</f>
        <v>-59.210526315789473</v>
      </c>
      <c r="I12">
        <f t="shared" ref="I12:I15" si="8">(F12^2+G12^2)*1/(F12-G12)^2</f>
        <v>1.5353955978584175</v>
      </c>
      <c r="M12">
        <f t="shared" ref="M12:M15" si="9">(H12-$K$11)^2</f>
        <v>23.699881056938764</v>
      </c>
    </row>
    <row r="13" spans="1:17" x14ac:dyDescent="0.25">
      <c r="A13">
        <v>140</v>
      </c>
      <c r="B13">
        <v>480</v>
      </c>
      <c r="C13">
        <v>640</v>
      </c>
      <c r="D13">
        <v>860</v>
      </c>
      <c r="E13">
        <v>600</v>
      </c>
      <c r="F13">
        <f t="shared" si="5"/>
        <v>40</v>
      </c>
      <c r="G13">
        <f t="shared" si="6"/>
        <v>260</v>
      </c>
      <c r="H13">
        <f t="shared" si="7"/>
        <v>-53.333333333333336</v>
      </c>
      <c r="I13">
        <f t="shared" si="8"/>
        <v>1.4297520661157024</v>
      </c>
      <c r="M13">
        <f t="shared" si="9"/>
        <v>1.0179611762654281</v>
      </c>
    </row>
    <row r="14" spans="1:17" x14ac:dyDescent="0.25">
      <c r="A14">
        <v>140</v>
      </c>
      <c r="B14">
        <v>470</v>
      </c>
      <c r="C14">
        <v>630</v>
      </c>
      <c r="D14">
        <v>860</v>
      </c>
      <c r="E14">
        <v>590</v>
      </c>
      <c r="F14">
        <f t="shared" si="5"/>
        <v>40</v>
      </c>
      <c r="G14">
        <f t="shared" si="6"/>
        <v>270</v>
      </c>
      <c r="H14">
        <f t="shared" si="7"/>
        <v>-55.384615384615387</v>
      </c>
      <c r="I14">
        <f t="shared" si="8"/>
        <v>1.4083175803402646</v>
      </c>
      <c r="M14">
        <f t="shared" si="9"/>
        <v>1.0864756577353838</v>
      </c>
      <c r="O14">
        <f>M17*2.8</f>
        <v>1.1389984892729401</v>
      </c>
    </row>
    <row r="15" spans="1:17" x14ac:dyDescent="0.25">
      <c r="A15">
        <v>140</v>
      </c>
      <c r="B15">
        <v>460</v>
      </c>
      <c r="C15">
        <v>620</v>
      </c>
      <c r="D15">
        <v>860</v>
      </c>
      <c r="E15">
        <v>585</v>
      </c>
      <c r="F15">
        <f t="shared" si="5"/>
        <v>35</v>
      </c>
      <c r="G15">
        <f t="shared" si="6"/>
        <v>275</v>
      </c>
      <c r="H15">
        <f t="shared" si="7"/>
        <v>-48.125</v>
      </c>
      <c r="I15">
        <f t="shared" si="8"/>
        <v>1.3342013888888888</v>
      </c>
      <c r="M15">
        <f>(H15-$K$11)^2</f>
        <v>38.65449542052994</v>
      </c>
    </row>
    <row r="16" spans="1:17" x14ac:dyDescent="0.25">
      <c r="M16" t="s">
        <v>18</v>
      </c>
      <c r="O16" t="s">
        <v>20</v>
      </c>
    </row>
    <row r="17" spans="1:17" x14ac:dyDescent="0.25">
      <c r="M17">
        <f>(SUM(M11:M15)^0.5)/20</f>
        <v>0.40678517474033582</v>
      </c>
      <c r="O17">
        <f>(M17*2.8)+O11</f>
        <v>2.5977063311490518</v>
      </c>
    </row>
    <row r="20" spans="1:17" x14ac:dyDescent="0.25">
      <c r="A20" t="s">
        <v>0</v>
      </c>
      <c r="B20" t="s">
        <v>2</v>
      </c>
      <c r="C20" t="s">
        <v>1</v>
      </c>
      <c r="D20" t="s">
        <v>12</v>
      </c>
      <c r="E20" t="s">
        <v>13</v>
      </c>
      <c r="F20" t="s">
        <v>14</v>
      </c>
      <c r="G20" t="s">
        <v>15</v>
      </c>
      <c r="H20" t="s">
        <v>6</v>
      </c>
      <c r="K20" t="s">
        <v>16</v>
      </c>
      <c r="M20" t="s">
        <v>17</v>
      </c>
      <c r="O20" t="s">
        <v>23</v>
      </c>
      <c r="Q20" t="s">
        <v>22</v>
      </c>
    </row>
    <row r="21" spans="1:17" x14ac:dyDescent="0.25">
      <c r="A21">
        <v>140</v>
      </c>
      <c r="B21">
        <v>800</v>
      </c>
      <c r="C21">
        <v>280</v>
      </c>
      <c r="D21">
        <v>660</v>
      </c>
      <c r="E21">
        <f>B21-A21</f>
        <v>660</v>
      </c>
      <c r="F21">
        <f>D21-C21</f>
        <v>380</v>
      </c>
      <c r="G21">
        <f>(E21^2-F21^2)/(4*E21)</f>
        <v>110.3030303030303</v>
      </c>
      <c r="H21">
        <f>(E21^2+F21^2)/(4*E21^2)</f>
        <v>0.33287419651056016</v>
      </c>
      <c r="K21">
        <f>AVERAGE(G21:G25)</f>
        <v>103.56618500227371</v>
      </c>
      <c r="M21">
        <f>(G21-K21)^2</f>
        <v>45.385084606326082</v>
      </c>
      <c r="O21">
        <f>AVERAGE(H21:H25)</f>
        <v>0.33826404812950145</v>
      </c>
      <c r="Q21">
        <f>G21-G25</f>
        <v>13.528836754643194</v>
      </c>
    </row>
    <row r="22" spans="1:17" x14ac:dyDescent="0.25">
      <c r="A22">
        <v>140</v>
      </c>
      <c r="B22">
        <v>790</v>
      </c>
      <c r="C22">
        <v>280</v>
      </c>
      <c r="D22">
        <v>660</v>
      </c>
      <c r="E22">
        <f t="shared" ref="E22:E25" si="10">B22-A22</f>
        <v>650</v>
      </c>
      <c r="F22">
        <f t="shared" ref="F22:F25" si="11">D22-C22</f>
        <v>380</v>
      </c>
      <c r="G22">
        <f t="shared" ref="G22:G25" si="12">(E22^2-F22^2)/(4*E22)</f>
        <v>106.96153846153847</v>
      </c>
      <c r="H22">
        <f t="shared" ref="H22:H25" si="13">(E22^2+F22^2)/(4*E22^2)</f>
        <v>0.33544378698224853</v>
      </c>
      <c r="M22">
        <f>(G22-$K$21)^2</f>
        <v>11.528425113341134</v>
      </c>
    </row>
    <row r="23" spans="1:17" x14ac:dyDescent="0.25">
      <c r="A23">
        <v>140</v>
      </c>
      <c r="B23">
        <v>780</v>
      </c>
      <c r="C23">
        <v>280</v>
      </c>
      <c r="D23">
        <v>660</v>
      </c>
      <c r="E23">
        <f t="shared" si="10"/>
        <v>640</v>
      </c>
      <c r="F23">
        <f t="shared" si="11"/>
        <v>380</v>
      </c>
      <c r="G23">
        <f t="shared" si="12"/>
        <v>103.59375</v>
      </c>
      <c r="H23">
        <f t="shared" si="13"/>
        <v>0.338134765625</v>
      </c>
      <c r="M23">
        <f t="shared" ref="M23:M25" si="14">(G23-$K$21)^2</f>
        <v>7.5982909965022335E-4</v>
      </c>
    </row>
    <row r="24" spans="1:17" x14ac:dyDescent="0.25">
      <c r="A24">
        <v>140</v>
      </c>
      <c r="B24">
        <v>770</v>
      </c>
      <c r="C24">
        <v>280</v>
      </c>
      <c r="D24">
        <v>660</v>
      </c>
      <c r="E24">
        <f t="shared" si="10"/>
        <v>630</v>
      </c>
      <c r="F24">
        <f t="shared" si="11"/>
        <v>380</v>
      </c>
      <c r="G24">
        <f t="shared" si="12"/>
        <v>100.1984126984127</v>
      </c>
      <c r="H24">
        <f t="shared" si="13"/>
        <v>0.34095490047871002</v>
      </c>
      <c r="M24">
        <f t="shared" si="14"/>
        <v>11.341890290653341</v>
      </c>
      <c r="O24" t="s">
        <v>24</v>
      </c>
    </row>
    <row r="25" spans="1:17" x14ac:dyDescent="0.25">
      <c r="A25">
        <v>140</v>
      </c>
      <c r="B25">
        <v>760</v>
      </c>
      <c r="C25">
        <v>280</v>
      </c>
      <c r="D25">
        <v>660</v>
      </c>
      <c r="E25">
        <f t="shared" si="10"/>
        <v>620</v>
      </c>
      <c r="F25">
        <f t="shared" si="11"/>
        <v>380</v>
      </c>
      <c r="G25">
        <f t="shared" si="12"/>
        <v>96.774193548387103</v>
      </c>
      <c r="H25">
        <f t="shared" si="13"/>
        <v>0.34391259105098854</v>
      </c>
      <c r="M25">
        <f t="shared" si="14"/>
        <v>46.131147909668741</v>
      </c>
      <c r="O25">
        <f>2.8*M27+O21</f>
        <v>3.6656596721760568</v>
      </c>
    </row>
    <row r="26" spans="1:17" x14ac:dyDescent="0.25">
      <c r="M26" t="s">
        <v>21</v>
      </c>
    </row>
    <row r="27" spans="1:17" x14ac:dyDescent="0.25">
      <c r="M27">
        <f>(SUM(M21:M25)^0.5)/9</f>
        <v>1.188355580016627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Карпов</dc:creator>
  <cp:lastModifiedBy>Михаил Карпов</cp:lastModifiedBy>
  <dcterms:created xsi:type="dcterms:W3CDTF">2024-09-14T14:40:35Z</dcterms:created>
  <dcterms:modified xsi:type="dcterms:W3CDTF">2024-09-14T16:06:41Z</dcterms:modified>
</cp:coreProperties>
</file>