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Finelab_work\라이프\의전관리 시스템 통합\"/>
    </mc:Choice>
  </mc:AlternateContent>
  <bookViews>
    <workbookView xWindow="0" yWindow="45" windowWidth="15960" windowHeight="18075"/>
  </bookViews>
  <sheets>
    <sheet name="견적서(요약)" sheetId="1" r:id="rId1"/>
  </sheets>
  <calcPr calcId="162913"/>
</workbook>
</file>

<file path=xl/calcChain.xml><?xml version="1.0" encoding="utf-8"?>
<calcChain xmlns="http://schemas.openxmlformats.org/spreadsheetml/2006/main">
  <c r="D41" i="1" l="1"/>
  <c r="E41" i="1" s="1"/>
  <c r="D40" i="1"/>
  <c r="D39" i="1"/>
  <c r="E39" i="1" s="1"/>
  <c r="F39" i="1" s="1"/>
  <c r="D38" i="1"/>
  <c r="D37" i="1"/>
  <c r="E37" i="1" s="1"/>
  <c r="D36" i="1"/>
  <c r="E20" i="1"/>
  <c r="F41" i="1" l="1"/>
  <c r="G41" i="1" s="1"/>
  <c r="F37" i="1"/>
  <c r="G37" i="1" s="1"/>
  <c r="E36" i="1"/>
  <c r="F36" i="1" s="1"/>
  <c r="E38" i="1"/>
  <c r="F38" i="1" s="1"/>
  <c r="E40" i="1"/>
  <c r="F40" i="1" s="1"/>
  <c r="G39" i="1"/>
  <c r="G38" i="1" l="1"/>
  <c r="F17" i="1"/>
  <c r="G17" i="1" s="1"/>
  <c r="H17" i="1" s="1"/>
  <c r="G36" i="1"/>
  <c r="F19" i="1"/>
  <c r="G19" i="1" s="1"/>
  <c r="H19" i="1" s="1"/>
  <c r="G40" i="1"/>
  <c r="F18" i="1"/>
  <c r="G18" i="1" s="1"/>
  <c r="H18" i="1" s="1"/>
  <c r="H20" i="1" l="1"/>
  <c r="H22" i="1" s="1"/>
  <c r="H23" i="1" s="1"/>
</calcChain>
</file>

<file path=xl/sharedStrings.xml><?xml version="1.0" encoding="utf-8"?>
<sst xmlns="http://schemas.openxmlformats.org/spreadsheetml/2006/main" count="69" uniqueCount="67">
  <si>
    <t>A+라이프 의전 통합시스템 구축 견적서(Quotation)</t>
  </si>
  <si>
    <t>■ 견적 번호</t>
  </si>
  <si>
    <t>:  FINELAB20220808-001</t>
  </si>
  <si>
    <t>■ 제       목</t>
  </si>
  <si>
    <t>:  A+라이프 의전통합 시스템 개발</t>
  </si>
  <si>
    <t>■ 수  신  처</t>
  </si>
  <si>
    <t>: ㈜A+ 라이프 귀중</t>
  </si>
  <si>
    <t>■ 참       조</t>
  </si>
  <si>
    <t>:</t>
  </si>
  <si>
    <t>주식회사 파인랩  (204-86-45452)</t>
  </si>
  <si>
    <t>■ 견적 일자</t>
  </si>
  <si>
    <t>:  2022년 08월 08일</t>
  </si>
  <si>
    <t>본사/연구소</t>
  </si>
  <si>
    <t>서울시 강남구 삼성로 546, 2층 
(삼성동, 백영빌딩)</t>
  </si>
  <si>
    <t>■ 담  당  자</t>
  </si>
  <si>
    <t>:  송성백 책임님</t>
  </si>
  <si>
    <t>대표 이사</t>
  </si>
  <si>
    <t>남기영, 정동훈</t>
  </si>
  <si>
    <t>(인)</t>
  </si>
  <si>
    <t xml:space="preserve">     요청하신 내역에 대해 아래와 같이 견적 합니다. </t>
  </si>
  <si>
    <t>연락처</t>
  </si>
  <si>
    <t>심재완 (02-3453-3864)</t>
  </si>
  <si>
    <t>■ 총 견적금액 :</t>
  </si>
  <si>
    <t>( VAT 포함 )</t>
  </si>
  <si>
    <t>( 단위 : 원 )</t>
  </si>
  <si>
    <t>구분</t>
  </si>
  <si>
    <t>항 목</t>
  </si>
  <si>
    <t>세부 내역</t>
  </si>
  <si>
    <t>수량</t>
  </si>
  <si>
    <t>소비자단가</t>
  </si>
  <si>
    <t>할인단가</t>
  </si>
  <si>
    <t>제안금액</t>
  </si>
  <si>
    <t>할인율</t>
  </si>
  <si>
    <t>프로젝트 계획 관리</t>
  </si>
  <si>
    <r>
      <rPr>
        <b/>
        <sz val="11"/>
        <color indexed="8"/>
        <rFont val="나눔고딕"/>
        <family val="3"/>
        <charset val="129"/>
      </rPr>
      <t>▶PMO (고급)</t>
    </r>
    <r>
      <rPr>
        <sz val="11"/>
        <color indexed="8"/>
        <rFont val="나눔고딕"/>
        <family val="3"/>
        <charset val="129"/>
      </rPr>
      <t xml:space="preserve">
</t>
    </r>
    <r>
      <rPr>
        <sz val="11"/>
        <color indexed="8"/>
        <rFont val="나눔고딕"/>
        <family val="3"/>
        <charset val="129"/>
      </rPr>
      <t xml:space="preserve">- 사업관리 &amp; 기획 협의
</t>
    </r>
    <r>
      <rPr>
        <sz val="11"/>
        <color indexed="8"/>
        <rFont val="나눔고딕"/>
        <family val="3"/>
        <charset val="129"/>
      </rPr>
      <t xml:space="preserve">- 기획안 의견조율
</t>
    </r>
    <r>
      <rPr>
        <sz val="11"/>
        <color indexed="8"/>
        <rFont val="나눔고딕"/>
        <family val="3"/>
        <charset val="129"/>
      </rPr>
      <t xml:space="preserve">- 요구사항 도출
</t>
    </r>
    <r>
      <rPr>
        <sz val="11"/>
        <color indexed="8"/>
        <rFont val="나눔고딕"/>
        <family val="3"/>
        <charset val="129"/>
      </rPr>
      <t>- 산출물</t>
    </r>
  </si>
  <si>
    <t>프론트 개발</t>
  </si>
  <si>
    <r>
      <rPr>
        <b/>
        <sz val="11"/>
        <color indexed="8"/>
        <rFont val="나눔고딕"/>
        <family val="3"/>
        <charset val="129"/>
      </rPr>
      <t>▶개발 (중급)</t>
    </r>
    <r>
      <rPr>
        <sz val="11"/>
        <color indexed="8"/>
        <rFont val="나눔고딕"/>
        <family val="3"/>
        <charset val="129"/>
      </rPr>
      <t xml:space="preserve">
</t>
    </r>
    <r>
      <rPr>
        <sz val="11"/>
        <color indexed="8"/>
        <rFont val="나눔고딕"/>
        <family val="3"/>
        <charset val="129"/>
      </rPr>
      <t xml:space="preserve">- Flutter 개발
</t>
    </r>
    <r>
      <rPr>
        <sz val="11"/>
        <color indexed="8"/>
        <rFont val="나눔고딕"/>
        <family val="3"/>
        <charset val="129"/>
      </rPr>
      <t xml:space="preserve">- 하이브리드 앱 및 네이티브 영역 개발 PM
</t>
    </r>
    <r>
      <rPr>
        <sz val="11"/>
        <color indexed="8"/>
        <rFont val="나눔고딕"/>
        <family val="3"/>
        <charset val="129"/>
      </rPr>
      <t xml:space="preserve">앱 기능 개발 
</t>
    </r>
    <r>
      <rPr>
        <sz val="11"/>
        <color indexed="8"/>
        <rFont val="나눔고딕"/>
        <family val="3"/>
        <charset val="129"/>
      </rPr>
      <t>앱 배포 관리</t>
    </r>
  </si>
  <si>
    <r>
      <rPr>
        <b/>
        <sz val="11"/>
        <color indexed="8"/>
        <rFont val="나눔고딕"/>
        <family val="3"/>
        <charset val="129"/>
      </rPr>
      <t>▶개발 (초급)</t>
    </r>
    <r>
      <rPr>
        <sz val="11"/>
        <color indexed="8"/>
        <rFont val="나눔고딕"/>
        <family val="3"/>
        <charset val="129"/>
      </rPr>
      <t xml:space="preserve">
</t>
    </r>
    <r>
      <rPr>
        <sz val="11"/>
        <color indexed="8"/>
        <rFont val="나눔고딕"/>
        <family val="3"/>
        <charset val="129"/>
      </rPr>
      <t xml:space="preserve">- Flutter 개발
</t>
    </r>
    <r>
      <rPr>
        <sz val="11"/>
        <color indexed="8"/>
        <rFont val="나눔고딕"/>
        <family val="3"/>
        <charset val="129"/>
      </rPr>
      <t xml:space="preserve">앱 기능 개발 
</t>
    </r>
    <r>
      <rPr>
        <sz val="11"/>
        <color indexed="8"/>
        <rFont val="나눔고딕"/>
        <family val="3"/>
        <charset val="129"/>
      </rPr>
      <t xml:space="preserve">앱 등록 및 배포 진행 
</t>
    </r>
    <r>
      <rPr>
        <sz val="11"/>
        <color indexed="8"/>
        <rFont val="나눔고딕"/>
        <family val="3"/>
        <charset val="129"/>
      </rPr>
      <t>PUSH 알림 인터페이스 개발</t>
    </r>
  </si>
  <si>
    <t xml:space="preserve"> 소계</t>
  </si>
  <si>
    <t>십만이하 절사</t>
  </si>
  <si>
    <t>합계</t>
  </si>
  <si>
    <t>부가가치세</t>
  </si>
  <si>
    <t>제안 금액( VAT 포함 )</t>
  </si>
  <si>
    <t>[ Remark ]</t>
  </si>
  <si>
    <t>1) 견적유효기간  : 견적일로부터 30일</t>
  </si>
  <si>
    <t>2) 검수 후 1년 무상하자보수, 유상유지보수 요율은 계약 금액의 12%입니다.</t>
  </si>
  <si>
    <t>3) 개발비는 2018년 소프트웨어사업 노임단가 기술료 20%, 제경비 110% 기준입니다.</t>
  </si>
  <si>
    <t>2018년 적용 S/W 기술자 평균임금</t>
  </si>
  <si>
    <t>(단위 : 원)</t>
  </si>
  <si>
    <t>일노임 임금(A)</t>
  </si>
  <si>
    <t>월노임 임금(B)</t>
  </si>
  <si>
    <t>제경비( C )</t>
  </si>
  <si>
    <t>기술료( D )</t>
  </si>
  <si>
    <t>월인건비( E )</t>
  </si>
  <si>
    <t>고시단가</t>
  </si>
  <si>
    <t>B=A*21일</t>
  </si>
  <si>
    <t>C = B * 110%</t>
  </si>
  <si>
    <t>D=(B+C) * 20%</t>
  </si>
  <si>
    <t>E = B + C + D</t>
  </si>
  <si>
    <t>특급</t>
  </si>
  <si>
    <t>고급</t>
  </si>
  <si>
    <t>중급</t>
  </si>
  <si>
    <t>초급</t>
  </si>
  <si>
    <t>고급기능사</t>
  </si>
  <si>
    <t>중급기능사</t>
  </si>
  <si>
    <t>의전관리 
시스템
앱개발</t>
    <phoneticPr fontId="18" type="noConversion"/>
  </si>
  <si>
    <t>일금 오천이백팔십만 원정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</si>
</sst>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&quot; &quot;* #,##0&quot; &quot;;&quot;-&quot;* #,##0&quot; &quot;;&quot; &quot;* &quot;- &quot;"/>
    <numFmt numFmtId="177" formatCode="#,##0;#,##0"/>
    <numFmt numFmtId="178" formatCode="#,##0&quot; &quot;"/>
    <numFmt numFmtId="179" formatCode="&quot; &quot;* #,##0.00&quot; &quot;;&quot;-&quot;* #,##0.00&quot; &quot;;&quot; &quot;* &quot;-&quot;??&quot; &quot;"/>
  </numFmts>
  <fonts count="19" x14ac:knownFonts="1">
    <font>
      <sz val="11"/>
      <color indexed="8"/>
      <name val="맑은 고딕"/>
    </font>
    <font>
      <b/>
      <sz val="10"/>
      <color indexed="8"/>
      <name val="나눔고딕"/>
      <family val="3"/>
      <charset val="129"/>
    </font>
    <font>
      <sz val="11"/>
      <color indexed="8"/>
      <name val="나눔고딕"/>
      <family val="3"/>
      <charset val="129"/>
    </font>
    <font>
      <b/>
      <sz val="16"/>
      <color indexed="8"/>
      <name val="나눔고딕"/>
      <family val="3"/>
      <charset val="129"/>
    </font>
    <font>
      <b/>
      <sz val="11"/>
      <color indexed="8"/>
      <name val="나눔고딕"/>
      <family val="3"/>
      <charset val="129"/>
    </font>
    <font>
      <b/>
      <sz val="14"/>
      <color indexed="8"/>
      <name val="나눔고딕"/>
      <family val="3"/>
      <charset val="129"/>
    </font>
    <font>
      <b/>
      <sz val="9"/>
      <color indexed="8"/>
      <name val="나눔고딕"/>
      <family val="3"/>
      <charset val="129"/>
    </font>
    <font>
      <b/>
      <sz val="13"/>
      <color indexed="8"/>
      <name val="나눔고딕"/>
      <family val="3"/>
      <charset val="129"/>
    </font>
    <font>
      <sz val="9"/>
      <color indexed="8"/>
      <name val="나눔고딕"/>
      <family val="3"/>
      <charset val="129"/>
    </font>
    <font>
      <b/>
      <sz val="11"/>
      <color indexed="9"/>
      <name val="나눔고딕"/>
      <family val="3"/>
      <charset val="129"/>
    </font>
    <font>
      <sz val="11"/>
      <color indexed="12"/>
      <name val="나눔고딕"/>
      <family val="3"/>
      <charset val="129"/>
    </font>
    <font>
      <b/>
      <sz val="14"/>
      <color indexed="9"/>
      <name val="나눔고딕"/>
      <family val="3"/>
      <charset val="129"/>
    </font>
    <font>
      <b/>
      <sz val="12"/>
      <color indexed="9"/>
      <name val="나눔고딕"/>
      <family val="3"/>
      <charset val="129"/>
    </font>
    <font>
      <b/>
      <u/>
      <sz val="14"/>
      <color indexed="8"/>
      <name val="맑은 고딕"/>
      <family val="3"/>
      <charset val="129"/>
    </font>
    <font>
      <b/>
      <sz val="14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sz val="12"/>
      <color indexed="8"/>
      <name val="맑은 고딕"/>
      <family val="3"/>
      <charset val="129"/>
    </font>
    <font>
      <sz val="12"/>
      <color indexed="8"/>
      <name val="나눔고딕"/>
      <family val="3"/>
      <charset val="129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38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12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12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46">
    <xf numFmtId="0" fontId="0" fillId="0" borderId="0" xfId="0" applyFont="1" applyAlignment="1"/>
    <xf numFmtId="0" fontId="0" fillId="0" borderId="0" xfId="0" applyNumberFormat="1" applyFont="1" applyAlignment="1"/>
    <xf numFmtId="0" fontId="0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 wrapText="1"/>
    </xf>
    <xf numFmtId="0" fontId="0" fillId="2" borderId="8" xfId="0" applyFont="1" applyFill="1" applyBorder="1" applyAlignment="1">
      <alignment vertical="center" wrapText="1"/>
    </xf>
    <xf numFmtId="0" fontId="0" fillId="2" borderId="9" xfId="0" applyFont="1" applyFill="1" applyBorder="1" applyAlignment="1">
      <alignment vertical="center" wrapText="1"/>
    </xf>
    <xf numFmtId="0" fontId="0" fillId="2" borderId="10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 wrapText="1"/>
    </xf>
    <xf numFmtId="49" fontId="2" fillId="2" borderId="9" xfId="0" applyNumberFormat="1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vertical="center" wrapText="1"/>
    </xf>
    <xf numFmtId="176" fontId="4" fillId="2" borderId="9" xfId="0" applyNumberFormat="1" applyFont="1" applyFill="1" applyBorder="1" applyAlignment="1">
      <alignment horizontal="left" vertical="center" wrapText="1"/>
    </xf>
    <xf numFmtId="0" fontId="4" fillId="2" borderId="14" xfId="0" applyFont="1" applyFill="1" applyBorder="1" applyAlignment="1">
      <alignment horizontal="left" vertical="center" wrapText="1"/>
    </xf>
    <xf numFmtId="49" fontId="2" fillId="2" borderId="9" xfId="0" applyNumberFormat="1" applyFont="1" applyFill="1" applyBorder="1" applyAlignment="1">
      <alignment horizontal="left" vertical="center"/>
    </xf>
    <xf numFmtId="49" fontId="4" fillId="2" borderId="9" xfId="0" applyNumberFormat="1" applyFont="1" applyFill="1" applyBorder="1" applyAlignment="1">
      <alignment horizontal="left" vertical="center" wrapText="1"/>
    </xf>
    <xf numFmtId="49" fontId="4" fillId="2" borderId="9" xfId="0" applyNumberFormat="1" applyFont="1" applyFill="1" applyBorder="1" applyAlignment="1">
      <alignment vertical="center" wrapText="1"/>
    </xf>
    <xf numFmtId="49" fontId="4" fillId="2" borderId="14" xfId="0" applyNumberFormat="1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vertical="center"/>
    </xf>
    <xf numFmtId="49" fontId="4" fillId="2" borderId="9" xfId="0" applyNumberFormat="1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vertical="center"/>
    </xf>
    <xf numFmtId="176" fontId="6" fillId="2" borderId="9" xfId="0" applyNumberFormat="1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49" fontId="5" fillId="3" borderId="15" xfId="0" applyNumberFormat="1" applyFont="1" applyFill="1" applyBorder="1" applyAlignment="1">
      <alignment horizontal="right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vertical="center" wrapText="1"/>
    </xf>
    <xf numFmtId="0" fontId="0" fillId="2" borderId="17" xfId="0" applyFont="1" applyFill="1" applyBorder="1" applyAlignment="1">
      <alignment vertical="center" wrapText="1"/>
    </xf>
    <xf numFmtId="0" fontId="8" fillId="2" borderId="16" xfId="0" applyFont="1" applyFill="1" applyBorder="1" applyAlignment="1">
      <alignment horizontal="right" vertical="center" wrapText="1"/>
    </xf>
    <xf numFmtId="176" fontId="6" fillId="2" borderId="16" xfId="0" applyNumberFormat="1" applyFont="1" applyFill="1" applyBorder="1" applyAlignment="1">
      <alignment horizontal="right" vertical="center" wrapText="1"/>
    </xf>
    <xf numFmtId="49" fontId="4" fillId="2" borderId="18" xfId="0" applyNumberFormat="1" applyFont="1" applyFill="1" applyBorder="1" applyAlignment="1">
      <alignment horizontal="right" vertical="center" wrapText="1"/>
    </xf>
    <xf numFmtId="0" fontId="0" fillId="2" borderId="19" xfId="0" applyFont="1" applyFill="1" applyBorder="1" applyAlignment="1">
      <alignment vertical="center" wrapText="1"/>
    </xf>
    <xf numFmtId="49" fontId="9" fillId="4" borderId="20" xfId="0" applyNumberFormat="1" applyFont="1" applyFill="1" applyBorder="1" applyAlignment="1">
      <alignment horizontal="center" vertical="center" wrapText="1"/>
    </xf>
    <xf numFmtId="49" fontId="4" fillId="5" borderId="20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left" vertical="center" wrapText="1"/>
    </xf>
    <xf numFmtId="0" fontId="2" fillId="2" borderId="20" xfId="0" applyNumberFormat="1" applyFont="1" applyFill="1" applyBorder="1" applyAlignment="1">
      <alignment horizontal="center" vertical="center" wrapText="1"/>
    </xf>
    <xf numFmtId="176" fontId="2" fillId="2" borderId="20" xfId="0" applyNumberFormat="1" applyFont="1" applyFill="1" applyBorder="1" applyAlignment="1">
      <alignment horizontal="center" vertical="center" wrapText="1"/>
    </xf>
    <xf numFmtId="9" fontId="2" fillId="2" borderId="20" xfId="0" applyNumberFormat="1" applyFont="1" applyFill="1" applyBorder="1" applyAlignment="1">
      <alignment horizontal="center" vertical="center" wrapText="1"/>
    </xf>
    <xf numFmtId="0" fontId="0" fillId="2" borderId="22" xfId="0" applyFont="1" applyFill="1" applyBorder="1" applyAlignment="1">
      <alignment vertical="center" wrapText="1"/>
    </xf>
    <xf numFmtId="0" fontId="2" fillId="5" borderId="20" xfId="0" applyNumberFormat="1" applyFont="1" applyFill="1" applyBorder="1" applyAlignment="1">
      <alignment horizontal="center" vertical="center" wrapText="1"/>
    </xf>
    <xf numFmtId="176" fontId="2" fillId="5" borderId="20" xfId="0" applyNumberFormat="1" applyFont="1" applyFill="1" applyBorder="1" applyAlignment="1">
      <alignment horizontal="center" vertical="center" wrapText="1"/>
    </xf>
    <xf numFmtId="49" fontId="4" fillId="6" borderId="24" xfId="0" applyNumberFormat="1" applyFont="1" applyFill="1" applyBorder="1" applyAlignment="1">
      <alignment horizontal="center" vertical="center" wrapText="1"/>
    </xf>
    <xf numFmtId="0" fontId="4" fillId="6" borderId="24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0" fontId="4" fillId="6" borderId="20" xfId="0" applyFont="1" applyFill="1" applyBorder="1" applyAlignment="1">
      <alignment horizontal="center" vertical="center" wrapText="1"/>
    </xf>
    <xf numFmtId="176" fontId="4" fillId="6" borderId="20" xfId="0" applyNumberFormat="1" applyFont="1" applyFill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left" vertical="center" wrapText="1"/>
    </xf>
    <xf numFmtId="176" fontId="10" fillId="6" borderId="20" xfId="0" applyNumberFormat="1" applyFont="1" applyFill="1" applyBorder="1" applyAlignment="1">
      <alignment horizontal="left" vertical="center" wrapText="1"/>
    </xf>
    <xf numFmtId="177" fontId="12" fillId="7" borderId="29" xfId="0" applyNumberFormat="1" applyFont="1" applyFill="1" applyBorder="1" applyAlignment="1">
      <alignment horizontal="center" vertical="center" wrapText="1"/>
    </xf>
    <xf numFmtId="0" fontId="11" fillId="2" borderId="30" xfId="0" applyFont="1" applyFill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176" fontId="2" fillId="2" borderId="30" xfId="0" applyNumberFormat="1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left" vertical="center"/>
    </xf>
    <xf numFmtId="49" fontId="4" fillId="2" borderId="16" xfId="0" applyNumberFormat="1" applyFont="1" applyFill="1" applyBorder="1" applyAlignment="1">
      <alignment horizontal="left" vertical="center" wrapText="1"/>
    </xf>
    <xf numFmtId="0" fontId="4" fillId="2" borderId="16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176" fontId="2" fillId="2" borderId="16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49" fontId="4" fillId="2" borderId="5" xfId="0" applyNumberFormat="1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176" fontId="2" fillId="2" borderId="7" xfId="0" applyNumberFormat="1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49" fontId="4" fillId="2" borderId="8" xfId="0" applyNumberFormat="1" applyFont="1" applyFill="1" applyBorder="1" applyAlignment="1">
      <alignment horizontal="left" vertical="center"/>
    </xf>
    <xf numFmtId="0" fontId="6" fillId="2" borderId="9" xfId="0" applyFont="1" applyFill="1" applyBorder="1" applyAlignment="1">
      <alignment vertical="center" wrapText="1"/>
    </xf>
    <xf numFmtId="176" fontId="6" fillId="2" borderId="14" xfId="0" applyNumberFormat="1" applyFont="1" applyFill="1" applyBorder="1" applyAlignment="1">
      <alignment vertical="center" wrapText="1"/>
    </xf>
    <xf numFmtId="0" fontId="6" fillId="2" borderId="19" xfId="0" applyFont="1" applyFill="1" applyBorder="1" applyAlignment="1">
      <alignment horizontal="right" vertical="center"/>
    </xf>
    <xf numFmtId="49" fontId="4" fillId="2" borderId="32" xfId="0" applyNumberFormat="1" applyFont="1" applyFill="1" applyBorder="1" applyAlignment="1">
      <alignment horizontal="left" vertical="center"/>
    </xf>
    <xf numFmtId="49" fontId="4" fillId="2" borderId="23" xfId="0" applyNumberFormat="1" applyFont="1" applyFill="1" applyBorder="1" applyAlignment="1">
      <alignment horizontal="left" vertical="center"/>
    </xf>
    <xf numFmtId="176" fontId="0" fillId="2" borderId="18" xfId="0" applyNumberFormat="1" applyFont="1" applyFill="1" applyBorder="1" applyAlignment="1">
      <alignment vertical="center" wrapText="1"/>
    </xf>
    <xf numFmtId="0" fontId="0" fillId="2" borderId="6" xfId="0" applyFont="1" applyFill="1" applyBorder="1" applyAlignment="1">
      <alignment vertical="center" wrapText="1"/>
    </xf>
    <xf numFmtId="176" fontId="0" fillId="2" borderId="6" xfId="0" applyNumberFormat="1" applyFont="1" applyFill="1" applyBorder="1" applyAlignment="1">
      <alignment vertical="center" wrapText="1"/>
    </xf>
    <xf numFmtId="0" fontId="0" fillId="2" borderId="14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left" vertical="center"/>
    </xf>
    <xf numFmtId="176" fontId="0" fillId="2" borderId="9" xfId="0" applyNumberFormat="1" applyFont="1" applyFill="1" applyBorder="1" applyAlignment="1"/>
    <xf numFmtId="49" fontId="15" fillId="8" borderId="20" xfId="0" applyNumberFormat="1" applyFont="1" applyFill="1" applyBorder="1" applyAlignment="1">
      <alignment horizontal="center" vertical="center"/>
    </xf>
    <xf numFmtId="176" fontId="0" fillId="2" borderId="8" xfId="0" applyNumberFormat="1" applyFont="1" applyFill="1" applyBorder="1" applyAlignment="1">
      <alignment vertical="center" wrapText="1"/>
    </xf>
    <xf numFmtId="49" fontId="15" fillId="2" borderId="20" xfId="0" applyNumberFormat="1" applyFont="1" applyFill="1" applyBorder="1" applyAlignment="1">
      <alignment horizontal="center" vertical="center"/>
    </xf>
    <xf numFmtId="3" fontId="16" fillId="2" borderId="20" xfId="0" applyNumberFormat="1" applyFont="1" applyFill="1" applyBorder="1" applyAlignment="1">
      <alignment horizontal="center" vertical="center" wrapText="1"/>
    </xf>
    <xf numFmtId="178" fontId="16" fillId="2" borderId="20" xfId="0" applyNumberFormat="1" applyFont="1" applyFill="1" applyBorder="1" applyAlignment="1">
      <alignment horizontal="center" vertical="center"/>
    </xf>
    <xf numFmtId="176" fontId="16" fillId="2" borderId="20" xfId="0" applyNumberFormat="1" applyFont="1" applyFill="1" applyBorder="1" applyAlignment="1">
      <alignment horizontal="center" vertical="center"/>
    </xf>
    <xf numFmtId="176" fontId="2" fillId="2" borderId="9" xfId="0" applyNumberFormat="1" applyFont="1" applyFill="1" applyBorder="1" applyAlignment="1">
      <alignment horizontal="left" vertical="center"/>
    </xf>
    <xf numFmtId="0" fontId="0" fillId="2" borderId="32" xfId="0" applyFont="1" applyFill="1" applyBorder="1" applyAlignment="1">
      <alignment vertical="center" wrapText="1"/>
    </xf>
    <xf numFmtId="176" fontId="0" fillId="2" borderId="16" xfId="0" applyNumberFormat="1" applyFont="1" applyFill="1" applyBorder="1" applyAlignment="1">
      <alignment vertical="center" wrapText="1"/>
    </xf>
    <xf numFmtId="0" fontId="0" fillId="2" borderId="18" xfId="0" applyFont="1" applyFill="1" applyBorder="1" applyAlignment="1">
      <alignment vertical="center" wrapText="1"/>
    </xf>
    <xf numFmtId="0" fontId="0" fillId="2" borderId="33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/>
    </xf>
    <xf numFmtId="179" fontId="0" fillId="2" borderId="9" xfId="0" applyNumberFormat="1" applyFont="1" applyFill="1" applyBorder="1" applyAlignment="1">
      <alignment vertical="center" wrapText="1"/>
    </xf>
    <xf numFmtId="176" fontId="0" fillId="2" borderId="9" xfId="0" applyNumberFormat="1" applyFont="1" applyFill="1" applyBorder="1" applyAlignment="1">
      <alignment vertical="center" wrapText="1"/>
    </xf>
    <xf numFmtId="0" fontId="17" fillId="2" borderId="10" xfId="0" applyFont="1" applyFill="1" applyBorder="1" applyAlignment="1">
      <alignment vertical="center" wrapText="1"/>
    </xf>
    <xf numFmtId="0" fontId="0" fillId="2" borderId="34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176" fontId="2" fillId="2" borderId="9" xfId="0" applyNumberFormat="1" applyFont="1" applyFill="1" applyBorder="1" applyAlignment="1">
      <alignment vertical="center" wrapText="1"/>
    </xf>
    <xf numFmtId="0" fontId="0" fillId="2" borderId="35" xfId="0" applyFont="1" applyFill="1" applyBorder="1" applyAlignment="1">
      <alignment vertical="center" wrapText="1"/>
    </xf>
    <xf numFmtId="0" fontId="2" fillId="2" borderId="36" xfId="0" applyFont="1" applyFill="1" applyBorder="1" applyAlignment="1">
      <alignment vertical="center" wrapText="1"/>
    </xf>
    <xf numFmtId="176" fontId="2" fillId="2" borderId="36" xfId="0" applyNumberFormat="1" applyFont="1" applyFill="1" applyBorder="1" applyAlignment="1">
      <alignment vertical="center" wrapText="1"/>
    </xf>
    <xf numFmtId="0" fontId="0" fillId="2" borderId="36" xfId="0" applyFont="1" applyFill="1" applyBorder="1" applyAlignment="1">
      <alignment vertical="center" wrapText="1"/>
    </xf>
    <xf numFmtId="0" fontId="2" fillId="2" borderId="37" xfId="0" applyFont="1" applyFill="1" applyBorder="1" applyAlignment="1">
      <alignment vertical="center" wrapText="1"/>
    </xf>
    <xf numFmtId="49" fontId="13" fillId="2" borderId="9" xfId="0" applyNumberFormat="1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49" fontId="7" fillId="3" borderId="9" xfId="0" applyNumberFormat="1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49" fontId="11" fillId="7" borderId="26" xfId="0" applyNumberFormat="1" applyFont="1" applyFill="1" applyBorder="1" applyAlignment="1">
      <alignment horizontal="center" vertical="center" wrapText="1"/>
    </xf>
    <xf numFmtId="0" fontId="11" fillId="7" borderId="26" xfId="0" applyFont="1" applyFill="1" applyBorder="1" applyAlignment="1">
      <alignment horizontal="center" vertical="center" wrapText="1"/>
    </xf>
    <xf numFmtId="0" fontId="11" fillId="7" borderId="27" xfId="0" applyFont="1" applyFill="1" applyBorder="1" applyAlignment="1">
      <alignment horizontal="center" vertical="center" wrapText="1"/>
    </xf>
    <xf numFmtId="177" fontId="11" fillId="7" borderId="28" xfId="0" applyNumberFormat="1" applyFont="1" applyFill="1" applyBorder="1" applyAlignment="1">
      <alignment horizontal="right" vertical="center" wrapText="1"/>
    </xf>
    <xf numFmtId="177" fontId="11" fillId="7" borderId="26" xfId="0" applyNumberFormat="1" applyFont="1" applyFill="1" applyBorder="1" applyAlignment="1">
      <alignment horizontal="right" vertical="center" wrapText="1"/>
    </xf>
    <xf numFmtId="177" fontId="11" fillId="7" borderId="27" xfId="0" applyNumberFormat="1" applyFont="1" applyFill="1" applyBorder="1" applyAlignment="1">
      <alignment horizontal="right" vertical="center" wrapText="1"/>
    </xf>
    <xf numFmtId="49" fontId="4" fillId="5" borderId="23" xfId="0" applyNumberFormat="1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49" fontId="4" fillId="6" borderId="24" xfId="0" applyNumberFormat="1" applyFont="1" applyFill="1" applyBorder="1" applyAlignment="1">
      <alignment horizontal="center" vertical="center" wrapText="1"/>
    </xf>
    <xf numFmtId="0" fontId="4" fillId="6" borderId="24" xfId="0" applyFont="1" applyFill="1" applyBorder="1" applyAlignment="1">
      <alignment horizontal="center" vertical="center" wrapText="1"/>
    </xf>
    <xf numFmtId="0" fontId="4" fillId="6" borderId="25" xfId="0" applyFont="1" applyFill="1" applyBorder="1" applyAlignment="1">
      <alignment horizontal="center" vertical="center" wrapText="1"/>
    </xf>
    <xf numFmtId="49" fontId="5" fillId="3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49" fontId="4" fillId="5" borderId="21" xfId="0" applyNumberFormat="1" applyFont="1" applyFill="1" applyBorder="1" applyAlignment="1">
      <alignment horizontal="center" vertical="center" wrapText="1"/>
    </xf>
    <xf numFmtId="49" fontId="15" fillId="8" borderId="20" xfId="0" applyNumberFormat="1" applyFont="1" applyFill="1" applyBorder="1" applyAlignment="1">
      <alignment horizontal="center" vertical="center"/>
    </xf>
    <xf numFmtId="0" fontId="15" fillId="8" borderId="2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49" fontId="5" fillId="2" borderId="9" xfId="0" applyNumberFormat="1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center" wrapText="1"/>
    </xf>
    <xf numFmtId="49" fontId="4" fillId="2" borderId="9" xfId="0" applyNumberFormat="1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49" fontId="4" fillId="2" borderId="9" xfId="0" applyNumberFormat="1" applyFont="1" applyFill="1" applyBorder="1" applyAlignment="1">
      <alignment vertical="center" wrapText="1"/>
    </xf>
    <xf numFmtId="0" fontId="4" fillId="2" borderId="14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49" fontId="0" fillId="2" borderId="16" xfId="0" applyNumberFormat="1" applyFont="1" applyFill="1" applyBorder="1" applyAlignment="1">
      <alignment horizontal="right"/>
    </xf>
    <xf numFmtId="0" fontId="0" fillId="2" borderId="16" xfId="0" applyFont="1" applyFill="1" applyBorder="1" applyAlignment="1">
      <alignment horizontal="right"/>
    </xf>
    <xf numFmtId="49" fontId="4" fillId="5" borderId="19" xfId="0" applyNumberFormat="1" applyFont="1" applyFill="1" applyBorder="1" applyAlignment="1">
      <alignment horizontal="center" vertical="center" wrapText="1"/>
    </xf>
    <xf numFmtId="49" fontId="4" fillId="5" borderId="22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2DBDB"/>
      <rgbColor rgb="FFFF0000"/>
      <rgbColor rgb="FF7F7F7F"/>
      <rgbColor rgb="FFF2F2F2"/>
      <rgbColor rgb="FFD8D8D8"/>
      <rgbColor rgb="FF3F3F3F"/>
      <rgbColor rgb="FF9BBB59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1066800</xdr:colOff>
      <xdr:row>9</xdr:row>
      <xdr:rowOff>129476</xdr:rowOff>
    </xdr:from>
    <xdr:to>
      <xdr:col>8</xdr:col>
      <xdr:colOff>390525</xdr:colOff>
      <xdr:row>11</xdr:row>
      <xdr:rowOff>73941</xdr:rowOff>
    </xdr:to>
    <xdr:pic>
      <xdr:nvPicPr>
        <xdr:cNvPr id="2" name="그림 17" descr="그림 17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2052300" y="1970976"/>
          <a:ext cx="466725" cy="4588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0"/>
  <sheetViews>
    <sheetView showGridLines="0" tabSelected="1" workbookViewId="0">
      <selection activeCell="L17" sqref="L17"/>
    </sheetView>
  </sheetViews>
  <sheetFormatPr defaultColWidth="9" defaultRowHeight="14.25" customHeight="1" x14ac:dyDescent="0.3"/>
  <cols>
    <col min="1" max="1" width="1.375" style="1" customWidth="1"/>
    <col min="2" max="2" width="12.125" style="1" customWidth="1"/>
    <col min="3" max="3" width="21.5" style="1" customWidth="1"/>
    <col min="4" max="4" width="59.5" style="1" customWidth="1"/>
    <col min="5" max="5" width="14.125" style="1" customWidth="1"/>
    <col min="6" max="6" width="16.625" style="1" customWidth="1"/>
    <col min="7" max="7" width="18.875" style="1" customWidth="1"/>
    <col min="8" max="8" width="15" style="1" customWidth="1"/>
    <col min="9" max="9" width="13.125" style="1" customWidth="1"/>
    <col min="10" max="10" width="1.375" style="1" customWidth="1"/>
    <col min="11" max="11" width="13" style="1" customWidth="1"/>
    <col min="12" max="12" width="12.5" style="1" customWidth="1"/>
    <col min="13" max="13" width="14" style="1" customWidth="1"/>
    <col min="14" max="15" width="9" style="1" customWidth="1"/>
    <col min="16" max="16384" width="9" style="1"/>
  </cols>
  <sheetData>
    <row r="1" spans="1:14" ht="9.75" customHeight="1" x14ac:dyDescent="0.3">
      <c r="A1" s="2"/>
      <c r="B1" s="3"/>
      <c r="C1" s="3"/>
      <c r="D1" s="3"/>
      <c r="E1" s="3"/>
      <c r="F1" s="3"/>
      <c r="G1" s="3"/>
      <c r="H1" s="3"/>
      <c r="I1" s="3"/>
      <c r="J1" s="4"/>
      <c r="K1" s="4"/>
      <c r="L1" s="4"/>
      <c r="M1" s="4"/>
      <c r="N1" s="5"/>
    </row>
    <row r="2" spans="1:14" ht="8.1" customHeight="1" x14ac:dyDescent="0.3">
      <c r="A2" s="6"/>
      <c r="B2" s="125"/>
      <c r="C2" s="125"/>
      <c r="D2" s="126"/>
      <c r="E2" s="126"/>
      <c r="F2" s="126"/>
      <c r="G2" s="126"/>
      <c r="H2" s="126"/>
      <c r="I2" s="127"/>
      <c r="J2" s="7"/>
      <c r="K2" s="8"/>
      <c r="L2" s="8"/>
      <c r="M2" s="8"/>
      <c r="N2" s="9"/>
    </row>
    <row r="3" spans="1:14" ht="33" customHeight="1" x14ac:dyDescent="0.3">
      <c r="A3" s="7"/>
      <c r="B3" s="128" t="s">
        <v>0</v>
      </c>
      <c r="C3" s="129"/>
      <c r="D3" s="129"/>
      <c r="E3" s="129"/>
      <c r="F3" s="129"/>
      <c r="G3" s="129"/>
      <c r="H3" s="129"/>
      <c r="I3" s="130"/>
      <c r="J3" s="7"/>
      <c r="K3" s="8"/>
      <c r="L3" s="8"/>
      <c r="M3" s="8"/>
      <c r="N3" s="9"/>
    </row>
    <row r="4" spans="1:14" ht="8.1" customHeight="1" x14ac:dyDescent="0.3">
      <c r="A4" s="7"/>
      <c r="B4" s="10"/>
      <c r="C4" s="10"/>
      <c r="D4" s="10"/>
      <c r="E4" s="11"/>
      <c r="F4" s="8"/>
      <c r="G4" s="8"/>
      <c r="H4" s="131"/>
      <c r="I4" s="132"/>
      <c r="J4" s="7"/>
      <c r="K4" s="8"/>
      <c r="L4" s="8"/>
      <c r="M4" s="8"/>
      <c r="N4" s="9"/>
    </row>
    <row r="5" spans="1:14" ht="16.5" customHeight="1" x14ac:dyDescent="0.3">
      <c r="A5" s="7"/>
      <c r="B5" s="141" t="s">
        <v>1</v>
      </c>
      <c r="C5" s="131"/>
      <c r="D5" s="12" t="s">
        <v>2</v>
      </c>
      <c r="E5" s="11"/>
      <c r="F5" s="13"/>
      <c r="G5" s="13"/>
      <c r="H5" s="14"/>
      <c r="I5" s="15"/>
      <c r="J5" s="7"/>
      <c r="K5" s="8"/>
      <c r="L5" s="8"/>
      <c r="M5" s="8"/>
      <c r="N5" s="9"/>
    </row>
    <row r="6" spans="1:14" ht="16.5" customHeight="1" x14ac:dyDescent="0.3">
      <c r="A6" s="7"/>
      <c r="B6" s="141" t="s">
        <v>3</v>
      </c>
      <c r="C6" s="131"/>
      <c r="D6" s="16" t="s">
        <v>4</v>
      </c>
      <c r="E6" s="11"/>
      <c r="F6" s="13"/>
      <c r="G6" s="13"/>
      <c r="H6" s="14"/>
      <c r="I6" s="15"/>
      <c r="J6" s="7"/>
      <c r="K6" s="8"/>
      <c r="L6" s="8"/>
      <c r="M6" s="8"/>
      <c r="N6" s="9"/>
    </row>
    <row r="7" spans="1:14" ht="16.5" customHeight="1" x14ac:dyDescent="0.3">
      <c r="A7" s="7"/>
      <c r="B7" s="141" t="s">
        <v>5</v>
      </c>
      <c r="C7" s="131"/>
      <c r="D7" s="12" t="s">
        <v>6</v>
      </c>
      <c r="E7" s="11"/>
      <c r="F7" s="13"/>
      <c r="G7" s="13"/>
      <c r="H7" s="14"/>
      <c r="I7" s="15"/>
      <c r="J7" s="7"/>
      <c r="K7" s="8"/>
      <c r="L7" s="8"/>
      <c r="M7" s="8"/>
      <c r="N7" s="9"/>
    </row>
    <row r="8" spans="1:14" ht="16.5" customHeight="1" x14ac:dyDescent="0.3">
      <c r="A8" s="7"/>
      <c r="B8" s="141" t="s">
        <v>7</v>
      </c>
      <c r="C8" s="131"/>
      <c r="D8" s="12" t="s">
        <v>8</v>
      </c>
      <c r="E8" s="11"/>
      <c r="F8" s="133" t="s">
        <v>9</v>
      </c>
      <c r="G8" s="134"/>
      <c r="H8" s="134"/>
      <c r="I8" s="135"/>
      <c r="J8" s="7"/>
      <c r="K8" s="8"/>
      <c r="L8" s="8"/>
      <c r="M8" s="8"/>
      <c r="N8" s="9"/>
    </row>
    <row r="9" spans="1:14" ht="20.25" customHeight="1" x14ac:dyDescent="0.3">
      <c r="A9" s="7"/>
      <c r="B9" s="141" t="s">
        <v>10</v>
      </c>
      <c r="C9" s="131"/>
      <c r="D9" s="12" t="s">
        <v>11</v>
      </c>
      <c r="E9" s="11"/>
      <c r="F9" s="136" t="s">
        <v>12</v>
      </c>
      <c r="G9" s="11"/>
      <c r="H9" s="138" t="s">
        <v>13</v>
      </c>
      <c r="I9" s="139"/>
      <c r="J9" s="7"/>
      <c r="K9" s="8"/>
      <c r="L9" s="8"/>
      <c r="M9" s="8"/>
      <c r="N9" s="9"/>
    </row>
    <row r="10" spans="1:14" ht="20.25" customHeight="1" x14ac:dyDescent="0.3">
      <c r="A10" s="7"/>
      <c r="B10" s="141" t="s">
        <v>14</v>
      </c>
      <c r="C10" s="131"/>
      <c r="D10" s="12" t="s">
        <v>15</v>
      </c>
      <c r="E10" s="11"/>
      <c r="F10" s="137"/>
      <c r="G10" s="11"/>
      <c r="H10" s="140"/>
      <c r="I10" s="139"/>
      <c r="J10" s="7"/>
      <c r="K10" s="8"/>
      <c r="L10" s="8"/>
      <c r="M10" s="8"/>
      <c r="N10" s="9"/>
    </row>
    <row r="11" spans="1:14" ht="20.25" customHeight="1" x14ac:dyDescent="0.3">
      <c r="A11" s="7"/>
      <c r="B11" s="11"/>
      <c r="C11" s="11"/>
      <c r="D11" s="107"/>
      <c r="E11" s="107"/>
      <c r="F11" s="18" t="s">
        <v>16</v>
      </c>
      <c r="G11" s="13"/>
      <c r="H11" s="17" t="s">
        <v>17</v>
      </c>
      <c r="I11" s="19" t="s">
        <v>18</v>
      </c>
      <c r="J11" s="7"/>
      <c r="K11" s="8"/>
      <c r="L11" s="8"/>
      <c r="M11" s="8"/>
      <c r="N11" s="9"/>
    </row>
    <row r="12" spans="1:14" ht="16.5" customHeight="1" x14ac:dyDescent="0.3">
      <c r="A12" s="7"/>
      <c r="B12" s="16" t="s">
        <v>19</v>
      </c>
      <c r="C12" s="20"/>
      <c r="D12" s="21"/>
      <c r="E12" s="21"/>
      <c r="F12" s="22" t="s">
        <v>20</v>
      </c>
      <c r="G12" s="21"/>
      <c r="H12" s="22" t="s">
        <v>21</v>
      </c>
      <c r="I12" s="23"/>
      <c r="J12" s="7"/>
      <c r="K12" s="8"/>
      <c r="L12" s="8"/>
      <c r="M12" s="8"/>
      <c r="N12" s="24"/>
    </row>
    <row r="13" spans="1:14" ht="16.5" customHeight="1" x14ac:dyDescent="0.3">
      <c r="A13" s="7"/>
      <c r="B13" s="25"/>
      <c r="C13" s="25"/>
      <c r="D13" s="25"/>
      <c r="E13" s="25"/>
      <c r="F13" s="25"/>
      <c r="G13" s="25"/>
      <c r="H13" s="26"/>
      <c r="I13" s="27"/>
      <c r="J13" s="7"/>
      <c r="K13" s="8"/>
      <c r="L13" s="8"/>
      <c r="M13" s="8"/>
      <c r="N13" s="24"/>
    </row>
    <row r="14" spans="1:14" ht="29.45" customHeight="1" x14ac:dyDescent="0.3">
      <c r="A14" s="7"/>
      <c r="B14" s="105" t="s">
        <v>22</v>
      </c>
      <c r="C14" s="106"/>
      <c r="D14" s="28" t="s">
        <v>66</v>
      </c>
      <c r="E14" s="120" t="s">
        <v>23</v>
      </c>
      <c r="F14" s="121"/>
      <c r="G14" s="121"/>
      <c r="H14" s="121"/>
      <c r="I14" s="29"/>
      <c r="J14" s="7"/>
      <c r="K14" s="8"/>
      <c r="L14" s="8"/>
      <c r="M14" s="8"/>
      <c r="N14" s="24"/>
    </row>
    <row r="15" spans="1:14" ht="15" customHeight="1" x14ac:dyDescent="0.3">
      <c r="A15" s="7"/>
      <c r="B15" s="30"/>
      <c r="C15" s="30"/>
      <c r="D15" s="31"/>
      <c r="E15" s="30"/>
      <c r="F15" s="32"/>
      <c r="G15" s="32"/>
      <c r="H15" s="33"/>
      <c r="I15" s="34" t="s">
        <v>24</v>
      </c>
      <c r="J15" s="7"/>
      <c r="K15" s="8"/>
      <c r="L15" s="8"/>
      <c r="M15" s="8"/>
      <c r="N15" s="24"/>
    </row>
    <row r="16" spans="1:14" ht="20.25" customHeight="1" x14ac:dyDescent="0.3">
      <c r="A16" s="35"/>
      <c r="B16" s="36" t="s">
        <v>25</v>
      </c>
      <c r="C16" s="36" t="s">
        <v>26</v>
      </c>
      <c r="D16" s="36" t="s">
        <v>27</v>
      </c>
      <c r="E16" s="36" t="s">
        <v>28</v>
      </c>
      <c r="F16" s="36" t="s">
        <v>29</v>
      </c>
      <c r="G16" s="36" t="s">
        <v>30</v>
      </c>
      <c r="H16" s="36" t="s">
        <v>31</v>
      </c>
      <c r="I16" s="36" t="s">
        <v>32</v>
      </c>
      <c r="J16" s="7"/>
      <c r="K16" s="8"/>
      <c r="L16" s="8"/>
      <c r="M16" s="8"/>
      <c r="N16" s="9"/>
    </row>
    <row r="17" spans="1:14" ht="93" customHeight="1" x14ac:dyDescent="0.3">
      <c r="A17" s="35"/>
      <c r="B17" s="122" t="s">
        <v>65</v>
      </c>
      <c r="C17" s="37" t="s">
        <v>33</v>
      </c>
      <c r="D17" s="38" t="s">
        <v>34</v>
      </c>
      <c r="E17" s="39">
        <v>0.3</v>
      </c>
      <c r="F17" s="40">
        <f>G37</f>
        <v>16163514.360000001</v>
      </c>
      <c r="G17" s="40">
        <f t="shared" ref="G17:G19" si="0">F17*(1-I17)</f>
        <v>12122635.770000001</v>
      </c>
      <c r="H17" s="40">
        <f t="shared" ref="H17:H19" si="1">G17*E17</f>
        <v>3636790.7310000001</v>
      </c>
      <c r="I17" s="41">
        <v>0.25</v>
      </c>
      <c r="J17" s="7"/>
      <c r="K17" s="8"/>
      <c r="L17" s="8"/>
      <c r="M17" s="8"/>
      <c r="N17" s="9"/>
    </row>
    <row r="18" spans="1:14" ht="81.75" customHeight="1" x14ac:dyDescent="0.3">
      <c r="A18" s="35"/>
      <c r="B18" s="144"/>
      <c r="C18" s="37" t="s">
        <v>35</v>
      </c>
      <c r="D18" s="38" t="s">
        <v>36</v>
      </c>
      <c r="E18" s="39">
        <v>2.5</v>
      </c>
      <c r="F18" s="40">
        <f>G38</f>
        <v>12687464.16</v>
      </c>
      <c r="G18" s="40">
        <f t="shared" si="0"/>
        <v>9515598.120000001</v>
      </c>
      <c r="H18" s="40">
        <f t="shared" si="1"/>
        <v>23788995.300000004</v>
      </c>
      <c r="I18" s="41">
        <v>0.25</v>
      </c>
      <c r="J18" s="7"/>
      <c r="K18" s="8"/>
      <c r="L18" s="8"/>
      <c r="M18" s="8"/>
      <c r="N18" s="9"/>
    </row>
    <row r="19" spans="1:14" ht="90" customHeight="1" x14ac:dyDescent="0.3">
      <c r="A19" s="42"/>
      <c r="B19" s="145"/>
      <c r="C19" s="37" t="s">
        <v>35</v>
      </c>
      <c r="D19" s="38" t="s">
        <v>37</v>
      </c>
      <c r="E19" s="39">
        <v>2.5</v>
      </c>
      <c r="F19" s="40">
        <f>G39</f>
        <v>11413838.520000001</v>
      </c>
      <c r="G19" s="40">
        <f t="shared" si="0"/>
        <v>8560378.8900000006</v>
      </c>
      <c r="H19" s="40">
        <f t="shared" si="1"/>
        <v>21400947.225000001</v>
      </c>
      <c r="I19" s="41">
        <v>0.25</v>
      </c>
      <c r="J19" s="7"/>
      <c r="K19" s="8"/>
      <c r="L19" s="8"/>
      <c r="M19" s="8"/>
      <c r="N19" s="9"/>
    </row>
    <row r="20" spans="1:14" ht="38.1" customHeight="1" x14ac:dyDescent="0.3">
      <c r="A20" s="114" t="s">
        <v>38</v>
      </c>
      <c r="B20" s="115"/>
      <c r="C20" s="115"/>
      <c r="D20" s="116"/>
      <c r="E20" s="43">
        <f>SUM(E17:E19)</f>
        <v>5.3</v>
      </c>
      <c r="F20" s="44"/>
      <c r="G20" s="44"/>
      <c r="H20" s="44">
        <f>SUM(H17:H19)</f>
        <v>48826733.256000005</v>
      </c>
      <c r="I20" s="43">
        <v>0</v>
      </c>
      <c r="J20" s="7"/>
      <c r="K20" s="8"/>
      <c r="L20" s="8"/>
      <c r="M20" s="8"/>
      <c r="N20" s="9"/>
    </row>
    <row r="21" spans="1:14" ht="24" customHeight="1" x14ac:dyDescent="0.3">
      <c r="A21" s="6"/>
      <c r="B21" s="117" t="s">
        <v>39</v>
      </c>
      <c r="C21" s="118"/>
      <c r="D21" s="118"/>
      <c r="E21" s="118"/>
      <c r="F21" s="119"/>
      <c r="G21" s="48"/>
      <c r="H21" s="49">
        <v>826733</v>
      </c>
      <c r="I21" s="50"/>
      <c r="J21" s="7"/>
      <c r="K21" s="8"/>
      <c r="L21" s="8"/>
      <c r="M21" s="8"/>
      <c r="N21" s="9"/>
    </row>
    <row r="22" spans="1:14" ht="24" customHeight="1" x14ac:dyDescent="0.3">
      <c r="A22" s="7"/>
      <c r="B22" s="46"/>
      <c r="C22" s="46"/>
      <c r="D22" s="45" t="s">
        <v>40</v>
      </c>
      <c r="E22" s="46"/>
      <c r="F22" s="47"/>
      <c r="G22" s="48"/>
      <c r="H22" s="49">
        <f>H20-H21</f>
        <v>48000000.256000005</v>
      </c>
      <c r="I22" s="50"/>
      <c r="J22" s="7"/>
      <c r="K22" s="8"/>
      <c r="L22" s="8"/>
      <c r="M22" s="8"/>
      <c r="N22" s="9"/>
    </row>
    <row r="23" spans="1:14" ht="23.25" customHeight="1" x14ac:dyDescent="0.3">
      <c r="A23" s="7"/>
      <c r="B23" s="117" t="s">
        <v>41</v>
      </c>
      <c r="C23" s="118"/>
      <c r="D23" s="118"/>
      <c r="E23" s="118"/>
      <c r="F23" s="119"/>
      <c r="G23" s="48"/>
      <c r="H23" s="49">
        <f>H22*0.1</f>
        <v>4800000.0256000003</v>
      </c>
      <c r="I23" s="51"/>
      <c r="J23" s="7"/>
      <c r="K23" s="8"/>
      <c r="L23" s="8"/>
      <c r="M23" s="8"/>
      <c r="N23" s="9"/>
    </row>
    <row r="24" spans="1:14" ht="24.75" customHeight="1" x14ac:dyDescent="0.3">
      <c r="A24" s="7"/>
      <c r="B24" s="108" t="s">
        <v>42</v>
      </c>
      <c r="C24" s="109"/>
      <c r="D24" s="109"/>
      <c r="E24" s="110"/>
      <c r="F24" s="111">
        <v>52800000</v>
      </c>
      <c r="G24" s="112"/>
      <c r="H24" s="113"/>
      <c r="I24" s="52"/>
      <c r="J24" s="7"/>
      <c r="K24" s="8"/>
      <c r="L24" s="8"/>
      <c r="M24" s="8"/>
      <c r="N24" s="9"/>
    </row>
    <row r="25" spans="1:14" ht="22.5" customHeight="1" x14ac:dyDescent="0.3">
      <c r="A25" s="7"/>
      <c r="B25" s="53"/>
      <c r="C25" s="54"/>
      <c r="D25" s="54"/>
      <c r="E25" s="55"/>
      <c r="F25" s="55"/>
      <c r="G25" s="55"/>
      <c r="H25" s="56"/>
      <c r="I25" s="57"/>
      <c r="J25" s="7"/>
      <c r="K25" s="8"/>
      <c r="L25" s="8"/>
      <c r="M25" s="8"/>
      <c r="N25" s="9"/>
    </row>
    <row r="26" spans="1:14" ht="25.5" customHeight="1" x14ac:dyDescent="0.3">
      <c r="A26" s="7"/>
      <c r="B26" s="58" t="s">
        <v>43</v>
      </c>
      <c r="C26" s="59"/>
      <c r="D26" s="59"/>
      <c r="E26" s="60"/>
      <c r="F26" s="60"/>
      <c r="G26" s="61"/>
      <c r="H26" s="61"/>
      <c r="I26" s="62"/>
      <c r="J26" s="7"/>
      <c r="K26" s="8"/>
      <c r="L26" s="8"/>
      <c r="M26" s="8"/>
      <c r="N26" s="9"/>
    </row>
    <row r="27" spans="1:14" ht="25.5" customHeight="1" x14ac:dyDescent="0.3">
      <c r="A27" s="35"/>
      <c r="B27" s="63" t="s">
        <v>44</v>
      </c>
      <c r="C27" s="64"/>
      <c r="D27" s="64"/>
      <c r="E27" s="65"/>
      <c r="F27" s="65"/>
      <c r="G27" s="65"/>
      <c r="H27" s="66"/>
      <c r="I27" s="67"/>
      <c r="J27" s="7"/>
      <c r="K27" s="8"/>
      <c r="L27" s="8"/>
      <c r="M27" s="8"/>
      <c r="N27" s="9"/>
    </row>
    <row r="28" spans="1:14" ht="25.5" customHeight="1" x14ac:dyDescent="0.3">
      <c r="A28" s="35"/>
      <c r="B28" s="68" t="s">
        <v>45</v>
      </c>
      <c r="C28" s="25"/>
      <c r="D28" s="8"/>
      <c r="E28" s="69"/>
      <c r="F28" s="69"/>
      <c r="G28" s="69"/>
      <c r="H28" s="70"/>
      <c r="I28" s="71"/>
      <c r="J28" s="7"/>
      <c r="K28" s="8"/>
      <c r="L28" s="8"/>
      <c r="M28" s="8"/>
      <c r="N28" s="9"/>
    </row>
    <row r="29" spans="1:14" ht="25.5" customHeight="1" x14ac:dyDescent="0.3">
      <c r="A29" s="35"/>
      <c r="B29" s="72" t="s">
        <v>46</v>
      </c>
      <c r="C29" s="25"/>
      <c r="D29" s="8"/>
      <c r="E29" s="69"/>
      <c r="F29" s="69"/>
      <c r="G29" s="69"/>
      <c r="H29" s="70"/>
      <c r="I29" s="71"/>
      <c r="J29" s="7"/>
      <c r="K29" s="8"/>
      <c r="L29" s="8"/>
      <c r="M29" s="8"/>
      <c r="N29" s="9"/>
    </row>
    <row r="30" spans="1:14" ht="25.5" customHeight="1" x14ac:dyDescent="0.3">
      <c r="A30" s="35"/>
      <c r="B30" s="73"/>
      <c r="C30" s="30"/>
      <c r="D30" s="30"/>
      <c r="E30" s="30"/>
      <c r="F30" s="30"/>
      <c r="G30" s="30"/>
      <c r="H30" s="74"/>
      <c r="I30" s="35"/>
      <c r="J30" s="7"/>
      <c r="K30" s="8"/>
      <c r="L30" s="8"/>
      <c r="M30" s="8"/>
      <c r="N30" s="9"/>
    </row>
    <row r="31" spans="1:14" ht="25.5" customHeight="1" x14ac:dyDescent="0.3">
      <c r="A31" s="7"/>
      <c r="B31" s="64"/>
      <c r="C31" s="75"/>
      <c r="D31" s="75"/>
      <c r="E31" s="75"/>
      <c r="F31" s="75"/>
      <c r="G31" s="75"/>
      <c r="H31" s="76"/>
      <c r="I31" s="77"/>
      <c r="J31" s="7"/>
      <c r="K31" s="8"/>
      <c r="L31" s="8"/>
      <c r="M31" s="8"/>
      <c r="N31" s="9"/>
    </row>
    <row r="32" spans="1:14" ht="24" customHeight="1" x14ac:dyDescent="0.35">
      <c r="A32" s="7"/>
      <c r="B32" s="103" t="s">
        <v>47</v>
      </c>
      <c r="C32" s="104"/>
      <c r="D32" s="104"/>
      <c r="E32" s="104"/>
      <c r="F32" s="104"/>
      <c r="G32" s="104"/>
      <c r="H32" s="104"/>
      <c r="I32" s="62"/>
      <c r="J32" s="78"/>
      <c r="K32" s="20"/>
      <c r="L32" s="8"/>
      <c r="M32" s="8"/>
      <c r="N32" s="9"/>
    </row>
    <row r="33" spans="1:14" ht="15.75" customHeight="1" x14ac:dyDescent="0.3">
      <c r="A33" s="7"/>
      <c r="B33" s="142" t="s">
        <v>48</v>
      </c>
      <c r="C33" s="143"/>
      <c r="D33" s="143"/>
      <c r="E33" s="143"/>
      <c r="F33" s="143"/>
      <c r="G33" s="143"/>
      <c r="H33" s="79"/>
      <c r="I33" s="62"/>
      <c r="J33" s="78"/>
      <c r="K33" s="20"/>
      <c r="L33" s="8"/>
      <c r="M33" s="8"/>
      <c r="N33" s="9"/>
    </row>
    <row r="34" spans="1:14" ht="24" customHeight="1" x14ac:dyDescent="0.3">
      <c r="A34" s="35"/>
      <c r="B34" s="123" t="s">
        <v>25</v>
      </c>
      <c r="C34" s="80" t="s">
        <v>49</v>
      </c>
      <c r="D34" s="80" t="s">
        <v>50</v>
      </c>
      <c r="E34" s="80" t="s">
        <v>51</v>
      </c>
      <c r="F34" s="80" t="s">
        <v>52</v>
      </c>
      <c r="G34" s="80" t="s">
        <v>53</v>
      </c>
      <c r="H34" s="81"/>
      <c r="I34" s="62"/>
      <c r="J34" s="78"/>
      <c r="K34" s="20"/>
      <c r="L34" s="8"/>
      <c r="M34" s="8"/>
      <c r="N34" s="9"/>
    </row>
    <row r="35" spans="1:14" ht="24" customHeight="1" x14ac:dyDescent="0.3">
      <c r="A35" s="35"/>
      <c r="B35" s="124"/>
      <c r="C35" s="80" t="s">
        <v>54</v>
      </c>
      <c r="D35" s="80" t="s">
        <v>55</v>
      </c>
      <c r="E35" s="80" t="s">
        <v>56</v>
      </c>
      <c r="F35" s="80" t="s">
        <v>57</v>
      </c>
      <c r="G35" s="80" t="s">
        <v>58</v>
      </c>
      <c r="H35" s="81"/>
      <c r="I35" s="62"/>
      <c r="J35" s="78"/>
      <c r="K35" s="20"/>
      <c r="L35" s="8"/>
      <c r="M35" s="8"/>
      <c r="N35" s="9"/>
    </row>
    <row r="36" spans="1:14" ht="24" customHeight="1" x14ac:dyDescent="0.3">
      <c r="A36" s="35"/>
      <c r="B36" s="82" t="s">
        <v>59</v>
      </c>
      <c r="C36" s="83">
        <v>406342</v>
      </c>
      <c r="D36" s="84">
        <f t="shared" ref="D36:D41" si="2">C36*21</f>
        <v>8533182</v>
      </c>
      <c r="E36" s="85">
        <f t="shared" ref="E36:E41" si="3">D36*1.1</f>
        <v>9386500.2000000011</v>
      </c>
      <c r="F36" s="85">
        <f t="shared" ref="F36:F41" si="4">(D36+E36)*0.2</f>
        <v>3583936.4400000009</v>
      </c>
      <c r="G36" s="85">
        <f t="shared" ref="G36:G41" si="5">D36+E36+F36</f>
        <v>21503618.640000004</v>
      </c>
      <c r="H36" s="81"/>
      <c r="I36" s="62"/>
      <c r="J36" s="78"/>
      <c r="K36" s="20"/>
      <c r="L36" s="8"/>
      <c r="M36" s="8"/>
      <c r="N36" s="9"/>
    </row>
    <row r="37" spans="1:14" ht="24" customHeight="1" x14ac:dyDescent="0.3">
      <c r="A37" s="35"/>
      <c r="B37" s="82" t="s">
        <v>60</v>
      </c>
      <c r="C37" s="83">
        <v>305433</v>
      </c>
      <c r="D37" s="84">
        <f t="shared" si="2"/>
        <v>6414093</v>
      </c>
      <c r="E37" s="85">
        <f t="shared" si="3"/>
        <v>7055502.3000000007</v>
      </c>
      <c r="F37" s="85">
        <f t="shared" si="4"/>
        <v>2693919.0600000005</v>
      </c>
      <c r="G37" s="85">
        <f t="shared" si="5"/>
        <v>16163514.360000001</v>
      </c>
      <c r="H37" s="81"/>
      <c r="I37" s="62"/>
      <c r="J37" s="78"/>
      <c r="K37" s="20"/>
      <c r="L37" s="8"/>
      <c r="M37" s="8"/>
      <c r="N37" s="9"/>
    </row>
    <row r="38" spans="1:14" ht="24" customHeight="1" x14ac:dyDescent="0.3">
      <c r="A38" s="35"/>
      <c r="B38" s="82" t="s">
        <v>61</v>
      </c>
      <c r="C38" s="83">
        <v>239748</v>
      </c>
      <c r="D38" s="84">
        <f t="shared" si="2"/>
        <v>5034708</v>
      </c>
      <c r="E38" s="85">
        <f t="shared" si="3"/>
        <v>5538178.8000000007</v>
      </c>
      <c r="F38" s="85">
        <f t="shared" si="4"/>
        <v>2114577.3600000003</v>
      </c>
      <c r="G38" s="85">
        <f t="shared" si="5"/>
        <v>12687464.16</v>
      </c>
      <c r="H38" s="81"/>
      <c r="I38" s="62"/>
      <c r="J38" s="78"/>
      <c r="K38" s="20"/>
      <c r="L38" s="8"/>
      <c r="M38" s="8"/>
      <c r="N38" s="9"/>
    </row>
    <row r="39" spans="1:14" ht="24" customHeight="1" x14ac:dyDescent="0.3">
      <c r="A39" s="35"/>
      <c r="B39" s="82" t="s">
        <v>62</v>
      </c>
      <c r="C39" s="83">
        <v>215681</v>
      </c>
      <c r="D39" s="84">
        <f t="shared" si="2"/>
        <v>4529301</v>
      </c>
      <c r="E39" s="85">
        <f t="shared" si="3"/>
        <v>4982231.1000000006</v>
      </c>
      <c r="F39" s="85">
        <f t="shared" si="4"/>
        <v>1902306.4200000004</v>
      </c>
      <c r="G39" s="85">
        <f t="shared" si="5"/>
        <v>11413838.520000001</v>
      </c>
      <c r="H39" s="81"/>
      <c r="I39" s="62"/>
      <c r="J39" s="78"/>
      <c r="K39" s="20"/>
      <c r="L39" s="8"/>
      <c r="M39" s="8"/>
      <c r="N39" s="9"/>
    </row>
    <row r="40" spans="1:14" ht="24" customHeight="1" x14ac:dyDescent="0.3">
      <c r="A40" s="35"/>
      <c r="B40" s="82" t="s">
        <v>63</v>
      </c>
      <c r="C40" s="83">
        <v>194340</v>
      </c>
      <c r="D40" s="84">
        <f t="shared" si="2"/>
        <v>4081140</v>
      </c>
      <c r="E40" s="85">
        <f t="shared" si="3"/>
        <v>4489254</v>
      </c>
      <c r="F40" s="85">
        <f t="shared" si="4"/>
        <v>1714078.8</v>
      </c>
      <c r="G40" s="85">
        <f t="shared" si="5"/>
        <v>10284472.800000001</v>
      </c>
      <c r="H40" s="81"/>
      <c r="I40" s="62"/>
      <c r="J40" s="78"/>
      <c r="K40" s="20"/>
      <c r="L40" s="8"/>
      <c r="M40" s="8"/>
      <c r="N40" s="9"/>
    </row>
    <row r="41" spans="1:14" ht="24" customHeight="1" x14ac:dyDescent="0.3">
      <c r="A41" s="35"/>
      <c r="B41" s="82" t="s">
        <v>64</v>
      </c>
      <c r="C41" s="83">
        <v>158597</v>
      </c>
      <c r="D41" s="84">
        <f t="shared" si="2"/>
        <v>3330537</v>
      </c>
      <c r="E41" s="85">
        <f t="shared" si="3"/>
        <v>3663590.7</v>
      </c>
      <c r="F41" s="85">
        <f t="shared" si="4"/>
        <v>1398825.54</v>
      </c>
      <c r="G41" s="85">
        <f t="shared" si="5"/>
        <v>8392953.2400000002</v>
      </c>
      <c r="H41" s="81"/>
      <c r="I41" s="62"/>
      <c r="J41" s="78"/>
      <c r="K41" s="20"/>
      <c r="L41" s="8"/>
      <c r="M41" s="8"/>
      <c r="N41" s="9"/>
    </row>
    <row r="42" spans="1:14" ht="24" customHeight="1" x14ac:dyDescent="0.3">
      <c r="A42" s="7"/>
      <c r="B42" s="64"/>
      <c r="C42" s="64"/>
      <c r="D42" s="75"/>
      <c r="E42" s="65"/>
      <c r="F42" s="65"/>
      <c r="G42" s="65"/>
      <c r="H42" s="86"/>
      <c r="I42" s="62"/>
      <c r="J42" s="78"/>
      <c r="K42" s="20"/>
      <c r="L42" s="8"/>
      <c r="M42" s="8"/>
      <c r="N42" s="9"/>
    </row>
    <row r="43" spans="1:14" ht="25.5" customHeight="1" x14ac:dyDescent="0.3">
      <c r="A43" s="87"/>
      <c r="B43" s="30"/>
      <c r="C43" s="30"/>
      <c r="D43" s="59"/>
      <c r="E43" s="30"/>
      <c r="F43" s="30"/>
      <c r="G43" s="30"/>
      <c r="H43" s="88"/>
      <c r="I43" s="89"/>
      <c r="J43" s="7"/>
      <c r="K43" s="8"/>
      <c r="L43" s="8"/>
      <c r="M43" s="8"/>
      <c r="N43" s="9"/>
    </row>
    <row r="44" spans="1:14" ht="36.75" customHeight="1" x14ac:dyDescent="0.3">
      <c r="A44" s="90"/>
      <c r="B44" s="91"/>
      <c r="C44" s="75"/>
      <c r="D44" s="75"/>
      <c r="E44" s="75"/>
      <c r="F44" s="75"/>
      <c r="G44" s="75"/>
      <c r="H44" s="75"/>
      <c r="I44" s="75"/>
      <c r="J44" s="8"/>
      <c r="K44" s="92"/>
      <c r="L44" s="93"/>
      <c r="M44" s="8"/>
      <c r="N44" s="94"/>
    </row>
    <row r="45" spans="1:14" ht="33" customHeight="1" x14ac:dyDescent="0.3">
      <c r="A45" s="95"/>
      <c r="B45" s="8"/>
      <c r="C45" s="8"/>
      <c r="D45" s="8"/>
      <c r="E45" s="8"/>
      <c r="F45" s="8"/>
      <c r="G45" s="8"/>
      <c r="H45" s="8"/>
      <c r="I45" s="8"/>
      <c r="J45" s="8"/>
      <c r="K45" s="92"/>
      <c r="L45" s="8"/>
      <c r="M45" s="8"/>
      <c r="N45" s="9"/>
    </row>
    <row r="46" spans="1:14" ht="33" customHeight="1" x14ac:dyDescent="0.3">
      <c r="A46" s="95"/>
      <c r="B46" s="8"/>
      <c r="C46" s="8"/>
      <c r="D46" s="8"/>
      <c r="E46" s="8"/>
      <c r="F46" s="8"/>
      <c r="G46" s="8"/>
      <c r="H46" s="8"/>
      <c r="I46" s="8"/>
      <c r="J46" s="8"/>
      <c r="K46" s="92"/>
      <c r="L46" s="8"/>
      <c r="M46" s="8"/>
      <c r="N46" s="9"/>
    </row>
    <row r="47" spans="1:14" ht="33" customHeight="1" x14ac:dyDescent="0.3">
      <c r="A47" s="95"/>
      <c r="B47" s="8"/>
      <c r="C47" s="8"/>
      <c r="D47" s="8"/>
      <c r="E47" s="8"/>
      <c r="F47" s="8"/>
      <c r="G47" s="8"/>
      <c r="H47" s="8"/>
      <c r="I47" s="8"/>
      <c r="J47" s="8"/>
      <c r="K47" s="92"/>
      <c r="L47" s="8"/>
      <c r="M47" s="8"/>
      <c r="N47" s="9"/>
    </row>
    <row r="48" spans="1:14" ht="33" customHeight="1" x14ac:dyDescent="0.3">
      <c r="A48" s="95"/>
      <c r="B48" s="8"/>
      <c r="C48" s="8"/>
      <c r="D48" s="8"/>
      <c r="E48" s="8"/>
      <c r="F48" s="8"/>
      <c r="G48" s="8"/>
      <c r="H48" s="8"/>
      <c r="I48" s="8"/>
      <c r="J48" s="8"/>
      <c r="K48" s="92"/>
      <c r="L48" s="8"/>
      <c r="M48" s="8"/>
      <c r="N48" s="9"/>
    </row>
    <row r="49" spans="1:14" ht="36" customHeight="1" x14ac:dyDescent="0.3">
      <c r="A49" s="95"/>
      <c r="B49" s="96"/>
      <c r="C49" s="96"/>
      <c r="D49" s="96"/>
      <c r="E49" s="96"/>
      <c r="F49" s="96"/>
      <c r="G49" s="96"/>
      <c r="H49" s="97"/>
      <c r="I49" s="96"/>
      <c r="J49" s="8"/>
      <c r="K49" s="8"/>
      <c r="L49" s="8"/>
      <c r="M49" s="8"/>
      <c r="N49" s="24"/>
    </row>
    <row r="50" spans="1:14" ht="14.45" customHeight="1" x14ac:dyDescent="0.3">
      <c r="A50" s="98"/>
      <c r="B50" s="99"/>
      <c r="C50" s="99"/>
      <c r="D50" s="99"/>
      <c r="E50" s="99"/>
      <c r="F50" s="99"/>
      <c r="G50" s="99"/>
      <c r="H50" s="100"/>
      <c r="I50" s="99"/>
      <c r="J50" s="101"/>
      <c r="K50" s="101"/>
      <c r="L50" s="101"/>
      <c r="M50" s="101"/>
      <c r="N50" s="102"/>
    </row>
  </sheetData>
  <mergeCells count="24">
    <mergeCell ref="B34:B35"/>
    <mergeCell ref="B2:I2"/>
    <mergeCell ref="B3:I3"/>
    <mergeCell ref="H4:I4"/>
    <mergeCell ref="F8:I8"/>
    <mergeCell ref="F9:F10"/>
    <mergeCell ref="H9:I10"/>
    <mergeCell ref="B5:C5"/>
    <mergeCell ref="B6:C6"/>
    <mergeCell ref="B7:C7"/>
    <mergeCell ref="B8:C8"/>
    <mergeCell ref="B9:C9"/>
    <mergeCell ref="B10:C10"/>
    <mergeCell ref="B23:F23"/>
    <mergeCell ref="B33:G33"/>
    <mergeCell ref="B17:B19"/>
    <mergeCell ref="B32:H32"/>
    <mergeCell ref="B14:C14"/>
    <mergeCell ref="D11:E11"/>
    <mergeCell ref="B24:E24"/>
    <mergeCell ref="F24:H24"/>
    <mergeCell ref="A20:D20"/>
    <mergeCell ref="B21:F21"/>
    <mergeCell ref="E14:H14"/>
  </mergeCells>
  <phoneticPr fontId="18" type="noConversion"/>
  <conditionalFormatting sqref="F24:I24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견적서(요약)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2022-08-03T04:24:41Z</dcterms:created>
  <dcterms:modified xsi:type="dcterms:W3CDTF">2022-08-03T04:29:41Z</dcterms:modified>
</cp:coreProperties>
</file>